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8795" windowHeight="11370" tabRatio="500"/>
  </bookViews>
  <sheets>
    <sheet name="구매요쳥내역" sheetId="1" r:id="rId1"/>
    <sheet name="경제적 수리한계 금액 계산" sheetId="4" r:id="rId2"/>
    <sheet name="금융장비 보급 가격 조사표" sheetId="3" r:id="rId3"/>
  </sheets>
  <externalReferences>
    <externalReference r:id="rId4"/>
  </externalReferences>
  <definedNames>
    <definedName name="_xlnm.Print_Area" localSheetId="0">구매요쳥내역!$A$1:$H$75</definedName>
    <definedName name="_xlnm.Print_Titles" localSheetId="0">구매요쳥내역!$3:$4</definedName>
    <definedName name="보급기준">#REF!</definedName>
  </definedNames>
  <calcPr calcId="125725"/>
</workbook>
</file>

<file path=xl/calcChain.xml><?xml version="1.0" encoding="utf-8"?>
<calcChain xmlns="http://schemas.openxmlformats.org/spreadsheetml/2006/main">
  <c r="G31" i="1"/>
  <c r="G8"/>
  <c r="E74"/>
  <c r="G70"/>
  <c r="G61"/>
  <c r="G49"/>
  <c r="E49"/>
  <c r="G48"/>
  <c r="G45"/>
  <c r="G44"/>
  <c r="G41"/>
  <c r="G40"/>
  <c r="G39"/>
  <c r="G38"/>
  <c r="G37"/>
  <c r="G36"/>
  <c r="G35"/>
  <c r="G34"/>
  <c r="G33"/>
  <c r="G21"/>
  <c r="G22"/>
  <c r="G23"/>
  <c r="G24"/>
  <c r="G25"/>
  <c r="G26"/>
  <c r="G27"/>
  <c r="G28"/>
  <c r="G29"/>
  <c r="G30"/>
  <c r="E31"/>
  <c r="G13"/>
  <c r="G14"/>
  <c r="G15"/>
  <c r="G16"/>
  <c r="G17"/>
  <c r="G18"/>
  <c r="E19"/>
  <c r="E8"/>
  <c r="E11"/>
  <c r="G10"/>
  <c r="G47"/>
  <c r="G7"/>
  <c r="K9" i="4"/>
  <c r="H9"/>
  <c r="K8"/>
  <c r="H8"/>
  <c r="K7"/>
  <c r="H7"/>
  <c r="G12" i="1"/>
  <c r="G19" s="1"/>
  <c r="G68"/>
  <c r="G58"/>
  <c r="G57"/>
  <c r="G56"/>
  <c r="E46"/>
  <c r="G9" l="1"/>
  <c r="G11" s="1"/>
  <c r="E73" l="1"/>
  <c r="G72"/>
  <c r="G71"/>
  <c r="G69"/>
  <c r="G67"/>
  <c r="G66"/>
  <c r="G65"/>
  <c r="E64"/>
  <c r="G63"/>
  <c r="G62"/>
  <c r="G60"/>
  <c r="G59"/>
  <c r="G55"/>
  <c r="G54"/>
  <c r="G53"/>
  <c r="G52"/>
  <c r="G51"/>
  <c r="G50"/>
  <c r="G43"/>
  <c r="E42"/>
  <c r="G32"/>
  <c r="G20"/>
  <c r="G6"/>
  <c r="G5"/>
  <c r="G46" l="1"/>
  <c r="G42"/>
  <c r="G74" s="1"/>
  <c r="G73"/>
  <c r="G64"/>
</calcChain>
</file>

<file path=xl/comments1.xml><?xml version="1.0" encoding="utf-8"?>
<comments xmlns="http://schemas.openxmlformats.org/spreadsheetml/2006/main">
  <authors>
    <author>서무</author>
  </authors>
  <commentList>
    <comment ref="C45" authorId="0">
      <text>
        <r>
          <rPr>
            <sz val="9"/>
            <color indexed="81"/>
            <rFont val="돋움"/>
            <family val="3"/>
            <charset val="129"/>
          </rPr>
          <t>자동수표발행기</t>
        </r>
        <r>
          <rPr>
            <sz val="9"/>
            <color indexed="81"/>
            <rFont val="Tahoma"/>
            <family val="2"/>
          </rPr>
          <t xml:space="preserve">(2013 </t>
        </r>
        <r>
          <rPr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고장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수동으로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<sst xmlns="http://schemas.openxmlformats.org/spreadsheetml/2006/main" count="221" uniqueCount="158">
  <si>
    <t>소속국</t>
  </si>
  <si>
    <t>비 고</t>
  </si>
  <si>
    <t>비     고
(조달번호)</t>
  </si>
  <si>
    <t>장비명
(물품분류번호)</t>
  </si>
  <si>
    <t>천공기
(전동페이드기)</t>
  </si>
  <si>
    <t>조달구입
(20725217)</t>
  </si>
  <si>
    <t>순번</t>
  </si>
  <si>
    <t>금 액</t>
  </si>
  <si>
    <t>단 가</t>
  </si>
  <si>
    <t>총괄국</t>
  </si>
  <si>
    <t>지폐결속기(대속)
(44102306)</t>
  </si>
  <si>
    <t>지폐결속기(대속)</t>
  </si>
  <si>
    <t>구      분</t>
  </si>
  <si>
    <t>구매 요청 내역</t>
  </si>
  <si>
    <t>합        계</t>
  </si>
  <si>
    <t>소        계</t>
  </si>
  <si>
    <t>(단위 : 천원)</t>
  </si>
  <si>
    <t>수량</t>
  </si>
  <si>
    <t>CD명세표 세단기
(44101603)</t>
  </si>
  <si>
    <t>KP-250</t>
  </si>
  <si>
    <t>제본천공기</t>
  </si>
  <si>
    <t>규격(참고용)</t>
  </si>
  <si>
    <t>규격(참고)</t>
  </si>
  <si>
    <t>물품분류번호</t>
  </si>
  <si>
    <t>수표자동발행기</t>
  </si>
  <si>
    <t>자동주화포장기</t>
  </si>
  <si>
    <t>문서세단기</t>
  </si>
  <si>
    <t>수표수동발행기</t>
  </si>
  <si>
    <t>조달가격</t>
  </si>
  <si>
    <t>자동주화계수기</t>
  </si>
  <si>
    <t>자동주화계수기
(44102502)</t>
  </si>
  <si>
    <t>제본천공기
(44102805)</t>
  </si>
  <si>
    <t xml:space="preserve">
문서세단기
(44101603)</t>
  </si>
  <si>
    <t>수표수동발행기
(44101902)</t>
  </si>
  <si>
    <t>위조지폐감별기
(위조지폐탐지기)</t>
  </si>
  <si>
    <t>CD명세표세단기
(전표전용세단기)</t>
  </si>
  <si>
    <t>수표자동발행기
(44101901)</t>
    <phoneticPr fontId="11" type="noConversion"/>
  </si>
  <si>
    <t>자동주화포장기
(44102503)</t>
    <phoneticPr fontId="11" type="noConversion"/>
  </si>
  <si>
    <t>P-413A</t>
    <phoneticPr fontId="11" type="noConversion"/>
  </si>
  <si>
    <t>NX-2007</t>
    <phoneticPr fontId="11" type="noConversion"/>
  </si>
  <si>
    <t>지폐결속기(소속)
(44102306)</t>
    <phoneticPr fontId="11" type="noConversion"/>
  </si>
  <si>
    <t>광주</t>
    <phoneticPr fontId="11" type="noConversion"/>
  </si>
  <si>
    <t>북광주</t>
    <phoneticPr fontId="11" type="noConversion"/>
  </si>
  <si>
    <t>여수</t>
    <phoneticPr fontId="11" type="noConversion"/>
  </si>
  <si>
    <t>목포</t>
    <phoneticPr fontId="11" type="noConversion"/>
  </si>
  <si>
    <t>KS-1150ATM</t>
    <phoneticPr fontId="11" type="noConversion"/>
  </si>
  <si>
    <t>조달구입
(23266507)</t>
    <phoneticPr fontId="11" type="noConversion"/>
  </si>
  <si>
    <t>2019년도 금융장비 구입 요청 내역</t>
    <phoneticPr fontId="11" type="noConversion"/>
  </si>
  <si>
    <t>2019년도 금융장비 보급 가격 조사표</t>
    <phoneticPr fontId="11" type="noConversion"/>
  </si>
  <si>
    <t>견적가</t>
    <phoneticPr fontId="11" type="noConversion"/>
  </si>
  <si>
    <t>(대형)지폐계수기</t>
    <phoneticPr fontId="11" type="noConversion"/>
  </si>
  <si>
    <t>K-P(기산전자)</t>
    <phoneticPr fontId="11" type="noConversion"/>
  </si>
  <si>
    <t>P-413A(프러스)</t>
    <phoneticPr fontId="11" type="noConversion"/>
  </si>
  <si>
    <t>지폐결속기(소속)</t>
    <phoneticPr fontId="11" type="noConversion"/>
  </si>
  <si>
    <t>NX-2007(메리트)</t>
    <phoneticPr fontId="11" type="noConversion"/>
  </si>
  <si>
    <t>K-7000(케이씨테크노(주))</t>
    <phoneticPr fontId="11" type="noConversion"/>
  </si>
  <si>
    <t>KP-250(가평테크)</t>
    <phoneticPr fontId="11" type="noConversion"/>
  </si>
  <si>
    <t>P907A(현대오피스)</t>
    <phoneticPr fontId="11" type="noConversion"/>
  </si>
  <si>
    <t>KS-1150ATM(대진코스탈)</t>
    <phoneticPr fontId="11" type="noConversion"/>
  </si>
  <si>
    <t>경제적 수리한계금액 계산</t>
    <phoneticPr fontId="31" type="noConversion"/>
  </si>
  <si>
    <t>1. 근 거</t>
  </si>
  <si>
    <t>: 정부물품정비관리규정 제14조의 비율감소법</t>
    <phoneticPr fontId="31" type="noConversion"/>
  </si>
  <si>
    <t>2. 공 식</t>
  </si>
  <si>
    <t>: (70×취득가격÷100) - ｛(사용년수×취득가격)÷(2×내용년수)｝</t>
    <phoneticPr fontId="31" type="noConversion"/>
  </si>
  <si>
    <t>3. 내 역</t>
  </si>
  <si>
    <t>(단위 : 원)</t>
    <phoneticPr fontId="31" type="noConversion"/>
  </si>
  <si>
    <t>총괄국</t>
    <phoneticPr fontId="31" type="noConversion"/>
  </si>
  <si>
    <t>소속국(과)</t>
    <phoneticPr fontId="31" type="noConversion"/>
  </si>
  <si>
    <t>품 명</t>
  </si>
  <si>
    <t>취득가격
(원)</t>
  </si>
  <si>
    <t>취득일자</t>
    <phoneticPr fontId="11" type="noConversion"/>
  </si>
  <si>
    <t>사용년수
(년.월)</t>
  </si>
  <si>
    <t>내용년수
(년)</t>
  </si>
  <si>
    <t>경제적
수리한계비</t>
    <phoneticPr fontId="31" type="noConversion"/>
  </si>
  <si>
    <t>수리비견적
(최종)</t>
    <phoneticPr fontId="31" type="noConversion"/>
  </si>
  <si>
    <t>수리한계
초과여부</t>
    <phoneticPr fontId="31" type="noConversion"/>
  </si>
  <si>
    <t>양산동</t>
    <phoneticPr fontId="11" type="noConversion"/>
  </si>
  <si>
    <t>문서세단기</t>
    <phoneticPr fontId="11" type="noConversion"/>
  </si>
  <si>
    <t>미달</t>
    <phoneticPr fontId="11" type="noConversion"/>
  </si>
  <si>
    <t>문흥동</t>
    <phoneticPr fontId="11" type="noConversion"/>
  </si>
  <si>
    <t>초과</t>
    <phoneticPr fontId="11" type="noConversion"/>
  </si>
  <si>
    <t>목포하당동</t>
    <phoneticPr fontId="11" type="noConversion"/>
  </si>
  <si>
    <t>광주</t>
  </si>
  <si>
    <t>광주</t>
    <phoneticPr fontId="11" type="noConversion"/>
  </si>
  <si>
    <t>여수</t>
  </si>
  <si>
    <t>화순</t>
  </si>
  <si>
    <t>화순</t>
    <phoneticPr fontId="11" type="noConversion"/>
  </si>
  <si>
    <t>여수</t>
    <phoneticPr fontId="11" type="noConversion"/>
  </si>
  <si>
    <t>JC-606(제일주화)</t>
    <phoneticPr fontId="11" type="noConversion"/>
  </si>
  <si>
    <t>북광주</t>
  </si>
  <si>
    <t>우산동</t>
  </si>
  <si>
    <t>광주광산</t>
  </si>
  <si>
    <t>광주신창동</t>
  </si>
  <si>
    <t>목포</t>
  </si>
  <si>
    <t>목포옥암동</t>
  </si>
  <si>
    <t>여수신기동</t>
  </si>
  <si>
    <t>여수국동</t>
  </si>
  <si>
    <t>여수삼일동</t>
  </si>
  <si>
    <t>광주운남동</t>
    <phoneticPr fontId="11" type="noConversion"/>
  </si>
  <si>
    <t>광주월산동</t>
  </si>
  <si>
    <t>압해</t>
  </si>
  <si>
    <t>순천</t>
  </si>
  <si>
    <t>별량</t>
  </si>
  <si>
    <t>광양</t>
  </si>
  <si>
    <t>옥룡</t>
  </si>
  <si>
    <t>나주</t>
  </si>
  <si>
    <t>남평</t>
  </si>
  <si>
    <t>고흥</t>
  </si>
  <si>
    <t>포두</t>
  </si>
  <si>
    <t>영암</t>
  </si>
  <si>
    <t>신북</t>
  </si>
  <si>
    <t>도포</t>
  </si>
  <si>
    <t>장흥</t>
  </si>
  <si>
    <t>회진</t>
  </si>
  <si>
    <t>함평</t>
  </si>
  <si>
    <t>학교</t>
  </si>
  <si>
    <t>나산</t>
  </si>
  <si>
    <t>DB-2000D(동방위너스텍)</t>
    <phoneticPr fontId="11" type="noConversion"/>
  </si>
  <si>
    <t>서광주</t>
  </si>
  <si>
    <t>광주풍암마재</t>
  </si>
  <si>
    <t>광주광천동</t>
  </si>
  <si>
    <t>광주풍암동</t>
  </si>
  <si>
    <t>광주유촌동</t>
  </si>
  <si>
    <t>광주월곡동</t>
  </si>
  <si>
    <t>광주하남동</t>
  </si>
  <si>
    <t>166*91*120mm</t>
    <phoneticPr fontId="11" type="noConversion"/>
  </si>
  <si>
    <t>수표수동발행기</t>
    <phoneticPr fontId="11" type="noConversion"/>
  </si>
  <si>
    <t>완도</t>
  </si>
  <si>
    <t>소안</t>
  </si>
  <si>
    <t>청산도</t>
  </si>
  <si>
    <t>무안</t>
  </si>
  <si>
    <t>KS-310C(대진코스탈)</t>
    <phoneticPr fontId="11" type="noConversion"/>
  </si>
  <si>
    <t>JC-606</t>
    <phoneticPr fontId="11" type="noConversion"/>
  </si>
  <si>
    <t>DB-2000D</t>
    <phoneticPr fontId="11" type="noConversion"/>
  </si>
  <si>
    <t>KS-310C</t>
    <phoneticPr fontId="11" type="noConversion"/>
  </si>
  <si>
    <t>광주대촌동</t>
  </si>
  <si>
    <t>본촌동</t>
  </si>
  <si>
    <t>광주본량동</t>
  </si>
  <si>
    <t>광양태인동</t>
  </si>
  <si>
    <t>영업과</t>
  </si>
  <si>
    <t>담양</t>
  </si>
  <si>
    <t>담양금성</t>
  </si>
  <si>
    <t>장성</t>
  </si>
  <si>
    <t>사가</t>
  </si>
  <si>
    <t>신흥</t>
  </si>
  <si>
    <t>장흥안양</t>
  </si>
  <si>
    <t>엄다</t>
  </si>
  <si>
    <t>화순춘양</t>
  </si>
  <si>
    <t>광주방림동</t>
  </si>
  <si>
    <t>운암동</t>
  </si>
  <si>
    <t>문흥동</t>
  </si>
  <si>
    <t>목포하당동</t>
  </si>
  <si>
    <t>세지</t>
  </si>
  <si>
    <t>영광</t>
  </si>
  <si>
    <t>홍농</t>
  </si>
  <si>
    <t>장흥관산</t>
  </si>
  <si>
    <t>JC-20</t>
    <phoneticPr fontId="11" type="noConversion"/>
  </si>
  <si>
    <t>JC-20(제일주화)</t>
    <phoneticPr fontId="11" type="noConversion"/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</si>
</sst>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44" formatCode="_-&quot;₩&quot;* #,##0.00_-;\-&quot;₩&quot;* #,##0.00_-;_-&quot;₩&quot;* &quot;-&quot;??_-;_-@_-"/>
    <numFmt numFmtId="176" formatCode="#,##0_ "/>
    <numFmt numFmtId="177" formatCode="_ * #,##0_ ;_ * \-#,##0_ ;_ * &quot;-&quot;_ ;_ @_ "/>
    <numFmt numFmtId="178" formatCode="_ * #,##0.00_ ;_ * \-#,##0.00_ ;_ * &quot;-&quot;??_ ;_ @_ "/>
    <numFmt numFmtId="179" formatCode="0_ "/>
    <numFmt numFmtId="180" formatCode="000000\-0000000"/>
    <numFmt numFmtId="181" formatCode="#,##0.0;[Red]\-#,##0.0"/>
    <numFmt numFmtId="182" formatCode="#,##0_);[Red]\(#,##0\)"/>
    <numFmt numFmtId="183" formatCode="0_);[Red]\(0\)"/>
  </numFmts>
  <fonts count="40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5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24"/>
      <color rgb="FF000000"/>
      <name val="HY견고딕"/>
      <family val="1"/>
      <charset val="129"/>
    </font>
    <font>
      <sz val="24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color indexed="8"/>
      <name val="한컴바탕"/>
      <family val="1"/>
      <charset val="129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2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8"/>
      <name val="한컴바탕"/>
      <family val="1"/>
      <charset val="129"/>
    </font>
    <font>
      <u/>
      <sz val="10"/>
      <color indexed="14"/>
      <name val="돋움체"/>
      <family val="3"/>
      <charset val="129"/>
    </font>
    <font>
      <sz val="14"/>
      <color indexed="8"/>
      <name val="한컴바탕"/>
      <family val="1"/>
      <charset val="129"/>
    </font>
    <font>
      <sz val="11"/>
      <name val="맑은 고딕"/>
      <family val="3"/>
      <charset val="129"/>
    </font>
    <font>
      <b/>
      <sz val="22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D0EA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4DDED"/>
        <bgColor indexed="64"/>
      </patternFill>
    </fill>
    <fill>
      <patternFill patternType="solid">
        <fgColor rgb="FFF9ED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81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0" fontId="12" fillId="0" borderId="0"/>
    <xf numFmtId="41" fontId="12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41" fontId="17" fillId="0" borderId="0" applyNumberFormat="0" applyFont="0" applyFill="0" applyBorder="0" applyAlignment="0" applyProtection="0"/>
    <xf numFmtId="0" fontId="14" fillId="0" borderId="0"/>
    <xf numFmtId="41" fontId="12" fillId="0" borderId="0" applyNumberFormat="0" applyFont="0" applyFill="0" applyBorder="0" applyAlignment="0" applyProtection="0"/>
    <xf numFmtId="0" fontId="14" fillId="0" borderId="0"/>
    <xf numFmtId="0" fontId="13" fillId="0" borderId="0" applyNumberFormat="0" applyFont="0" applyFill="0" applyBorder="0" applyAlignment="0" applyProtection="0"/>
    <xf numFmtId="0" fontId="16" fillId="0" borderId="0"/>
    <xf numFmtId="177" fontId="12" fillId="0" borderId="0" applyNumberFormat="0" applyFont="0" applyFill="0" applyBorder="0" applyAlignment="0" applyProtection="0"/>
    <xf numFmtId="0" fontId="16" fillId="0" borderId="0"/>
    <xf numFmtId="0" fontId="17" fillId="0" borderId="0" applyNumberFormat="0" applyFont="0" applyFill="0" applyBorder="0" applyAlignment="0" applyProtection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8" fillId="8" borderId="0" applyNumberFormat="0" applyBorder="0" applyAlignment="0" applyProtection="0">
      <alignment vertical="center"/>
    </xf>
    <xf numFmtId="41" fontId="12" fillId="0" borderId="0" applyNumberFormat="0" applyFont="0" applyFill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6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20" fillId="0" borderId="0"/>
    <xf numFmtId="177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0" fontId="21" fillId="0" borderId="0" applyFill="0" applyBorder="0" applyAlignment="0" applyProtection="0"/>
    <xf numFmtId="2" fontId="21" fillId="0" borderId="0" applyFill="0" applyBorder="0" applyAlignment="0" applyProtection="0"/>
    <xf numFmtId="38" fontId="22" fillId="9" borderId="0" applyNumberFormat="0" applyBorder="0" applyAlignment="0" applyProtection="0"/>
    <xf numFmtId="0" fontId="23" fillId="0" borderId="0">
      <alignment horizontal="left"/>
    </xf>
    <xf numFmtId="0" fontId="24" fillId="0" borderId="19" applyNumberFormat="0" applyAlignment="0" applyProtection="0">
      <alignment horizontal="left" vertical="center"/>
    </xf>
    <xf numFmtId="0" fontId="24" fillId="0" borderId="20">
      <alignment horizontal="left" vertical="center"/>
    </xf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22" fillId="9" borderId="1" applyNumberFormat="0" applyBorder="0" applyAlignment="0" applyProtection="0"/>
    <xf numFmtId="0" fontId="26" fillId="0" borderId="21"/>
    <xf numFmtId="0" fontId="13" fillId="0" borderId="0"/>
    <xf numFmtId="0" fontId="14" fillId="0" borderId="0"/>
    <xf numFmtId="10" fontId="14" fillId="0" borderId="0" applyFont="0" applyFill="0" applyBorder="0" applyAlignment="0" applyProtection="0"/>
    <xf numFmtId="0" fontId="26" fillId="0" borderId="0"/>
    <xf numFmtId="0" fontId="21" fillId="0" borderId="22" applyNumberFormat="0" applyFill="0" applyAlignment="0" applyProtection="0"/>
    <xf numFmtId="0" fontId="27" fillId="0" borderId="0" applyNumberFormat="0" applyFill="0" applyBorder="0" applyAlignment="0" applyProtection="0"/>
    <xf numFmtId="40" fontId="28" fillId="0" borderId="0" applyFont="0" applyFill="0" applyBorder="0" applyAlignment="0" applyProtection="0"/>
    <xf numFmtId="38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0" fontId="19" fillId="0" borderId="0"/>
    <xf numFmtId="41" fontId="10" fillId="0" borderId="0"/>
    <xf numFmtId="41" fontId="1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1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41" fontId="12" fillId="0" borderId="0" applyFont="0" applyFill="0" applyBorder="0" applyAlignment="0" applyProtection="0"/>
    <xf numFmtId="181" fontId="13" fillId="0" borderId="0" applyFont="0" applyFill="0" applyBorder="0" applyAlignment="0" applyProtection="0"/>
    <xf numFmtId="44" fontId="12" fillId="0" borderId="0" applyFont="0" applyFill="0" applyBorder="0" applyAlignment="0" applyProtection="0">
      <alignment vertical="center"/>
    </xf>
    <xf numFmtId="0" fontId="10" fillId="0" borderId="0"/>
    <xf numFmtId="0" fontId="12" fillId="0" borderId="0"/>
    <xf numFmtId="0" fontId="12" fillId="0" borderId="0">
      <alignment vertical="center"/>
    </xf>
    <xf numFmtId="0" fontId="17" fillId="0" borderId="0"/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1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76" fontId="3" fillId="0" borderId="1" xfId="0" applyNumberFormat="1" applyFont="1" applyFill="1" applyBorder="1" applyAlignment="1" applyProtection="1">
      <alignment horizontal="right" vertical="center"/>
    </xf>
    <xf numFmtId="176" fontId="4" fillId="2" borderId="1" xfId="0" applyNumberFormat="1" applyFont="1" applyFill="1" applyBorder="1" applyAlignment="1" applyProtection="1">
      <alignment horizontal="right" vertical="center"/>
    </xf>
    <xf numFmtId="0" fontId="0" fillId="0" borderId="0" xfId="0" applyFill="1">
      <alignment vertical="center"/>
    </xf>
    <xf numFmtId="0" fontId="5" fillId="0" borderId="0" xfId="0" applyFont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176" fontId="4" fillId="5" borderId="5" xfId="0" applyNumberFormat="1" applyFont="1" applyFill="1" applyBorder="1" applyAlignment="1" applyProtection="1">
      <alignment horizontal="center" vertical="center"/>
    </xf>
    <xf numFmtId="0" fontId="3" fillId="5" borderId="6" xfId="0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8" xfId="0" applyNumberFormat="1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12" xfId="0" applyFont="1" applyFill="1" applyBorder="1" applyAlignment="1" applyProtection="1">
      <alignment horizontal="center" vertical="center"/>
    </xf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6" fillId="4" borderId="11" xfId="0" applyNumberFormat="1" applyFont="1" applyFill="1" applyBorder="1" applyAlignment="1" applyProtection="1">
      <alignment horizontal="center" vertical="center" wrapText="1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6" fillId="4" borderId="1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4" fillId="5" borderId="5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9" fillId="0" borderId="0" xfId="3" applyNumberFormat="1" applyFont="1" applyFill="1" applyBorder="1" applyAlignment="1" applyProtection="1">
      <alignment horizontal="center" vertical="center"/>
    </xf>
    <xf numFmtId="0" fontId="12" fillId="0" borderId="0" xfId="3" applyNumberFormat="1" applyFont="1"/>
    <xf numFmtId="0" fontId="12" fillId="0" borderId="0" xfId="3" applyNumberFormat="1" applyAlignment="1">
      <alignment horizontal="center" vertical="center"/>
    </xf>
    <xf numFmtId="0" fontId="12" fillId="0" borderId="0" xfId="3" applyNumberFormat="1" applyAlignment="1">
      <alignment horizontal="right" vertical="center"/>
    </xf>
    <xf numFmtId="0" fontId="2" fillId="6" borderId="9" xfId="3" applyNumberFormat="1" applyFont="1" applyFill="1" applyBorder="1" applyAlignment="1" applyProtection="1">
      <alignment horizontal="center" vertical="center"/>
    </xf>
    <xf numFmtId="0" fontId="2" fillId="6" borderId="10" xfId="3" applyNumberFormat="1" applyFont="1" applyFill="1" applyBorder="1" applyAlignment="1" applyProtection="1">
      <alignment horizontal="center" vertical="center"/>
    </xf>
    <xf numFmtId="0" fontId="2" fillId="6" borderId="11" xfId="3" applyNumberFormat="1" applyFont="1" applyFill="1" applyBorder="1" applyAlignment="1" applyProtection="1">
      <alignment horizontal="center" vertical="center" wrapText="1"/>
    </xf>
    <xf numFmtId="0" fontId="2" fillId="7" borderId="16" xfId="3" applyNumberFormat="1" applyFont="1" applyFill="1" applyBorder="1" applyAlignment="1" applyProtection="1">
      <alignment horizontal="center" vertical="center"/>
    </xf>
    <xf numFmtId="0" fontId="2" fillId="7" borderId="15" xfId="3" applyNumberFormat="1" applyFont="1" applyFill="1" applyBorder="1" applyAlignment="1" applyProtection="1">
      <alignment horizontal="center" vertical="center"/>
    </xf>
    <xf numFmtId="0" fontId="7" fillId="7" borderId="15" xfId="3" applyNumberFormat="1" applyFont="1" applyFill="1" applyBorder="1" applyAlignment="1" applyProtection="1">
      <alignment horizontal="center" vertical="center"/>
    </xf>
    <xf numFmtId="41" fontId="7" fillId="7" borderId="15" xfId="4" applyFont="1" applyFill="1" applyBorder="1" applyAlignment="1" applyProtection="1">
      <alignment horizontal="center" vertical="center"/>
    </xf>
    <xf numFmtId="41" fontId="2" fillId="7" borderId="15" xfId="4" applyFont="1" applyFill="1" applyBorder="1" applyAlignment="1" applyProtection="1">
      <alignment horizontal="center" vertical="center"/>
    </xf>
    <xf numFmtId="0" fontId="2" fillId="7" borderId="8" xfId="3" applyNumberFormat="1" applyFont="1" applyFill="1" applyBorder="1" applyAlignment="1" applyProtection="1">
      <alignment horizontal="center" vertical="center" wrapText="1"/>
    </xf>
    <xf numFmtId="0" fontId="2" fillId="7" borderId="3" xfId="3" applyNumberFormat="1" applyFont="1" applyFill="1" applyBorder="1" applyAlignment="1" applyProtection="1">
      <alignment horizontal="center" vertical="center"/>
    </xf>
    <xf numFmtId="0" fontId="2" fillId="7" borderId="1" xfId="3" applyNumberFormat="1" applyFont="1" applyFill="1" applyBorder="1" applyAlignment="1" applyProtection="1">
      <alignment horizontal="center" vertical="center" wrapText="1"/>
    </xf>
    <xf numFmtId="0" fontId="2" fillId="7" borderId="1" xfId="3" applyNumberFormat="1" applyFont="1" applyFill="1" applyBorder="1" applyAlignment="1" applyProtection="1">
      <alignment horizontal="center" vertical="center"/>
    </xf>
    <xf numFmtId="0" fontId="7" fillId="7" borderId="1" xfId="3" applyNumberFormat="1" applyFont="1" applyFill="1" applyBorder="1" applyAlignment="1" applyProtection="1">
      <alignment horizontal="center" vertical="center"/>
    </xf>
    <xf numFmtId="41" fontId="7" fillId="7" borderId="1" xfId="4" applyFont="1" applyFill="1" applyBorder="1" applyAlignment="1" applyProtection="1">
      <alignment horizontal="center" vertical="center"/>
    </xf>
    <xf numFmtId="0" fontId="7" fillId="7" borderId="2" xfId="3" applyNumberFormat="1" applyFont="1" applyFill="1" applyBorder="1" applyAlignment="1" applyProtection="1">
      <alignment horizontal="center" vertical="center"/>
    </xf>
    <xf numFmtId="0" fontId="7" fillId="7" borderId="1" xfId="3" applyNumberFormat="1" applyFont="1" applyFill="1" applyBorder="1" applyAlignment="1" applyProtection="1">
      <alignment horizontal="center" vertical="center" wrapText="1"/>
    </xf>
    <xf numFmtId="41" fontId="7" fillId="7" borderId="1" xfId="4" applyFont="1" applyFill="1" applyBorder="1" applyAlignment="1" applyProtection="1">
      <alignment horizontal="center" vertical="center" wrapText="1"/>
    </xf>
    <xf numFmtId="0" fontId="7" fillId="7" borderId="2" xfId="3" applyNumberFormat="1" applyFont="1" applyFill="1" applyBorder="1" applyAlignment="1" applyProtection="1">
      <alignment horizontal="center" vertical="center" wrapText="1"/>
    </xf>
    <xf numFmtId="0" fontId="2" fillId="7" borderId="4" xfId="3" applyNumberFormat="1" applyFont="1" applyFill="1" applyBorder="1" applyAlignment="1" applyProtection="1">
      <alignment horizontal="center" vertical="center"/>
    </xf>
    <xf numFmtId="0" fontId="2" fillId="7" borderId="5" xfId="3" applyNumberFormat="1" applyFont="1" applyFill="1" applyBorder="1" applyAlignment="1" applyProtection="1">
      <alignment horizontal="center" vertical="center" wrapText="1"/>
    </xf>
    <xf numFmtId="0" fontId="2" fillId="7" borderId="5" xfId="3" applyNumberFormat="1" applyFont="1" applyFill="1" applyBorder="1" applyAlignment="1" applyProtection="1">
      <alignment horizontal="center" vertical="center"/>
    </xf>
    <xf numFmtId="0" fontId="7" fillId="7" borderId="5" xfId="3" applyNumberFormat="1" applyFont="1" applyFill="1" applyBorder="1" applyAlignment="1" applyProtection="1">
      <alignment horizontal="center" vertical="center"/>
    </xf>
    <xf numFmtId="41" fontId="7" fillId="7" borderId="5" xfId="4" applyFont="1" applyFill="1" applyBorder="1" applyAlignment="1" applyProtection="1">
      <alignment horizontal="center" vertical="center"/>
    </xf>
    <xf numFmtId="0" fontId="7" fillId="7" borderId="6" xfId="3" applyNumberFormat="1" applyFont="1" applyFill="1" applyBorder="1" applyAlignment="1" applyProtection="1">
      <alignment horizontal="center" vertical="center"/>
    </xf>
    <xf numFmtId="0" fontId="12" fillId="0" borderId="0" xfId="3" applyNumberFormat="1" applyAlignment="1">
      <alignment vertical="center"/>
    </xf>
    <xf numFmtId="0" fontId="30" fillId="0" borderId="0" xfId="180" applyNumberFormat="1" applyFont="1" applyFill="1" applyBorder="1" applyAlignment="1" applyProtection="1">
      <alignment horizontal="center" vertical="center"/>
    </xf>
    <xf numFmtId="0" fontId="12" fillId="0" borderId="0" xfId="180" applyNumberFormat="1" applyFont="1" applyFill="1" applyBorder="1" applyAlignment="1" applyProtection="1">
      <alignment vertical="center"/>
    </xf>
    <xf numFmtId="0" fontId="30" fillId="0" borderId="0" xfId="180" applyNumberFormat="1" applyFont="1" applyFill="1" applyBorder="1" applyAlignment="1" applyProtection="1">
      <alignment horizontal="center" vertical="center"/>
    </xf>
    <xf numFmtId="0" fontId="32" fillId="0" borderId="0" xfId="180" applyNumberFormat="1" applyFont="1" applyBorder="1" applyAlignment="1">
      <alignment horizontal="center" vertical="center"/>
    </xf>
    <xf numFmtId="0" fontId="33" fillId="0" borderId="0" xfId="180" applyNumberFormat="1" applyFont="1" applyBorder="1" applyAlignment="1">
      <alignment horizontal="left" vertical="center"/>
    </xf>
    <xf numFmtId="0" fontId="34" fillId="0" borderId="0" xfId="180" applyNumberFormat="1" applyFont="1" applyFill="1" applyBorder="1" applyAlignment="1" applyProtection="1">
      <alignment vertical="center"/>
    </xf>
    <xf numFmtId="0" fontId="12" fillId="0" borderId="0" xfId="180" applyNumberFormat="1" applyFont="1" applyFill="1" applyBorder="1" applyAlignment="1" applyProtection="1">
      <alignment horizontal="right" vertical="center"/>
    </xf>
    <xf numFmtId="0" fontId="35" fillId="10" borderId="23" xfId="180" applyNumberFormat="1" applyFont="1" applyFill="1" applyBorder="1" applyAlignment="1">
      <alignment horizontal="center" vertical="center"/>
    </xf>
    <xf numFmtId="0" fontId="35" fillId="10" borderId="23" xfId="180" applyNumberFormat="1" applyFont="1" applyFill="1" applyBorder="1" applyAlignment="1">
      <alignment horizontal="center" vertical="center" wrapText="1"/>
    </xf>
    <xf numFmtId="0" fontId="36" fillId="10" borderId="23" xfId="180" applyNumberFormat="1" applyFont="1" applyFill="1" applyBorder="1" applyAlignment="1">
      <alignment horizontal="center" vertical="center" wrapText="1"/>
    </xf>
    <xf numFmtId="0" fontId="12" fillId="10" borderId="23" xfId="180" applyNumberFormat="1" applyFont="1" applyFill="1" applyBorder="1" applyAlignment="1" applyProtection="1">
      <alignment horizontal="center" vertical="center" wrapText="1"/>
    </xf>
    <xf numFmtId="14" fontId="12" fillId="0" borderId="0" xfId="180" applyNumberFormat="1" applyFont="1" applyFill="1" applyBorder="1" applyAlignment="1" applyProtection="1">
      <alignment vertical="center"/>
    </xf>
    <xf numFmtId="0" fontId="36" fillId="7" borderId="15" xfId="179" applyNumberFormat="1" applyFont="1" applyFill="1" applyBorder="1" applyAlignment="1" applyProtection="1">
      <alignment horizontal="center" vertical="center" shrinkToFit="1"/>
    </xf>
    <xf numFmtId="0" fontId="36" fillId="7" borderId="15" xfId="180" applyNumberFormat="1" applyFont="1" applyFill="1" applyBorder="1" applyAlignment="1" applyProtection="1">
      <alignment horizontal="center" vertical="center"/>
    </xf>
    <xf numFmtId="182" fontId="36" fillId="7" borderId="15" xfId="180" applyNumberFormat="1" applyFont="1" applyFill="1" applyBorder="1" applyAlignment="1" applyProtection="1">
      <alignment horizontal="right" vertical="center"/>
    </xf>
    <xf numFmtId="14" fontId="36" fillId="7" borderId="15" xfId="180" applyNumberFormat="1" applyFont="1" applyFill="1" applyBorder="1" applyAlignment="1" applyProtection="1">
      <alignment horizontal="right" vertical="center"/>
    </xf>
    <xf numFmtId="41" fontId="35" fillId="7" borderId="15" xfId="162" applyNumberFormat="1" applyFont="1" applyFill="1" applyBorder="1" applyAlignment="1">
      <alignment horizontal="center" vertical="center"/>
    </xf>
    <xf numFmtId="182" fontId="36" fillId="0" borderId="15" xfId="180" applyNumberFormat="1" applyFont="1" applyFill="1" applyBorder="1" applyAlignment="1" applyProtection="1">
      <alignment horizontal="right" vertical="center"/>
    </xf>
    <xf numFmtId="0" fontId="0" fillId="0" borderId="15" xfId="180" applyNumberFormat="1" applyFont="1" applyFill="1" applyBorder="1" applyAlignment="1" applyProtection="1">
      <alignment horizontal="center" vertical="center"/>
    </xf>
    <xf numFmtId="183" fontId="36" fillId="7" borderId="1" xfId="178" applyNumberFormat="1" applyFont="1" applyFill="1" applyBorder="1" applyAlignment="1">
      <alignment horizontal="center" vertical="center" shrinkToFit="1"/>
    </xf>
    <xf numFmtId="0" fontId="36" fillId="7" borderId="1" xfId="180" applyNumberFormat="1" applyFont="1" applyFill="1" applyBorder="1" applyAlignment="1" applyProtection="1">
      <alignment horizontal="center" vertical="center"/>
    </xf>
    <xf numFmtId="182" fontId="36" fillId="7" borderId="1" xfId="180" applyNumberFormat="1" applyFont="1" applyFill="1" applyBorder="1" applyAlignment="1" applyProtection="1">
      <alignment horizontal="right" vertical="center"/>
    </xf>
    <xf numFmtId="14" fontId="36" fillId="7" borderId="1" xfId="180" applyNumberFormat="1" applyFont="1" applyFill="1" applyBorder="1" applyAlignment="1" applyProtection="1">
      <alignment horizontal="right" vertical="center"/>
    </xf>
    <xf numFmtId="41" fontId="35" fillId="7" borderId="1" xfId="162" applyNumberFormat="1" applyFont="1" applyFill="1" applyBorder="1" applyAlignment="1">
      <alignment horizontal="center" vertical="center"/>
    </xf>
    <xf numFmtId="182" fontId="36" fillId="0" borderId="1" xfId="180" applyNumberFormat="1" applyFont="1" applyFill="1" applyBorder="1" applyAlignment="1" applyProtection="1">
      <alignment horizontal="right" vertical="center"/>
    </xf>
    <xf numFmtId="0" fontId="0" fillId="0" borderId="1" xfId="180" applyNumberFormat="1" applyFont="1" applyFill="1" applyBorder="1" applyAlignment="1" applyProtection="1">
      <alignment horizontal="center" vertical="center"/>
    </xf>
    <xf numFmtId="0" fontId="29" fillId="0" borderId="0" xfId="180" applyNumberFormat="1" applyFont="1" applyFill="1" applyBorder="1" applyAlignment="1" applyProtection="1">
      <alignment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37" fillId="0" borderId="1" xfId="0" applyNumberFormat="1" applyFont="1" applyFill="1" applyBorder="1" applyAlignment="1">
      <alignment horizontal="center" vertical="center"/>
    </xf>
    <xf numFmtId="0" fontId="37" fillId="7" borderId="1" xfId="0" applyNumberFormat="1" applyFont="1" applyFill="1" applyBorder="1" applyAlignment="1">
      <alignment horizontal="center" vertical="center"/>
    </xf>
    <xf numFmtId="0" fontId="7" fillId="3" borderId="15" xfId="1" applyNumberFormat="1" applyFont="1" applyFill="1" applyBorder="1" applyAlignment="1">
      <alignment horizontal="center" vertical="center" wrapText="1"/>
    </xf>
    <xf numFmtId="0" fontId="7" fillId="3" borderId="15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</xf>
    <xf numFmtId="176" fontId="3" fillId="0" borderId="15" xfId="0" applyNumberFormat="1" applyFont="1" applyFill="1" applyBorder="1" applyAlignment="1" applyProtection="1">
      <alignment horizontal="right" vertical="center"/>
    </xf>
    <xf numFmtId="0" fontId="6" fillId="4" borderId="9" xfId="0" applyNumberFormat="1" applyFont="1" applyFill="1" applyBorder="1" applyAlignment="1" applyProtection="1">
      <alignment horizontal="center" vertical="center" wrapText="1"/>
    </xf>
    <xf numFmtId="0" fontId="6" fillId="4" borderId="4" xfId="0" applyNumberFormat="1" applyFont="1" applyFill="1" applyBorder="1" applyAlignment="1" applyProtection="1">
      <alignment horizontal="center" vertical="center" wrapText="1"/>
    </xf>
    <xf numFmtId="0" fontId="6" fillId="4" borderId="5" xfId="0" applyNumberFormat="1" applyFont="1" applyFill="1" applyBorder="1" applyAlignment="1" applyProtection="1">
      <alignment horizontal="center" vertical="center"/>
    </xf>
    <xf numFmtId="0" fontId="6" fillId="4" borderId="5" xfId="0" applyNumberFormat="1" applyFont="1" applyFill="1" applyBorder="1" applyAlignment="1" applyProtection="1">
      <alignment horizontal="center" vertical="center" wrapText="1"/>
    </xf>
    <xf numFmtId="0" fontId="6" fillId="4" borderId="5" xfId="0" applyNumberFormat="1" applyFont="1" applyFill="1" applyBorder="1" applyAlignment="1" applyProtection="1">
      <alignment horizontal="center" vertical="center"/>
    </xf>
    <xf numFmtId="0" fontId="6" fillId="4" borderId="6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0" fillId="0" borderId="2" xfId="0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5" borderId="4" xfId="0" applyNumberFormat="1" applyFont="1" applyFill="1" applyBorder="1" applyAlignment="1" applyProtection="1">
      <alignment horizontal="center" vertical="center"/>
    </xf>
    <xf numFmtId="176" fontId="4" fillId="5" borderId="5" xfId="0" applyNumberFormat="1" applyFont="1" applyFill="1" applyBorder="1" applyAlignment="1" applyProtection="1">
      <alignment horizontal="right" vertical="center"/>
    </xf>
  </cellXfs>
  <cellStyles count="181">
    <cellStyle name="??&amp;O?&amp;H?_x0008__x000f__x0007_?_x0007__x0001__x0001_" xfId="5"/>
    <cellStyle name="??&amp;O?&amp;H?_x0008_??_x0007__x0001__x0001_" xfId="6"/>
    <cellStyle name="?W?_laroux" xfId="7"/>
    <cellStyle name="_2-4.상반기실적부문별요약" xfId="8"/>
    <cellStyle name="_2-4.상반기실적부문별요약(표지및목차포함)" xfId="9"/>
    <cellStyle name="_2-4.상반기실적부문별요약(표지및목차포함)_1" xfId="10"/>
    <cellStyle name="_2-4.상반기실적부문별요약(표지및목차포함)_1_우특손익" xfId="11"/>
    <cellStyle name="_2-4.상반기실적부문별요약(표지및목차포함)_1_재배정목록" xfId="12"/>
    <cellStyle name="_2-4.상반기실적부문별요약(표지및목차포함)_1_재배정목록_재배정목록" xfId="13"/>
    <cellStyle name="_2-4.상반기실적부문별요약(표지및목차포함)_우특손익" xfId="14"/>
    <cellStyle name="_2-4.상반기실적부문별요약(표지및목차포함)_우특손익_재배정목록" xfId="15"/>
    <cellStyle name="_2-4.상반기실적부문별요약(표지및목차포함)_재배정목록" xfId="16"/>
    <cellStyle name="_2-4.상반기실적부문별요약(표지및목차포함)_재배정목록_예특손익" xfId="17"/>
    <cellStyle name="_2-4.상반기실적부문별요약_1" xfId="18"/>
    <cellStyle name="_2-4.상반기실적부문별요약_1_예특손익" xfId="19"/>
    <cellStyle name="_2-4.상반기실적부문별요약_1_우특손익" xfId="20"/>
    <cellStyle name="_2-4.상반기실적부문별요약_1_우특손익_재배정목록" xfId="21"/>
    <cellStyle name="_2-4.상반기실적부문별요약_1_재배정목록" xfId="22"/>
    <cellStyle name="_2-4.상반기실적부문별요약_우특손익" xfId="23"/>
    <cellStyle name="_2-4.상반기실적부문별요약_재배정목록" xfId="24"/>
    <cellStyle name="_'99상반기경영개선활동결과(게시용)" xfId="25"/>
    <cellStyle name="_'99상반기경영개선활동결과(게시용)_우특손익" xfId="26"/>
    <cellStyle name="_'99상반기경영개선활동결과(게시용)_재배정목록" xfId="27"/>
    <cellStyle name="_경영개선활동상반기실적(990708)" xfId="28"/>
    <cellStyle name="_경영개선활동상반기실적(990708)_1" xfId="29"/>
    <cellStyle name="_경영개선활동상반기실적(990708)_1_우특손익" xfId="30"/>
    <cellStyle name="_경영개선활동상반기실적(990708)_1_재배정목록" xfId="31"/>
    <cellStyle name="_경영개선활동상반기실적(990708)_2" xfId="32"/>
    <cellStyle name="_경영개선활동상반기실적(990708)_2_우특손익" xfId="33"/>
    <cellStyle name="_경영개선활동상반기실적(990708)_2_재배정목록" xfId="34"/>
    <cellStyle name="_경영개선활동상반기실적(990708)_우특손익" xfId="35"/>
    <cellStyle name="_경영개선활동상반기실적(990708)_재배정목록" xfId="36"/>
    <cellStyle name="_경영개선활성화방안(990802)" xfId="37"/>
    <cellStyle name="_경영개선활성화방안(990802)_1" xfId="38"/>
    <cellStyle name="_경영개선활성화방안(990802)_1_우특손익" xfId="39"/>
    <cellStyle name="_경영개선활성화방안(990802)_1_재배정목록" xfId="40"/>
    <cellStyle name="_경영개선활성화방안(990802)_우특손익" xfId="41"/>
    <cellStyle name="_경영개선활성화방안(990802)_재배정목록" xfId="42"/>
    <cellStyle name="_별첨(계획서및실적서양식)" xfId="43"/>
    <cellStyle name="_별첨(계획서및실적서양식)_1" xfId="44"/>
    <cellStyle name="_별첨(계획서및실적서양식)_1_우특손익" xfId="45"/>
    <cellStyle name="_별첨(계획서및실적서양식)_1_재배정목록" xfId="46"/>
    <cellStyle name="_별첨(계획서및실적서양식)_우특손익" xfId="47"/>
    <cellStyle name="_별첨(계획서및실적서양식)_재배정목록" xfId="48"/>
    <cellStyle name="_양식" xfId="49"/>
    <cellStyle name="_양식_1" xfId="50"/>
    <cellStyle name="_양식_1_우특손익" xfId="51"/>
    <cellStyle name="_양식_1_재배정목록" xfId="52"/>
    <cellStyle name="_양식_2" xfId="53"/>
    <cellStyle name="_양식_2_우특손익" xfId="54"/>
    <cellStyle name="_양식_2_재배정목록" xfId="55"/>
    <cellStyle name="_양식_우특손익" xfId="56"/>
    <cellStyle name="_양식_재배정목록" xfId="57"/>
    <cellStyle name="_우특손익" xfId="58"/>
    <cellStyle name="_유첨3(서식)" xfId="59"/>
    <cellStyle name="_유첨3(서식)_1" xfId="60"/>
    <cellStyle name="_유첨3(서식)_1_우특손익" xfId="61"/>
    <cellStyle name="_유첨3(서식)_1_재배정목록" xfId="62"/>
    <cellStyle name="_유첨3(서식)_우특손익" xfId="63"/>
    <cellStyle name="_유첨3(서식)_재배정목록" xfId="64"/>
    <cellStyle name="_재배정목록" xfId="65"/>
    <cellStyle name="_지정과제1분기실적(확정990408)" xfId="66"/>
    <cellStyle name="_지정과제1분기실적(확정990408)_1" xfId="67"/>
    <cellStyle name="_지정과제1분기실적(확정990408)_1_우특손익" xfId="68"/>
    <cellStyle name="_지정과제1분기실적(확정990408)_1_재배정목록" xfId="69"/>
    <cellStyle name="_지정과제1분기실적(확정990408)_우특손익" xfId="70"/>
    <cellStyle name="_지정과제1분기실적(확정990408)_재배정목록" xfId="71"/>
    <cellStyle name="_지정과제2차심의list" xfId="72"/>
    <cellStyle name="_지정과제2차심의list_1" xfId="73"/>
    <cellStyle name="_지정과제2차심의list_1_우특손익" xfId="74"/>
    <cellStyle name="_지정과제2차심의list_1_재배정목록" xfId="75"/>
    <cellStyle name="_지정과제2차심의list_2" xfId="76"/>
    <cellStyle name="_지정과제2차심의list_2_우특손익" xfId="77"/>
    <cellStyle name="_지정과제2차심의list_2_재배정목록" xfId="78"/>
    <cellStyle name="_지정과제2차심의list_우특손익" xfId="79"/>
    <cellStyle name="_지정과제2차심의list_재배정목록" xfId="80"/>
    <cellStyle name="_지정과제2차심의결과" xfId="81"/>
    <cellStyle name="_지정과제2차심의결과(금액조정후최종)" xfId="82"/>
    <cellStyle name="_지정과제2차심의결과(금액조정후최종)_1" xfId="83"/>
    <cellStyle name="_지정과제2차심의결과(금액조정후최종)_1_경영개선실적보고(전주공장)" xfId="84"/>
    <cellStyle name="_지정과제2차심의결과(금액조정후최종)_1_경영개선실적보고(전주공장)_우특손익" xfId="85"/>
    <cellStyle name="_지정과제2차심의결과(금액조정후최종)_1_경영개선실적보고(전주공장)_재배정목록" xfId="86"/>
    <cellStyle name="_지정과제2차심의결과(금액조정후최종)_1_별첨1_2" xfId="87"/>
    <cellStyle name="_지정과제2차심의결과(금액조정후최종)_1_별첨1_2_우특손익" xfId="88"/>
    <cellStyle name="_지정과제2차심의결과(금액조정후최종)_1_별첨1_2_재배정목록" xfId="89"/>
    <cellStyle name="_지정과제2차심의결과(금액조정후최종)_1_우특손익" xfId="90"/>
    <cellStyle name="_지정과제2차심의결과(금액조정후최종)_1_재배정목록" xfId="91"/>
    <cellStyle name="_지정과제2차심의결과(금액조정후최종)_1_제안과제집계표(공장전체)" xfId="92"/>
    <cellStyle name="_지정과제2차심의결과(금액조정후최종)_1_제안과제집계표(공장전체)_우특손익" xfId="93"/>
    <cellStyle name="_지정과제2차심의결과(금액조정후최종)_1_제안과제집계표(공장전체)_재배정목록" xfId="94"/>
    <cellStyle name="_지정과제2차심의결과(금액조정후최종)_경영개선실적보고(전주공장)" xfId="95"/>
    <cellStyle name="_지정과제2차심의결과(금액조정후최종)_경영개선실적보고(전주공장)_우특손익" xfId="96"/>
    <cellStyle name="_지정과제2차심의결과(금액조정후최종)_경영개선실적보고(전주공장)_재배정목록" xfId="97"/>
    <cellStyle name="_지정과제2차심의결과(금액조정후최종)_별첨1_2" xfId="98"/>
    <cellStyle name="_지정과제2차심의결과(금액조정후최종)_별첨1_2_우특손익" xfId="99"/>
    <cellStyle name="_지정과제2차심의결과(금액조정후최종)_별첨1_2_재배정목록" xfId="100"/>
    <cellStyle name="_지정과제2차심의결과(금액조정후최종)_우특손익" xfId="101"/>
    <cellStyle name="_지정과제2차심의결과(금액조정후최종)_재배정목록" xfId="102"/>
    <cellStyle name="_지정과제2차심의결과(금액조정후최종)_제안과제집계표(공장전체)" xfId="103"/>
    <cellStyle name="_지정과제2차심의결과(금액조정후최종)_제안과제집계표(공장전체)_우특손익" xfId="104"/>
    <cellStyle name="_지정과제2차심의결과(금액조정후최종)_제안과제집계표(공장전체)_재배정목록" xfId="105"/>
    <cellStyle name="_지정과제2차심의결과_1" xfId="106"/>
    <cellStyle name="_지정과제2차심의결과_1_우특손익" xfId="107"/>
    <cellStyle name="_지정과제2차심의결과_1_재배정목록" xfId="108"/>
    <cellStyle name="_지정과제2차심의결과_우특손익" xfId="109"/>
    <cellStyle name="_지정과제2차심의결과_재배정목록" xfId="110"/>
    <cellStyle name="_집중관리(981231)" xfId="111"/>
    <cellStyle name="_집중관리(981231)_1" xfId="112"/>
    <cellStyle name="_집중관리(981231)_1_우특손익" xfId="113"/>
    <cellStyle name="_집중관리(981231)_1_재배정목록" xfId="114"/>
    <cellStyle name="_집중관리(981231)_우특손익" xfId="115"/>
    <cellStyle name="_집중관리(981231)_재배정목록" xfId="116"/>
    <cellStyle name="_집중관리(지정과제및 양식)" xfId="117"/>
    <cellStyle name="_집중관리(지정과제및 양식)_1" xfId="118"/>
    <cellStyle name="_집중관리(지정과제및 양식)_1_우특손익" xfId="119"/>
    <cellStyle name="_집중관리(지정과제및 양식)_1_재배정목록" xfId="120"/>
    <cellStyle name="_집중관리(지정과제및 양식)_우특손익" xfId="121"/>
    <cellStyle name="_집중관리(지정과제및 양식)_재배정목록" xfId="122"/>
    <cellStyle name="’E‰Y [0.00]_laroux" xfId="123"/>
    <cellStyle name="’E‰Y_laroux" xfId="124"/>
    <cellStyle name="20% - 강조색6 2" xfId="125"/>
    <cellStyle name="40% - 강조색1 2" xfId="126"/>
    <cellStyle name="AeE­ [0]_INQUIRY ¿μ¾÷AßAø " xfId="127"/>
    <cellStyle name="AeE­_INQUIRY ¿μ¾÷AßAø " xfId="128"/>
    <cellStyle name="ALIGNMENT" xfId="129"/>
    <cellStyle name="AÞ¸¶ [0]_INQUIRY ¿μ¾÷AßAø " xfId="130"/>
    <cellStyle name="AÞ¸¶_INQUIRY ¿μ¾÷AßAø " xfId="131"/>
    <cellStyle name="C￥AØ_¿μ¾÷CoE² " xfId="132"/>
    <cellStyle name="category" xfId="133"/>
    <cellStyle name="Comma [0]_ SG&amp;A Bridge " xfId="134"/>
    <cellStyle name="Comma_ SG&amp;A Bridge " xfId="135"/>
    <cellStyle name="Currency [0]_ SG&amp;A Bridge " xfId="136"/>
    <cellStyle name="Currency_ SG&amp;A Bridge " xfId="137"/>
    <cellStyle name="Date" xfId="138"/>
    <cellStyle name="Fixed" xfId="139"/>
    <cellStyle name="Grey" xfId="140"/>
    <cellStyle name="HEADER" xfId="141"/>
    <cellStyle name="Header1" xfId="142"/>
    <cellStyle name="Header2" xfId="143"/>
    <cellStyle name="HEADING1" xfId="144"/>
    <cellStyle name="HEADING2" xfId="145"/>
    <cellStyle name="Input [yellow]" xfId="146"/>
    <cellStyle name="Model" xfId="147"/>
    <cellStyle name="Normal - Style1" xfId="148"/>
    <cellStyle name="Normal_ SG&amp;A Bridge " xfId="149"/>
    <cellStyle name="Percent [2]" xfId="150"/>
    <cellStyle name="subhead" xfId="151"/>
    <cellStyle name="Total" xfId="152"/>
    <cellStyle name="뒤에 오는 하이퍼링크_방문월실적" xfId="153"/>
    <cellStyle name="똿뗦먛귟 [0.00]_PRODUCT DETAIL Q1" xfId="154"/>
    <cellStyle name="똿뗦먛귟_PRODUCT DETAIL Q1" xfId="155"/>
    <cellStyle name="믅됞 [0.00]_PRODUCT DETAIL Q1" xfId="156"/>
    <cellStyle name="믅됞_PRODUCT DETAIL Q1" xfId="157"/>
    <cellStyle name="백분율 2" xfId="158"/>
    <cellStyle name="뷭?_BOOKSHIP" xfId="159"/>
    <cellStyle name="쉼표 [0] 2" xfId="4"/>
    <cellStyle name="쉼표 [0] 2 2" xfId="160"/>
    <cellStyle name="쉼표 [0] 3" xfId="161"/>
    <cellStyle name="쉼표 [0] 3 2" xfId="162"/>
    <cellStyle name="쉼표 [0] 4" xfId="163"/>
    <cellStyle name="쉼표 [0] 5" xfId="164"/>
    <cellStyle name="스타일 1" xfId="165"/>
    <cellStyle name="스타일 2" xfId="166"/>
    <cellStyle name="스타일 3" xfId="167"/>
    <cellStyle name="스타일 4" xfId="168"/>
    <cellStyle name="스타일 5" xfId="169"/>
    <cellStyle name="지정되지 않음" xfId="170"/>
    <cellStyle name="콤마 [0]" xfId="171"/>
    <cellStyle name="콤마_~HW3E17" xfId="172"/>
    <cellStyle name="통화 2" xfId="173"/>
    <cellStyle name="표준" xfId="0" builtinId="0"/>
    <cellStyle name="표준 2" xfId="1"/>
    <cellStyle name="표준 2 3" xfId="174"/>
    <cellStyle name="표준 3" xfId="3"/>
    <cellStyle name="표준 3 2" xfId="175"/>
    <cellStyle name="표준 3 3" xfId="180"/>
    <cellStyle name="표준 4" xfId="2"/>
    <cellStyle name="표준 5" xfId="176"/>
    <cellStyle name="표준 6" xfId="177"/>
    <cellStyle name="표준 7" xfId="178"/>
    <cellStyle name="표준_비품(조달가구류)" xfId="179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5</xdr:col>
      <xdr:colOff>134014</xdr:colOff>
      <xdr:row>46</xdr:row>
      <xdr:rowOff>29393</xdr:rowOff>
    </xdr:to>
    <xdr:pic>
      <xdr:nvPicPr>
        <xdr:cNvPr id="2" name="그림 1" descr="수리한계비용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886200"/>
          <a:ext cx="4829839" cy="585869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552;&#50997;&#51109;&#48708;%20&#48372;&#44553;(2019%20&#47928;&#49436;&#50857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보급내역(총)"/>
      <sheetName val="수요조사"/>
      <sheetName val="대형지폐계수기"/>
      <sheetName val="지폐결속기(대속)"/>
      <sheetName val="지폐결속기(소속)"/>
      <sheetName val="위조지폐탐지기"/>
      <sheetName val="자동주화포장기"/>
      <sheetName val="자동주화계수기"/>
      <sheetName val="수표발행기(자동)"/>
      <sheetName val="수표발행기(수동)"/>
      <sheetName val="제본천공기"/>
      <sheetName val="천공기"/>
      <sheetName val="문서세단기"/>
      <sheetName val="cd세단기"/>
      <sheetName val="수표발행매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75"/>
  <sheetViews>
    <sheetView tabSelected="1" workbookViewId="0">
      <selection activeCell="I10" sqref="I10"/>
    </sheetView>
  </sheetViews>
  <sheetFormatPr defaultColWidth="8.88671875" defaultRowHeight="13.5"/>
  <cols>
    <col min="1" max="1" width="23.109375" customWidth="1"/>
    <col min="2" max="2" width="13" style="1" customWidth="1"/>
    <col min="3" max="3" width="14.33203125" style="1" customWidth="1"/>
    <col min="4" max="4" width="23" style="1" customWidth="1"/>
    <col min="5" max="5" width="10.6640625" style="1" customWidth="1"/>
    <col min="6" max="6" width="11.21875" style="1" customWidth="1"/>
    <col min="7" max="7" width="12.6640625" style="1" customWidth="1"/>
    <col min="8" max="8" width="16.5546875" style="1" customWidth="1"/>
  </cols>
  <sheetData>
    <row r="1" spans="1:8" ht="37.5" customHeight="1">
      <c r="A1" s="21" t="s">
        <v>47</v>
      </c>
      <c r="B1" s="21"/>
      <c r="C1" s="21"/>
      <c r="D1" s="21"/>
      <c r="E1" s="21"/>
      <c r="F1" s="21"/>
      <c r="G1" s="21"/>
      <c r="H1" s="21"/>
    </row>
    <row r="2" spans="1:8" ht="24.75" customHeight="1" thickBot="1">
      <c r="A2" s="8"/>
      <c r="H2" s="13" t="s">
        <v>16</v>
      </c>
    </row>
    <row r="3" spans="1:8" ht="22.5" customHeight="1">
      <c r="A3" s="108" t="s">
        <v>3</v>
      </c>
      <c r="B3" s="32" t="s">
        <v>9</v>
      </c>
      <c r="C3" s="32" t="s">
        <v>0</v>
      </c>
      <c r="D3" s="28" t="s">
        <v>13</v>
      </c>
      <c r="E3" s="28"/>
      <c r="F3" s="28"/>
      <c r="G3" s="28"/>
      <c r="H3" s="29" t="s">
        <v>1</v>
      </c>
    </row>
    <row r="4" spans="1:8" ht="22.5" customHeight="1" thickBot="1">
      <c r="A4" s="109"/>
      <c r="B4" s="110"/>
      <c r="C4" s="110"/>
      <c r="D4" s="111" t="s">
        <v>22</v>
      </c>
      <c r="E4" s="112" t="s">
        <v>17</v>
      </c>
      <c r="F4" s="112" t="s">
        <v>8</v>
      </c>
      <c r="G4" s="112" t="s">
        <v>7</v>
      </c>
      <c r="H4" s="113"/>
    </row>
    <row r="5" spans="1:8" ht="24.95" customHeight="1">
      <c r="A5" s="38" t="s">
        <v>10</v>
      </c>
      <c r="B5" s="104" t="s">
        <v>83</v>
      </c>
      <c r="C5" s="105" t="s">
        <v>83</v>
      </c>
      <c r="D5" s="99" t="s">
        <v>38</v>
      </c>
      <c r="E5" s="106">
        <v>1</v>
      </c>
      <c r="F5" s="107">
        <v>900</v>
      </c>
      <c r="G5" s="107">
        <f>E5*F5</f>
        <v>900</v>
      </c>
      <c r="H5" s="31"/>
    </row>
    <row r="6" spans="1:8" ht="24.95" customHeight="1">
      <c r="A6" s="114"/>
      <c r="B6" s="19" t="s">
        <v>43</v>
      </c>
      <c r="C6" s="20" t="s">
        <v>87</v>
      </c>
      <c r="D6" s="23"/>
      <c r="E6" s="2">
        <v>1</v>
      </c>
      <c r="F6" s="5">
        <v>990</v>
      </c>
      <c r="G6" s="5">
        <f>E6*F6</f>
        <v>990</v>
      </c>
      <c r="H6" s="115"/>
    </row>
    <row r="7" spans="1:8" ht="24.95" customHeight="1">
      <c r="A7" s="114"/>
      <c r="B7" s="19" t="s">
        <v>86</v>
      </c>
      <c r="C7" s="20" t="s">
        <v>86</v>
      </c>
      <c r="D7" s="23"/>
      <c r="E7" s="2">
        <v>1</v>
      </c>
      <c r="F7" s="5">
        <v>990</v>
      </c>
      <c r="G7" s="5">
        <f>E7*F7</f>
        <v>990</v>
      </c>
      <c r="H7" s="115"/>
    </row>
    <row r="8" spans="1:8" ht="24.95" customHeight="1">
      <c r="A8" s="116"/>
      <c r="B8" s="22" t="s">
        <v>15</v>
      </c>
      <c r="C8" s="22"/>
      <c r="D8" s="3"/>
      <c r="E8" s="4">
        <f>SUM(E5:E7)</f>
        <v>3</v>
      </c>
      <c r="F8" s="6"/>
      <c r="G8" s="6">
        <f>990*3</f>
        <v>2970</v>
      </c>
      <c r="H8" s="14"/>
    </row>
    <row r="9" spans="1:8" ht="24.95" customHeight="1">
      <c r="A9" s="114" t="s">
        <v>40</v>
      </c>
      <c r="B9" s="20" t="s">
        <v>41</v>
      </c>
      <c r="C9" s="20" t="s">
        <v>41</v>
      </c>
      <c r="D9" s="23" t="s">
        <v>39</v>
      </c>
      <c r="E9" s="2">
        <v>1</v>
      </c>
      <c r="F9" s="5">
        <v>880</v>
      </c>
      <c r="G9" s="5">
        <f>E9*F9</f>
        <v>880</v>
      </c>
      <c r="H9" s="30"/>
    </row>
    <row r="10" spans="1:8" ht="24.95" customHeight="1">
      <c r="A10" s="114"/>
      <c r="B10" s="19" t="s">
        <v>87</v>
      </c>
      <c r="C10" s="20" t="s">
        <v>87</v>
      </c>
      <c r="D10" s="23"/>
      <c r="E10" s="2">
        <v>1</v>
      </c>
      <c r="F10" s="5">
        <v>880</v>
      </c>
      <c r="G10" s="5">
        <f>E10*F10</f>
        <v>880</v>
      </c>
      <c r="H10" s="31"/>
    </row>
    <row r="11" spans="1:8" ht="24.95" customHeight="1">
      <c r="A11" s="116"/>
      <c r="B11" s="22" t="s">
        <v>15</v>
      </c>
      <c r="C11" s="22"/>
      <c r="D11" s="3"/>
      <c r="E11" s="4">
        <f>SUM(E9:E10)</f>
        <v>2</v>
      </c>
      <c r="F11" s="6"/>
      <c r="G11" s="6">
        <f>SUM(G9:G10)</f>
        <v>1760</v>
      </c>
      <c r="H11" s="14"/>
    </row>
    <row r="12" spans="1:8" ht="24.95" customHeight="1">
      <c r="A12" s="114" t="s">
        <v>37</v>
      </c>
      <c r="B12" s="100" t="s">
        <v>89</v>
      </c>
      <c r="C12" s="100" t="s">
        <v>90</v>
      </c>
      <c r="D12" s="34" t="s">
        <v>132</v>
      </c>
      <c r="E12" s="2">
        <v>1</v>
      </c>
      <c r="F12" s="5">
        <v>3850</v>
      </c>
      <c r="G12" s="5">
        <f t="shared" ref="G12:G18" si="0">E12*F12</f>
        <v>3850</v>
      </c>
      <c r="H12" s="26"/>
    </row>
    <row r="13" spans="1:8" ht="24.95" customHeight="1">
      <c r="A13" s="114"/>
      <c r="B13" s="101" t="s">
        <v>91</v>
      </c>
      <c r="C13" s="101" t="s">
        <v>92</v>
      </c>
      <c r="D13" s="35"/>
      <c r="E13" s="2">
        <v>1</v>
      </c>
      <c r="F13" s="5">
        <v>3850</v>
      </c>
      <c r="G13" s="5">
        <f t="shared" si="0"/>
        <v>3850</v>
      </c>
      <c r="H13" s="27"/>
    </row>
    <row r="14" spans="1:8" ht="24.95" customHeight="1">
      <c r="A14" s="114"/>
      <c r="B14" s="101" t="s">
        <v>91</v>
      </c>
      <c r="C14" s="101" t="s">
        <v>98</v>
      </c>
      <c r="D14" s="35"/>
      <c r="E14" s="2">
        <v>1</v>
      </c>
      <c r="F14" s="5">
        <v>3850</v>
      </c>
      <c r="G14" s="5">
        <f t="shared" si="0"/>
        <v>3850</v>
      </c>
      <c r="H14" s="27"/>
    </row>
    <row r="15" spans="1:8" ht="24.95" customHeight="1">
      <c r="A15" s="114"/>
      <c r="B15" s="100" t="s">
        <v>93</v>
      </c>
      <c r="C15" s="100" t="s">
        <v>94</v>
      </c>
      <c r="D15" s="35"/>
      <c r="E15" s="2">
        <v>1</v>
      </c>
      <c r="F15" s="5">
        <v>3850</v>
      </c>
      <c r="G15" s="5">
        <f t="shared" si="0"/>
        <v>3850</v>
      </c>
      <c r="H15" s="27"/>
    </row>
    <row r="16" spans="1:8" ht="24.95" customHeight="1">
      <c r="A16" s="114"/>
      <c r="B16" s="100" t="s">
        <v>84</v>
      </c>
      <c r="C16" s="100" t="s">
        <v>95</v>
      </c>
      <c r="D16" s="35"/>
      <c r="E16" s="2">
        <v>1</v>
      </c>
      <c r="F16" s="5">
        <v>3850</v>
      </c>
      <c r="G16" s="5">
        <f t="shared" si="0"/>
        <v>3850</v>
      </c>
      <c r="H16" s="27"/>
    </row>
    <row r="17" spans="1:8" ht="24.95" customHeight="1">
      <c r="A17" s="114"/>
      <c r="B17" s="100" t="s">
        <v>84</v>
      </c>
      <c r="C17" s="100" t="s">
        <v>96</v>
      </c>
      <c r="D17" s="35"/>
      <c r="E17" s="2">
        <v>1</v>
      </c>
      <c r="F17" s="5">
        <v>3850</v>
      </c>
      <c r="G17" s="5">
        <f t="shared" si="0"/>
        <v>3850</v>
      </c>
      <c r="H17" s="27"/>
    </row>
    <row r="18" spans="1:8" ht="24.95" customHeight="1">
      <c r="A18" s="114"/>
      <c r="B18" s="100" t="s">
        <v>84</v>
      </c>
      <c r="C18" s="100" t="s">
        <v>97</v>
      </c>
      <c r="D18" s="99"/>
      <c r="E18" s="2">
        <v>1</v>
      </c>
      <c r="F18" s="5">
        <v>3850</v>
      </c>
      <c r="G18" s="5">
        <f t="shared" si="0"/>
        <v>3850</v>
      </c>
      <c r="H18" s="117"/>
    </row>
    <row r="19" spans="1:8" ht="24.95" customHeight="1">
      <c r="A19" s="118" t="s">
        <v>15</v>
      </c>
      <c r="B19" s="22"/>
      <c r="C19" s="22"/>
      <c r="D19" s="3"/>
      <c r="E19" s="4">
        <f>SUM(E12:E18)</f>
        <v>7</v>
      </c>
      <c r="F19" s="6"/>
      <c r="G19" s="6">
        <f>SUM(G12:G18)</f>
        <v>26950</v>
      </c>
      <c r="H19" s="14"/>
    </row>
    <row r="20" spans="1:8" ht="24.95" customHeight="1">
      <c r="A20" s="24" t="s">
        <v>30</v>
      </c>
      <c r="B20" s="100" t="s">
        <v>82</v>
      </c>
      <c r="C20" s="100" t="s">
        <v>99</v>
      </c>
      <c r="D20" s="34" t="s">
        <v>156</v>
      </c>
      <c r="E20" s="2">
        <v>1</v>
      </c>
      <c r="F20" s="5">
        <v>880</v>
      </c>
      <c r="G20" s="5">
        <f>E20*F20</f>
        <v>880</v>
      </c>
      <c r="H20" s="30"/>
    </row>
    <row r="21" spans="1:8" ht="24.95" customHeight="1">
      <c r="A21" s="25"/>
      <c r="B21" s="100" t="s">
        <v>93</v>
      </c>
      <c r="C21" s="100" t="s">
        <v>100</v>
      </c>
      <c r="D21" s="35"/>
      <c r="E21" s="2">
        <v>1</v>
      </c>
      <c r="F21" s="5">
        <v>990</v>
      </c>
      <c r="G21" s="5">
        <f t="shared" ref="G21:G30" si="1">E21*F21</f>
        <v>990</v>
      </c>
      <c r="H21" s="41"/>
    </row>
    <row r="22" spans="1:8" ht="24.95" customHeight="1">
      <c r="A22" s="25"/>
      <c r="B22" s="100" t="s">
        <v>101</v>
      </c>
      <c r="C22" s="100" t="s">
        <v>102</v>
      </c>
      <c r="D22" s="35"/>
      <c r="E22" s="2">
        <v>1</v>
      </c>
      <c r="F22" s="5">
        <v>990</v>
      </c>
      <c r="G22" s="5">
        <f t="shared" si="1"/>
        <v>990</v>
      </c>
      <c r="H22" s="41"/>
    </row>
    <row r="23" spans="1:8" ht="24.95" customHeight="1">
      <c r="A23" s="25"/>
      <c r="B23" s="100" t="s">
        <v>103</v>
      </c>
      <c r="C23" s="100" t="s">
        <v>104</v>
      </c>
      <c r="D23" s="35"/>
      <c r="E23" s="2">
        <v>1</v>
      </c>
      <c r="F23" s="5">
        <v>990</v>
      </c>
      <c r="G23" s="5">
        <f t="shared" si="1"/>
        <v>990</v>
      </c>
      <c r="H23" s="41"/>
    </row>
    <row r="24" spans="1:8" ht="24.95" customHeight="1">
      <c r="A24" s="25"/>
      <c r="B24" s="100" t="s">
        <v>105</v>
      </c>
      <c r="C24" s="100" t="s">
        <v>106</v>
      </c>
      <c r="D24" s="35"/>
      <c r="E24" s="2">
        <v>1</v>
      </c>
      <c r="F24" s="5">
        <v>990</v>
      </c>
      <c r="G24" s="5">
        <f t="shared" si="1"/>
        <v>990</v>
      </c>
      <c r="H24" s="41"/>
    </row>
    <row r="25" spans="1:8" ht="24.95" customHeight="1">
      <c r="A25" s="25"/>
      <c r="B25" s="100" t="s">
        <v>107</v>
      </c>
      <c r="C25" s="100" t="s">
        <v>108</v>
      </c>
      <c r="D25" s="35"/>
      <c r="E25" s="2">
        <v>1</v>
      </c>
      <c r="F25" s="5">
        <v>990</v>
      </c>
      <c r="G25" s="5">
        <f t="shared" si="1"/>
        <v>990</v>
      </c>
      <c r="H25" s="41"/>
    </row>
    <row r="26" spans="1:8" ht="24.95" customHeight="1">
      <c r="A26" s="25"/>
      <c r="B26" s="100" t="s">
        <v>109</v>
      </c>
      <c r="C26" s="100" t="s">
        <v>110</v>
      </c>
      <c r="D26" s="35"/>
      <c r="E26" s="2">
        <v>1</v>
      </c>
      <c r="F26" s="5">
        <v>990</v>
      </c>
      <c r="G26" s="5">
        <f t="shared" si="1"/>
        <v>990</v>
      </c>
      <c r="H26" s="41"/>
    </row>
    <row r="27" spans="1:8" ht="24.95" customHeight="1">
      <c r="A27" s="25"/>
      <c r="B27" s="100" t="s">
        <v>109</v>
      </c>
      <c r="C27" s="100" t="s">
        <v>111</v>
      </c>
      <c r="D27" s="35"/>
      <c r="E27" s="2">
        <v>1</v>
      </c>
      <c r="F27" s="5">
        <v>990</v>
      </c>
      <c r="G27" s="5">
        <f t="shared" si="1"/>
        <v>990</v>
      </c>
      <c r="H27" s="41"/>
    </row>
    <row r="28" spans="1:8" ht="24.95" customHeight="1">
      <c r="A28" s="25"/>
      <c r="B28" s="100" t="s">
        <v>112</v>
      </c>
      <c r="C28" s="100" t="s">
        <v>113</v>
      </c>
      <c r="D28" s="35"/>
      <c r="E28" s="2">
        <v>1</v>
      </c>
      <c r="F28" s="5">
        <v>990</v>
      </c>
      <c r="G28" s="5">
        <f t="shared" si="1"/>
        <v>990</v>
      </c>
      <c r="H28" s="41"/>
    </row>
    <row r="29" spans="1:8" ht="24.95" customHeight="1">
      <c r="A29" s="25"/>
      <c r="B29" s="100" t="s">
        <v>114</v>
      </c>
      <c r="C29" s="100" t="s">
        <v>115</v>
      </c>
      <c r="D29" s="35"/>
      <c r="E29" s="2">
        <v>1</v>
      </c>
      <c r="F29" s="5">
        <v>990</v>
      </c>
      <c r="G29" s="5">
        <f t="shared" si="1"/>
        <v>990</v>
      </c>
      <c r="H29" s="41"/>
    </row>
    <row r="30" spans="1:8" ht="24.95" customHeight="1">
      <c r="A30" s="38"/>
      <c r="B30" s="100" t="s">
        <v>114</v>
      </c>
      <c r="C30" s="100" t="s">
        <v>116</v>
      </c>
      <c r="D30" s="99"/>
      <c r="E30" s="2">
        <v>1</v>
      </c>
      <c r="F30" s="5">
        <v>990</v>
      </c>
      <c r="G30" s="5">
        <f t="shared" si="1"/>
        <v>990</v>
      </c>
      <c r="H30" s="31"/>
    </row>
    <row r="31" spans="1:8" ht="24.95" customHeight="1">
      <c r="A31" s="116"/>
      <c r="B31" s="22" t="s">
        <v>15</v>
      </c>
      <c r="C31" s="22"/>
      <c r="D31" s="3"/>
      <c r="E31" s="4">
        <f>SUM(E20:E30)</f>
        <v>11</v>
      </c>
      <c r="F31" s="6"/>
      <c r="G31" s="6">
        <f>11*990</f>
        <v>10890</v>
      </c>
      <c r="H31" s="14"/>
    </row>
    <row r="32" spans="1:8" ht="24.95" customHeight="1">
      <c r="A32" s="114" t="s">
        <v>36</v>
      </c>
      <c r="B32" s="19" t="s">
        <v>82</v>
      </c>
      <c r="C32" s="20" t="s">
        <v>82</v>
      </c>
      <c r="D32" s="23" t="s">
        <v>133</v>
      </c>
      <c r="E32" s="2">
        <v>1</v>
      </c>
      <c r="F32" s="5">
        <v>1650</v>
      </c>
      <c r="G32" s="5">
        <f t="shared" ref="G32" si="2">E32*F32</f>
        <v>1650</v>
      </c>
      <c r="H32" s="115"/>
    </row>
    <row r="33" spans="1:8" ht="24.95" customHeight="1">
      <c r="A33" s="114"/>
      <c r="B33" s="19" t="s">
        <v>82</v>
      </c>
      <c r="C33" s="20" t="s">
        <v>99</v>
      </c>
      <c r="D33" s="23"/>
      <c r="E33" s="2">
        <v>1</v>
      </c>
      <c r="F33" s="5">
        <v>1650</v>
      </c>
      <c r="G33" s="5">
        <f t="shared" ref="G33:G41" si="3">E33*F33</f>
        <v>1650</v>
      </c>
      <c r="H33" s="115"/>
    </row>
    <row r="34" spans="1:8" ht="24.95" customHeight="1">
      <c r="A34" s="114"/>
      <c r="B34" s="19" t="s">
        <v>118</v>
      </c>
      <c r="C34" s="20" t="s">
        <v>118</v>
      </c>
      <c r="D34" s="23"/>
      <c r="E34" s="2">
        <v>1</v>
      </c>
      <c r="F34" s="5">
        <v>1650</v>
      </c>
      <c r="G34" s="5">
        <f t="shared" si="3"/>
        <v>1650</v>
      </c>
      <c r="H34" s="115"/>
    </row>
    <row r="35" spans="1:8" ht="24.95" customHeight="1">
      <c r="A35" s="114"/>
      <c r="B35" s="19" t="s">
        <v>118</v>
      </c>
      <c r="C35" s="20" t="s">
        <v>119</v>
      </c>
      <c r="D35" s="23"/>
      <c r="E35" s="2">
        <v>1</v>
      </c>
      <c r="F35" s="5">
        <v>1650</v>
      </c>
      <c r="G35" s="5">
        <f t="shared" si="3"/>
        <v>1650</v>
      </c>
      <c r="H35" s="115"/>
    </row>
    <row r="36" spans="1:8" ht="24.95" customHeight="1">
      <c r="A36" s="114"/>
      <c r="B36" s="19" t="s">
        <v>118</v>
      </c>
      <c r="C36" s="20" t="s">
        <v>120</v>
      </c>
      <c r="D36" s="23"/>
      <c r="E36" s="2">
        <v>1</v>
      </c>
      <c r="F36" s="5">
        <v>1650</v>
      </c>
      <c r="G36" s="5">
        <f t="shared" si="3"/>
        <v>1650</v>
      </c>
      <c r="H36" s="115"/>
    </row>
    <row r="37" spans="1:8" ht="24.95" customHeight="1">
      <c r="A37" s="114"/>
      <c r="B37" s="19" t="s">
        <v>118</v>
      </c>
      <c r="C37" s="20" t="s">
        <v>121</v>
      </c>
      <c r="D37" s="23"/>
      <c r="E37" s="2">
        <v>1</v>
      </c>
      <c r="F37" s="5">
        <v>1650</v>
      </c>
      <c r="G37" s="5">
        <f t="shared" si="3"/>
        <v>1650</v>
      </c>
      <c r="H37" s="115"/>
    </row>
    <row r="38" spans="1:8" ht="24.95" customHeight="1">
      <c r="A38" s="114"/>
      <c r="B38" s="18" t="s">
        <v>118</v>
      </c>
      <c r="C38" s="18" t="s">
        <v>122</v>
      </c>
      <c r="D38" s="23"/>
      <c r="E38" s="2">
        <v>1</v>
      </c>
      <c r="F38" s="5">
        <v>1650</v>
      </c>
      <c r="G38" s="5">
        <f t="shared" si="3"/>
        <v>1650</v>
      </c>
      <c r="H38" s="115"/>
    </row>
    <row r="39" spans="1:8" ht="24.95" customHeight="1">
      <c r="A39" s="114"/>
      <c r="B39" s="19" t="s">
        <v>91</v>
      </c>
      <c r="C39" s="20" t="s">
        <v>123</v>
      </c>
      <c r="D39" s="23"/>
      <c r="E39" s="2">
        <v>1</v>
      </c>
      <c r="F39" s="5">
        <v>1650</v>
      </c>
      <c r="G39" s="5">
        <f t="shared" si="3"/>
        <v>1650</v>
      </c>
      <c r="H39" s="115"/>
    </row>
    <row r="40" spans="1:8" ht="24.95" customHeight="1">
      <c r="A40" s="114"/>
      <c r="B40" s="19" t="s">
        <v>91</v>
      </c>
      <c r="C40" s="20" t="s">
        <v>124</v>
      </c>
      <c r="D40" s="23"/>
      <c r="E40" s="2">
        <v>1</v>
      </c>
      <c r="F40" s="5">
        <v>1650</v>
      </c>
      <c r="G40" s="5">
        <f t="shared" si="3"/>
        <v>1650</v>
      </c>
      <c r="H40" s="115"/>
    </row>
    <row r="41" spans="1:8" ht="24.95" customHeight="1">
      <c r="A41" s="114"/>
      <c r="B41" s="18" t="s">
        <v>93</v>
      </c>
      <c r="C41" s="18" t="s">
        <v>94</v>
      </c>
      <c r="D41" s="23"/>
      <c r="E41" s="2">
        <v>1</v>
      </c>
      <c r="F41" s="5">
        <v>1650</v>
      </c>
      <c r="G41" s="5">
        <f t="shared" si="3"/>
        <v>1650</v>
      </c>
      <c r="H41" s="115"/>
    </row>
    <row r="42" spans="1:8" ht="24.95" customHeight="1">
      <c r="A42" s="116"/>
      <c r="B42" s="22" t="s">
        <v>15</v>
      </c>
      <c r="C42" s="22"/>
      <c r="D42" s="3"/>
      <c r="E42" s="4">
        <f>SUM(E32:E41)</f>
        <v>10</v>
      </c>
      <c r="F42" s="6"/>
      <c r="G42" s="6">
        <f>SUM(G32:G41)</f>
        <v>16500</v>
      </c>
      <c r="H42" s="14"/>
    </row>
    <row r="43" spans="1:8" ht="24.95" customHeight="1">
      <c r="A43" s="114" t="s">
        <v>33</v>
      </c>
      <c r="B43" s="102" t="s">
        <v>127</v>
      </c>
      <c r="C43" s="102" t="s">
        <v>128</v>
      </c>
      <c r="D43" s="33" t="s">
        <v>126</v>
      </c>
      <c r="E43" s="2">
        <v>1</v>
      </c>
      <c r="F43" s="5">
        <v>275</v>
      </c>
      <c r="G43" s="5">
        <f>E43*F43</f>
        <v>275</v>
      </c>
      <c r="H43" s="115"/>
    </row>
    <row r="44" spans="1:8" ht="24.95" customHeight="1">
      <c r="A44" s="114"/>
      <c r="B44" s="100" t="s">
        <v>127</v>
      </c>
      <c r="C44" s="100" t="s">
        <v>129</v>
      </c>
      <c r="D44" s="33"/>
      <c r="E44" s="2">
        <v>1</v>
      </c>
      <c r="F44" s="5">
        <v>275</v>
      </c>
      <c r="G44" s="5">
        <f t="shared" ref="G44:G45" si="4">E44*F44</f>
        <v>275</v>
      </c>
      <c r="H44" s="115"/>
    </row>
    <row r="45" spans="1:8" ht="24.95" customHeight="1">
      <c r="A45" s="114"/>
      <c r="B45" s="103" t="s">
        <v>114</v>
      </c>
      <c r="C45" s="103" t="s">
        <v>115</v>
      </c>
      <c r="D45" s="33"/>
      <c r="E45" s="2">
        <v>1</v>
      </c>
      <c r="F45" s="5">
        <v>275</v>
      </c>
      <c r="G45" s="5">
        <f t="shared" si="4"/>
        <v>275</v>
      </c>
      <c r="H45" s="115"/>
    </row>
    <row r="46" spans="1:8" ht="24.95" customHeight="1">
      <c r="A46" s="116"/>
      <c r="B46" s="22" t="s">
        <v>15</v>
      </c>
      <c r="C46" s="22"/>
      <c r="D46" s="3"/>
      <c r="E46" s="4">
        <f>SUM(E43:E45)</f>
        <v>3</v>
      </c>
      <c r="F46" s="6"/>
      <c r="G46" s="6">
        <f>SUM(G43:G45)</f>
        <v>825</v>
      </c>
      <c r="H46" s="14"/>
    </row>
    <row r="47" spans="1:8" s="7" customFormat="1" ht="24.95" customHeight="1">
      <c r="A47" s="24" t="s">
        <v>31</v>
      </c>
      <c r="B47" s="100" t="s">
        <v>103</v>
      </c>
      <c r="C47" s="100" t="s">
        <v>103</v>
      </c>
      <c r="D47" s="34" t="s">
        <v>19</v>
      </c>
      <c r="E47" s="2">
        <v>1</v>
      </c>
      <c r="F47" s="5">
        <v>700</v>
      </c>
      <c r="G47" s="5">
        <f>E47*F47</f>
        <v>700</v>
      </c>
      <c r="H47" s="39" t="s">
        <v>5</v>
      </c>
    </row>
    <row r="48" spans="1:8" s="7" customFormat="1" ht="24.95" customHeight="1">
      <c r="A48" s="38"/>
      <c r="B48" s="102" t="s">
        <v>130</v>
      </c>
      <c r="C48" s="102" t="s">
        <v>130</v>
      </c>
      <c r="D48" s="99"/>
      <c r="E48" s="2">
        <v>1</v>
      </c>
      <c r="F48" s="5">
        <v>700</v>
      </c>
      <c r="G48" s="5">
        <f>E48*F48</f>
        <v>700</v>
      </c>
      <c r="H48" s="40"/>
    </row>
    <row r="49" spans="1:8" ht="24.95" customHeight="1">
      <c r="A49" s="116"/>
      <c r="B49" s="22"/>
      <c r="C49" s="22"/>
      <c r="D49" s="3"/>
      <c r="E49" s="4">
        <f>SUM(E47:E48)</f>
        <v>2</v>
      </c>
      <c r="F49" s="4"/>
      <c r="G49" s="6">
        <f>SUM(G47:G48)</f>
        <v>1400</v>
      </c>
      <c r="H49" s="14"/>
    </row>
    <row r="50" spans="1:8" ht="24.95" customHeight="1">
      <c r="A50" s="114" t="s">
        <v>32</v>
      </c>
      <c r="B50" s="19" t="s">
        <v>82</v>
      </c>
      <c r="C50" s="20" t="s">
        <v>135</v>
      </c>
      <c r="D50" s="33" t="s">
        <v>134</v>
      </c>
      <c r="E50" s="2">
        <v>1</v>
      </c>
      <c r="F50" s="5">
        <v>800</v>
      </c>
      <c r="G50" s="5">
        <f t="shared" ref="G50:G63" si="5">E50*F50</f>
        <v>800</v>
      </c>
      <c r="H50" s="42" t="s">
        <v>46</v>
      </c>
    </row>
    <row r="51" spans="1:8" ht="24.95" customHeight="1">
      <c r="A51" s="114"/>
      <c r="B51" s="19" t="s">
        <v>89</v>
      </c>
      <c r="C51" s="20" t="s">
        <v>136</v>
      </c>
      <c r="D51" s="33"/>
      <c r="E51" s="2">
        <v>1</v>
      </c>
      <c r="F51" s="5">
        <v>800</v>
      </c>
      <c r="G51" s="5">
        <f t="shared" si="5"/>
        <v>800</v>
      </c>
      <c r="H51" s="42"/>
    </row>
    <row r="52" spans="1:8" ht="24.95" customHeight="1">
      <c r="A52" s="114"/>
      <c r="B52" s="19" t="s">
        <v>91</v>
      </c>
      <c r="C52" s="20" t="s">
        <v>137</v>
      </c>
      <c r="D52" s="33"/>
      <c r="E52" s="2">
        <v>1</v>
      </c>
      <c r="F52" s="5">
        <v>800</v>
      </c>
      <c r="G52" s="5">
        <f t="shared" si="5"/>
        <v>800</v>
      </c>
      <c r="H52" s="42"/>
    </row>
    <row r="53" spans="1:8" ht="24.95" customHeight="1">
      <c r="A53" s="114"/>
      <c r="B53" s="19" t="s">
        <v>103</v>
      </c>
      <c r="C53" s="20" t="s">
        <v>138</v>
      </c>
      <c r="D53" s="33"/>
      <c r="E53" s="2">
        <v>1</v>
      </c>
      <c r="F53" s="5">
        <v>800</v>
      </c>
      <c r="G53" s="5">
        <f t="shared" si="5"/>
        <v>800</v>
      </c>
      <c r="H53" s="42"/>
    </row>
    <row r="54" spans="1:8" ht="24.95" customHeight="1">
      <c r="A54" s="114"/>
      <c r="B54" s="19" t="s">
        <v>107</v>
      </c>
      <c r="C54" s="20" t="s">
        <v>139</v>
      </c>
      <c r="D54" s="33"/>
      <c r="E54" s="2">
        <v>1</v>
      </c>
      <c r="F54" s="5">
        <v>800</v>
      </c>
      <c r="G54" s="5">
        <f t="shared" si="5"/>
        <v>800</v>
      </c>
      <c r="H54" s="42"/>
    </row>
    <row r="55" spans="1:8" ht="24.95" customHeight="1">
      <c r="A55" s="114"/>
      <c r="B55" s="19" t="s">
        <v>140</v>
      </c>
      <c r="C55" s="20" t="s">
        <v>141</v>
      </c>
      <c r="D55" s="33"/>
      <c r="E55" s="2">
        <v>1</v>
      </c>
      <c r="F55" s="5">
        <v>800</v>
      </c>
      <c r="G55" s="5">
        <f t="shared" si="5"/>
        <v>800</v>
      </c>
      <c r="H55" s="42"/>
    </row>
    <row r="56" spans="1:8" ht="24.95" customHeight="1">
      <c r="A56" s="114"/>
      <c r="B56" s="19" t="s">
        <v>109</v>
      </c>
      <c r="C56" s="20" t="s">
        <v>111</v>
      </c>
      <c r="D56" s="33"/>
      <c r="E56" s="2">
        <v>1</v>
      </c>
      <c r="F56" s="5">
        <v>800</v>
      </c>
      <c r="G56" s="5">
        <f t="shared" ref="G56:G58" si="6">E56*F56</f>
        <v>800</v>
      </c>
      <c r="H56" s="42"/>
    </row>
    <row r="57" spans="1:8" ht="24.95" customHeight="1">
      <c r="A57" s="114"/>
      <c r="B57" s="19" t="s">
        <v>142</v>
      </c>
      <c r="C57" s="20" t="s">
        <v>143</v>
      </c>
      <c r="D57" s="33"/>
      <c r="E57" s="2">
        <v>1</v>
      </c>
      <c r="F57" s="5">
        <v>800</v>
      </c>
      <c r="G57" s="5">
        <f t="shared" si="6"/>
        <v>800</v>
      </c>
      <c r="H57" s="42"/>
    </row>
    <row r="58" spans="1:8" ht="24.95" customHeight="1">
      <c r="A58" s="114"/>
      <c r="B58" s="19" t="s">
        <v>142</v>
      </c>
      <c r="C58" s="20" t="s">
        <v>144</v>
      </c>
      <c r="D58" s="33"/>
      <c r="E58" s="2">
        <v>1</v>
      </c>
      <c r="F58" s="5">
        <v>800</v>
      </c>
      <c r="G58" s="5">
        <f t="shared" si="6"/>
        <v>800</v>
      </c>
      <c r="H58" s="42"/>
    </row>
    <row r="59" spans="1:8" ht="24.95" customHeight="1">
      <c r="A59" s="114"/>
      <c r="B59" s="19" t="s">
        <v>112</v>
      </c>
      <c r="C59" s="20" t="s">
        <v>113</v>
      </c>
      <c r="D59" s="33"/>
      <c r="E59" s="2">
        <v>1</v>
      </c>
      <c r="F59" s="5">
        <v>800</v>
      </c>
      <c r="G59" s="5">
        <f t="shared" si="5"/>
        <v>800</v>
      </c>
      <c r="H59" s="42"/>
    </row>
    <row r="60" spans="1:8" ht="24.95" customHeight="1">
      <c r="A60" s="114"/>
      <c r="B60" s="19" t="s">
        <v>112</v>
      </c>
      <c r="C60" s="20" t="s">
        <v>145</v>
      </c>
      <c r="D60" s="33"/>
      <c r="E60" s="2">
        <v>1</v>
      </c>
      <c r="F60" s="5">
        <v>800</v>
      </c>
      <c r="G60" s="5">
        <f t="shared" si="5"/>
        <v>800</v>
      </c>
      <c r="H60" s="42"/>
    </row>
    <row r="61" spans="1:8" ht="24.95" customHeight="1">
      <c r="A61" s="114"/>
      <c r="B61" s="19" t="s">
        <v>114</v>
      </c>
      <c r="C61" s="20" t="s">
        <v>115</v>
      </c>
      <c r="D61" s="33"/>
      <c r="E61" s="2">
        <v>1</v>
      </c>
      <c r="F61" s="5">
        <v>800</v>
      </c>
      <c r="G61" s="5">
        <f t="shared" ref="G61" si="7">E61*F61</f>
        <v>800</v>
      </c>
      <c r="H61" s="42"/>
    </row>
    <row r="62" spans="1:8" ht="24.95" customHeight="1">
      <c r="A62" s="114"/>
      <c r="B62" s="19" t="s">
        <v>114</v>
      </c>
      <c r="C62" s="20" t="s">
        <v>146</v>
      </c>
      <c r="D62" s="23"/>
      <c r="E62" s="2">
        <v>1</v>
      </c>
      <c r="F62" s="5">
        <v>800</v>
      </c>
      <c r="G62" s="5">
        <f t="shared" si="5"/>
        <v>800</v>
      </c>
      <c r="H62" s="42"/>
    </row>
    <row r="63" spans="1:8" ht="24.95" customHeight="1">
      <c r="A63" s="114"/>
      <c r="B63" s="19" t="s">
        <v>85</v>
      </c>
      <c r="C63" s="20" t="s">
        <v>147</v>
      </c>
      <c r="D63" s="23"/>
      <c r="E63" s="2">
        <v>1</v>
      </c>
      <c r="F63" s="5">
        <v>800</v>
      </c>
      <c r="G63" s="5">
        <f t="shared" si="5"/>
        <v>800</v>
      </c>
      <c r="H63" s="42"/>
    </row>
    <row r="64" spans="1:8" ht="24.95" customHeight="1">
      <c r="A64" s="116"/>
      <c r="B64" s="22" t="s">
        <v>15</v>
      </c>
      <c r="C64" s="22"/>
      <c r="D64" s="3"/>
      <c r="E64" s="4">
        <f>SUM(E50:E63)</f>
        <v>14</v>
      </c>
      <c r="F64" s="6"/>
      <c r="G64" s="6">
        <f>SUM(G50:G63)</f>
        <v>11200</v>
      </c>
      <c r="H64" s="14"/>
    </row>
    <row r="65" spans="1:8" ht="24.95" customHeight="1">
      <c r="A65" s="114" t="s">
        <v>18</v>
      </c>
      <c r="B65" s="19" t="s">
        <v>82</v>
      </c>
      <c r="C65" s="20" t="s">
        <v>148</v>
      </c>
      <c r="D65" s="33" t="s">
        <v>45</v>
      </c>
      <c r="E65" s="2">
        <v>1</v>
      </c>
      <c r="F65" s="5">
        <v>660</v>
      </c>
      <c r="G65" s="5">
        <f t="shared" ref="G65:G72" si="8">E65*F65</f>
        <v>660</v>
      </c>
      <c r="H65" s="42"/>
    </row>
    <row r="66" spans="1:8" ht="24.95" customHeight="1">
      <c r="A66" s="119"/>
      <c r="B66" s="19" t="s">
        <v>89</v>
      </c>
      <c r="C66" s="20" t="s">
        <v>149</v>
      </c>
      <c r="D66" s="23"/>
      <c r="E66" s="2">
        <v>1</v>
      </c>
      <c r="F66" s="5">
        <v>660</v>
      </c>
      <c r="G66" s="5">
        <f t="shared" si="8"/>
        <v>660</v>
      </c>
      <c r="H66" s="42"/>
    </row>
    <row r="67" spans="1:8" ht="24.95" customHeight="1">
      <c r="A67" s="114"/>
      <c r="B67" s="19" t="s">
        <v>89</v>
      </c>
      <c r="C67" s="20" t="s">
        <v>150</v>
      </c>
      <c r="D67" s="23"/>
      <c r="E67" s="2">
        <v>1</v>
      </c>
      <c r="F67" s="5">
        <v>660</v>
      </c>
      <c r="G67" s="5">
        <f t="shared" si="8"/>
        <v>660</v>
      </c>
      <c r="H67" s="42"/>
    </row>
    <row r="68" spans="1:8" ht="24.95" customHeight="1">
      <c r="A68" s="114"/>
      <c r="B68" s="19" t="s">
        <v>93</v>
      </c>
      <c r="C68" s="20" t="s">
        <v>151</v>
      </c>
      <c r="D68" s="23"/>
      <c r="E68" s="2">
        <v>1</v>
      </c>
      <c r="F68" s="5">
        <v>660</v>
      </c>
      <c r="G68" s="5">
        <f t="shared" si="8"/>
        <v>660</v>
      </c>
      <c r="H68" s="42"/>
    </row>
    <row r="69" spans="1:8" ht="24.95" customHeight="1">
      <c r="A69" s="114"/>
      <c r="B69" s="19" t="s">
        <v>105</v>
      </c>
      <c r="C69" s="20" t="s">
        <v>152</v>
      </c>
      <c r="D69" s="23"/>
      <c r="E69" s="2">
        <v>1</v>
      </c>
      <c r="F69" s="5">
        <v>660</v>
      </c>
      <c r="G69" s="5">
        <f t="shared" si="8"/>
        <v>660</v>
      </c>
      <c r="H69" s="42"/>
    </row>
    <row r="70" spans="1:8" ht="24.95" customHeight="1">
      <c r="A70" s="114"/>
      <c r="B70" s="19" t="s">
        <v>153</v>
      </c>
      <c r="C70" s="20" t="s">
        <v>154</v>
      </c>
      <c r="D70" s="23"/>
      <c r="E70" s="2">
        <v>1</v>
      </c>
      <c r="F70" s="5">
        <v>660</v>
      </c>
      <c r="G70" s="5">
        <f t="shared" ref="G70" si="9">E70*F70</f>
        <v>660</v>
      </c>
      <c r="H70" s="42"/>
    </row>
    <row r="71" spans="1:8" ht="24.95" customHeight="1">
      <c r="A71" s="114"/>
      <c r="B71" s="19" t="s">
        <v>112</v>
      </c>
      <c r="C71" s="20" t="s">
        <v>145</v>
      </c>
      <c r="D71" s="23"/>
      <c r="E71" s="2">
        <v>1</v>
      </c>
      <c r="F71" s="5">
        <v>660</v>
      </c>
      <c r="G71" s="5">
        <f t="shared" si="8"/>
        <v>660</v>
      </c>
      <c r="H71" s="42"/>
    </row>
    <row r="72" spans="1:8" ht="24.95" customHeight="1">
      <c r="A72" s="114"/>
      <c r="B72" s="19" t="s">
        <v>112</v>
      </c>
      <c r="C72" s="20" t="s">
        <v>155</v>
      </c>
      <c r="D72" s="23"/>
      <c r="E72" s="2">
        <v>1</v>
      </c>
      <c r="F72" s="5">
        <v>660</v>
      </c>
      <c r="G72" s="5">
        <f t="shared" si="8"/>
        <v>660</v>
      </c>
      <c r="H72" s="42"/>
    </row>
    <row r="73" spans="1:8" ht="24.95" customHeight="1">
      <c r="A73" s="116"/>
      <c r="B73" s="22" t="s">
        <v>15</v>
      </c>
      <c r="C73" s="22"/>
      <c r="D73" s="3"/>
      <c r="E73" s="4">
        <f>SUM(E65:E72)</f>
        <v>8</v>
      </c>
      <c r="F73" s="6"/>
      <c r="G73" s="6">
        <f>SUM(G65:G72)</f>
        <v>5280</v>
      </c>
      <c r="H73" s="14"/>
    </row>
    <row r="74" spans="1:8" ht="24.95" customHeight="1" thickBot="1">
      <c r="A74" s="120"/>
      <c r="B74" s="36" t="s">
        <v>14</v>
      </c>
      <c r="C74" s="36"/>
      <c r="D74" s="15"/>
      <c r="E74" s="16">
        <f>E73+E64+E49+E46+E42+E31+E19+E11+E8</f>
        <v>60</v>
      </c>
      <c r="F74" s="16"/>
      <c r="G74" s="121">
        <f>G73+G64+G49+G46+G42+G31+G19+G11+G8</f>
        <v>77775</v>
      </c>
      <c r="H74" s="17"/>
    </row>
    <row r="75" spans="1:8" s="7" customFormat="1" ht="24" customHeight="1">
      <c r="A75" s="9"/>
      <c r="B75" s="37"/>
      <c r="C75" s="37"/>
      <c r="D75" s="10"/>
      <c r="E75" s="11"/>
      <c r="F75" s="12"/>
      <c r="G75" s="12"/>
      <c r="H75" s="10"/>
    </row>
  </sheetData>
  <sortState ref="B9:C13">
    <sortCondition ref="B9:B13" customList="광주,북광주,서광주,광주광산,목포,여수,순천,광양,나주,강진,고흥,곡성,구례,담양,무안,보성,영광,영암,완도,장성,장흥,진도,함평,해남,화순"/>
  </sortState>
  <mergeCells count="44">
    <mergeCell ref="H5:H7"/>
    <mergeCell ref="A9:A10"/>
    <mergeCell ref="D9:D10"/>
    <mergeCell ref="B49:C49"/>
    <mergeCell ref="A12:A18"/>
    <mergeCell ref="D12:D18"/>
    <mergeCell ref="H12:H18"/>
    <mergeCell ref="H9:H10"/>
    <mergeCell ref="D20:D30"/>
    <mergeCell ref="A20:A30"/>
    <mergeCell ref="D47:D48"/>
    <mergeCell ref="A47:A48"/>
    <mergeCell ref="H47:H48"/>
    <mergeCell ref="H20:H30"/>
    <mergeCell ref="H65:H72"/>
    <mergeCell ref="H43:H45"/>
    <mergeCell ref="H32:H41"/>
    <mergeCell ref="H50:H63"/>
    <mergeCell ref="A65:A72"/>
    <mergeCell ref="B64:C64"/>
    <mergeCell ref="B46:C46"/>
    <mergeCell ref="B42:C42"/>
    <mergeCell ref="A50:A63"/>
    <mergeCell ref="A43:A45"/>
    <mergeCell ref="B74:C74"/>
    <mergeCell ref="B75:C75"/>
    <mergeCell ref="D65:D72"/>
    <mergeCell ref="B31:C31"/>
    <mergeCell ref="B73:C73"/>
    <mergeCell ref="D50:D63"/>
    <mergeCell ref="C3:C4"/>
    <mergeCell ref="B8:C8"/>
    <mergeCell ref="D43:D45"/>
    <mergeCell ref="A19:C19"/>
    <mergeCell ref="B11:C11"/>
    <mergeCell ref="A5:A7"/>
    <mergeCell ref="D5:D7"/>
    <mergeCell ref="A1:H1"/>
    <mergeCell ref="A3:A4"/>
    <mergeCell ref="A32:A41"/>
    <mergeCell ref="D3:G3"/>
    <mergeCell ref="H3:H4"/>
    <mergeCell ref="D32:D41"/>
    <mergeCell ref="B3:B4"/>
  </mergeCells>
  <phoneticPr fontId="11" type="noConversion"/>
  <pageMargins left="0.38722223043441772" right="0.33416667580604553" top="0.54680556058883667" bottom="0.58375000953674316" header="0.4270833432674408" footer="0.51138889789581299"/>
  <pageSetup paperSize="9" fitToWidth="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1"/>
  <sheetViews>
    <sheetView zoomScaleSheetLayoutView="75" workbookViewId="0">
      <selection activeCell="H21" sqref="H21"/>
    </sheetView>
  </sheetViews>
  <sheetFormatPr defaultRowHeight="13.5"/>
  <cols>
    <col min="1" max="1" width="8.88671875" style="73"/>
    <col min="2" max="2" width="10.88671875" style="73" bestFit="1" customWidth="1"/>
    <col min="3" max="3" width="15.5546875" style="73" bestFit="1" customWidth="1"/>
    <col min="4" max="4" width="9.6640625" style="73" bestFit="1" customWidth="1"/>
    <col min="5" max="5" width="9.77734375" style="73" bestFit="1" customWidth="1"/>
    <col min="6" max="6" width="8.88671875" style="73" bestFit="1" customWidth="1"/>
    <col min="7" max="8" width="9.77734375" style="73" bestFit="1" customWidth="1"/>
    <col min="9" max="9" width="8.109375" style="73" bestFit="1" customWidth="1"/>
    <col min="10" max="10" width="8.88671875" style="73"/>
    <col min="11" max="11" width="11.44140625" style="73" hidden="1" customWidth="1"/>
    <col min="12" max="259" width="8.88671875" style="73"/>
    <col min="260" max="260" width="9.33203125" style="73" bestFit="1" customWidth="1"/>
    <col min="261" max="262" width="8.88671875" style="73" bestFit="1" customWidth="1"/>
    <col min="263" max="515" width="8.88671875" style="73"/>
    <col min="516" max="516" width="9.33203125" style="73" bestFit="1" customWidth="1"/>
    <col min="517" max="518" width="8.88671875" style="73" bestFit="1" customWidth="1"/>
    <col min="519" max="771" width="8.88671875" style="73"/>
    <col min="772" max="772" width="9.33203125" style="73" bestFit="1" customWidth="1"/>
    <col min="773" max="774" width="8.88671875" style="73" bestFit="1" customWidth="1"/>
    <col min="775" max="1027" width="8.88671875" style="73"/>
    <col min="1028" max="1028" width="9.33203125" style="73" bestFit="1" customWidth="1"/>
    <col min="1029" max="1030" width="8.88671875" style="73" bestFit="1" customWidth="1"/>
    <col min="1031" max="1283" width="8.88671875" style="73"/>
    <col min="1284" max="1284" width="9.33203125" style="73" bestFit="1" customWidth="1"/>
    <col min="1285" max="1286" width="8.88671875" style="73" bestFit="1" customWidth="1"/>
    <col min="1287" max="1539" width="8.88671875" style="73"/>
    <col min="1540" max="1540" width="9.33203125" style="73" bestFit="1" customWidth="1"/>
    <col min="1541" max="1542" width="8.88671875" style="73" bestFit="1" customWidth="1"/>
    <col min="1543" max="1795" width="8.88671875" style="73"/>
    <col min="1796" max="1796" width="9.33203125" style="73" bestFit="1" customWidth="1"/>
    <col min="1797" max="1798" width="8.88671875" style="73" bestFit="1" customWidth="1"/>
    <col min="1799" max="2051" width="8.88671875" style="73"/>
    <col min="2052" max="2052" width="9.33203125" style="73" bestFit="1" customWidth="1"/>
    <col min="2053" max="2054" width="8.88671875" style="73" bestFit="1" customWidth="1"/>
    <col min="2055" max="2307" width="8.88671875" style="73"/>
    <col min="2308" max="2308" width="9.33203125" style="73" bestFit="1" customWidth="1"/>
    <col min="2309" max="2310" width="8.88671875" style="73" bestFit="1" customWidth="1"/>
    <col min="2311" max="2563" width="8.88671875" style="73"/>
    <col min="2564" max="2564" width="9.33203125" style="73" bestFit="1" customWidth="1"/>
    <col min="2565" max="2566" width="8.88671875" style="73" bestFit="1" customWidth="1"/>
    <col min="2567" max="2819" width="8.88671875" style="73"/>
    <col min="2820" max="2820" width="9.33203125" style="73" bestFit="1" customWidth="1"/>
    <col min="2821" max="2822" width="8.88671875" style="73" bestFit="1" customWidth="1"/>
    <col min="2823" max="3075" width="8.88671875" style="73"/>
    <col min="3076" max="3076" width="9.33203125" style="73" bestFit="1" customWidth="1"/>
    <col min="3077" max="3078" width="8.88671875" style="73" bestFit="1" customWidth="1"/>
    <col min="3079" max="3331" width="8.88671875" style="73"/>
    <col min="3332" max="3332" width="9.33203125" style="73" bestFit="1" customWidth="1"/>
    <col min="3333" max="3334" width="8.88671875" style="73" bestFit="1" customWidth="1"/>
    <col min="3335" max="3587" width="8.88671875" style="73"/>
    <col min="3588" max="3588" width="9.33203125" style="73" bestFit="1" customWidth="1"/>
    <col min="3589" max="3590" width="8.88671875" style="73" bestFit="1" customWidth="1"/>
    <col min="3591" max="3843" width="8.88671875" style="73"/>
    <col min="3844" max="3844" width="9.33203125" style="73" bestFit="1" customWidth="1"/>
    <col min="3845" max="3846" width="8.88671875" style="73" bestFit="1" customWidth="1"/>
    <col min="3847" max="4099" width="8.88671875" style="73"/>
    <col min="4100" max="4100" width="9.33203125" style="73" bestFit="1" customWidth="1"/>
    <col min="4101" max="4102" width="8.88671875" style="73" bestFit="1" customWidth="1"/>
    <col min="4103" max="4355" width="8.88671875" style="73"/>
    <col min="4356" max="4356" width="9.33203125" style="73" bestFit="1" customWidth="1"/>
    <col min="4357" max="4358" width="8.88671875" style="73" bestFit="1" customWidth="1"/>
    <col min="4359" max="4611" width="8.88671875" style="73"/>
    <col min="4612" max="4612" width="9.33203125" style="73" bestFit="1" customWidth="1"/>
    <col min="4613" max="4614" width="8.88671875" style="73" bestFit="1" customWidth="1"/>
    <col min="4615" max="4867" width="8.88671875" style="73"/>
    <col min="4868" max="4868" width="9.33203125" style="73" bestFit="1" customWidth="1"/>
    <col min="4869" max="4870" width="8.88671875" style="73" bestFit="1" customWidth="1"/>
    <col min="4871" max="5123" width="8.88671875" style="73"/>
    <col min="5124" max="5124" width="9.33203125" style="73" bestFit="1" customWidth="1"/>
    <col min="5125" max="5126" width="8.88671875" style="73" bestFit="1" customWidth="1"/>
    <col min="5127" max="5379" width="8.88671875" style="73"/>
    <col min="5380" max="5380" width="9.33203125" style="73" bestFit="1" customWidth="1"/>
    <col min="5381" max="5382" width="8.88671875" style="73" bestFit="1" customWidth="1"/>
    <col min="5383" max="5635" width="8.88671875" style="73"/>
    <col min="5636" max="5636" width="9.33203125" style="73" bestFit="1" customWidth="1"/>
    <col min="5637" max="5638" width="8.88671875" style="73" bestFit="1" customWidth="1"/>
    <col min="5639" max="5891" width="8.88671875" style="73"/>
    <col min="5892" max="5892" width="9.33203125" style="73" bestFit="1" customWidth="1"/>
    <col min="5893" max="5894" width="8.88671875" style="73" bestFit="1" customWidth="1"/>
    <col min="5895" max="6147" width="8.88671875" style="73"/>
    <col min="6148" max="6148" width="9.33203125" style="73" bestFit="1" customWidth="1"/>
    <col min="6149" max="6150" width="8.88671875" style="73" bestFit="1" customWidth="1"/>
    <col min="6151" max="6403" width="8.88671875" style="73"/>
    <col min="6404" max="6404" width="9.33203125" style="73" bestFit="1" customWidth="1"/>
    <col min="6405" max="6406" width="8.88671875" style="73" bestFit="1" customWidth="1"/>
    <col min="6407" max="6659" width="8.88671875" style="73"/>
    <col min="6660" max="6660" width="9.33203125" style="73" bestFit="1" customWidth="1"/>
    <col min="6661" max="6662" width="8.88671875" style="73" bestFit="1" customWidth="1"/>
    <col min="6663" max="6915" width="8.88671875" style="73"/>
    <col min="6916" max="6916" width="9.33203125" style="73" bestFit="1" customWidth="1"/>
    <col min="6917" max="6918" width="8.88671875" style="73" bestFit="1" customWidth="1"/>
    <col min="6919" max="7171" width="8.88671875" style="73"/>
    <col min="7172" max="7172" width="9.33203125" style="73" bestFit="1" customWidth="1"/>
    <col min="7173" max="7174" width="8.88671875" style="73" bestFit="1" customWidth="1"/>
    <col min="7175" max="7427" width="8.88671875" style="73"/>
    <col min="7428" max="7428" width="9.33203125" style="73" bestFit="1" customWidth="1"/>
    <col min="7429" max="7430" width="8.88671875" style="73" bestFit="1" customWidth="1"/>
    <col min="7431" max="7683" width="8.88671875" style="73"/>
    <col min="7684" max="7684" width="9.33203125" style="73" bestFit="1" customWidth="1"/>
    <col min="7685" max="7686" width="8.88671875" style="73" bestFit="1" customWidth="1"/>
    <col min="7687" max="7939" width="8.88671875" style="73"/>
    <col min="7940" max="7940" width="9.33203125" style="73" bestFit="1" customWidth="1"/>
    <col min="7941" max="7942" width="8.88671875" style="73" bestFit="1" customWidth="1"/>
    <col min="7943" max="8195" width="8.88671875" style="73"/>
    <col min="8196" max="8196" width="9.33203125" style="73" bestFit="1" customWidth="1"/>
    <col min="8197" max="8198" width="8.88671875" style="73" bestFit="1" customWidth="1"/>
    <col min="8199" max="8451" width="8.88671875" style="73"/>
    <col min="8452" max="8452" width="9.33203125" style="73" bestFit="1" customWidth="1"/>
    <col min="8453" max="8454" width="8.88671875" style="73" bestFit="1" customWidth="1"/>
    <col min="8455" max="8707" width="8.88671875" style="73"/>
    <col min="8708" max="8708" width="9.33203125" style="73" bestFit="1" customWidth="1"/>
    <col min="8709" max="8710" width="8.88671875" style="73" bestFit="1" customWidth="1"/>
    <col min="8711" max="8963" width="8.88671875" style="73"/>
    <col min="8964" max="8964" width="9.33203125" style="73" bestFit="1" customWidth="1"/>
    <col min="8965" max="8966" width="8.88671875" style="73" bestFit="1" customWidth="1"/>
    <col min="8967" max="9219" width="8.88671875" style="73"/>
    <col min="9220" max="9220" width="9.33203125" style="73" bestFit="1" customWidth="1"/>
    <col min="9221" max="9222" width="8.88671875" style="73" bestFit="1" customWidth="1"/>
    <col min="9223" max="9475" width="8.88671875" style="73"/>
    <col min="9476" max="9476" width="9.33203125" style="73" bestFit="1" customWidth="1"/>
    <col min="9477" max="9478" width="8.88671875" style="73" bestFit="1" customWidth="1"/>
    <col min="9479" max="9731" width="8.88671875" style="73"/>
    <col min="9732" max="9732" width="9.33203125" style="73" bestFit="1" customWidth="1"/>
    <col min="9733" max="9734" width="8.88671875" style="73" bestFit="1" customWidth="1"/>
    <col min="9735" max="9987" width="8.88671875" style="73"/>
    <col min="9988" max="9988" width="9.33203125" style="73" bestFit="1" customWidth="1"/>
    <col min="9989" max="9990" width="8.88671875" style="73" bestFit="1" customWidth="1"/>
    <col min="9991" max="10243" width="8.88671875" style="73"/>
    <col min="10244" max="10244" width="9.33203125" style="73" bestFit="1" customWidth="1"/>
    <col min="10245" max="10246" width="8.88671875" style="73" bestFit="1" customWidth="1"/>
    <col min="10247" max="10499" width="8.88671875" style="73"/>
    <col min="10500" max="10500" width="9.33203125" style="73" bestFit="1" customWidth="1"/>
    <col min="10501" max="10502" width="8.88671875" style="73" bestFit="1" customWidth="1"/>
    <col min="10503" max="10755" width="8.88671875" style="73"/>
    <col min="10756" max="10756" width="9.33203125" style="73" bestFit="1" customWidth="1"/>
    <col min="10757" max="10758" width="8.88671875" style="73" bestFit="1" customWidth="1"/>
    <col min="10759" max="11011" width="8.88671875" style="73"/>
    <col min="11012" max="11012" width="9.33203125" style="73" bestFit="1" customWidth="1"/>
    <col min="11013" max="11014" width="8.88671875" style="73" bestFit="1" customWidth="1"/>
    <col min="11015" max="11267" width="8.88671875" style="73"/>
    <col min="11268" max="11268" width="9.33203125" style="73" bestFit="1" customWidth="1"/>
    <col min="11269" max="11270" width="8.88671875" style="73" bestFit="1" customWidth="1"/>
    <col min="11271" max="11523" width="8.88671875" style="73"/>
    <col min="11524" max="11524" width="9.33203125" style="73" bestFit="1" customWidth="1"/>
    <col min="11525" max="11526" width="8.88671875" style="73" bestFit="1" customWidth="1"/>
    <col min="11527" max="11779" width="8.88671875" style="73"/>
    <col min="11780" max="11780" width="9.33203125" style="73" bestFit="1" customWidth="1"/>
    <col min="11781" max="11782" width="8.88671875" style="73" bestFit="1" customWidth="1"/>
    <col min="11783" max="12035" width="8.88671875" style="73"/>
    <col min="12036" max="12036" width="9.33203125" style="73" bestFit="1" customWidth="1"/>
    <col min="12037" max="12038" width="8.88671875" style="73" bestFit="1" customWidth="1"/>
    <col min="12039" max="12291" width="8.88671875" style="73"/>
    <col min="12292" max="12292" width="9.33203125" style="73" bestFit="1" customWidth="1"/>
    <col min="12293" max="12294" width="8.88671875" style="73" bestFit="1" customWidth="1"/>
    <col min="12295" max="12547" width="8.88671875" style="73"/>
    <col min="12548" max="12548" width="9.33203125" style="73" bestFit="1" customWidth="1"/>
    <col min="12549" max="12550" width="8.88671875" style="73" bestFit="1" customWidth="1"/>
    <col min="12551" max="12803" width="8.88671875" style="73"/>
    <col min="12804" max="12804" width="9.33203125" style="73" bestFit="1" customWidth="1"/>
    <col min="12805" max="12806" width="8.88671875" style="73" bestFit="1" customWidth="1"/>
    <col min="12807" max="13059" width="8.88671875" style="73"/>
    <col min="13060" max="13060" width="9.33203125" style="73" bestFit="1" customWidth="1"/>
    <col min="13061" max="13062" width="8.88671875" style="73" bestFit="1" customWidth="1"/>
    <col min="13063" max="13315" width="8.88671875" style="73"/>
    <col min="13316" max="13316" width="9.33203125" style="73" bestFit="1" customWidth="1"/>
    <col min="13317" max="13318" width="8.88671875" style="73" bestFit="1" customWidth="1"/>
    <col min="13319" max="13571" width="8.88671875" style="73"/>
    <col min="13572" max="13572" width="9.33203125" style="73" bestFit="1" customWidth="1"/>
    <col min="13573" max="13574" width="8.88671875" style="73" bestFit="1" customWidth="1"/>
    <col min="13575" max="13827" width="8.88671875" style="73"/>
    <col min="13828" max="13828" width="9.33203125" style="73" bestFit="1" customWidth="1"/>
    <col min="13829" max="13830" width="8.88671875" style="73" bestFit="1" customWidth="1"/>
    <col min="13831" max="14083" width="8.88671875" style="73"/>
    <col min="14084" max="14084" width="9.33203125" style="73" bestFit="1" customWidth="1"/>
    <col min="14085" max="14086" width="8.88671875" style="73" bestFit="1" customWidth="1"/>
    <col min="14087" max="14339" width="8.88671875" style="73"/>
    <col min="14340" max="14340" width="9.33203125" style="73" bestFit="1" customWidth="1"/>
    <col min="14341" max="14342" width="8.88671875" style="73" bestFit="1" customWidth="1"/>
    <col min="14343" max="14595" width="8.88671875" style="73"/>
    <col min="14596" max="14596" width="9.33203125" style="73" bestFit="1" customWidth="1"/>
    <col min="14597" max="14598" width="8.88671875" style="73" bestFit="1" customWidth="1"/>
    <col min="14599" max="14851" width="8.88671875" style="73"/>
    <col min="14852" max="14852" width="9.33203125" style="73" bestFit="1" customWidth="1"/>
    <col min="14853" max="14854" width="8.88671875" style="73" bestFit="1" customWidth="1"/>
    <col min="14855" max="15107" width="8.88671875" style="73"/>
    <col min="15108" max="15108" width="9.33203125" style="73" bestFit="1" customWidth="1"/>
    <col min="15109" max="15110" width="8.88671875" style="73" bestFit="1" customWidth="1"/>
    <col min="15111" max="15363" width="8.88671875" style="73"/>
    <col min="15364" max="15364" width="9.33203125" style="73" bestFit="1" customWidth="1"/>
    <col min="15365" max="15366" width="8.88671875" style="73" bestFit="1" customWidth="1"/>
    <col min="15367" max="15619" width="8.88671875" style="73"/>
    <col min="15620" max="15620" width="9.33203125" style="73" bestFit="1" customWidth="1"/>
    <col min="15621" max="15622" width="8.88671875" style="73" bestFit="1" customWidth="1"/>
    <col min="15623" max="15875" width="8.88671875" style="73"/>
    <col min="15876" max="15876" width="9.33203125" style="73" bestFit="1" customWidth="1"/>
    <col min="15877" max="15878" width="8.88671875" style="73" bestFit="1" customWidth="1"/>
    <col min="15879" max="16131" width="8.88671875" style="73"/>
    <col min="16132" max="16132" width="9.33203125" style="73" bestFit="1" customWidth="1"/>
    <col min="16133" max="16134" width="8.88671875" style="73" bestFit="1" customWidth="1"/>
    <col min="16135" max="16384" width="8.88671875" style="73"/>
  </cols>
  <sheetData>
    <row r="1" spans="1:11" ht="27">
      <c r="A1" s="72" t="s">
        <v>59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ht="12" customHeight="1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</row>
    <row r="3" spans="1:11" ht="28.5" customHeight="1">
      <c r="A3" s="75" t="s">
        <v>60</v>
      </c>
      <c r="B3" s="76" t="s">
        <v>61</v>
      </c>
      <c r="C3" s="76"/>
      <c r="D3" s="76"/>
      <c r="E3" s="76"/>
      <c r="F3" s="76"/>
      <c r="G3" s="76"/>
    </row>
    <row r="4" spans="1:11" ht="28.5" customHeight="1">
      <c r="A4" s="75" t="s">
        <v>62</v>
      </c>
      <c r="B4" s="76" t="s">
        <v>63</v>
      </c>
      <c r="C4" s="76"/>
      <c r="D4" s="76"/>
      <c r="E4" s="76"/>
      <c r="F4" s="76"/>
      <c r="G4" s="76"/>
    </row>
    <row r="5" spans="1:11" ht="28.5" customHeight="1">
      <c r="A5" s="75" t="s">
        <v>64</v>
      </c>
      <c r="B5" s="77"/>
      <c r="C5" s="77"/>
      <c r="D5" s="77"/>
      <c r="E5" s="77"/>
      <c r="F5" s="77"/>
      <c r="G5" s="77"/>
      <c r="I5" s="78" t="s">
        <v>65</v>
      </c>
    </row>
    <row r="6" spans="1:11" ht="35.1" customHeight="1" thickBot="1">
      <c r="A6" s="79" t="s">
        <v>66</v>
      </c>
      <c r="B6" s="79" t="s">
        <v>67</v>
      </c>
      <c r="C6" s="79" t="s">
        <v>68</v>
      </c>
      <c r="D6" s="80" t="s">
        <v>69</v>
      </c>
      <c r="E6" s="80" t="s">
        <v>70</v>
      </c>
      <c r="F6" s="80" t="s">
        <v>71</v>
      </c>
      <c r="G6" s="80" t="s">
        <v>72</v>
      </c>
      <c r="H6" s="80" t="s">
        <v>73</v>
      </c>
      <c r="I6" s="81" t="s">
        <v>74</v>
      </c>
      <c r="J6" s="82" t="s">
        <v>75</v>
      </c>
      <c r="K6" s="83">
        <v>43646</v>
      </c>
    </row>
    <row r="7" spans="1:11" ht="35.1" customHeight="1" thickTop="1">
      <c r="A7" s="84" t="s">
        <v>42</v>
      </c>
      <c r="B7" s="84" t="s">
        <v>76</v>
      </c>
      <c r="C7" s="85" t="s">
        <v>77</v>
      </c>
      <c r="D7" s="86">
        <v>364960</v>
      </c>
      <c r="E7" s="87">
        <v>41639</v>
      </c>
      <c r="F7" s="85">
        <v>5</v>
      </c>
      <c r="G7" s="85">
        <v>11</v>
      </c>
      <c r="H7" s="88">
        <f>(70*D7/100)-((F7*D7)/(2*G7))</f>
        <v>172526.54545454547</v>
      </c>
      <c r="I7" s="89">
        <v>110000</v>
      </c>
      <c r="J7" s="90" t="s">
        <v>78</v>
      </c>
      <c r="K7" s="73">
        <f>DATEDIF(E7,$K$6,"y")</f>
        <v>5</v>
      </c>
    </row>
    <row r="8" spans="1:11" ht="35.1" customHeight="1">
      <c r="A8" s="91" t="s">
        <v>42</v>
      </c>
      <c r="B8" s="91" t="s">
        <v>79</v>
      </c>
      <c r="C8" s="92" t="s">
        <v>77</v>
      </c>
      <c r="D8" s="93">
        <v>364960</v>
      </c>
      <c r="E8" s="94">
        <v>40246</v>
      </c>
      <c r="F8" s="92">
        <v>9</v>
      </c>
      <c r="G8" s="92">
        <v>8</v>
      </c>
      <c r="H8" s="95">
        <f>(70*D8/100)-((F8*D8)/(2*G8))</f>
        <v>50182</v>
      </c>
      <c r="I8" s="96">
        <v>165000</v>
      </c>
      <c r="J8" s="97" t="s">
        <v>80</v>
      </c>
      <c r="K8" s="73">
        <f>DATEDIF(E8,$K$6,"y")</f>
        <v>9</v>
      </c>
    </row>
    <row r="9" spans="1:11" ht="35.1" customHeight="1">
      <c r="A9" s="91" t="s">
        <v>44</v>
      </c>
      <c r="B9" s="91" t="s">
        <v>81</v>
      </c>
      <c r="C9" s="92" t="s">
        <v>77</v>
      </c>
      <c r="D9" s="93">
        <v>296000</v>
      </c>
      <c r="E9" s="94">
        <v>41054</v>
      </c>
      <c r="F9" s="92">
        <v>7</v>
      </c>
      <c r="G9" s="92">
        <v>8</v>
      </c>
      <c r="H9" s="95">
        <f>(70*D9/100)-((F9*D9)/(2*G9))</f>
        <v>77700</v>
      </c>
      <c r="I9" s="96">
        <v>200000</v>
      </c>
      <c r="J9" s="97" t="s">
        <v>80</v>
      </c>
      <c r="K9" s="73">
        <f>DATEDIF(E9,$K$6,"y")</f>
        <v>7</v>
      </c>
    </row>
    <row r="11" spans="1:11" ht="16.5">
      <c r="A11" s="98"/>
    </row>
  </sheetData>
  <mergeCells count="3">
    <mergeCell ref="A1:K1"/>
    <mergeCell ref="B3:G3"/>
    <mergeCell ref="B4:G4"/>
  </mergeCells>
  <phoneticPr fontId="11" type="noConversion"/>
  <pageMargins left="0.74805557727813721" right="0.74805557727813721" top="0.98430556058883667" bottom="0.98430556058883667" header="0.5" footer="0.5"/>
  <pageSetup paperSize="9" scale="90" orientation="portrait"/>
  <headerFooter alignWithMargins="0"/>
  <colBreaks count="1" manualBreakCount="1">
    <brk id="8" max="1048575" man="1"/>
  </col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"/>
  <sheetViews>
    <sheetView workbookViewId="0">
      <selection activeCell="E11" sqref="E11"/>
    </sheetView>
  </sheetViews>
  <sheetFormatPr defaultRowHeight="13.5"/>
  <cols>
    <col min="1" max="1" width="8.88671875" style="44"/>
    <col min="2" max="2" width="24.44140625" style="44" customWidth="1"/>
    <col min="3" max="3" width="18.44140625" style="44" customWidth="1"/>
    <col min="4" max="4" width="24.44140625" style="44" customWidth="1"/>
    <col min="5" max="5" width="20.109375" style="44" customWidth="1"/>
    <col min="6" max="6" width="12.44140625" style="44" customWidth="1"/>
    <col min="7" max="7" width="14.33203125" style="44" customWidth="1"/>
    <col min="8" max="16384" width="8.88671875" style="44"/>
  </cols>
  <sheetData>
    <row r="1" spans="1:7" ht="31.5">
      <c r="A1" s="43" t="s">
        <v>48</v>
      </c>
      <c r="B1" s="43"/>
      <c r="C1" s="43"/>
      <c r="D1" s="43"/>
      <c r="E1" s="43"/>
      <c r="F1" s="43"/>
      <c r="G1" s="43"/>
    </row>
    <row r="2" spans="1:7" ht="14.25" thickBot="1">
      <c r="A2" s="45"/>
      <c r="B2" s="45"/>
      <c r="C2" s="45"/>
      <c r="D2" s="45"/>
      <c r="E2" s="45"/>
      <c r="F2" s="45"/>
      <c r="G2" s="46"/>
    </row>
    <row r="3" spans="1:7" ht="33">
      <c r="A3" s="47" t="s">
        <v>6</v>
      </c>
      <c r="B3" s="48" t="s">
        <v>12</v>
      </c>
      <c r="C3" s="48" t="s">
        <v>23</v>
      </c>
      <c r="D3" s="48" t="s">
        <v>21</v>
      </c>
      <c r="E3" s="48" t="s">
        <v>49</v>
      </c>
      <c r="F3" s="48" t="s">
        <v>28</v>
      </c>
      <c r="G3" s="49" t="s">
        <v>2</v>
      </c>
    </row>
    <row r="4" spans="1:7" ht="33.75" customHeight="1">
      <c r="A4" s="50">
        <v>1</v>
      </c>
      <c r="B4" s="51" t="s">
        <v>50</v>
      </c>
      <c r="C4" s="51">
        <v>44102501</v>
      </c>
      <c r="D4" s="52" t="s">
        <v>51</v>
      </c>
      <c r="E4" s="53">
        <v>1650000</v>
      </c>
      <c r="F4" s="54"/>
      <c r="G4" s="55"/>
    </row>
    <row r="5" spans="1:7" ht="33.75" customHeight="1">
      <c r="A5" s="56">
        <v>2</v>
      </c>
      <c r="B5" s="57" t="s">
        <v>11</v>
      </c>
      <c r="C5" s="58">
        <v>44102306</v>
      </c>
      <c r="D5" s="59" t="s">
        <v>52</v>
      </c>
      <c r="E5" s="60">
        <v>990000</v>
      </c>
      <c r="F5" s="60"/>
      <c r="G5" s="61"/>
    </row>
    <row r="6" spans="1:7" ht="33.75" customHeight="1">
      <c r="A6" s="56">
        <v>3</v>
      </c>
      <c r="B6" s="57" t="s">
        <v>53</v>
      </c>
      <c r="C6" s="58">
        <v>44102306</v>
      </c>
      <c r="D6" s="59" t="s">
        <v>54</v>
      </c>
      <c r="E6" s="60">
        <v>880000</v>
      </c>
      <c r="F6" s="60"/>
      <c r="G6" s="61"/>
    </row>
    <row r="7" spans="1:7" ht="33.75" customHeight="1">
      <c r="A7" s="56">
        <v>4</v>
      </c>
      <c r="B7" s="57" t="s">
        <v>34</v>
      </c>
      <c r="C7" s="58">
        <v>44111609</v>
      </c>
      <c r="D7" s="62" t="s">
        <v>55</v>
      </c>
      <c r="E7" s="63">
        <v>880000</v>
      </c>
      <c r="F7" s="60"/>
      <c r="G7" s="61"/>
    </row>
    <row r="8" spans="1:7" ht="33.75" customHeight="1">
      <c r="A8" s="56">
        <v>5</v>
      </c>
      <c r="B8" s="58" t="s">
        <v>25</v>
      </c>
      <c r="C8" s="58">
        <v>44102503</v>
      </c>
      <c r="D8" s="62" t="s">
        <v>88</v>
      </c>
      <c r="E8" s="60">
        <v>3850000</v>
      </c>
      <c r="F8" s="60"/>
      <c r="G8" s="61"/>
    </row>
    <row r="9" spans="1:7" ht="33.75" customHeight="1">
      <c r="A9" s="56">
        <v>6</v>
      </c>
      <c r="B9" s="58" t="s">
        <v>29</v>
      </c>
      <c r="C9" s="58">
        <v>44102502</v>
      </c>
      <c r="D9" s="59" t="s">
        <v>157</v>
      </c>
      <c r="E9" s="60">
        <v>990000</v>
      </c>
      <c r="F9" s="60"/>
      <c r="G9" s="61"/>
    </row>
    <row r="10" spans="1:7" ht="33.75" customHeight="1">
      <c r="A10" s="56">
        <v>7</v>
      </c>
      <c r="B10" s="57" t="s">
        <v>24</v>
      </c>
      <c r="C10" s="57">
        <v>44101901</v>
      </c>
      <c r="D10" s="59" t="s">
        <v>117</v>
      </c>
      <c r="E10" s="60">
        <v>1650000</v>
      </c>
      <c r="F10" s="60"/>
      <c r="G10" s="61"/>
    </row>
    <row r="11" spans="1:7" ht="33.75" customHeight="1">
      <c r="A11" s="56">
        <v>8</v>
      </c>
      <c r="B11" s="57" t="s">
        <v>27</v>
      </c>
      <c r="C11" s="57">
        <v>44101902</v>
      </c>
      <c r="D11" s="59" t="s">
        <v>125</v>
      </c>
      <c r="E11" s="60">
        <v>275000</v>
      </c>
      <c r="F11" s="60"/>
      <c r="G11" s="61"/>
    </row>
    <row r="12" spans="1:7" ht="33.75" customHeight="1">
      <c r="A12" s="56">
        <v>9</v>
      </c>
      <c r="B12" s="58" t="s">
        <v>20</v>
      </c>
      <c r="C12" s="58">
        <v>44102805</v>
      </c>
      <c r="D12" s="59" t="s">
        <v>56</v>
      </c>
      <c r="E12" s="60"/>
      <c r="F12" s="60">
        <v>686100</v>
      </c>
      <c r="G12" s="64">
        <v>20725217</v>
      </c>
    </row>
    <row r="13" spans="1:7" ht="33.75" customHeight="1">
      <c r="A13" s="56">
        <v>10</v>
      </c>
      <c r="B13" s="57" t="s">
        <v>4</v>
      </c>
      <c r="C13" s="58">
        <v>44101716</v>
      </c>
      <c r="D13" s="58" t="s">
        <v>57</v>
      </c>
      <c r="E13" s="60">
        <v>385000</v>
      </c>
      <c r="F13" s="60"/>
      <c r="G13" s="61"/>
    </row>
    <row r="14" spans="1:7" ht="33.75" customHeight="1">
      <c r="A14" s="56">
        <v>11</v>
      </c>
      <c r="B14" s="58" t="s">
        <v>26</v>
      </c>
      <c r="C14" s="58">
        <v>44101603</v>
      </c>
      <c r="D14" s="59" t="s">
        <v>131</v>
      </c>
      <c r="E14" s="60"/>
      <c r="F14" s="60">
        <v>794800</v>
      </c>
      <c r="G14" s="64">
        <v>23266507</v>
      </c>
    </row>
    <row r="15" spans="1:7" ht="33.75" customHeight="1" thickBot="1">
      <c r="A15" s="65">
        <v>12</v>
      </c>
      <c r="B15" s="66" t="s">
        <v>35</v>
      </c>
      <c r="C15" s="67">
        <v>44101603</v>
      </c>
      <c r="D15" s="68" t="s">
        <v>58</v>
      </c>
      <c r="E15" s="69">
        <v>660000</v>
      </c>
      <c r="F15" s="69"/>
      <c r="G15" s="70"/>
    </row>
    <row r="16" spans="1:7">
      <c r="A16" s="45"/>
      <c r="B16" s="45"/>
      <c r="C16" s="45"/>
      <c r="D16" s="45"/>
      <c r="E16" s="45"/>
      <c r="F16" s="45"/>
      <c r="G16" s="71"/>
    </row>
  </sheetData>
  <mergeCells count="1">
    <mergeCell ref="A1:G1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구매요쳥내역</vt:lpstr>
      <vt:lpstr>경제적 수리한계 금액 계산</vt:lpstr>
      <vt:lpstr>금융장비 보급 가격 조사표</vt:lpstr>
      <vt:lpstr>구매요쳥내역!Print_Area</vt:lpstr>
      <vt:lpstr>구매요쳥내역!Print_Titles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컴이조아</dc:creator>
  <cp:lastModifiedBy>서무</cp:lastModifiedBy>
  <cp:revision>68</cp:revision>
  <cp:lastPrinted>2018-07-26T02:21:55Z</cp:lastPrinted>
  <dcterms:created xsi:type="dcterms:W3CDTF">2015-04-02T06:26:30Z</dcterms:created>
  <dcterms:modified xsi:type="dcterms:W3CDTF">2019-07-25T10:19:27Z</dcterms:modified>
</cp:coreProperties>
</file>