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11205"/>
  </bookViews>
  <sheets>
    <sheet name="국별 배정내역" sheetId="5" r:id="rId1"/>
    <sheet name="국별 배정액(원본)" sheetId="1" state="hidden" r:id="rId2"/>
    <sheet name="배정근거자료" sheetId="2" state="hidden" r:id="rId3"/>
    <sheet name="총괄국 인원" sheetId="3" state="hidden" r:id="rId4"/>
    <sheet name="집중국 인원" sheetId="4" state="hidden" r:id="rId5"/>
  </sheets>
  <definedNames>
    <definedName name="_xlnm.Print_Area" localSheetId="2">배정근거자료!$A$49:$G$102</definedName>
  </definedNames>
  <calcPr calcId="125725"/>
</workbook>
</file>

<file path=xl/calcChain.xml><?xml version="1.0" encoding="utf-8"?>
<calcChain xmlns="http://schemas.openxmlformats.org/spreadsheetml/2006/main">
  <c r="G5" i="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4"/>
  <c r="C52"/>
  <c r="C54" s="1"/>
  <c r="D52"/>
  <c r="D54" s="1"/>
  <c r="E52"/>
  <c r="E54" s="1"/>
  <c r="F52"/>
  <c r="F54" s="1"/>
  <c r="B52"/>
  <c r="B54" s="1"/>
  <c r="D5" i="1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4"/>
  <c r="K52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"/>
  <c r="G52" i="5" l="1"/>
  <c r="G54" s="1"/>
  <c r="E5" i="1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G24" s="1"/>
  <c r="E25"/>
  <c r="E26"/>
  <c r="E27"/>
  <c r="G27" s="1"/>
  <c r="E28"/>
  <c r="E29"/>
  <c r="G29" s="1"/>
  <c r="E30"/>
  <c r="G30" s="1"/>
  <c r="E31"/>
  <c r="G31" s="1"/>
  <c r="E32"/>
  <c r="G32" s="1"/>
  <c r="E33"/>
  <c r="G33" s="1"/>
  <c r="E34"/>
  <c r="G34" s="1"/>
  <c r="E35"/>
  <c r="E36"/>
  <c r="G36" s="1"/>
  <c r="E37"/>
  <c r="G37" s="1"/>
  <c r="E38"/>
  <c r="G38" s="1"/>
  <c r="E39"/>
  <c r="E40"/>
  <c r="G40" s="1"/>
  <c r="E41"/>
  <c r="E43"/>
  <c r="E44"/>
  <c r="G44" s="1"/>
  <c r="E4"/>
  <c r="I45"/>
  <c r="G49"/>
  <c r="G46"/>
  <c r="G42"/>
  <c r="G26"/>
  <c r="G43"/>
  <c r="G35"/>
  <c r="G23"/>
  <c r="G25"/>
  <c r="G28"/>
  <c r="G39"/>
  <c r="G41"/>
  <c r="G45"/>
  <c r="G47"/>
  <c r="G48"/>
  <c r="G50"/>
  <c r="G51"/>
  <c r="C52"/>
  <c r="C54" s="1"/>
  <c r="D52"/>
  <c r="D54" s="1"/>
  <c r="G53"/>
  <c r="K95" i="2"/>
  <c r="K96"/>
  <c r="K97"/>
  <c r="K98"/>
  <c r="K100" s="1"/>
  <c r="K99"/>
  <c r="K94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52"/>
  <c r="K93" s="1"/>
  <c r="B45"/>
  <c r="C7" s="1"/>
  <c r="D100"/>
  <c r="N93"/>
  <c r="D93"/>
  <c r="D8" i="4"/>
  <c r="D9"/>
  <c r="D10"/>
  <c r="D11"/>
  <c r="D12"/>
  <c r="D7"/>
  <c r="F9" i="3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8"/>
  <c r="N45" i="2"/>
  <c r="D45"/>
  <c r="E8" s="1"/>
  <c r="E52" i="1" l="1"/>
  <c r="E54" s="1"/>
  <c r="B52"/>
  <c r="B54" s="1"/>
  <c r="K101" i="2"/>
  <c r="K102" s="1"/>
  <c r="C40"/>
  <c r="C44"/>
  <c r="C4"/>
  <c r="C20"/>
  <c r="C24"/>
  <c r="C28"/>
  <c r="C8"/>
  <c r="C36"/>
  <c r="C12"/>
  <c r="C32"/>
  <c r="C16"/>
  <c r="C41"/>
  <c r="C37"/>
  <c r="C33"/>
  <c r="C29"/>
  <c r="C21"/>
  <c r="C17"/>
  <c r="C13"/>
  <c r="C9"/>
  <c r="C5"/>
  <c r="C45"/>
  <c r="C42"/>
  <c r="C38"/>
  <c r="C34"/>
  <c r="C30"/>
  <c r="C26"/>
  <c r="C22"/>
  <c r="C18"/>
  <c r="C14"/>
  <c r="C10"/>
  <c r="C6"/>
  <c r="C25"/>
  <c r="C43"/>
  <c r="C39"/>
  <c r="C35"/>
  <c r="C31"/>
  <c r="C27"/>
  <c r="C23"/>
  <c r="C19"/>
  <c r="C15"/>
  <c r="C11"/>
  <c r="E40"/>
  <c r="E4"/>
  <c r="E41"/>
  <c r="E37"/>
  <c r="E33"/>
  <c r="E29"/>
  <c r="E25"/>
  <c r="E21"/>
  <c r="E17"/>
  <c r="E13"/>
  <c r="E9"/>
  <c r="E5"/>
  <c r="E42"/>
  <c r="E38"/>
  <c r="E34"/>
  <c r="E30"/>
  <c r="E26"/>
  <c r="E22"/>
  <c r="E18"/>
  <c r="E14"/>
  <c r="E10"/>
  <c r="E6"/>
  <c r="E43"/>
  <c r="E39"/>
  <c r="E35"/>
  <c r="E31"/>
  <c r="E27"/>
  <c r="E23"/>
  <c r="E19"/>
  <c r="E15"/>
  <c r="E11"/>
  <c r="E7"/>
  <c r="E44"/>
  <c r="E36"/>
  <c r="E32"/>
  <c r="E28"/>
  <c r="E24"/>
  <c r="E20"/>
  <c r="F20" s="1"/>
  <c r="G20" s="1"/>
  <c r="E16"/>
  <c r="E12"/>
  <c r="F12" s="1"/>
  <c r="G12" s="1"/>
  <c r="D101"/>
  <c r="F8"/>
  <c r="G8" s="1"/>
  <c r="F13"/>
  <c r="G13" s="1"/>
  <c r="F4"/>
  <c r="G4" s="1"/>
  <c r="K4" s="1"/>
  <c r="F30"/>
  <c r="G30" s="1"/>
  <c r="F37"/>
  <c r="G37" s="1"/>
  <c r="F44"/>
  <c r="G44" s="1"/>
  <c r="I44" s="1"/>
  <c r="F36"/>
  <c r="G36" s="1"/>
  <c r="G8" i="1" l="1"/>
  <c r="G12"/>
  <c r="G16"/>
  <c r="G20"/>
  <c r="G7"/>
  <c r="G11"/>
  <c r="G15"/>
  <c r="G19"/>
  <c r="G6"/>
  <c r="G10"/>
  <c r="G14"/>
  <c r="G18"/>
  <c r="G22"/>
  <c r="G9"/>
  <c r="G13"/>
  <c r="G17"/>
  <c r="G21"/>
  <c r="K36" i="2"/>
  <c r="I36"/>
  <c r="F23"/>
  <c r="G23" s="1"/>
  <c r="F26"/>
  <c r="G26" s="1"/>
  <c r="F28"/>
  <c r="G28" s="1"/>
  <c r="K30"/>
  <c r="I30"/>
  <c r="K37"/>
  <c r="I37"/>
  <c r="K8"/>
  <c r="I8"/>
  <c r="K20"/>
  <c r="I20"/>
  <c r="F38"/>
  <c r="G38" s="1"/>
  <c r="K13"/>
  <c r="I13"/>
  <c r="K12"/>
  <c r="I12"/>
  <c r="K44"/>
  <c r="F29"/>
  <c r="G29" s="1"/>
  <c r="E97"/>
  <c r="F97" s="1"/>
  <c r="G97" s="1"/>
  <c r="I97" s="1"/>
  <c r="E53"/>
  <c r="F53" s="1"/>
  <c r="G53" s="1"/>
  <c r="J53" s="1"/>
  <c r="E57"/>
  <c r="F57" s="1"/>
  <c r="G57" s="1"/>
  <c r="J57" s="1"/>
  <c r="E61"/>
  <c r="F61" s="1"/>
  <c r="G61" s="1"/>
  <c r="J61" s="1"/>
  <c r="E65"/>
  <c r="F65" s="1"/>
  <c r="G65" s="1"/>
  <c r="J65" s="1"/>
  <c r="E69"/>
  <c r="F69" s="1"/>
  <c r="G69" s="1"/>
  <c r="J69" s="1"/>
  <c r="E73"/>
  <c r="F73" s="1"/>
  <c r="G73" s="1"/>
  <c r="J73" s="1"/>
  <c r="E77"/>
  <c r="F77" s="1"/>
  <c r="G77" s="1"/>
  <c r="J77" s="1"/>
  <c r="E81"/>
  <c r="F81" s="1"/>
  <c r="G81" s="1"/>
  <c r="J81" s="1"/>
  <c r="E85"/>
  <c r="F85" s="1"/>
  <c r="G85" s="1"/>
  <c r="J85" s="1"/>
  <c r="E89"/>
  <c r="F89" s="1"/>
  <c r="G89" s="1"/>
  <c r="J89" s="1"/>
  <c r="E52"/>
  <c r="E96"/>
  <c r="F96" s="1"/>
  <c r="G96" s="1"/>
  <c r="E94"/>
  <c r="E56"/>
  <c r="F56" s="1"/>
  <c r="G56" s="1"/>
  <c r="J56" s="1"/>
  <c r="E60"/>
  <c r="F60" s="1"/>
  <c r="G60" s="1"/>
  <c r="J60" s="1"/>
  <c r="E64"/>
  <c r="F64" s="1"/>
  <c r="G64" s="1"/>
  <c r="J64" s="1"/>
  <c r="E68"/>
  <c r="F68" s="1"/>
  <c r="G68" s="1"/>
  <c r="J68" s="1"/>
  <c r="E72"/>
  <c r="F72" s="1"/>
  <c r="G72" s="1"/>
  <c r="J72" s="1"/>
  <c r="E76"/>
  <c r="F76" s="1"/>
  <c r="G76" s="1"/>
  <c r="J76" s="1"/>
  <c r="E80"/>
  <c r="F80" s="1"/>
  <c r="G80" s="1"/>
  <c r="J80" s="1"/>
  <c r="E84"/>
  <c r="F84" s="1"/>
  <c r="G84" s="1"/>
  <c r="J84" s="1"/>
  <c r="E88"/>
  <c r="F88" s="1"/>
  <c r="G88" s="1"/>
  <c r="J88" s="1"/>
  <c r="E92"/>
  <c r="F92" s="1"/>
  <c r="G92" s="1"/>
  <c r="J92" s="1"/>
  <c r="E95"/>
  <c r="F95" s="1"/>
  <c r="G95" s="1"/>
  <c r="E99"/>
  <c r="F99" s="1"/>
  <c r="G99" s="1"/>
  <c r="E55"/>
  <c r="F55" s="1"/>
  <c r="G55" s="1"/>
  <c r="J55" s="1"/>
  <c r="E59"/>
  <c r="F59" s="1"/>
  <c r="G59" s="1"/>
  <c r="J59" s="1"/>
  <c r="E63"/>
  <c r="F63" s="1"/>
  <c r="G63" s="1"/>
  <c r="J63" s="1"/>
  <c r="E67"/>
  <c r="F67" s="1"/>
  <c r="G67" s="1"/>
  <c r="J67" s="1"/>
  <c r="E71"/>
  <c r="F71" s="1"/>
  <c r="G71" s="1"/>
  <c r="J71" s="1"/>
  <c r="E75"/>
  <c r="F75" s="1"/>
  <c r="G75" s="1"/>
  <c r="J75" s="1"/>
  <c r="E79"/>
  <c r="F79" s="1"/>
  <c r="G79" s="1"/>
  <c r="J79" s="1"/>
  <c r="E83"/>
  <c r="F83" s="1"/>
  <c r="G83" s="1"/>
  <c r="J83" s="1"/>
  <c r="E87"/>
  <c r="F87" s="1"/>
  <c r="G87" s="1"/>
  <c r="J87" s="1"/>
  <c r="E91"/>
  <c r="F91" s="1"/>
  <c r="G91" s="1"/>
  <c r="J91" s="1"/>
  <c r="E98"/>
  <c r="F98" s="1"/>
  <c r="G98" s="1"/>
  <c r="E54"/>
  <c r="F54" s="1"/>
  <c r="G54" s="1"/>
  <c r="J54" s="1"/>
  <c r="E58"/>
  <c r="F58" s="1"/>
  <c r="G58" s="1"/>
  <c r="J58" s="1"/>
  <c r="E62"/>
  <c r="F62" s="1"/>
  <c r="G62" s="1"/>
  <c r="J62" s="1"/>
  <c r="E66"/>
  <c r="F66" s="1"/>
  <c r="G66" s="1"/>
  <c r="J66" s="1"/>
  <c r="E70"/>
  <c r="F70" s="1"/>
  <c r="G70" s="1"/>
  <c r="J70" s="1"/>
  <c r="E74"/>
  <c r="F74" s="1"/>
  <c r="G74" s="1"/>
  <c r="J74" s="1"/>
  <c r="E78"/>
  <c r="F78" s="1"/>
  <c r="G78" s="1"/>
  <c r="J78" s="1"/>
  <c r="E82"/>
  <c r="F82" s="1"/>
  <c r="G82" s="1"/>
  <c r="J82" s="1"/>
  <c r="E86"/>
  <c r="F86" s="1"/>
  <c r="G86" s="1"/>
  <c r="J86" s="1"/>
  <c r="E90"/>
  <c r="F90" s="1"/>
  <c r="G90" s="1"/>
  <c r="J90" s="1"/>
  <c r="F6"/>
  <c r="G6" s="1"/>
  <c r="F22"/>
  <c r="G22" s="1"/>
  <c r="I22" s="1"/>
  <c r="F17"/>
  <c r="G17" s="1"/>
  <c r="I17" s="1"/>
  <c r="F16"/>
  <c r="G16" s="1"/>
  <c r="F25"/>
  <c r="G25" s="1"/>
  <c r="F18"/>
  <c r="G18" s="1"/>
  <c r="I18" s="1"/>
  <c r="F40"/>
  <c r="G40" s="1"/>
  <c r="I40" s="1"/>
  <c r="F35"/>
  <c r="G35" s="1"/>
  <c r="F34"/>
  <c r="G34" s="1"/>
  <c r="I34" s="1"/>
  <c r="F32"/>
  <c r="G32" s="1"/>
  <c r="I32" s="1"/>
  <c r="F11"/>
  <c r="G11" s="1"/>
  <c r="I11" s="1"/>
  <c r="F10"/>
  <c r="G10" s="1"/>
  <c r="I10" s="1"/>
  <c r="F5"/>
  <c r="G5" s="1"/>
  <c r="I5" s="1"/>
  <c r="F42"/>
  <c r="G42" s="1"/>
  <c r="I42" s="1"/>
  <c r="F41"/>
  <c r="G41" s="1"/>
  <c r="I41" s="1"/>
  <c r="F39"/>
  <c r="G39" s="1"/>
  <c r="F19"/>
  <c r="G19" s="1"/>
  <c r="I19" s="1"/>
  <c r="F14"/>
  <c r="G14" s="1"/>
  <c r="F33"/>
  <c r="G33" s="1"/>
  <c r="I33" s="1"/>
  <c r="F43"/>
  <c r="G43" s="1"/>
  <c r="F21"/>
  <c r="G21" s="1"/>
  <c r="F27"/>
  <c r="G27" s="1"/>
  <c r="F7"/>
  <c r="G7" s="1"/>
  <c r="F15"/>
  <c r="G15" s="1"/>
  <c r="I15" s="1"/>
  <c r="F31"/>
  <c r="G31" s="1"/>
  <c r="F24"/>
  <c r="G24" s="1"/>
  <c r="K24" s="1"/>
  <c r="F9"/>
  <c r="G9" s="1"/>
  <c r="I9" s="1"/>
  <c r="E45"/>
  <c r="J12"/>
  <c r="J8"/>
  <c r="J44"/>
  <c r="J35"/>
  <c r="J26"/>
  <c r="J28"/>
  <c r="J38"/>
  <c r="J20"/>
  <c r="J13"/>
  <c r="J30"/>
  <c r="J6"/>
  <c r="J23"/>
  <c r="J4"/>
  <c r="I4"/>
  <c r="G5" i="1" l="1"/>
  <c r="K27" i="2"/>
  <c r="I27"/>
  <c r="K14"/>
  <c r="I14"/>
  <c r="I98"/>
  <c r="J98"/>
  <c r="I95"/>
  <c r="J95"/>
  <c r="I96"/>
  <c r="J96"/>
  <c r="K28"/>
  <c r="I28"/>
  <c r="K7"/>
  <c r="I7"/>
  <c r="I99"/>
  <c r="J99"/>
  <c r="K38"/>
  <c r="I38"/>
  <c r="K43"/>
  <c r="I43"/>
  <c r="J43"/>
  <c r="K39"/>
  <c r="I39"/>
  <c r="K35"/>
  <c r="I35"/>
  <c r="K16"/>
  <c r="I16"/>
  <c r="K23"/>
  <c r="I23"/>
  <c r="K31"/>
  <c r="I31"/>
  <c r="K21"/>
  <c r="I21"/>
  <c r="K25"/>
  <c r="I25"/>
  <c r="K6"/>
  <c r="I6"/>
  <c r="K29"/>
  <c r="I29"/>
  <c r="K26"/>
  <c r="I26"/>
  <c r="J19"/>
  <c r="K19"/>
  <c r="J32"/>
  <c r="K32"/>
  <c r="J40"/>
  <c r="K40"/>
  <c r="K22"/>
  <c r="I82"/>
  <c r="I66"/>
  <c r="I79"/>
  <c r="I63"/>
  <c r="I80"/>
  <c r="I64"/>
  <c r="I81"/>
  <c r="I65"/>
  <c r="K42"/>
  <c r="J11"/>
  <c r="K11"/>
  <c r="I86"/>
  <c r="I70"/>
  <c r="I54"/>
  <c r="I83"/>
  <c r="I67"/>
  <c r="I84"/>
  <c r="I68"/>
  <c r="I85"/>
  <c r="I69"/>
  <c r="I53"/>
  <c r="K41"/>
  <c r="K10"/>
  <c r="K34"/>
  <c r="K17"/>
  <c r="I90"/>
  <c r="I74"/>
  <c r="I71"/>
  <c r="I55"/>
  <c r="I88"/>
  <c r="I56"/>
  <c r="I89"/>
  <c r="K9"/>
  <c r="K15"/>
  <c r="K33"/>
  <c r="J5"/>
  <c r="K5"/>
  <c r="K18"/>
  <c r="I91"/>
  <c r="I75"/>
  <c r="I59"/>
  <c r="I60"/>
  <c r="I77"/>
  <c r="I61"/>
  <c r="J22"/>
  <c r="J29"/>
  <c r="F94"/>
  <c r="E100"/>
  <c r="G100" s="1"/>
  <c r="J10"/>
  <c r="I58"/>
  <c r="I87"/>
  <c r="I72"/>
  <c r="I73"/>
  <c r="I78"/>
  <c r="I62"/>
  <c r="I92"/>
  <c r="I76"/>
  <c r="F52"/>
  <c r="G52" s="1"/>
  <c r="J52" s="1"/>
  <c r="E93"/>
  <c r="E101" s="1"/>
  <c r="J17"/>
  <c r="J25"/>
  <c r="J14"/>
  <c r="J34"/>
  <c r="J9"/>
  <c r="J16"/>
  <c r="J21"/>
  <c r="J39"/>
  <c r="J31"/>
  <c r="J24"/>
  <c r="J15"/>
  <c r="J27"/>
  <c r="F45"/>
  <c r="G45" s="1"/>
  <c r="J7"/>
  <c r="F93"/>
  <c r="K45" l="1"/>
  <c r="K47" s="1"/>
  <c r="G94"/>
  <c r="F100"/>
  <c r="G93"/>
  <c r="G101" s="1"/>
  <c r="I52"/>
  <c r="I93" s="1"/>
  <c r="F101"/>
  <c r="I45"/>
  <c r="I47" s="1"/>
  <c r="J45"/>
  <c r="J47" s="1"/>
  <c r="J93"/>
  <c r="I94" l="1"/>
  <c r="I100" s="1"/>
  <c r="I101" s="1"/>
  <c r="I102" s="1"/>
  <c r="J94"/>
  <c r="J100" s="1"/>
  <c r="J101" s="1"/>
  <c r="J102" s="1"/>
  <c r="F52" i="1"/>
  <c r="F54" s="1"/>
  <c r="G4"/>
  <c r="G52" s="1"/>
  <c r="G54" s="1"/>
</calcChain>
</file>

<file path=xl/sharedStrings.xml><?xml version="1.0" encoding="utf-8"?>
<sst xmlns="http://schemas.openxmlformats.org/spreadsheetml/2006/main" count="299" uniqueCount="159">
  <si>
    <t>서인천</t>
  </si>
  <si>
    <t>인천계양</t>
  </si>
  <si>
    <t>남인천</t>
  </si>
  <si>
    <t>인천남동</t>
  </si>
  <si>
    <t>부평</t>
  </si>
  <si>
    <t>의정부</t>
  </si>
  <si>
    <t>수원</t>
  </si>
  <si>
    <t>서수원</t>
  </si>
  <si>
    <t>동수원</t>
  </si>
  <si>
    <t>군포</t>
  </si>
  <si>
    <t>안양</t>
  </si>
  <si>
    <t>성남</t>
  </si>
  <si>
    <t>성남분당</t>
  </si>
  <si>
    <t>부천</t>
  </si>
  <si>
    <t>안산</t>
  </si>
  <si>
    <t>고양일산</t>
  </si>
  <si>
    <t>고양덕양</t>
  </si>
  <si>
    <t>시흥</t>
  </si>
  <si>
    <t>광명</t>
  </si>
  <si>
    <t>용인수지</t>
  </si>
  <si>
    <t>남양주</t>
  </si>
  <si>
    <t>평택</t>
  </si>
  <si>
    <t>용인</t>
  </si>
  <si>
    <t>화성</t>
  </si>
  <si>
    <t>파주</t>
  </si>
  <si>
    <t>김포</t>
  </si>
  <si>
    <t>포천</t>
  </si>
  <si>
    <t>강화</t>
  </si>
  <si>
    <t>가평</t>
  </si>
  <si>
    <t>양평</t>
  </si>
  <si>
    <t>경기광주</t>
  </si>
  <si>
    <t>이천</t>
  </si>
  <si>
    <t>여주</t>
  </si>
  <si>
    <t>안성</t>
  </si>
  <si>
    <t>동두천</t>
  </si>
  <si>
    <t>연천</t>
  </si>
  <si>
    <t>백령</t>
  </si>
  <si>
    <t>오산</t>
  </si>
  <si>
    <t>하남</t>
  </si>
  <si>
    <t>구리</t>
  </si>
  <si>
    <t>인구수</t>
  </si>
  <si>
    <t>인천</t>
  </si>
  <si>
    <t>점유비</t>
    <phoneticPr fontId="1" type="noConversion"/>
  </si>
  <si>
    <t>국 명</t>
    <phoneticPr fontId="1" type="noConversion"/>
  </si>
  <si>
    <t>계</t>
    <phoneticPr fontId="1" type="noConversion"/>
  </si>
  <si>
    <t>세대수</t>
    <phoneticPr fontId="1" type="noConversion"/>
  </si>
  <si>
    <t>인원</t>
    <phoneticPr fontId="1" type="noConversion"/>
  </si>
  <si>
    <t>점유비
합계</t>
    <phoneticPr fontId="1" type="noConversion"/>
  </si>
  <si>
    <t>점유비
환산</t>
    <phoneticPr fontId="1" type="noConversion"/>
  </si>
  <si>
    <t>합계</t>
    <phoneticPr fontId="1" type="noConversion"/>
  </si>
  <si>
    <t>국명</t>
    <phoneticPr fontId="1" type="noConversion"/>
  </si>
  <si>
    <t>합계</t>
    <phoneticPr fontId="1" type="noConversion"/>
  </si>
  <si>
    <t>수원(집)</t>
    <phoneticPr fontId="1" type="noConversion"/>
  </si>
  <si>
    <t>고양(집)</t>
    <phoneticPr fontId="1" type="noConversion"/>
  </si>
  <si>
    <t>부천(집)</t>
    <phoneticPr fontId="1" type="noConversion"/>
  </si>
  <si>
    <t>성남(집)</t>
    <phoneticPr fontId="1" type="noConversion"/>
  </si>
  <si>
    <t>의정부(집)</t>
    <phoneticPr fontId="1" type="noConversion"/>
  </si>
  <si>
    <t>계</t>
    <phoneticPr fontId="1" type="noConversion"/>
  </si>
  <si>
    <t>110-03
(일용임금)</t>
    <phoneticPr fontId="1" type="noConversion"/>
  </si>
  <si>
    <t>210-01
(일반수용비)</t>
    <phoneticPr fontId="1" type="noConversion"/>
  </si>
  <si>
    <t>210-05
(특근매식비</t>
    <phoneticPr fontId="1" type="noConversion"/>
  </si>
  <si>
    <t>210-16
(임차비)</t>
    <phoneticPr fontId="1" type="noConversion"/>
  </si>
  <si>
    <t>220-01
(국내여비)</t>
    <phoneticPr fontId="1" type="noConversion"/>
  </si>
  <si>
    <t>110-03</t>
    <phoneticPr fontId="1" type="noConversion"/>
  </si>
  <si>
    <t>210-01</t>
    <phoneticPr fontId="1" type="noConversion"/>
  </si>
  <si>
    <t>210-05</t>
    <phoneticPr fontId="1" type="noConversion"/>
  </si>
  <si>
    <t>220-01</t>
    <phoneticPr fontId="1" type="noConversion"/>
  </si>
  <si>
    <t>210-16</t>
    <phoneticPr fontId="1" type="noConversion"/>
  </si>
  <si>
    <t>세대수('15년말)</t>
    <phoneticPr fontId="1" type="noConversion"/>
  </si>
  <si>
    <t>′16년 설소통 예산배정을 위한 자료 조사서</t>
    <phoneticPr fontId="9" type="noConversion"/>
  </si>
  <si>
    <t>총괄국명</t>
  </si>
  <si>
    <t>집배원 수
(정규+상시+별정)</t>
    <phoneticPr fontId="9" type="noConversion"/>
  </si>
  <si>
    <t>특수발착 직원 수
(정규직)</t>
    <phoneticPr fontId="9" type="noConversion"/>
  </si>
  <si>
    <t>우정실무원 수</t>
    <phoneticPr fontId="9" type="noConversion"/>
  </si>
  <si>
    <t>택배원 수</t>
    <phoneticPr fontId="9" type="noConversion"/>
  </si>
  <si>
    <t>인천</t>
    <phoneticPr fontId="9" type="noConversion"/>
  </si>
  <si>
    <t>서인천</t>
    <phoneticPr fontId="9" type="noConversion"/>
  </si>
  <si>
    <t>인천계양</t>
    <phoneticPr fontId="9" type="noConversion"/>
  </si>
  <si>
    <t>남인천</t>
    <phoneticPr fontId="9" type="noConversion"/>
  </si>
  <si>
    <t>인천남동</t>
    <phoneticPr fontId="9" type="noConversion"/>
  </si>
  <si>
    <t>의정부</t>
    <phoneticPr fontId="9" type="noConversion"/>
  </si>
  <si>
    <t>부평</t>
    <phoneticPr fontId="9" type="noConversion"/>
  </si>
  <si>
    <t>수원</t>
    <phoneticPr fontId="9" type="noConversion"/>
  </si>
  <si>
    <t>동수원</t>
    <phoneticPr fontId="9" type="noConversion"/>
  </si>
  <si>
    <t>서수원</t>
    <phoneticPr fontId="9" type="noConversion"/>
  </si>
  <si>
    <t>군포</t>
    <phoneticPr fontId="9" type="noConversion"/>
  </si>
  <si>
    <t>안양</t>
    <phoneticPr fontId="9" type="noConversion"/>
  </si>
  <si>
    <t>성남</t>
    <phoneticPr fontId="9" type="noConversion"/>
  </si>
  <si>
    <t>성남분당</t>
    <phoneticPr fontId="9" type="noConversion"/>
  </si>
  <si>
    <t>부천</t>
    <phoneticPr fontId="9" type="noConversion"/>
  </si>
  <si>
    <t>안산</t>
    <phoneticPr fontId="9" type="noConversion"/>
  </si>
  <si>
    <t>고양일산</t>
    <phoneticPr fontId="9" type="noConversion"/>
  </si>
  <si>
    <t>고양덕양</t>
    <phoneticPr fontId="9" type="noConversion"/>
  </si>
  <si>
    <t>시흥</t>
    <phoneticPr fontId="9" type="noConversion"/>
  </si>
  <si>
    <t>광명</t>
    <phoneticPr fontId="9" type="noConversion"/>
  </si>
  <si>
    <t>용인수지</t>
    <phoneticPr fontId="9" type="noConversion"/>
  </si>
  <si>
    <t>용인</t>
    <phoneticPr fontId="9" type="noConversion"/>
  </si>
  <si>
    <t>남양주</t>
    <phoneticPr fontId="9" type="noConversion"/>
  </si>
  <si>
    <t>평택</t>
    <phoneticPr fontId="9" type="noConversion"/>
  </si>
  <si>
    <t>화성</t>
    <phoneticPr fontId="9" type="noConversion"/>
  </si>
  <si>
    <t>파주</t>
    <phoneticPr fontId="9" type="noConversion"/>
  </si>
  <si>
    <t>김포</t>
    <phoneticPr fontId="9" type="noConversion"/>
  </si>
  <si>
    <t>이천</t>
    <phoneticPr fontId="9" type="noConversion"/>
  </si>
  <si>
    <t>안성</t>
    <phoneticPr fontId="9" type="noConversion"/>
  </si>
  <si>
    <t>포천</t>
    <phoneticPr fontId="9" type="noConversion"/>
  </si>
  <si>
    <t>경기광주</t>
    <phoneticPr fontId="9" type="noConversion"/>
  </si>
  <si>
    <t>구리</t>
    <phoneticPr fontId="9" type="noConversion"/>
  </si>
  <si>
    <t>강화</t>
    <phoneticPr fontId="9" type="noConversion"/>
  </si>
  <si>
    <t>가평</t>
    <phoneticPr fontId="9" type="noConversion"/>
  </si>
  <si>
    <t>양평</t>
    <phoneticPr fontId="9" type="noConversion"/>
  </si>
  <si>
    <t>여주</t>
    <phoneticPr fontId="9" type="noConversion"/>
  </si>
  <si>
    <t>동두천</t>
    <phoneticPr fontId="9" type="noConversion"/>
  </si>
  <si>
    <t>연천</t>
    <phoneticPr fontId="9" type="noConversion"/>
  </si>
  <si>
    <t>백령</t>
    <phoneticPr fontId="9" type="noConversion"/>
  </si>
  <si>
    <t>오산</t>
    <phoneticPr fontId="9" type="noConversion"/>
  </si>
  <si>
    <t>하남</t>
    <phoneticPr fontId="9" type="noConversion"/>
  </si>
  <si>
    <t>′16년 설소통 예산배정을 위한 자료 조사서</t>
    <phoneticPr fontId="9" type="noConversion"/>
  </si>
  <si>
    <t>집중국명</t>
    <phoneticPr fontId="9" type="noConversion"/>
  </si>
  <si>
    <t>정규직 직원 수</t>
    <phoneticPr fontId="9" type="noConversion"/>
  </si>
  <si>
    <t>우정실무원 수</t>
    <phoneticPr fontId="9" type="noConversion"/>
  </si>
  <si>
    <t>부천(집)</t>
    <phoneticPr fontId="9" type="noConversion"/>
  </si>
  <si>
    <t>고양(집)</t>
    <phoneticPr fontId="9" type="noConversion"/>
  </si>
  <si>
    <t>안양(집)</t>
    <phoneticPr fontId="9" type="noConversion"/>
  </si>
  <si>
    <t>의정부(집)</t>
    <phoneticPr fontId="9" type="noConversion"/>
  </si>
  <si>
    <t>수원(집)</t>
    <phoneticPr fontId="9" type="noConversion"/>
  </si>
  <si>
    <t>성남(집)</t>
    <phoneticPr fontId="9" type="noConversion"/>
  </si>
  <si>
    <t>집배+실무원+택배원 수</t>
    <phoneticPr fontId="1" type="noConversion"/>
  </si>
  <si>
    <t>합계</t>
    <phoneticPr fontId="1" type="noConversion"/>
  </si>
  <si>
    <t>안양(집)</t>
    <phoneticPr fontId="1" type="noConversion"/>
  </si>
  <si>
    <t>인원수*단가*5일</t>
    <phoneticPr fontId="1" type="noConversion"/>
  </si>
  <si>
    <t>(단위 : 천원)</t>
    <phoneticPr fontId="1" type="noConversion"/>
  </si>
  <si>
    <t>본부배정액</t>
    <phoneticPr fontId="1" type="noConversion"/>
  </si>
  <si>
    <t>국별 선거소통 예산 배정내역</t>
    <phoneticPr fontId="1" type="noConversion"/>
  </si>
  <si>
    <t>집중국계</t>
    <phoneticPr fontId="1" type="noConversion"/>
  </si>
  <si>
    <t>총괄국계</t>
    <phoneticPr fontId="1" type="noConversion"/>
  </si>
  <si>
    <t>예산배정 자료(일용임금,임차비,여비)</t>
    <phoneticPr fontId="1" type="noConversion"/>
  </si>
  <si>
    <t>* 배정기준 : 총괄국 및 집중국 근무 인원 수 100% 반영</t>
    <phoneticPr fontId="1" type="noConversion"/>
  </si>
  <si>
    <t>예산 배정 자료(일반수용비,특근매식비)</t>
    <phoneticPr fontId="1" type="noConversion"/>
  </si>
  <si>
    <t>우정청</t>
    <phoneticPr fontId="1" type="noConversion"/>
  </si>
  <si>
    <t>세대수('16년말)</t>
    <phoneticPr fontId="1" type="noConversion"/>
  </si>
  <si>
    <t>* 배정기준 : 2016년말 세대 수 점유비(50%)+소통인력(집배+실무원+택배원)(50%)</t>
    <phoneticPr fontId="1" type="noConversion"/>
  </si>
  <si>
    <t>(단위 : 천원)</t>
  </si>
  <si>
    <t>수원(집)</t>
  </si>
  <si>
    <t>고양(집)</t>
  </si>
  <si>
    <t>부천(집)</t>
  </si>
  <si>
    <t>성남(집)</t>
  </si>
  <si>
    <t>의정부(집)</t>
  </si>
  <si>
    <t>안양(집)</t>
  </si>
  <si>
    <t>우정청</t>
  </si>
  <si>
    <t>계</t>
  </si>
  <si>
    <t>본부배정액</t>
  </si>
  <si>
    <t>110-03
(일용임금)</t>
    <phoneticPr fontId="1" type="noConversion"/>
  </si>
  <si>
    <t>210-01
(일반수용비)</t>
    <phoneticPr fontId="1" type="noConversion"/>
  </si>
  <si>
    <t>210-05
(특근매식비</t>
    <phoneticPr fontId="1" type="noConversion"/>
  </si>
  <si>
    <t>210-16
(임차비)</t>
    <phoneticPr fontId="1" type="noConversion"/>
  </si>
  <si>
    <t>220-01
(국내여비)</t>
    <phoneticPr fontId="1" type="noConversion"/>
  </si>
  <si>
    <t>제19대 대통령선거 특별소통 예산 배정내역</t>
    <phoneticPr fontId="1" type="noConversion"/>
  </si>
  <si>
    <t>합 계</t>
    <phoneticPr fontId="1" type="noConversion"/>
  </si>
  <si>
    <t>국 명</t>
    <phoneticPr fontId="1" type="noConversion"/>
  </si>
</sst>
</file>

<file path=xl/styles.xml><?xml version="1.0" encoding="utf-8"?>
<styleSheet xmlns="http://schemas.openxmlformats.org/spreadsheetml/2006/main">
  <numFmts count="8">
    <numFmt numFmtId="41" formatCode="_-* #,##0_-;\-* #,##0_-;_-* &quot;-&quot;_-;_-@_-"/>
    <numFmt numFmtId="43" formatCode="_-* #,##0.00_-;\-* #,##0.00_-;_-* &quot;-&quot;??_-;_-@_-"/>
    <numFmt numFmtId="176" formatCode="0.0_ "/>
    <numFmt numFmtId="177" formatCode="0;_섀"/>
    <numFmt numFmtId="178" formatCode="#,##0_);[Red]\(#,##0\)"/>
    <numFmt numFmtId="179" formatCode="#,##0_ ;[Red]\-#,##0\ "/>
    <numFmt numFmtId="180" formatCode="0_ "/>
    <numFmt numFmtId="181" formatCode="0_);[Red]\(0\)"/>
  </numFmts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name val="굴림"/>
      <family val="3"/>
      <charset val="129"/>
    </font>
    <font>
      <sz val="8"/>
      <name val="돋움"/>
      <family val="3"/>
      <charset val="129"/>
    </font>
    <font>
      <b/>
      <sz val="10"/>
      <name val="굴림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indexed="58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14"/>
      <color theme="1"/>
      <name val="HY강B"/>
      <family val="1"/>
      <charset val="129"/>
    </font>
    <font>
      <sz val="10"/>
      <name val="돋움"/>
      <family val="3"/>
      <charset val="129"/>
    </font>
    <font>
      <b/>
      <sz val="16"/>
      <name val="돋움"/>
      <family val="3"/>
      <charset val="129"/>
    </font>
    <font>
      <sz val="12"/>
      <name val="HY강B"/>
      <family val="1"/>
      <charset val="129"/>
    </font>
    <font>
      <sz val="12"/>
      <color theme="1"/>
      <name val="HY강B"/>
      <family val="1"/>
      <charset val="129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4"/>
      <name val="HY강B"/>
      <family val="1"/>
      <charset val="129"/>
    </font>
    <font>
      <sz val="20"/>
      <color theme="1"/>
      <name val="맑은 고딕"/>
      <family val="2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28">
    <xf numFmtId="0" fontId="0" fillId="0" borderId="0" xfId="0">
      <alignment vertical="center"/>
    </xf>
    <xf numFmtId="41" fontId="2" fillId="0" borderId="1" xfId="1" applyNumberFormat="1" applyFont="1" applyFill="1" applyBorder="1" applyAlignment="1" applyProtection="1">
      <alignment horizontal="center" vertical="center"/>
    </xf>
    <xf numFmtId="41" fontId="2" fillId="0" borderId="1" xfId="1" applyNumberFormat="1" applyBorder="1" applyAlignment="1">
      <alignment horizontal="center" vertical="center"/>
    </xf>
    <xf numFmtId="41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77" fontId="0" fillId="0" borderId="0" xfId="0" applyNumberFormat="1">
      <alignment vertical="center"/>
    </xf>
    <xf numFmtId="178" fontId="10" fillId="0" borderId="0" xfId="0" applyNumberFormat="1" applyFont="1" applyFill="1" applyBorder="1" applyAlignment="1" applyProtection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178" fontId="12" fillId="0" borderId="1" xfId="0" applyNumberFormat="1" applyFont="1" applyFill="1" applyBorder="1" applyAlignment="1" applyProtection="1">
      <alignment horizontal="center" vertical="center"/>
    </xf>
    <xf numFmtId="178" fontId="12" fillId="0" borderId="1" xfId="0" applyNumberFormat="1" applyFont="1" applyFill="1" applyBorder="1" applyAlignment="1" applyProtection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/>
    </xf>
    <xf numFmtId="179" fontId="13" fillId="0" borderId="1" xfId="2" applyNumberFormat="1" applyFont="1" applyFill="1" applyBorder="1" applyAlignment="1" applyProtection="1">
      <alignment horizontal="center" vertical="center"/>
    </xf>
    <xf numFmtId="0" fontId="13" fillId="0" borderId="1" xfId="0" applyNumberFormat="1" applyFont="1" applyFill="1" applyBorder="1" applyAlignment="1" applyProtection="1">
      <alignment horizontal="center" vertical="center"/>
    </xf>
    <xf numFmtId="0" fontId="13" fillId="2" borderId="1" xfId="0" applyNumberFormat="1" applyFont="1" applyFill="1" applyBorder="1" applyAlignment="1" applyProtection="1">
      <alignment horizontal="center" vertical="center"/>
    </xf>
    <xf numFmtId="179" fontId="13" fillId="2" borderId="1" xfId="2" applyNumberFormat="1" applyFont="1" applyFill="1" applyBorder="1" applyAlignment="1" applyProtection="1">
      <alignment horizontal="center" vertical="center"/>
    </xf>
    <xf numFmtId="0" fontId="13" fillId="2" borderId="1" xfId="0" applyNumberFormat="1" applyFont="1" applyFill="1" applyBorder="1" applyAlignment="1">
      <alignment horizontal="center" vertical="center"/>
    </xf>
    <xf numFmtId="0" fontId="13" fillId="2" borderId="1" xfId="0" applyNumberFormat="1" applyFont="1" applyFill="1" applyBorder="1" applyAlignment="1" applyProtection="1">
      <alignment horizontal="center" vertical="center" shrinkToFit="1"/>
    </xf>
    <xf numFmtId="179" fontId="13" fillId="0" borderId="1" xfId="2" applyNumberFormat="1" applyFont="1" applyFill="1" applyBorder="1" applyAlignment="1" applyProtection="1">
      <alignment horizontal="center" vertical="center"/>
      <protection locked="0"/>
    </xf>
    <xf numFmtId="0" fontId="13" fillId="0" borderId="1" xfId="0" applyNumberFormat="1" applyFont="1" applyFill="1" applyBorder="1" applyAlignment="1">
      <alignment horizontal="center"/>
    </xf>
    <xf numFmtId="0" fontId="13" fillId="3" borderId="1" xfId="0" applyNumberFormat="1" applyFont="1" applyFill="1" applyBorder="1" applyAlignment="1">
      <alignment horizontal="center" vertical="center"/>
    </xf>
    <xf numFmtId="179" fontId="13" fillId="3" borderId="1" xfId="2" applyNumberFormat="1" applyFont="1" applyFill="1" applyBorder="1" applyAlignment="1" applyProtection="1">
      <alignment horizontal="center" vertical="center"/>
    </xf>
    <xf numFmtId="180" fontId="13" fillId="3" borderId="1" xfId="0" applyNumberFormat="1" applyFont="1" applyFill="1" applyBorder="1" applyAlignment="1" applyProtection="1">
      <alignment horizontal="center" vertical="center" wrapText="1"/>
    </xf>
    <xf numFmtId="179" fontId="14" fillId="0" borderId="1" xfId="2" applyNumberFormat="1" applyFont="1" applyFill="1" applyBorder="1" applyAlignment="1" applyProtection="1">
      <alignment horizontal="center" vertical="center"/>
    </xf>
    <xf numFmtId="180" fontId="13" fillId="0" borderId="1" xfId="0" applyNumberFormat="1" applyFont="1" applyFill="1" applyBorder="1" applyAlignment="1" applyProtection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81" fontId="15" fillId="0" borderId="1" xfId="0" applyNumberFormat="1" applyFont="1" applyFill="1" applyBorder="1" applyAlignment="1" applyProtection="1">
      <alignment horizontal="center" vertical="center"/>
    </xf>
    <xf numFmtId="181" fontId="15" fillId="0" borderId="1" xfId="0" applyNumberFormat="1" applyFont="1" applyFill="1" applyBorder="1" applyAlignment="1" applyProtection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 vertical="center"/>
    </xf>
    <xf numFmtId="0" fontId="12" fillId="0" borderId="1" xfId="2" applyNumberFormat="1" applyFont="1" applyFill="1" applyBorder="1" applyAlignment="1" applyProtection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179" fontId="11" fillId="0" borderId="1" xfId="2" applyNumberFormat="1" applyFont="1" applyFill="1" applyBorder="1" applyAlignment="1" applyProtection="1">
      <alignment horizontal="center" vertical="center"/>
    </xf>
    <xf numFmtId="0" fontId="12" fillId="0" borderId="1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center" vertical="center"/>
    </xf>
    <xf numFmtId="179" fontId="14" fillId="2" borderId="1" xfId="2" applyNumberFormat="1" applyFont="1" applyFill="1" applyBorder="1" applyAlignment="1" applyProtection="1">
      <alignment horizontal="center" vertical="center"/>
    </xf>
    <xf numFmtId="0" fontId="12" fillId="2" borderId="1" xfId="0" applyFont="1" applyFill="1" applyBorder="1" applyAlignment="1">
      <alignment horizontal="center"/>
    </xf>
    <xf numFmtId="0" fontId="11" fillId="0" borderId="1" xfId="0" applyNumberFormat="1" applyFont="1" applyFill="1" applyBorder="1" applyAlignment="1" applyProtection="1">
      <alignment horizontal="center" vertical="center"/>
    </xf>
    <xf numFmtId="178" fontId="13" fillId="0" borderId="1" xfId="0" applyNumberFormat="1" applyFont="1" applyFill="1" applyBorder="1" applyAlignment="1" applyProtection="1">
      <alignment horizontal="center" vertical="center"/>
    </xf>
    <xf numFmtId="178" fontId="13" fillId="0" borderId="1" xfId="0" applyNumberFormat="1" applyFont="1" applyFill="1" applyBorder="1" applyAlignment="1" applyProtection="1">
      <alignment horizontal="center" vertical="center" wrapText="1"/>
    </xf>
    <xf numFmtId="0" fontId="16" fillId="0" borderId="1" xfId="0" applyNumberFormat="1" applyFont="1" applyFill="1" applyBorder="1" applyAlignment="1">
      <alignment horizontal="center" vertical="center"/>
    </xf>
    <xf numFmtId="179" fontId="16" fillId="0" borderId="1" xfId="2" applyNumberFormat="1" applyFont="1" applyFill="1" applyBorder="1" applyAlignment="1" applyProtection="1">
      <alignment horizontal="center" vertical="center"/>
      <protection locked="0"/>
    </xf>
    <xf numFmtId="178" fontId="10" fillId="0" borderId="0" xfId="0" applyNumberFormat="1" applyFont="1" applyFill="1" applyBorder="1" applyAlignment="1" applyProtection="1">
      <alignment vertical="center"/>
    </xf>
    <xf numFmtId="178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6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177" fontId="4" fillId="0" borderId="0" xfId="0" applyNumberFormat="1" applyFont="1">
      <alignment vertical="center"/>
    </xf>
    <xf numFmtId="41" fontId="20" fillId="0" borderId="0" xfId="2" applyFont="1">
      <alignment vertical="center"/>
    </xf>
    <xf numFmtId="0" fontId="7" fillId="0" borderId="9" xfId="0" applyFont="1" applyBorder="1" applyAlignment="1">
      <alignment horizontal="center" vertical="center"/>
    </xf>
    <xf numFmtId="41" fontId="20" fillId="0" borderId="10" xfId="2" applyFont="1" applyBorder="1">
      <alignment vertical="center"/>
    </xf>
    <xf numFmtId="0" fontId="7" fillId="0" borderId="11" xfId="0" applyFont="1" applyBorder="1" applyAlignment="1">
      <alignment horizontal="center" vertical="center"/>
    </xf>
    <xf numFmtId="41" fontId="20" fillId="0" borderId="6" xfId="2" applyFont="1" applyBorder="1">
      <alignment vertical="center"/>
    </xf>
    <xf numFmtId="41" fontId="20" fillId="0" borderId="7" xfId="2" applyFont="1" applyBorder="1">
      <alignment vertical="center"/>
    </xf>
    <xf numFmtId="41" fontId="20" fillId="0" borderId="13" xfId="2" applyFont="1" applyBorder="1">
      <alignment vertical="center"/>
    </xf>
    <xf numFmtId="0" fontId="6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 vertical="center"/>
    </xf>
    <xf numFmtId="41" fontId="2" fillId="0" borderId="9" xfId="1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1" fontId="2" fillId="0" borderId="12" xfId="1" applyNumberFormat="1" applyBorder="1" applyAlignment="1">
      <alignment horizontal="center" vertical="center"/>
    </xf>
    <xf numFmtId="41" fontId="2" fillId="0" borderId="23" xfId="1" applyNumberFormat="1" applyFont="1" applyFill="1" applyBorder="1" applyAlignment="1" applyProtection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41" fontId="23" fillId="0" borderId="21" xfId="1" applyNumberFormat="1" applyFont="1" applyBorder="1" applyAlignment="1">
      <alignment horizontal="center" vertical="center"/>
    </xf>
    <xf numFmtId="176" fontId="24" fillId="0" borderId="4" xfId="0" applyNumberFormat="1" applyFont="1" applyBorder="1">
      <alignment vertical="center"/>
    </xf>
    <xf numFmtId="0" fontId="24" fillId="0" borderId="4" xfId="0" applyFont="1" applyBorder="1">
      <alignment vertical="center"/>
    </xf>
    <xf numFmtId="176" fontId="24" fillId="0" borderId="13" xfId="0" applyNumberFormat="1" applyFont="1" applyBorder="1">
      <alignment vertical="center"/>
    </xf>
    <xf numFmtId="41" fontId="23" fillId="0" borderId="2" xfId="1" applyNumberFormat="1" applyFont="1" applyBorder="1" applyAlignment="1">
      <alignment horizontal="center" vertical="center"/>
    </xf>
    <xf numFmtId="176" fontId="24" fillId="0" borderId="1" xfId="0" applyNumberFormat="1" applyFont="1" applyBorder="1">
      <alignment vertical="center"/>
    </xf>
    <xf numFmtId="0" fontId="24" fillId="0" borderId="1" xfId="0" applyFont="1" applyBorder="1">
      <alignment vertical="center"/>
    </xf>
    <xf numFmtId="176" fontId="24" fillId="0" borderId="10" xfId="0" applyNumberFormat="1" applyFont="1" applyBorder="1">
      <alignment vertical="center"/>
    </xf>
    <xf numFmtId="41" fontId="24" fillId="0" borderId="6" xfId="0" applyNumberFormat="1" applyFont="1" applyBorder="1">
      <alignment vertical="center"/>
    </xf>
    <xf numFmtId="176" fontId="24" fillId="0" borderId="6" xfId="0" applyNumberFormat="1" applyFont="1" applyBorder="1">
      <alignment vertical="center"/>
    </xf>
    <xf numFmtId="0" fontId="24" fillId="0" borderId="6" xfId="0" applyFont="1" applyBorder="1">
      <alignment vertical="center"/>
    </xf>
    <xf numFmtId="176" fontId="24" fillId="0" borderId="7" xfId="0" applyNumberFormat="1" applyFont="1" applyBorder="1">
      <alignment vertical="center"/>
    </xf>
    <xf numFmtId="41" fontId="24" fillId="0" borderId="1" xfId="0" applyNumberFormat="1" applyFont="1" applyBorder="1">
      <alignment vertical="center"/>
    </xf>
    <xf numFmtId="0" fontId="0" fillId="0" borderId="9" xfId="0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41" fontId="26" fillId="0" borderId="12" xfId="1" applyNumberFormat="1" applyFont="1" applyBorder="1" applyAlignment="1">
      <alignment horizontal="center" vertical="center"/>
    </xf>
    <xf numFmtId="41" fontId="26" fillId="0" borderId="9" xfId="1" applyNumberFormat="1" applyFont="1" applyBorder="1" applyAlignment="1">
      <alignment horizontal="center" vertical="center"/>
    </xf>
    <xf numFmtId="41" fontId="27" fillId="0" borderId="1" xfId="2" applyFont="1" applyBorder="1">
      <alignment vertical="center"/>
    </xf>
    <xf numFmtId="0" fontId="5" fillId="0" borderId="0" xfId="0" applyFont="1" applyAlignment="1">
      <alignment horizontal="center" vertical="center"/>
    </xf>
    <xf numFmtId="41" fontId="22" fillId="0" borderId="28" xfId="1" applyNumberFormat="1" applyFont="1" applyFill="1" applyBorder="1" applyAlignment="1" applyProtection="1">
      <alignment horizontal="center" vertical="center"/>
    </xf>
    <xf numFmtId="0" fontId="25" fillId="0" borderId="0" xfId="0" applyFont="1" applyFill="1" applyBorder="1" applyAlignment="1">
      <alignment horizontal="left" vertical="center"/>
    </xf>
    <xf numFmtId="41" fontId="22" fillId="0" borderId="0" xfId="1" applyNumberFormat="1" applyFont="1" applyFill="1" applyBorder="1" applyAlignment="1" applyProtection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2" fillId="0" borderId="17" xfId="1" applyBorder="1" applyAlignment="1">
      <alignment horizontal="center" vertical="center"/>
    </xf>
    <xf numFmtId="0" fontId="2" fillId="0" borderId="22" xfId="1" applyBorder="1" applyAlignment="1">
      <alignment horizontal="center" vertical="center"/>
    </xf>
    <xf numFmtId="41" fontId="2" fillId="0" borderId="18" xfId="1" applyNumberFormat="1" applyFont="1" applyFill="1" applyBorder="1" applyAlignment="1" applyProtection="1">
      <alignment horizontal="center" vertical="center"/>
    </xf>
    <xf numFmtId="41" fontId="2" fillId="0" borderId="19" xfId="1" applyNumberFormat="1" applyFont="1" applyFill="1" applyBorder="1" applyAlignment="1" applyProtection="1">
      <alignment horizontal="center" vertical="center"/>
    </xf>
    <xf numFmtId="0" fontId="17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41" fontId="21" fillId="0" borderId="27" xfId="1" applyNumberFormat="1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178" fontId="8" fillId="0" borderId="0" xfId="0" applyNumberFormat="1" applyFont="1" applyFill="1" applyBorder="1" applyAlignment="1" applyProtection="1">
      <alignment horizontal="center" vertical="center"/>
    </xf>
    <xf numFmtId="178" fontId="12" fillId="0" borderId="1" xfId="0" applyNumberFormat="1" applyFont="1" applyFill="1" applyBorder="1" applyAlignment="1" applyProtection="1">
      <alignment horizontal="center" vertical="center"/>
    </xf>
    <xf numFmtId="178" fontId="12" fillId="0" borderId="3" xfId="0" applyNumberFormat="1" applyFont="1" applyFill="1" applyBorder="1" applyAlignment="1" applyProtection="1">
      <alignment horizontal="center" vertical="center" wrapText="1"/>
    </xf>
    <xf numFmtId="178" fontId="12" fillId="0" borderId="5" xfId="0" applyNumberFormat="1" applyFont="1" applyFill="1" applyBorder="1" applyAlignment="1" applyProtection="1">
      <alignment horizontal="center" vertical="center"/>
    </xf>
    <xf numFmtId="178" fontId="12" fillId="0" borderId="4" xfId="0" applyNumberFormat="1" applyFont="1" applyFill="1" applyBorder="1" applyAlignment="1" applyProtection="1">
      <alignment horizontal="center" vertical="center"/>
    </xf>
    <xf numFmtId="178" fontId="12" fillId="0" borderId="5" xfId="0" applyNumberFormat="1" applyFont="1" applyFill="1" applyBorder="1" applyAlignment="1" applyProtection="1">
      <alignment horizontal="center" vertical="center" wrapText="1"/>
    </xf>
    <xf numFmtId="178" fontId="12" fillId="0" borderId="4" xfId="0" applyNumberFormat="1" applyFont="1" applyFill="1" applyBorder="1" applyAlignment="1" applyProtection="1">
      <alignment horizontal="center" vertical="center" wrapText="1"/>
    </xf>
    <xf numFmtId="178" fontId="12" fillId="0" borderId="1" xfId="0" applyNumberFormat="1" applyFont="1" applyFill="1" applyBorder="1" applyAlignment="1" applyProtection="1">
      <alignment horizontal="center" vertical="center" wrapText="1"/>
    </xf>
    <xf numFmtId="176" fontId="0" fillId="0" borderId="0" xfId="0" applyNumberFormat="1">
      <alignment vertical="center"/>
    </xf>
    <xf numFmtId="43" fontId="0" fillId="0" borderId="0" xfId="0" applyNumberFormat="1">
      <alignment vertical="center"/>
    </xf>
    <xf numFmtId="41" fontId="27" fillId="0" borderId="1" xfId="2" applyNumberFormat="1" applyFont="1" applyBorder="1">
      <alignment vertical="center"/>
    </xf>
    <xf numFmtId="41" fontId="27" fillId="0" borderId="1" xfId="2" applyNumberFormat="1" applyFont="1" applyBorder="1" applyAlignment="1">
      <alignment horizontal="right" vertical="center"/>
    </xf>
    <xf numFmtId="41" fontId="27" fillId="0" borderId="4" xfId="2" applyNumberFormat="1" applyFont="1" applyBorder="1" applyAlignment="1">
      <alignment horizontal="right" vertical="center"/>
    </xf>
    <xf numFmtId="0" fontId="28" fillId="0" borderId="0" xfId="0" applyFont="1" applyAlignment="1">
      <alignment horizontal="center" vertical="center"/>
    </xf>
    <xf numFmtId="41" fontId="29" fillId="0" borderId="0" xfId="2" applyFont="1">
      <alignment vertical="center"/>
    </xf>
    <xf numFmtId="41" fontId="17" fillId="0" borderId="0" xfId="2" applyFont="1" applyAlignment="1">
      <alignment horizontal="center" vertical="center"/>
    </xf>
    <xf numFmtId="0" fontId="19" fillId="0" borderId="0" xfId="0" applyFont="1" applyAlignment="1">
      <alignment horizontal="right" vertical="center"/>
    </xf>
    <xf numFmtId="41" fontId="30" fillId="0" borderId="4" xfId="2" applyFont="1" applyBorder="1">
      <alignment vertical="center"/>
    </xf>
    <xf numFmtId="41" fontId="30" fillId="0" borderId="1" xfId="2" applyFont="1" applyBorder="1">
      <alignment vertical="center"/>
    </xf>
    <xf numFmtId="41" fontId="30" fillId="0" borderId="6" xfId="2" applyFont="1" applyBorder="1">
      <alignment vertical="center"/>
    </xf>
    <xf numFmtId="41" fontId="30" fillId="0" borderId="32" xfId="2" applyFont="1" applyBorder="1">
      <alignment vertical="center"/>
    </xf>
    <xf numFmtId="0" fontId="0" fillId="0" borderId="31" xfId="0" applyBorder="1" applyAlignment="1">
      <alignment horizontal="center" vertical="center"/>
    </xf>
    <xf numFmtId="0" fontId="31" fillId="0" borderId="14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/>
    </xf>
    <xf numFmtId="0" fontId="0" fillId="0" borderId="12" xfId="0" applyBorder="1">
      <alignment vertical="center"/>
    </xf>
    <xf numFmtId="41" fontId="30" fillId="0" borderId="13" xfId="2" applyFont="1" applyBorder="1">
      <alignment vertical="center"/>
    </xf>
    <xf numFmtId="0" fontId="0" fillId="0" borderId="9" xfId="0" applyBorder="1">
      <alignment vertical="center"/>
    </xf>
  </cellXfs>
  <cellStyles count="3">
    <cellStyle name="쉼표 [0]" xfId="2" builtinId="6"/>
    <cellStyle name="표준" xfId="0" builtinId="0"/>
    <cellStyle name="표준_Sheet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4"/>
  <sheetViews>
    <sheetView tabSelected="1" workbookViewId="0">
      <selection activeCell="J16" sqref="J16"/>
    </sheetView>
  </sheetViews>
  <sheetFormatPr defaultRowHeight="16.5"/>
  <cols>
    <col min="1" max="1" width="10.25" bestFit="1" customWidth="1"/>
    <col min="2" max="2" width="12.75" bestFit="1" customWidth="1"/>
    <col min="3" max="3" width="13.25" bestFit="1" customWidth="1"/>
    <col min="4" max="4" width="12.75" bestFit="1" customWidth="1"/>
    <col min="5" max="6" width="11.25" bestFit="1" customWidth="1"/>
    <col min="7" max="7" width="12.75" bestFit="1" customWidth="1"/>
  </cols>
  <sheetData>
    <row r="1" spans="1:7" ht="33.75" customHeight="1">
      <c r="A1" s="113" t="s">
        <v>156</v>
      </c>
      <c r="B1" s="113"/>
      <c r="C1" s="113"/>
      <c r="D1" s="113"/>
      <c r="E1" s="113"/>
      <c r="F1" s="113"/>
      <c r="G1" s="113"/>
    </row>
    <row r="2" spans="1:7" ht="14.25" customHeight="1" thickBot="1">
      <c r="G2" s="116" t="s">
        <v>141</v>
      </c>
    </row>
    <row r="3" spans="1:7" ht="31.5" customHeight="1" thickBot="1">
      <c r="A3" s="122" t="s">
        <v>158</v>
      </c>
      <c r="B3" s="123" t="s">
        <v>151</v>
      </c>
      <c r="C3" s="123" t="s">
        <v>152</v>
      </c>
      <c r="D3" s="123" t="s">
        <v>153</v>
      </c>
      <c r="E3" s="123" t="s">
        <v>154</v>
      </c>
      <c r="F3" s="123" t="s">
        <v>155</v>
      </c>
      <c r="G3" s="124" t="s">
        <v>157</v>
      </c>
    </row>
    <row r="4" spans="1:7" ht="13.5" customHeight="1" thickTop="1">
      <c r="A4" s="125" t="s">
        <v>41</v>
      </c>
      <c r="B4" s="117">
        <v>4000</v>
      </c>
      <c r="C4" s="117">
        <v>2990</v>
      </c>
      <c r="D4" s="117">
        <v>7630</v>
      </c>
      <c r="E4" s="117">
        <v>1840</v>
      </c>
      <c r="F4" s="117">
        <v>440</v>
      </c>
      <c r="G4" s="126">
        <f>B4+C4+D4+E4+F4</f>
        <v>16900</v>
      </c>
    </row>
    <row r="5" spans="1:7" ht="13.5" customHeight="1">
      <c r="A5" s="127" t="s">
        <v>0</v>
      </c>
      <c r="B5" s="118">
        <v>3500</v>
      </c>
      <c r="C5" s="118">
        <v>2480</v>
      </c>
      <c r="D5" s="118">
        <v>6330</v>
      </c>
      <c r="E5" s="118">
        <v>1610</v>
      </c>
      <c r="F5" s="118">
        <v>380</v>
      </c>
      <c r="G5" s="126">
        <f t="shared" ref="G5:G51" si="0">B5+C5+D5+E5+F5</f>
        <v>14300</v>
      </c>
    </row>
    <row r="6" spans="1:7" ht="13.5" customHeight="1">
      <c r="A6" s="127" t="s">
        <v>1</v>
      </c>
      <c r="B6" s="118">
        <v>2300</v>
      </c>
      <c r="C6" s="118">
        <v>1700</v>
      </c>
      <c r="D6" s="118">
        <v>4340</v>
      </c>
      <c r="E6" s="118">
        <v>1090</v>
      </c>
      <c r="F6" s="118">
        <v>260</v>
      </c>
      <c r="G6" s="126">
        <f t="shared" si="0"/>
        <v>9690</v>
      </c>
    </row>
    <row r="7" spans="1:7" ht="13.5" customHeight="1">
      <c r="A7" s="127" t="s">
        <v>2</v>
      </c>
      <c r="B7" s="118">
        <v>3000</v>
      </c>
      <c r="C7" s="118">
        <v>2010</v>
      </c>
      <c r="D7" s="118">
        <v>5130</v>
      </c>
      <c r="E7" s="118">
        <v>1390</v>
      </c>
      <c r="F7" s="118">
        <v>330</v>
      </c>
      <c r="G7" s="126">
        <f t="shared" si="0"/>
        <v>11860</v>
      </c>
    </row>
    <row r="8" spans="1:7" ht="13.5" customHeight="1">
      <c r="A8" s="127" t="s">
        <v>3</v>
      </c>
      <c r="B8" s="118">
        <v>3900</v>
      </c>
      <c r="C8" s="118">
        <v>2750</v>
      </c>
      <c r="D8" s="118">
        <v>7030</v>
      </c>
      <c r="E8" s="118">
        <v>1780</v>
      </c>
      <c r="F8" s="118">
        <v>420</v>
      </c>
      <c r="G8" s="126">
        <f t="shared" si="0"/>
        <v>15880</v>
      </c>
    </row>
    <row r="9" spans="1:7" ht="13.5" customHeight="1">
      <c r="A9" s="127" t="s">
        <v>4</v>
      </c>
      <c r="B9" s="118">
        <v>3900</v>
      </c>
      <c r="C9" s="118">
        <v>2660</v>
      </c>
      <c r="D9" s="118">
        <v>6780</v>
      </c>
      <c r="E9" s="118">
        <v>1790</v>
      </c>
      <c r="F9" s="118">
        <v>430</v>
      </c>
      <c r="G9" s="126">
        <f t="shared" si="0"/>
        <v>15560</v>
      </c>
    </row>
    <row r="10" spans="1:7" ht="13.5" customHeight="1">
      <c r="A10" s="127" t="s">
        <v>5</v>
      </c>
      <c r="B10" s="118">
        <v>3900</v>
      </c>
      <c r="C10" s="118">
        <v>2720</v>
      </c>
      <c r="D10" s="118">
        <v>6930</v>
      </c>
      <c r="E10" s="118">
        <v>1800</v>
      </c>
      <c r="F10" s="118">
        <v>430</v>
      </c>
      <c r="G10" s="126">
        <f t="shared" si="0"/>
        <v>15780</v>
      </c>
    </row>
    <row r="11" spans="1:7" ht="13.5" customHeight="1">
      <c r="A11" s="127" t="s">
        <v>6</v>
      </c>
      <c r="B11" s="118">
        <v>3700</v>
      </c>
      <c r="C11" s="118">
        <v>2580</v>
      </c>
      <c r="D11" s="118">
        <v>6580</v>
      </c>
      <c r="E11" s="118">
        <v>1700</v>
      </c>
      <c r="F11" s="118">
        <v>410</v>
      </c>
      <c r="G11" s="126">
        <f t="shared" si="0"/>
        <v>14970</v>
      </c>
    </row>
    <row r="12" spans="1:7" ht="13.5" customHeight="1">
      <c r="A12" s="127" t="s">
        <v>8</v>
      </c>
      <c r="B12" s="118">
        <v>2300</v>
      </c>
      <c r="C12" s="118">
        <v>1740</v>
      </c>
      <c r="D12" s="118">
        <v>4430</v>
      </c>
      <c r="E12" s="118">
        <v>1090</v>
      </c>
      <c r="F12" s="118">
        <v>260</v>
      </c>
      <c r="G12" s="126">
        <f t="shared" si="0"/>
        <v>9820</v>
      </c>
    </row>
    <row r="13" spans="1:7" ht="13.5" customHeight="1">
      <c r="A13" s="127" t="s">
        <v>7</v>
      </c>
      <c r="B13" s="118">
        <v>2500</v>
      </c>
      <c r="C13" s="118">
        <v>1760</v>
      </c>
      <c r="D13" s="118">
        <v>4480</v>
      </c>
      <c r="E13" s="118">
        <v>1150</v>
      </c>
      <c r="F13" s="118">
        <v>270</v>
      </c>
      <c r="G13" s="126">
        <f t="shared" si="0"/>
        <v>10160</v>
      </c>
    </row>
    <row r="14" spans="1:7" ht="13.5" customHeight="1">
      <c r="A14" s="127" t="s">
        <v>9</v>
      </c>
      <c r="B14" s="118">
        <v>2400</v>
      </c>
      <c r="C14" s="118">
        <v>2150</v>
      </c>
      <c r="D14" s="118">
        <v>5480</v>
      </c>
      <c r="E14" s="118">
        <v>1140</v>
      </c>
      <c r="F14" s="118">
        <v>270</v>
      </c>
      <c r="G14" s="126">
        <f t="shared" si="0"/>
        <v>11440</v>
      </c>
    </row>
    <row r="15" spans="1:7" ht="13.5" customHeight="1">
      <c r="A15" s="127" t="s">
        <v>10</v>
      </c>
      <c r="B15" s="118">
        <v>5100</v>
      </c>
      <c r="C15" s="118">
        <v>3600</v>
      </c>
      <c r="D15" s="118">
        <v>9170</v>
      </c>
      <c r="E15" s="118">
        <v>2370</v>
      </c>
      <c r="F15" s="118">
        <v>570</v>
      </c>
      <c r="G15" s="126">
        <f t="shared" si="0"/>
        <v>20810</v>
      </c>
    </row>
    <row r="16" spans="1:7" ht="13.5" customHeight="1">
      <c r="A16" s="127" t="s">
        <v>11</v>
      </c>
      <c r="B16" s="118">
        <v>3500</v>
      </c>
      <c r="C16" s="118">
        <v>2770</v>
      </c>
      <c r="D16" s="118">
        <v>7080</v>
      </c>
      <c r="E16" s="118">
        <v>1770</v>
      </c>
      <c r="F16" s="118">
        <v>420</v>
      </c>
      <c r="G16" s="126">
        <f t="shared" si="0"/>
        <v>15540</v>
      </c>
    </row>
    <row r="17" spans="1:7" ht="13.5" customHeight="1">
      <c r="A17" s="127" t="s">
        <v>12</v>
      </c>
      <c r="B17" s="118">
        <v>3900</v>
      </c>
      <c r="C17" s="118">
        <v>3330</v>
      </c>
      <c r="D17" s="118">
        <v>7930</v>
      </c>
      <c r="E17" s="118">
        <v>1790</v>
      </c>
      <c r="F17" s="118">
        <v>570</v>
      </c>
      <c r="G17" s="126">
        <f t="shared" si="0"/>
        <v>17520</v>
      </c>
    </row>
    <row r="18" spans="1:7" ht="13.5" customHeight="1">
      <c r="A18" s="127" t="s">
        <v>13</v>
      </c>
      <c r="B18" s="118">
        <v>6100</v>
      </c>
      <c r="C18" s="118">
        <v>4320</v>
      </c>
      <c r="D18" s="118">
        <v>11020</v>
      </c>
      <c r="E18" s="118">
        <v>2800</v>
      </c>
      <c r="F18" s="118">
        <v>670</v>
      </c>
      <c r="G18" s="126">
        <f t="shared" si="0"/>
        <v>24910</v>
      </c>
    </row>
    <row r="19" spans="1:7" ht="13.5" customHeight="1">
      <c r="A19" s="127" t="s">
        <v>14</v>
      </c>
      <c r="B19" s="118">
        <v>5400</v>
      </c>
      <c r="C19" s="118">
        <v>3640</v>
      </c>
      <c r="D19" s="118">
        <v>9270</v>
      </c>
      <c r="E19" s="118">
        <v>2490</v>
      </c>
      <c r="F19" s="118">
        <v>600</v>
      </c>
      <c r="G19" s="126">
        <f t="shared" si="0"/>
        <v>21400</v>
      </c>
    </row>
    <row r="20" spans="1:7" ht="13.5" customHeight="1">
      <c r="A20" s="127" t="s">
        <v>15</v>
      </c>
      <c r="B20" s="118">
        <v>4000</v>
      </c>
      <c r="C20" s="118">
        <v>2890</v>
      </c>
      <c r="D20" s="118">
        <v>7380</v>
      </c>
      <c r="E20" s="118">
        <v>1870</v>
      </c>
      <c r="F20" s="118">
        <v>450</v>
      </c>
      <c r="G20" s="126">
        <f t="shared" si="0"/>
        <v>16590</v>
      </c>
    </row>
    <row r="21" spans="1:7" ht="13.5" customHeight="1">
      <c r="A21" s="127" t="s">
        <v>16</v>
      </c>
      <c r="B21" s="118">
        <v>3100</v>
      </c>
      <c r="C21" s="118">
        <v>2170</v>
      </c>
      <c r="D21" s="118">
        <v>5530</v>
      </c>
      <c r="E21" s="118">
        <v>1450</v>
      </c>
      <c r="F21" s="118">
        <v>340</v>
      </c>
      <c r="G21" s="126">
        <f t="shared" si="0"/>
        <v>12590</v>
      </c>
    </row>
    <row r="22" spans="1:7" ht="13.5" customHeight="1">
      <c r="A22" s="127" t="s">
        <v>17</v>
      </c>
      <c r="B22" s="118">
        <v>3100</v>
      </c>
      <c r="C22" s="118">
        <v>2300</v>
      </c>
      <c r="D22" s="118">
        <v>5880</v>
      </c>
      <c r="E22" s="118">
        <v>1410</v>
      </c>
      <c r="F22" s="118">
        <v>340</v>
      </c>
      <c r="G22" s="126">
        <f t="shared" si="0"/>
        <v>13030</v>
      </c>
    </row>
    <row r="23" spans="1:7" ht="13.5" customHeight="1">
      <c r="A23" s="127" t="s">
        <v>18</v>
      </c>
      <c r="B23" s="118">
        <v>2300</v>
      </c>
      <c r="C23" s="118">
        <v>1680</v>
      </c>
      <c r="D23" s="118">
        <v>4290</v>
      </c>
      <c r="E23" s="118">
        <v>1090</v>
      </c>
      <c r="F23" s="118">
        <v>260</v>
      </c>
      <c r="G23" s="126">
        <f t="shared" si="0"/>
        <v>9620</v>
      </c>
    </row>
    <row r="24" spans="1:7" ht="13.5" customHeight="1">
      <c r="A24" s="127" t="s">
        <v>19</v>
      </c>
      <c r="B24" s="118">
        <v>3500</v>
      </c>
      <c r="C24" s="118">
        <v>2480</v>
      </c>
      <c r="D24" s="118">
        <v>6330</v>
      </c>
      <c r="E24" s="118">
        <v>1870</v>
      </c>
      <c r="F24" s="118">
        <v>380</v>
      </c>
      <c r="G24" s="126">
        <f t="shared" si="0"/>
        <v>14560</v>
      </c>
    </row>
    <row r="25" spans="1:7" ht="13.5" customHeight="1">
      <c r="A25" s="127" t="s">
        <v>22</v>
      </c>
      <c r="B25" s="118">
        <v>3200</v>
      </c>
      <c r="C25" s="118">
        <v>2440</v>
      </c>
      <c r="D25" s="118">
        <v>6230</v>
      </c>
      <c r="E25" s="118">
        <v>1500</v>
      </c>
      <c r="F25" s="118">
        <v>360</v>
      </c>
      <c r="G25" s="126">
        <f t="shared" si="0"/>
        <v>13730</v>
      </c>
    </row>
    <row r="26" spans="1:7" ht="13.5" customHeight="1">
      <c r="A26" s="127" t="s">
        <v>20</v>
      </c>
      <c r="B26" s="118">
        <v>3700</v>
      </c>
      <c r="C26" s="118">
        <v>2600</v>
      </c>
      <c r="D26" s="118">
        <v>6630</v>
      </c>
      <c r="E26" s="118">
        <v>1710</v>
      </c>
      <c r="F26" s="118">
        <v>410</v>
      </c>
      <c r="G26" s="126">
        <f t="shared" si="0"/>
        <v>15050</v>
      </c>
    </row>
    <row r="27" spans="1:7" ht="13.5" customHeight="1">
      <c r="A27" s="127" t="s">
        <v>21</v>
      </c>
      <c r="B27" s="118">
        <v>3800</v>
      </c>
      <c r="C27" s="118">
        <v>2950</v>
      </c>
      <c r="D27" s="118">
        <v>7530</v>
      </c>
      <c r="E27" s="118">
        <v>1760</v>
      </c>
      <c r="F27" s="118">
        <v>420</v>
      </c>
      <c r="G27" s="126">
        <f t="shared" si="0"/>
        <v>16460</v>
      </c>
    </row>
    <row r="28" spans="1:7" ht="13.5" customHeight="1">
      <c r="A28" s="127" t="s">
        <v>23</v>
      </c>
      <c r="B28" s="118">
        <v>6100</v>
      </c>
      <c r="C28" s="118">
        <v>3850</v>
      </c>
      <c r="D28" s="118">
        <v>10050</v>
      </c>
      <c r="E28" s="118">
        <v>2200</v>
      </c>
      <c r="F28" s="118">
        <v>530</v>
      </c>
      <c r="G28" s="126">
        <f t="shared" si="0"/>
        <v>22730</v>
      </c>
    </row>
    <row r="29" spans="1:7" ht="13.5" customHeight="1">
      <c r="A29" s="127" t="s">
        <v>24</v>
      </c>
      <c r="B29" s="118">
        <v>3500</v>
      </c>
      <c r="C29" s="118">
        <v>2720</v>
      </c>
      <c r="D29" s="118">
        <v>6930</v>
      </c>
      <c r="E29" s="118">
        <v>1600</v>
      </c>
      <c r="F29" s="118">
        <v>380</v>
      </c>
      <c r="G29" s="126">
        <f t="shared" si="0"/>
        <v>15130</v>
      </c>
    </row>
    <row r="30" spans="1:7" ht="13.5" customHeight="1">
      <c r="A30" s="127" t="s">
        <v>25</v>
      </c>
      <c r="B30" s="118">
        <v>2700</v>
      </c>
      <c r="C30" s="118">
        <v>2090</v>
      </c>
      <c r="D30" s="118">
        <v>5330</v>
      </c>
      <c r="E30" s="118">
        <v>1240</v>
      </c>
      <c r="F30" s="118">
        <v>300</v>
      </c>
      <c r="G30" s="126">
        <f t="shared" si="0"/>
        <v>11660</v>
      </c>
    </row>
    <row r="31" spans="1:7" ht="13.5" customHeight="1">
      <c r="A31" s="127" t="s">
        <v>31</v>
      </c>
      <c r="B31" s="118">
        <v>1900</v>
      </c>
      <c r="C31" s="118">
        <v>1640</v>
      </c>
      <c r="D31" s="118">
        <v>4190</v>
      </c>
      <c r="E31" s="118">
        <v>870</v>
      </c>
      <c r="F31" s="118">
        <v>200</v>
      </c>
      <c r="G31" s="126">
        <f t="shared" si="0"/>
        <v>8800</v>
      </c>
    </row>
    <row r="32" spans="1:7" ht="13.5" customHeight="1">
      <c r="A32" s="127" t="s">
        <v>33</v>
      </c>
      <c r="B32" s="118">
        <v>1700</v>
      </c>
      <c r="C32" s="118">
        <v>1540</v>
      </c>
      <c r="D32" s="118">
        <v>3940</v>
      </c>
      <c r="E32" s="118">
        <v>810</v>
      </c>
      <c r="F32" s="118">
        <v>190</v>
      </c>
      <c r="G32" s="126">
        <f t="shared" si="0"/>
        <v>8180</v>
      </c>
    </row>
    <row r="33" spans="1:7" ht="13.5" customHeight="1">
      <c r="A33" s="127" t="s">
        <v>26</v>
      </c>
      <c r="B33" s="118">
        <v>1600</v>
      </c>
      <c r="C33" s="118">
        <v>1380</v>
      </c>
      <c r="D33" s="118">
        <v>3540</v>
      </c>
      <c r="E33" s="118">
        <v>730</v>
      </c>
      <c r="F33" s="118">
        <v>170</v>
      </c>
      <c r="G33" s="126">
        <f t="shared" si="0"/>
        <v>7420</v>
      </c>
    </row>
    <row r="34" spans="1:7" ht="13.5" customHeight="1">
      <c r="A34" s="127" t="s">
        <v>30</v>
      </c>
      <c r="B34" s="118">
        <v>2400</v>
      </c>
      <c r="C34" s="118">
        <v>1890</v>
      </c>
      <c r="D34" s="118">
        <v>4830</v>
      </c>
      <c r="E34" s="118">
        <v>1140</v>
      </c>
      <c r="F34" s="118">
        <v>270</v>
      </c>
      <c r="G34" s="126">
        <f t="shared" si="0"/>
        <v>10530</v>
      </c>
    </row>
    <row r="35" spans="1:7" ht="13.5" customHeight="1">
      <c r="A35" s="127" t="s">
        <v>39</v>
      </c>
      <c r="B35" s="118">
        <v>2100</v>
      </c>
      <c r="C35" s="118">
        <v>1480</v>
      </c>
      <c r="D35" s="118">
        <v>3790</v>
      </c>
      <c r="E35" s="118">
        <v>970</v>
      </c>
      <c r="F35" s="118">
        <v>230</v>
      </c>
      <c r="G35" s="126">
        <f t="shared" si="0"/>
        <v>8570</v>
      </c>
    </row>
    <row r="36" spans="1:7" ht="13.5" customHeight="1">
      <c r="A36" s="127" t="s">
        <v>27</v>
      </c>
      <c r="B36" s="118">
        <v>1000</v>
      </c>
      <c r="C36" s="118">
        <v>840</v>
      </c>
      <c r="D36" s="118">
        <v>2140</v>
      </c>
      <c r="E36" s="118">
        <v>390</v>
      </c>
      <c r="F36" s="118">
        <v>100</v>
      </c>
      <c r="G36" s="126">
        <f t="shared" si="0"/>
        <v>4470</v>
      </c>
    </row>
    <row r="37" spans="1:7" ht="13.5" customHeight="1">
      <c r="A37" s="127" t="s">
        <v>28</v>
      </c>
      <c r="B37" s="118">
        <v>1000</v>
      </c>
      <c r="C37" s="118">
        <v>720</v>
      </c>
      <c r="D37" s="118">
        <v>1840</v>
      </c>
      <c r="E37" s="118">
        <v>350</v>
      </c>
      <c r="F37" s="118">
        <v>100</v>
      </c>
      <c r="G37" s="126">
        <f t="shared" si="0"/>
        <v>4010</v>
      </c>
    </row>
    <row r="38" spans="1:7" ht="13.5" customHeight="1">
      <c r="A38" s="127" t="s">
        <v>29</v>
      </c>
      <c r="B38" s="118">
        <v>1200</v>
      </c>
      <c r="C38" s="118">
        <v>1130</v>
      </c>
      <c r="D38" s="118">
        <v>2890</v>
      </c>
      <c r="E38" s="118">
        <v>560</v>
      </c>
      <c r="F38" s="118">
        <v>130</v>
      </c>
      <c r="G38" s="126">
        <f t="shared" si="0"/>
        <v>5910</v>
      </c>
    </row>
    <row r="39" spans="1:7" ht="13.5" customHeight="1">
      <c r="A39" s="127" t="s">
        <v>32</v>
      </c>
      <c r="B39" s="118">
        <v>1200</v>
      </c>
      <c r="C39" s="118">
        <v>1090</v>
      </c>
      <c r="D39" s="118">
        <v>2790</v>
      </c>
      <c r="E39" s="118">
        <v>540</v>
      </c>
      <c r="F39" s="118">
        <v>130</v>
      </c>
      <c r="G39" s="126">
        <f t="shared" si="0"/>
        <v>5750</v>
      </c>
    </row>
    <row r="40" spans="1:7" ht="13.5" customHeight="1">
      <c r="A40" s="127" t="s">
        <v>34</v>
      </c>
      <c r="B40" s="118">
        <v>1600</v>
      </c>
      <c r="C40" s="118">
        <v>1230</v>
      </c>
      <c r="D40" s="118">
        <v>3140</v>
      </c>
      <c r="E40" s="118">
        <v>730</v>
      </c>
      <c r="F40" s="118">
        <v>170</v>
      </c>
      <c r="G40" s="126">
        <f t="shared" si="0"/>
        <v>6870</v>
      </c>
    </row>
    <row r="41" spans="1:7" ht="13.5" customHeight="1">
      <c r="A41" s="127" t="s">
        <v>35</v>
      </c>
      <c r="B41" s="118">
        <v>1000</v>
      </c>
      <c r="C41" s="118">
        <v>560</v>
      </c>
      <c r="D41" s="118">
        <v>1440</v>
      </c>
      <c r="E41" s="118">
        <v>270</v>
      </c>
      <c r="F41" s="118">
        <v>100</v>
      </c>
      <c r="G41" s="126">
        <f t="shared" si="0"/>
        <v>3370</v>
      </c>
    </row>
    <row r="42" spans="1:7" ht="13.5" customHeight="1">
      <c r="A42" s="127" t="s">
        <v>36</v>
      </c>
      <c r="B42" s="118">
        <v>0</v>
      </c>
      <c r="C42" s="118">
        <v>190</v>
      </c>
      <c r="D42" s="118">
        <v>490</v>
      </c>
      <c r="E42" s="118">
        <v>0</v>
      </c>
      <c r="F42" s="118">
        <v>0</v>
      </c>
      <c r="G42" s="126">
        <f t="shared" si="0"/>
        <v>680</v>
      </c>
    </row>
    <row r="43" spans="1:7" ht="13.5" customHeight="1">
      <c r="A43" s="127" t="s">
        <v>37</v>
      </c>
      <c r="B43" s="118">
        <v>1400</v>
      </c>
      <c r="C43" s="118">
        <v>950</v>
      </c>
      <c r="D43" s="118">
        <v>2440</v>
      </c>
      <c r="E43" s="118">
        <v>650</v>
      </c>
      <c r="F43" s="118">
        <v>150</v>
      </c>
      <c r="G43" s="126">
        <f t="shared" si="0"/>
        <v>5590</v>
      </c>
    </row>
    <row r="44" spans="1:7" ht="13.5" customHeight="1">
      <c r="A44" s="127" t="s">
        <v>38</v>
      </c>
      <c r="B44" s="118">
        <v>1500</v>
      </c>
      <c r="C44" s="118">
        <v>1270</v>
      </c>
      <c r="D44" s="118">
        <v>3240</v>
      </c>
      <c r="E44" s="118">
        <v>690</v>
      </c>
      <c r="F44" s="118">
        <v>160</v>
      </c>
      <c r="G44" s="126">
        <f t="shared" si="0"/>
        <v>6860</v>
      </c>
    </row>
    <row r="45" spans="1:7" ht="13.5" customHeight="1">
      <c r="A45" s="127" t="s">
        <v>142</v>
      </c>
      <c r="B45" s="118"/>
      <c r="C45" s="118">
        <v>3030</v>
      </c>
      <c r="D45" s="118">
        <v>7730</v>
      </c>
      <c r="E45" s="118"/>
      <c r="F45" s="118"/>
      <c r="G45" s="126">
        <f t="shared" si="0"/>
        <v>10760</v>
      </c>
    </row>
    <row r="46" spans="1:7" ht="13.5" customHeight="1">
      <c r="A46" s="127" t="s">
        <v>143</v>
      </c>
      <c r="B46" s="118"/>
      <c r="C46" s="118">
        <v>4830</v>
      </c>
      <c r="D46" s="118">
        <v>12320</v>
      </c>
      <c r="E46" s="118"/>
      <c r="F46" s="118"/>
      <c r="G46" s="126">
        <f t="shared" si="0"/>
        <v>17150</v>
      </c>
    </row>
    <row r="47" spans="1:7" ht="13.5" customHeight="1">
      <c r="A47" s="127" t="s">
        <v>144</v>
      </c>
      <c r="B47" s="118"/>
      <c r="C47" s="118">
        <v>7200</v>
      </c>
      <c r="D47" s="118">
        <v>16350</v>
      </c>
      <c r="E47" s="118"/>
      <c r="F47" s="118"/>
      <c r="G47" s="126">
        <f t="shared" si="0"/>
        <v>23550</v>
      </c>
    </row>
    <row r="48" spans="1:7" ht="13.5" customHeight="1">
      <c r="A48" s="127" t="s">
        <v>145</v>
      </c>
      <c r="B48" s="118"/>
      <c r="C48" s="118">
        <v>2720</v>
      </c>
      <c r="D48" s="118">
        <v>6930</v>
      </c>
      <c r="E48" s="118"/>
      <c r="F48" s="118"/>
      <c r="G48" s="126">
        <f t="shared" si="0"/>
        <v>9650</v>
      </c>
    </row>
    <row r="49" spans="1:7" ht="13.5" customHeight="1">
      <c r="A49" s="127" t="s">
        <v>146</v>
      </c>
      <c r="B49" s="118"/>
      <c r="C49" s="118">
        <v>3400</v>
      </c>
      <c r="D49" s="118">
        <v>8680</v>
      </c>
      <c r="E49" s="118"/>
      <c r="F49" s="118"/>
      <c r="G49" s="126">
        <f t="shared" si="0"/>
        <v>12080</v>
      </c>
    </row>
    <row r="50" spans="1:7" ht="13.5" customHeight="1">
      <c r="A50" s="127" t="s">
        <v>147</v>
      </c>
      <c r="B50" s="118"/>
      <c r="C50" s="118">
        <v>4540</v>
      </c>
      <c r="D50" s="118">
        <v>11570</v>
      </c>
      <c r="E50" s="118"/>
      <c r="F50" s="118"/>
      <c r="G50" s="126">
        <f t="shared" si="0"/>
        <v>16110</v>
      </c>
    </row>
    <row r="51" spans="1:7" ht="13.5" customHeight="1">
      <c r="A51" s="127" t="s">
        <v>148</v>
      </c>
      <c r="B51" s="118"/>
      <c r="C51" s="118"/>
      <c r="D51" s="118">
        <v>2000</v>
      </c>
      <c r="E51" s="118"/>
      <c r="F51" s="118"/>
      <c r="G51" s="126">
        <f t="shared" si="0"/>
        <v>2000</v>
      </c>
    </row>
    <row r="52" spans="1:7" ht="13.5" customHeight="1" thickBot="1">
      <c r="A52" s="121" t="s">
        <v>149</v>
      </c>
      <c r="B52" s="119">
        <f>SUM(B4:B51)</f>
        <v>118000</v>
      </c>
      <c r="C52" s="119">
        <f t="shared" ref="C52:F52" si="1">SUM(C4:C51)</f>
        <v>113000</v>
      </c>
      <c r="D52" s="119">
        <f t="shared" si="1"/>
        <v>288000</v>
      </c>
      <c r="E52" s="119">
        <f t="shared" si="1"/>
        <v>54000</v>
      </c>
      <c r="F52" s="119">
        <f t="shared" si="1"/>
        <v>13000</v>
      </c>
      <c r="G52" s="120">
        <f>SUM(G4:G51)</f>
        <v>586000</v>
      </c>
    </row>
    <row r="53" spans="1:7" ht="19.5">
      <c r="A53" s="115" t="s">
        <v>150</v>
      </c>
      <c r="B53" s="114">
        <v>118000</v>
      </c>
      <c r="C53" s="114">
        <v>113000</v>
      </c>
      <c r="D53" s="114">
        <v>288000</v>
      </c>
      <c r="E53" s="114">
        <v>54000</v>
      </c>
      <c r="F53" s="114">
        <v>13000</v>
      </c>
      <c r="G53" s="114">
        <v>586000</v>
      </c>
    </row>
    <row r="54" spans="1:7" ht="19.5">
      <c r="A54" s="114"/>
      <c r="B54" s="114">
        <f>B53-B52</f>
        <v>0</v>
      </c>
      <c r="C54" s="114">
        <f t="shared" ref="C54:G54" si="2">C53-C52</f>
        <v>0</v>
      </c>
      <c r="D54" s="114">
        <f t="shared" si="2"/>
        <v>0</v>
      </c>
      <c r="E54" s="114">
        <f t="shared" si="2"/>
        <v>0</v>
      </c>
      <c r="F54" s="114">
        <f t="shared" si="2"/>
        <v>0</v>
      </c>
      <c r="G54" s="114">
        <f t="shared" si="2"/>
        <v>0</v>
      </c>
    </row>
  </sheetData>
  <mergeCells count="1">
    <mergeCell ref="A1:G1"/>
  </mergeCells>
  <phoneticPr fontId="1" type="noConversion"/>
  <pageMargins left="0.5" right="0.55000000000000004" top="0.62" bottom="0.4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54"/>
  <sheetViews>
    <sheetView topLeftCell="A4" workbookViewId="0">
      <selection activeCell="A18" sqref="A18:XFD18"/>
    </sheetView>
  </sheetViews>
  <sheetFormatPr defaultRowHeight="16.5"/>
  <cols>
    <col min="1" max="1" width="14.25" style="5" customWidth="1"/>
    <col min="2" max="3" width="14.625" customWidth="1"/>
    <col min="4" max="4" width="16.625" bestFit="1" customWidth="1"/>
    <col min="5" max="6" width="14.625" customWidth="1"/>
    <col min="7" max="7" width="16.625" bestFit="1" customWidth="1"/>
  </cols>
  <sheetData>
    <row r="1" spans="1:11" ht="33.75">
      <c r="A1" s="84" t="s">
        <v>132</v>
      </c>
      <c r="B1" s="84"/>
      <c r="C1" s="84"/>
      <c r="D1" s="84"/>
      <c r="E1" s="84"/>
      <c r="F1" s="84"/>
      <c r="G1" s="84"/>
    </row>
    <row r="2" spans="1:11" ht="17.25" thickBot="1">
      <c r="G2" s="6" t="s">
        <v>130</v>
      </c>
    </row>
    <row r="3" spans="1:11" ht="35.25" thickBot="1">
      <c r="A3" s="56" t="s">
        <v>50</v>
      </c>
      <c r="B3" s="57" t="s">
        <v>58</v>
      </c>
      <c r="C3" s="57" t="s">
        <v>59</v>
      </c>
      <c r="D3" s="57" t="s">
        <v>60</v>
      </c>
      <c r="E3" s="57" t="s">
        <v>61</v>
      </c>
      <c r="F3" s="57" t="s">
        <v>62</v>
      </c>
      <c r="G3" s="58" t="s">
        <v>51</v>
      </c>
    </row>
    <row r="4" spans="1:11" ht="19.5" thickTop="1">
      <c r="A4" s="81" t="s">
        <v>41</v>
      </c>
      <c r="B4" s="112">
        <f>($B$53*I4)/100</f>
        <v>4026350.7844461589</v>
      </c>
      <c r="C4" s="112">
        <f>($C$53*K4)/100</f>
        <v>2994803.3951151911</v>
      </c>
      <c r="D4" s="112">
        <f>($D$53*K4)/100</f>
        <v>7632773.2548068594</v>
      </c>
      <c r="E4" s="112">
        <f>($E$53*I4)/100</f>
        <v>1842567.3081363779</v>
      </c>
      <c r="F4" s="112">
        <f>($F$53*I4)/100</f>
        <v>443581.0186254243</v>
      </c>
      <c r="G4" s="55">
        <f>SUM(B4:F4)</f>
        <v>16940075.761130013</v>
      </c>
      <c r="I4">
        <v>3.412161681734033</v>
      </c>
      <c r="K4" s="109">
        <v>2.650268491252382</v>
      </c>
    </row>
    <row r="5" spans="1:11" ht="18.75">
      <c r="A5" s="82" t="s">
        <v>0</v>
      </c>
      <c r="B5" s="111">
        <f t="shared" ref="B5:B44" si="0">($B$53*I5)/100</f>
        <v>3538223.8469081167</v>
      </c>
      <c r="C5" s="111">
        <f t="shared" ref="C5:C50" si="1">($C$53*K5)/100</f>
        <v>2485882.5567296031</v>
      </c>
      <c r="D5" s="111">
        <f t="shared" ref="D5:D50" si="2">($D$53*K5)/100</f>
        <v>6335700.675558635</v>
      </c>
      <c r="E5" s="111">
        <f t="shared" ref="E5:E44" si="3">($E$53*I5)/100</f>
        <v>1619187.1841782907</v>
      </c>
      <c r="F5" s="111">
        <f t="shared" ref="F5:F44" si="4">($F$53*I5)/100</f>
        <v>389804.32211699593</v>
      </c>
      <c r="G5" s="51">
        <f t="shared" ref="G5:G51" si="5">SUM(B5:F5)</f>
        <v>14368798.585491642</v>
      </c>
      <c r="I5">
        <v>2.9984947855153532</v>
      </c>
      <c r="K5">
        <v>2.1998960679023036</v>
      </c>
    </row>
    <row r="6" spans="1:11" ht="18.75">
      <c r="A6" s="82" t="s">
        <v>1</v>
      </c>
      <c r="B6" s="111">
        <f t="shared" si="0"/>
        <v>2392793.7391852085</v>
      </c>
      <c r="C6" s="111">
        <f t="shared" si="1"/>
        <v>1702927.4207517756</v>
      </c>
      <c r="D6" s="111">
        <f t="shared" si="2"/>
        <v>4340204.3997921357</v>
      </c>
      <c r="E6" s="111">
        <f t="shared" si="3"/>
        <v>1095007.304372892</v>
      </c>
      <c r="F6" s="111">
        <f t="shared" si="4"/>
        <v>263612.86957125179</v>
      </c>
      <c r="G6" s="51">
        <f t="shared" si="5"/>
        <v>9794545.7336732633</v>
      </c>
      <c r="I6">
        <v>2.0277913043942446</v>
      </c>
      <c r="K6">
        <v>1.5070154165944916</v>
      </c>
    </row>
    <row r="7" spans="1:11" ht="18.75">
      <c r="A7" s="82" t="s">
        <v>2</v>
      </c>
      <c r="B7" s="111">
        <f t="shared" si="0"/>
        <v>3042479.3334886753</v>
      </c>
      <c r="C7" s="111">
        <f t="shared" si="1"/>
        <v>2016109.4751429067</v>
      </c>
      <c r="D7" s="111">
        <f t="shared" si="2"/>
        <v>5138402.9100987352</v>
      </c>
      <c r="E7" s="111">
        <f t="shared" si="3"/>
        <v>1392321.0509185463</v>
      </c>
      <c r="F7" s="111">
        <f t="shared" si="4"/>
        <v>335188.40114705748</v>
      </c>
      <c r="G7" s="51">
        <f t="shared" si="5"/>
        <v>11924501.170795921</v>
      </c>
      <c r="I7">
        <v>2.5783723165158268</v>
      </c>
      <c r="K7">
        <v>1.7841676771176165</v>
      </c>
    </row>
    <row r="8" spans="1:11" ht="18.75">
      <c r="A8" s="82" t="s">
        <v>3</v>
      </c>
      <c r="B8" s="111">
        <f t="shared" si="0"/>
        <v>3900459.4100523656</v>
      </c>
      <c r="C8" s="111">
        <f t="shared" si="1"/>
        <v>2759916.854321843</v>
      </c>
      <c r="D8" s="111">
        <f t="shared" si="2"/>
        <v>7034124.37207691</v>
      </c>
      <c r="E8" s="111">
        <f t="shared" si="3"/>
        <v>1784956.0012104046</v>
      </c>
      <c r="F8" s="111">
        <f t="shared" si="4"/>
        <v>429711.62992102338</v>
      </c>
      <c r="G8" s="51">
        <f t="shared" si="5"/>
        <v>15909168.267582545</v>
      </c>
      <c r="I8">
        <v>3.3054740763155643</v>
      </c>
      <c r="K8">
        <v>2.442404295860038</v>
      </c>
    </row>
    <row r="9" spans="1:11" ht="18.75">
      <c r="A9" s="82" t="s">
        <v>4</v>
      </c>
      <c r="B9" s="111">
        <f t="shared" si="0"/>
        <v>3922077.6929932381</v>
      </c>
      <c r="C9" s="111">
        <f t="shared" si="1"/>
        <v>2662047.4623246142</v>
      </c>
      <c r="D9" s="111">
        <f t="shared" si="2"/>
        <v>6784687.3376060966</v>
      </c>
      <c r="E9" s="111">
        <f t="shared" si="3"/>
        <v>1794849.1137426684</v>
      </c>
      <c r="F9" s="111">
        <f t="shared" si="4"/>
        <v>432093.30516027199</v>
      </c>
      <c r="G9" s="51">
        <f t="shared" si="5"/>
        <v>15595754.91182689</v>
      </c>
      <c r="I9">
        <v>3.3237946550790154</v>
      </c>
      <c r="K9">
        <v>2.3557942144465613</v>
      </c>
    </row>
    <row r="10" spans="1:11" ht="18.75">
      <c r="A10" s="82" t="s">
        <v>5</v>
      </c>
      <c r="B10" s="111">
        <f t="shared" si="0"/>
        <v>3941274.7784218122</v>
      </c>
      <c r="C10" s="111">
        <f t="shared" si="1"/>
        <v>2720769.0975229521</v>
      </c>
      <c r="D10" s="111">
        <f t="shared" si="2"/>
        <v>6934349.5582885854</v>
      </c>
      <c r="E10" s="111">
        <f t="shared" si="3"/>
        <v>1803634.2206337107</v>
      </c>
      <c r="F10" s="111">
        <f t="shared" si="4"/>
        <v>434208.23830070818</v>
      </c>
      <c r="G10" s="51">
        <f t="shared" si="5"/>
        <v>15834235.89316777</v>
      </c>
      <c r="I10">
        <v>3.3400633715439088</v>
      </c>
      <c r="K10">
        <v>2.4077602632946475</v>
      </c>
    </row>
    <row r="11" spans="1:11" ht="18.75">
      <c r="A11" s="82" t="s">
        <v>6</v>
      </c>
      <c r="B11" s="111">
        <f t="shared" si="0"/>
        <v>3724848.9267932414</v>
      </c>
      <c r="C11" s="111">
        <f t="shared" si="1"/>
        <v>2583751.9487268315</v>
      </c>
      <c r="D11" s="111">
        <f t="shared" si="2"/>
        <v>6585137.7100294475</v>
      </c>
      <c r="E11" s="111">
        <f t="shared" si="3"/>
        <v>1704591.8817528393</v>
      </c>
      <c r="F11" s="111">
        <f t="shared" si="4"/>
        <v>410364.71227383165</v>
      </c>
      <c r="G11" s="51">
        <f t="shared" si="5"/>
        <v>15008695.179576192</v>
      </c>
      <c r="I11">
        <v>3.1566516328756284</v>
      </c>
      <c r="K11">
        <v>2.2865061493157803</v>
      </c>
    </row>
    <row r="12" spans="1:11" ht="18.75">
      <c r="A12" s="82" t="s">
        <v>8</v>
      </c>
      <c r="B12" s="111">
        <f t="shared" si="0"/>
        <v>2393314.409667124</v>
      </c>
      <c r="C12" s="111">
        <f t="shared" si="1"/>
        <v>1742075.177550667</v>
      </c>
      <c r="D12" s="111">
        <f t="shared" si="2"/>
        <v>4439979.2135804612</v>
      </c>
      <c r="E12" s="111">
        <f t="shared" si="3"/>
        <v>1095245.5773052941</v>
      </c>
      <c r="F12" s="111">
        <f t="shared" si="4"/>
        <v>263670.23157349677</v>
      </c>
      <c r="G12" s="51">
        <f t="shared" si="5"/>
        <v>9934284.6096770428</v>
      </c>
      <c r="I12">
        <v>2.0282325505653596</v>
      </c>
      <c r="K12">
        <v>1.5416594491598823</v>
      </c>
    </row>
    <row r="13" spans="1:11" ht="18.75">
      <c r="A13" s="82" t="s">
        <v>7</v>
      </c>
      <c r="B13" s="111">
        <f t="shared" si="0"/>
        <v>2522731.5479369201</v>
      </c>
      <c r="C13" s="111">
        <f t="shared" si="1"/>
        <v>1761649.0559501126</v>
      </c>
      <c r="D13" s="111">
        <f t="shared" si="2"/>
        <v>4489866.6204746235</v>
      </c>
      <c r="E13" s="111">
        <f t="shared" si="3"/>
        <v>1154470.3693948616</v>
      </c>
      <c r="F13" s="111">
        <f t="shared" si="4"/>
        <v>277928.05189135554</v>
      </c>
      <c r="G13" s="51">
        <f t="shared" si="5"/>
        <v>10206645.645647872</v>
      </c>
      <c r="I13">
        <v>2.1379080914719659</v>
      </c>
      <c r="K13">
        <v>1.5589814654425775</v>
      </c>
    </row>
    <row r="14" spans="1:11" ht="18.75">
      <c r="A14" s="82" t="s">
        <v>9</v>
      </c>
      <c r="B14" s="111">
        <f t="shared" si="0"/>
        <v>2498941.4757977147</v>
      </c>
      <c r="C14" s="111">
        <f t="shared" si="1"/>
        <v>2153126.6239390266</v>
      </c>
      <c r="D14" s="111">
        <f t="shared" si="2"/>
        <v>5487614.7583578732</v>
      </c>
      <c r="E14" s="111">
        <f t="shared" si="3"/>
        <v>1143583.3872294626</v>
      </c>
      <c r="F14" s="111">
        <f t="shared" si="4"/>
        <v>275307.11174042622</v>
      </c>
      <c r="G14" s="51">
        <f t="shared" si="5"/>
        <v>11558573.357064504</v>
      </c>
      <c r="I14">
        <v>2.117747013387894</v>
      </c>
      <c r="K14">
        <v>1.9054217910964837</v>
      </c>
    </row>
    <row r="15" spans="1:11" ht="18.75">
      <c r="A15" s="82" t="s">
        <v>10</v>
      </c>
      <c r="B15" s="111">
        <f t="shared" si="0"/>
        <v>5193031.9505915679</v>
      </c>
      <c r="C15" s="111">
        <f t="shared" si="1"/>
        <v>3601593.6254980075</v>
      </c>
      <c r="D15" s="111">
        <f t="shared" si="2"/>
        <v>9179282.8685258962</v>
      </c>
      <c r="E15" s="111">
        <f t="shared" si="3"/>
        <v>2376472.248575802</v>
      </c>
      <c r="F15" s="111">
        <f t="shared" si="4"/>
        <v>572113.68947195238</v>
      </c>
      <c r="G15" s="51">
        <f t="shared" si="5"/>
        <v>20922494.382663228</v>
      </c>
      <c r="I15">
        <v>4.4008745343996338</v>
      </c>
      <c r="K15">
        <v>3.1872509960159361</v>
      </c>
    </row>
    <row r="16" spans="1:11" ht="18.75">
      <c r="A16" s="82" t="s">
        <v>11</v>
      </c>
      <c r="B16" s="111">
        <f t="shared" si="0"/>
        <v>3879577.8903951086</v>
      </c>
      <c r="C16" s="111">
        <f t="shared" si="1"/>
        <v>2779490.7327212887</v>
      </c>
      <c r="D16" s="111">
        <f t="shared" si="2"/>
        <v>7084011.7789710723</v>
      </c>
      <c r="E16" s="111">
        <f t="shared" si="3"/>
        <v>1775400.0515367445</v>
      </c>
      <c r="F16" s="111">
        <f t="shared" si="4"/>
        <v>427411.12351810525</v>
      </c>
      <c r="G16" s="51">
        <f t="shared" si="5"/>
        <v>15945891.577142319</v>
      </c>
      <c r="I16">
        <v>3.2877778732161937</v>
      </c>
      <c r="K16">
        <v>2.4597263121427333</v>
      </c>
    </row>
    <row r="17" spans="1:11" ht="18.75">
      <c r="A17" s="82" t="s">
        <v>12</v>
      </c>
      <c r="B17" s="111">
        <f t="shared" si="0"/>
        <v>3923727.6107557858</v>
      </c>
      <c r="C17" s="111">
        <f t="shared" si="1"/>
        <v>3112246.6655118656</v>
      </c>
      <c r="D17" s="111">
        <f t="shared" si="2"/>
        <v>7932097.6961718341</v>
      </c>
      <c r="E17" s="111">
        <f t="shared" si="3"/>
        <v>1795604.1608543426</v>
      </c>
      <c r="F17" s="111">
        <f t="shared" si="4"/>
        <v>432275.07576123066</v>
      </c>
      <c r="G17" s="51">
        <f t="shared" si="5"/>
        <v>17195951.209055059</v>
      </c>
      <c r="I17">
        <v>3.3251928904710049</v>
      </c>
      <c r="K17">
        <v>2.7542005889485535</v>
      </c>
    </row>
    <row r="18" spans="1:11" ht="18.75">
      <c r="A18" s="82" t="s">
        <v>13</v>
      </c>
      <c r="B18" s="111">
        <f t="shared" si="0"/>
        <v>6125607.9267711053</v>
      </c>
      <c r="C18" s="111">
        <f t="shared" si="1"/>
        <v>4325827.1262774989</v>
      </c>
      <c r="D18" s="111">
        <f t="shared" si="2"/>
        <v>11025116.923609907</v>
      </c>
      <c r="E18" s="111">
        <f t="shared" si="3"/>
        <v>2803244.3054715227</v>
      </c>
      <c r="F18" s="111">
        <f t="shared" si="4"/>
        <v>674855.1105764776</v>
      </c>
      <c r="G18" s="51">
        <f t="shared" si="5"/>
        <v>24954651.39270651</v>
      </c>
      <c r="I18">
        <v>5.1911931582805977</v>
      </c>
      <c r="K18">
        <v>3.8281655984756626</v>
      </c>
    </row>
    <row r="19" spans="1:11" ht="18.75">
      <c r="A19" s="82" t="s">
        <v>14</v>
      </c>
      <c r="B19" s="111">
        <f t="shared" si="0"/>
        <v>5459945.8546731314</v>
      </c>
      <c r="C19" s="111">
        <f t="shared" si="1"/>
        <v>3640741.3822968993</v>
      </c>
      <c r="D19" s="111">
        <f t="shared" si="2"/>
        <v>9279057.6823142227</v>
      </c>
      <c r="E19" s="111">
        <f t="shared" si="3"/>
        <v>2498619.2894266872</v>
      </c>
      <c r="F19" s="111">
        <f t="shared" si="4"/>
        <v>601519.45856568392</v>
      </c>
      <c r="G19" s="51">
        <f t="shared" si="5"/>
        <v>21479883.667276625</v>
      </c>
      <c r="I19">
        <v>4.6270727581975688</v>
      </c>
      <c r="K19">
        <v>3.221895028581327</v>
      </c>
    </row>
    <row r="20" spans="1:11" ht="18.75">
      <c r="A20" s="82" t="s">
        <v>15</v>
      </c>
      <c r="B20" s="111">
        <f t="shared" si="0"/>
        <v>4096564.0702815424</v>
      </c>
      <c r="C20" s="111">
        <f t="shared" si="1"/>
        <v>2896934.0031179632</v>
      </c>
      <c r="D20" s="111">
        <f t="shared" si="2"/>
        <v>7383336.220336047</v>
      </c>
      <c r="E20" s="111">
        <f t="shared" si="3"/>
        <v>1874698.8118237569</v>
      </c>
      <c r="F20" s="111">
        <f t="shared" si="4"/>
        <v>451316.3806242377</v>
      </c>
      <c r="G20" s="51">
        <f t="shared" si="5"/>
        <v>16702849.486183548</v>
      </c>
      <c r="I20">
        <v>3.4716644663402905</v>
      </c>
      <c r="K20">
        <v>2.5636584098389052</v>
      </c>
    </row>
    <row r="21" spans="1:11" ht="18.75">
      <c r="A21" s="82" t="s">
        <v>16</v>
      </c>
      <c r="B21" s="111">
        <f t="shared" si="0"/>
        <v>3171647.620091008</v>
      </c>
      <c r="C21" s="111">
        <f t="shared" si="1"/>
        <v>2172700.5023384718</v>
      </c>
      <c r="D21" s="111">
        <f t="shared" si="2"/>
        <v>5537502.1652520346</v>
      </c>
      <c r="E21" s="111">
        <f t="shared" si="3"/>
        <v>1451431.9617365631</v>
      </c>
      <c r="F21" s="111">
        <f t="shared" si="4"/>
        <v>349418.80560324667</v>
      </c>
      <c r="G21" s="51">
        <f t="shared" si="5"/>
        <v>12682701.055021325</v>
      </c>
      <c r="I21">
        <v>2.6878369661788204</v>
      </c>
      <c r="K21">
        <v>1.9227438073791787</v>
      </c>
    </row>
    <row r="22" spans="1:11" ht="18.75">
      <c r="A22" s="82" t="s">
        <v>17</v>
      </c>
      <c r="B22" s="111">
        <f t="shared" si="0"/>
        <v>3102922.2152897231</v>
      </c>
      <c r="C22" s="111">
        <f t="shared" si="1"/>
        <v>2309717.651134592</v>
      </c>
      <c r="D22" s="111">
        <f t="shared" si="2"/>
        <v>5886714.0135111725</v>
      </c>
      <c r="E22" s="111">
        <f t="shared" si="3"/>
        <v>1419981.352759704</v>
      </c>
      <c r="F22" s="111">
        <f t="shared" si="4"/>
        <v>341847.36270141019</v>
      </c>
      <c r="G22" s="51">
        <f t="shared" si="5"/>
        <v>13061182.595396603</v>
      </c>
      <c r="I22">
        <v>2.6295950977031555</v>
      </c>
      <c r="K22">
        <v>2.0439979213580459</v>
      </c>
    </row>
    <row r="23" spans="1:11" ht="18.75">
      <c r="A23" s="82" t="s">
        <v>18</v>
      </c>
      <c r="B23" s="111">
        <f t="shared" si="0"/>
        <v>2390745.529893246</v>
      </c>
      <c r="C23" s="111">
        <f t="shared" si="1"/>
        <v>1683353.5423523297</v>
      </c>
      <c r="D23" s="111">
        <f t="shared" si="2"/>
        <v>4290316.9928979734</v>
      </c>
      <c r="E23" s="111">
        <f t="shared" si="3"/>
        <v>1094069.9882562312</v>
      </c>
      <c r="F23" s="111">
        <f t="shared" si="4"/>
        <v>263387.21939501865</v>
      </c>
      <c r="G23" s="51">
        <f t="shared" si="5"/>
        <v>9721873.2727947999</v>
      </c>
      <c r="I23">
        <v>2.0260555338078357</v>
      </c>
      <c r="K23">
        <v>1.4896934003117963</v>
      </c>
    </row>
    <row r="24" spans="1:11" ht="18.75">
      <c r="A24" s="82" t="s">
        <v>19</v>
      </c>
      <c r="B24" s="111">
        <f t="shared" si="0"/>
        <v>3517941.7347229524</v>
      </c>
      <c r="C24" s="111">
        <f t="shared" si="1"/>
        <v>2485882.5567296031</v>
      </c>
      <c r="D24" s="111">
        <f t="shared" si="2"/>
        <v>6335700.675558635</v>
      </c>
      <c r="E24" s="111">
        <f t="shared" si="3"/>
        <v>1609905.5396189783</v>
      </c>
      <c r="F24" s="111">
        <f t="shared" si="4"/>
        <v>387569.85213049478</v>
      </c>
      <c r="G24" s="51">
        <f t="shared" si="5"/>
        <v>14337000.358760664</v>
      </c>
      <c r="I24">
        <v>2.9813065548499598</v>
      </c>
      <c r="K24">
        <v>2.1998960679023036</v>
      </c>
    </row>
    <row r="25" spans="1:11" ht="18.75">
      <c r="A25" s="82" t="s">
        <v>22</v>
      </c>
      <c r="B25" s="111">
        <f t="shared" si="0"/>
        <v>3278305.1221736539</v>
      </c>
      <c r="C25" s="111">
        <f t="shared" si="1"/>
        <v>2446734.7999307117</v>
      </c>
      <c r="D25" s="111">
        <f t="shared" si="2"/>
        <v>6235925.8617703104</v>
      </c>
      <c r="E25" s="111">
        <f t="shared" si="3"/>
        <v>1500241.3270964178</v>
      </c>
      <c r="F25" s="111">
        <f t="shared" si="4"/>
        <v>361169.20837506355</v>
      </c>
      <c r="G25" s="51">
        <f t="shared" si="5"/>
        <v>13822376.319346156</v>
      </c>
      <c r="I25">
        <v>2.7782246798081811</v>
      </c>
      <c r="K25">
        <v>2.1652520353369131</v>
      </c>
    </row>
    <row r="26" spans="1:11" ht="18.75">
      <c r="A26" s="82" t="s">
        <v>20</v>
      </c>
      <c r="B26" s="111">
        <f t="shared" si="0"/>
        <v>3745264.3667731173</v>
      </c>
      <c r="C26" s="111">
        <f t="shared" si="1"/>
        <v>2603325.8271262776</v>
      </c>
      <c r="D26" s="111">
        <f t="shared" si="2"/>
        <v>6635025.1169236097</v>
      </c>
      <c r="E26" s="111">
        <f t="shared" si="3"/>
        <v>1713934.5407266808</v>
      </c>
      <c r="F26" s="111">
        <f t="shared" si="4"/>
        <v>412613.8709156824</v>
      </c>
      <c r="G26" s="51">
        <f t="shared" si="5"/>
        <v>15110163.722465368</v>
      </c>
      <c r="I26">
        <v>3.1739528531975569</v>
      </c>
      <c r="K26">
        <v>2.3038281655984756</v>
      </c>
    </row>
    <row r="27" spans="1:11" ht="18.75">
      <c r="A27" s="82" t="s">
        <v>21</v>
      </c>
      <c r="B27" s="111">
        <f t="shared" si="0"/>
        <v>3846114.5775258569</v>
      </c>
      <c r="C27" s="111">
        <f t="shared" si="1"/>
        <v>2955655.6383163007</v>
      </c>
      <c r="D27" s="111">
        <f t="shared" si="2"/>
        <v>7532998.4410185348</v>
      </c>
      <c r="E27" s="111">
        <f t="shared" si="3"/>
        <v>1760086.332088104</v>
      </c>
      <c r="F27" s="111">
        <f t="shared" si="4"/>
        <v>423724.48735454358</v>
      </c>
      <c r="G27" s="51">
        <f t="shared" si="5"/>
        <v>16518579.476303339</v>
      </c>
      <c r="I27">
        <v>3.2594191334964888</v>
      </c>
      <c r="K27">
        <v>2.6156244586869914</v>
      </c>
    </row>
    <row r="28" spans="1:11" ht="18.75">
      <c r="A28" s="82" t="s">
        <v>23</v>
      </c>
      <c r="B28" s="111">
        <f t="shared" si="0"/>
        <v>4818285.8318383843</v>
      </c>
      <c r="C28" s="111">
        <f t="shared" si="1"/>
        <v>3856054.0446908013</v>
      </c>
      <c r="D28" s="111">
        <f t="shared" si="2"/>
        <v>9827819.1581500079</v>
      </c>
      <c r="E28" s="111">
        <f t="shared" si="3"/>
        <v>2204978.2620277349</v>
      </c>
      <c r="F28" s="111">
        <f t="shared" si="4"/>
        <v>530828.10011778807</v>
      </c>
      <c r="G28" s="51">
        <f t="shared" si="5"/>
        <v>21237965.396824718</v>
      </c>
      <c r="I28">
        <v>4.083293077829139</v>
      </c>
      <c r="K28">
        <v>3.4124372076909748</v>
      </c>
    </row>
    <row r="29" spans="1:11" ht="18.75">
      <c r="A29" s="82" t="s">
        <v>24</v>
      </c>
      <c r="B29" s="111">
        <f t="shared" si="0"/>
        <v>3517607.2471551294</v>
      </c>
      <c r="C29" s="111">
        <f t="shared" si="1"/>
        <v>2720769.0975229521</v>
      </c>
      <c r="D29" s="111">
        <f t="shared" si="2"/>
        <v>6934349.5582885854</v>
      </c>
      <c r="E29" s="111">
        <f t="shared" si="3"/>
        <v>1609752.469037093</v>
      </c>
      <c r="F29" s="111">
        <f t="shared" si="4"/>
        <v>387533.00180522614</v>
      </c>
      <c r="G29" s="51">
        <f t="shared" si="5"/>
        <v>15170011.373808986</v>
      </c>
      <c r="I29">
        <v>2.9810230908094315</v>
      </c>
      <c r="K29">
        <v>2.4077602632946475</v>
      </c>
    </row>
    <row r="30" spans="1:11" ht="18.75">
      <c r="A30" s="82" t="s">
        <v>25</v>
      </c>
      <c r="B30" s="111">
        <f t="shared" si="0"/>
        <v>2717746.5748309796</v>
      </c>
      <c r="C30" s="111">
        <f t="shared" si="1"/>
        <v>2094404.9887406898</v>
      </c>
      <c r="D30" s="111">
        <f t="shared" si="2"/>
        <v>5337952.5376753863</v>
      </c>
      <c r="E30" s="111">
        <f t="shared" si="3"/>
        <v>1243714.5342446857</v>
      </c>
      <c r="F30" s="111">
        <f t="shared" si="4"/>
        <v>299412.75824409095</v>
      </c>
      <c r="G30" s="51">
        <f t="shared" si="5"/>
        <v>11693231.393735833</v>
      </c>
      <c r="I30">
        <v>2.3031750634160844</v>
      </c>
      <c r="K30">
        <v>1.8534557422483979</v>
      </c>
    </row>
    <row r="31" spans="1:11" ht="18.75">
      <c r="A31" s="82" t="s">
        <v>31</v>
      </c>
      <c r="B31" s="111">
        <f t="shared" si="0"/>
        <v>1905290.8900361869</v>
      </c>
      <c r="C31" s="111">
        <f t="shared" si="1"/>
        <v>1644205.7855534384</v>
      </c>
      <c r="D31" s="111">
        <f t="shared" si="2"/>
        <v>4190542.1791096479</v>
      </c>
      <c r="E31" s="111">
        <f t="shared" si="3"/>
        <v>871912.78018605174</v>
      </c>
      <c r="F31" s="111">
        <f t="shared" si="4"/>
        <v>209904.92856330876</v>
      </c>
      <c r="G31" s="51">
        <f t="shared" si="5"/>
        <v>8821856.5634486321</v>
      </c>
      <c r="I31">
        <v>1.6146532966408365</v>
      </c>
      <c r="K31">
        <v>1.4550493677464056</v>
      </c>
    </row>
    <row r="32" spans="1:11" ht="18.75">
      <c r="A32" s="82" t="s">
        <v>33</v>
      </c>
      <c r="B32" s="111">
        <f t="shared" si="0"/>
        <v>1771090.5760400745</v>
      </c>
      <c r="C32" s="111">
        <f t="shared" si="1"/>
        <v>1546336.3935562097</v>
      </c>
      <c r="D32" s="111">
        <f t="shared" si="2"/>
        <v>3941105.1446388359</v>
      </c>
      <c r="E32" s="111">
        <f t="shared" si="3"/>
        <v>810499.07717088168</v>
      </c>
      <c r="F32" s="111">
        <f t="shared" si="4"/>
        <v>195120.14820780483</v>
      </c>
      <c r="G32" s="51">
        <f t="shared" si="5"/>
        <v>8264151.3396138065</v>
      </c>
      <c r="I32">
        <v>1.5009242169831141</v>
      </c>
      <c r="K32">
        <v>1.3684392863329291</v>
      </c>
    </row>
    <row r="33" spans="1:11" ht="18.75">
      <c r="A33" s="82" t="s">
        <v>26</v>
      </c>
      <c r="B33" s="111">
        <f t="shared" si="0"/>
        <v>1603155.7089219755</v>
      </c>
      <c r="C33" s="111">
        <f t="shared" si="1"/>
        <v>1389745.3663606443</v>
      </c>
      <c r="D33" s="111">
        <f t="shared" si="2"/>
        <v>3542005.8894855361</v>
      </c>
      <c r="E33" s="111">
        <f t="shared" si="3"/>
        <v>733647.52781175147</v>
      </c>
      <c r="F33" s="111">
        <f t="shared" si="4"/>
        <v>176618.84928801426</v>
      </c>
      <c r="G33" s="51">
        <f t="shared" si="5"/>
        <v>7445173.3418679228</v>
      </c>
      <c r="I33">
        <v>1.358606532984725</v>
      </c>
      <c r="K33">
        <v>1.2298631560713666</v>
      </c>
    </row>
    <row r="34" spans="1:11" ht="18.75">
      <c r="A34" s="82" t="s">
        <v>30</v>
      </c>
      <c r="B34" s="111">
        <f t="shared" si="0"/>
        <v>2496328.932146295</v>
      </c>
      <c r="C34" s="111">
        <f t="shared" si="1"/>
        <v>1898666.2047462324</v>
      </c>
      <c r="D34" s="111">
        <f t="shared" si="2"/>
        <v>4839078.4687337605</v>
      </c>
      <c r="E34" s="111">
        <f t="shared" si="3"/>
        <v>1142387.8164059317</v>
      </c>
      <c r="F34" s="111">
        <f t="shared" si="4"/>
        <v>275019.28913476132</v>
      </c>
      <c r="G34" s="51">
        <f t="shared" si="5"/>
        <v>10651480.711166982</v>
      </c>
      <c r="I34">
        <v>2.1155329933443179</v>
      </c>
      <c r="K34">
        <v>1.6802355794214445</v>
      </c>
    </row>
    <row r="35" spans="1:11" ht="18.75">
      <c r="A35" s="82" t="s">
        <v>39</v>
      </c>
      <c r="B35" s="111">
        <f t="shared" si="0"/>
        <v>2127132.1056441478</v>
      </c>
      <c r="C35" s="111">
        <f t="shared" si="1"/>
        <v>1487614.7583578727</v>
      </c>
      <c r="D35" s="111">
        <f t="shared" si="2"/>
        <v>3791442.9239563481</v>
      </c>
      <c r="E35" s="111">
        <f t="shared" si="3"/>
        <v>973433.33648122032</v>
      </c>
      <c r="F35" s="111">
        <f t="shared" si="4"/>
        <v>234345.06248621966</v>
      </c>
      <c r="G35" s="51">
        <f t="shared" si="5"/>
        <v>8613968.186925808</v>
      </c>
      <c r="I35">
        <v>1.8026543268170745</v>
      </c>
      <c r="K35">
        <v>1.3164732374848431</v>
      </c>
    </row>
    <row r="36" spans="1:11" ht="18.75">
      <c r="A36" s="82" t="s">
        <v>27</v>
      </c>
      <c r="B36" s="111">
        <f t="shared" si="0"/>
        <v>869051.55632588093</v>
      </c>
      <c r="C36" s="111">
        <f t="shared" si="1"/>
        <v>841676.77117616485</v>
      </c>
      <c r="D36" s="111">
        <f t="shared" si="2"/>
        <v>2145158.4964489867</v>
      </c>
      <c r="E36" s="111">
        <f t="shared" si="3"/>
        <v>397701.55967455567</v>
      </c>
      <c r="F36" s="111">
        <f t="shared" si="4"/>
        <v>95742.968069800438</v>
      </c>
      <c r="G36" s="51">
        <f t="shared" si="5"/>
        <v>4349331.3516953886</v>
      </c>
      <c r="I36">
        <v>0.73648436976769571</v>
      </c>
      <c r="K36">
        <v>0.74484670015589816</v>
      </c>
    </row>
    <row r="37" spans="1:11" ht="18.75">
      <c r="A37" s="82" t="s">
        <v>28</v>
      </c>
      <c r="B37" s="111">
        <f t="shared" si="0"/>
        <v>768619.13287923741</v>
      </c>
      <c r="C37" s="111">
        <f t="shared" si="1"/>
        <v>724233.5007794908</v>
      </c>
      <c r="D37" s="111">
        <f t="shared" si="2"/>
        <v>1845834.0550840118</v>
      </c>
      <c r="E37" s="111">
        <f t="shared" si="3"/>
        <v>351740.95911422727</v>
      </c>
      <c r="F37" s="111">
        <f t="shared" si="4"/>
        <v>84678.379046017682</v>
      </c>
      <c r="G37" s="51">
        <f t="shared" si="5"/>
        <v>3775106.0269029853</v>
      </c>
      <c r="I37">
        <v>0.65137214650782826</v>
      </c>
      <c r="K37">
        <v>0.64091460245972631</v>
      </c>
    </row>
    <row r="38" spans="1:11" ht="18.75">
      <c r="A38" s="82" t="s">
        <v>29</v>
      </c>
      <c r="B38" s="111">
        <f t="shared" si="0"/>
        <v>1242704.5703736392</v>
      </c>
      <c r="C38" s="111">
        <f t="shared" si="1"/>
        <v>1135284.9471678503</v>
      </c>
      <c r="D38" s="111">
        <f t="shared" si="2"/>
        <v>2893469.599861424</v>
      </c>
      <c r="E38" s="111">
        <f t="shared" si="3"/>
        <v>568695.31186590274</v>
      </c>
      <c r="F38" s="111">
        <f t="shared" si="4"/>
        <v>136908.130634384</v>
      </c>
      <c r="G38" s="51">
        <f t="shared" si="5"/>
        <v>5977062.5599031998</v>
      </c>
      <c r="I38">
        <v>1.0531394664183384</v>
      </c>
      <c r="K38">
        <v>1.0046769443963277</v>
      </c>
    </row>
    <row r="39" spans="1:11" ht="18.75">
      <c r="A39" s="82" t="s">
        <v>32</v>
      </c>
      <c r="B39" s="111">
        <f t="shared" si="0"/>
        <v>1201463.358664477</v>
      </c>
      <c r="C39" s="111">
        <f t="shared" si="1"/>
        <v>1096137.190368959</v>
      </c>
      <c r="D39" s="111">
        <f t="shared" si="2"/>
        <v>2793694.7860730994</v>
      </c>
      <c r="E39" s="111">
        <f t="shared" si="3"/>
        <v>549822.21498204884</v>
      </c>
      <c r="F39" s="111">
        <f t="shared" si="4"/>
        <v>132364.60731049324</v>
      </c>
      <c r="G39" s="51">
        <f t="shared" si="5"/>
        <v>5773482.157399077</v>
      </c>
      <c r="I39">
        <v>1.0181892870037941</v>
      </c>
      <c r="K39">
        <v>0.97003291183093721</v>
      </c>
    </row>
    <row r="40" spans="1:11" ht="18.75">
      <c r="A40" s="82" t="s">
        <v>34</v>
      </c>
      <c r="B40" s="111">
        <f t="shared" si="0"/>
        <v>1610256.6423382682</v>
      </c>
      <c r="C40" s="111">
        <f t="shared" si="1"/>
        <v>1233154.3391650787</v>
      </c>
      <c r="D40" s="111">
        <f t="shared" si="2"/>
        <v>3142906.6343322359</v>
      </c>
      <c r="E40" s="111">
        <f t="shared" si="3"/>
        <v>736897.10751073284</v>
      </c>
      <c r="F40" s="111">
        <f t="shared" si="4"/>
        <v>177401.15551184307</v>
      </c>
      <c r="G40" s="51">
        <f t="shared" si="5"/>
        <v>6900615.8788581584</v>
      </c>
      <c r="I40">
        <v>1.3646242731680238</v>
      </c>
      <c r="K40">
        <v>1.0912870258098042</v>
      </c>
    </row>
    <row r="41" spans="1:11" ht="18.75">
      <c r="A41" s="82" t="s">
        <v>35</v>
      </c>
      <c r="B41" s="111">
        <f t="shared" si="0"/>
        <v>592692.56645118457</v>
      </c>
      <c r="C41" s="111">
        <f t="shared" si="1"/>
        <v>567642.47358392517</v>
      </c>
      <c r="D41" s="111">
        <f t="shared" si="2"/>
        <v>1446734.799930712</v>
      </c>
      <c r="E41" s="111">
        <f t="shared" si="3"/>
        <v>271232.19142681331</v>
      </c>
      <c r="F41" s="111">
        <f t="shared" si="4"/>
        <v>65296.638676825423</v>
      </c>
      <c r="G41" s="51">
        <f t="shared" si="5"/>
        <v>2943598.6700694603</v>
      </c>
      <c r="I41">
        <v>0.50228183597558018</v>
      </c>
      <c r="K41">
        <v>0.50233847219816385</v>
      </c>
    </row>
    <row r="42" spans="1:11" ht="18.75">
      <c r="A42" s="82" t="s">
        <v>36</v>
      </c>
      <c r="B42" s="111">
        <f t="shared" si="0"/>
        <v>170663.5132039875</v>
      </c>
      <c r="C42" s="111">
        <f t="shared" si="1"/>
        <v>195738.78399445699</v>
      </c>
      <c r="D42" s="111">
        <f t="shared" si="2"/>
        <v>498874.06894162484</v>
      </c>
      <c r="E42" s="111">
        <v>0</v>
      </c>
      <c r="F42" s="111">
        <f t="shared" si="4"/>
        <v>18801.912471625743</v>
      </c>
      <c r="G42" s="51">
        <f t="shared" si="5"/>
        <v>884078.27861169504</v>
      </c>
      <c r="I42">
        <v>0.14463009593558265</v>
      </c>
      <c r="K42">
        <v>0.17322016282695307</v>
      </c>
    </row>
    <row r="43" spans="1:11" ht="18.75">
      <c r="A43" s="82" t="s">
        <v>37</v>
      </c>
      <c r="B43" s="111">
        <f t="shared" si="0"/>
        <v>1440173.5755609772</v>
      </c>
      <c r="C43" s="111">
        <f t="shared" si="1"/>
        <v>959120.04157283914</v>
      </c>
      <c r="D43" s="111">
        <f t="shared" si="2"/>
        <v>2444482.9378139614</v>
      </c>
      <c r="E43" s="111">
        <f t="shared" si="3"/>
        <v>659062.48373129452</v>
      </c>
      <c r="F43" s="111">
        <f t="shared" si="4"/>
        <v>158663.19052790425</v>
      </c>
      <c r="G43" s="51">
        <f t="shared" si="5"/>
        <v>5661502.2292069765</v>
      </c>
      <c r="I43">
        <v>1.2204860809838789</v>
      </c>
      <c r="K43">
        <v>0.84877879785207</v>
      </c>
    </row>
    <row r="44" spans="1:11" ht="18.75">
      <c r="A44" s="82" t="s">
        <v>38</v>
      </c>
      <c r="B44" s="111">
        <f t="shared" si="0"/>
        <v>1512844.8019607994</v>
      </c>
      <c r="C44" s="111">
        <f t="shared" si="1"/>
        <v>1272302.0959639703</v>
      </c>
      <c r="D44" s="111">
        <f t="shared" si="2"/>
        <v>3242681.4481205614</v>
      </c>
      <c r="E44" s="111">
        <f t="shared" si="3"/>
        <v>692318.80767697608</v>
      </c>
      <c r="F44" s="111">
        <f t="shared" si="4"/>
        <v>166669.34258890161</v>
      </c>
      <c r="G44" s="51">
        <f t="shared" si="5"/>
        <v>6886816.4963112082</v>
      </c>
      <c r="I44">
        <v>1.282071866068474</v>
      </c>
      <c r="K44">
        <v>1.1259310583751949</v>
      </c>
    </row>
    <row r="45" spans="1:11" ht="18.75">
      <c r="A45" s="50" t="s">
        <v>52</v>
      </c>
      <c r="B45" s="110"/>
      <c r="C45" s="111">
        <f t="shared" si="1"/>
        <v>3033951.1519140829</v>
      </c>
      <c r="D45" s="111">
        <f t="shared" si="2"/>
        <v>7732548.068595184</v>
      </c>
      <c r="E45" s="110"/>
      <c r="F45" s="110"/>
      <c r="G45" s="51">
        <f t="shared" si="5"/>
        <v>10766499.220509266</v>
      </c>
      <c r="I45" s="108">
        <f>SUM(I4:I44)</f>
        <v>100</v>
      </c>
      <c r="K45">
        <v>2.6849125238177725</v>
      </c>
    </row>
    <row r="46" spans="1:11" ht="18.75">
      <c r="A46" s="50" t="s">
        <v>53</v>
      </c>
      <c r="B46" s="110"/>
      <c r="C46" s="111">
        <f t="shared" si="1"/>
        <v>4834747.9646630865</v>
      </c>
      <c r="D46" s="111">
        <f t="shared" si="2"/>
        <v>12322189.502858134</v>
      </c>
      <c r="E46" s="110"/>
      <c r="F46" s="110"/>
      <c r="G46" s="51">
        <f t="shared" si="5"/>
        <v>17156937.46752122</v>
      </c>
      <c r="K46">
        <v>4.2785380218257405</v>
      </c>
    </row>
    <row r="47" spans="1:11" ht="18.75">
      <c r="A47" s="50" t="s">
        <v>54</v>
      </c>
      <c r="B47" s="110"/>
      <c r="C47" s="111">
        <f t="shared" si="1"/>
        <v>7203187.250996015</v>
      </c>
      <c r="D47" s="111">
        <f t="shared" si="2"/>
        <v>18358565.737051792</v>
      </c>
      <c r="E47" s="110"/>
      <c r="F47" s="110"/>
      <c r="G47" s="51">
        <f t="shared" si="5"/>
        <v>25561752.988047808</v>
      </c>
      <c r="K47">
        <v>6.3745019920318722</v>
      </c>
    </row>
    <row r="48" spans="1:11" ht="18.75">
      <c r="A48" s="50" t="s">
        <v>55</v>
      </c>
      <c r="B48" s="110"/>
      <c r="C48" s="111">
        <f t="shared" si="1"/>
        <v>2720769.0975229521</v>
      </c>
      <c r="D48" s="111">
        <f t="shared" si="2"/>
        <v>6934349.5582885854</v>
      </c>
      <c r="E48" s="110"/>
      <c r="F48" s="110"/>
      <c r="G48" s="51">
        <f t="shared" si="5"/>
        <v>9655118.6558115371</v>
      </c>
      <c r="K48">
        <v>2.4077602632946475</v>
      </c>
    </row>
    <row r="49" spans="1:11" ht="18.75">
      <c r="A49" s="50" t="s">
        <v>56</v>
      </c>
      <c r="B49" s="110"/>
      <c r="C49" s="111">
        <f t="shared" si="1"/>
        <v>3405854.8415035512</v>
      </c>
      <c r="D49" s="111">
        <f t="shared" si="2"/>
        <v>8680408.7995842714</v>
      </c>
      <c r="E49" s="110"/>
      <c r="F49" s="110"/>
      <c r="G49" s="51">
        <f t="shared" si="5"/>
        <v>12086263.641087823</v>
      </c>
      <c r="K49">
        <v>3.0140308331889831</v>
      </c>
    </row>
    <row r="50" spans="1:11" ht="18.75">
      <c r="A50" s="50" t="s">
        <v>128</v>
      </c>
      <c r="B50" s="110"/>
      <c r="C50" s="111">
        <f t="shared" si="1"/>
        <v>4541139.7886714013</v>
      </c>
      <c r="D50" s="111">
        <f t="shared" si="2"/>
        <v>11573878.399445696</v>
      </c>
      <c r="E50" s="110"/>
      <c r="F50" s="110"/>
      <c r="G50" s="51">
        <f t="shared" si="5"/>
        <v>16115018.188117098</v>
      </c>
      <c r="K50">
        <v>4.0187077775853108</v>
      </c>
    </row>
    <row r="51" spans="1:11" ht="18.75">
      <c r="A51" s="50" t="s">
        <v>138</v>
      </c>
      <c r="B51" s="83"/>
      <c r="C51" s="83"/>
      <c r="D51" s="83"/>
      <c r="E51" s="83"/>
      <c r="F51" s="83"/>
      <c r="G51" s="51">
        <f t="shared" si="5"/>
        <v>0</v>
      </c>
    </row>
    <row r="52" spans="1:11" ht="19.5" thickBot="1">
      <c r="A52" s="52" t="s">
        <v>57</v>
      </c>
      <c r="B52" s="53">
        <f>SUM(B4:B51)</f>
        <v>118000000</v>
      </c>
      <c r="C52" s="53">
        <f t="shared" ref="C52:G52" si="6">SUM(C4:C51)</f>
        <v>112999999.99999999</v>
      </c>
      <c r="D52" s="53">
        <f t="shared" si="6"/>
        <v>287999999.99999994</v>
      </c>
      <c r="E52" s="53">
        <f t="shared" si="6"/>
        <v>53921899.748194769</v>
      </c>
      <c r="F52" s="53">
        <f t="shared" si="6"/>
        <v>13000000</v>
      </c>
      <c r="G52" s="54">
        <f t="shared" si="6"/>
        <v>585921899.74819481</v>
      </c>
      <c r="K52" s="109">
        <f>SUM(K4:K51)</f>
        <v>100</v>
      </c>
    </row>
    <row r="53" spans="1:11" ht="18.75">
      <c r="A53" s="46" t="s">
        <v>131</v>
      </c>
      <c r="B53" s="49">
        <v>118000000</v>
      </c>
      <c r="C53" s="49">
        <v>113000000</v>
      </c>
      <c r="D53" s="49">
        <v>288000000</v>
      </c>
      <c r="E53" s="49">
        <v>54000000</v>
      </c>
      <c r="F53" s="49">
        <v>13000000</v>
      </c>
      <c r="G53" s="49">
        <f>SUM(B53:F53)</f>
        <v>586000000</v>
      </c>
    </row>
    <row r="54" spans="1:11">
      <c r="B54" s="3">
        <f>B53-B52</f>
        <v>0</v>
      </c>
      <c r="C54" s="3">
        <f t="shared" ref="C54:G54" si="7">C53-C52</f>
        <v>0</v>
      </c>
      <c r="D54" s="3">
        <f t="shared" si="7"/>
        <v>0</v>
      </c>
      <c r="E54" s="3">
        <f t="shared" si="7"/>
        <v>78100.251805230975</v>
      </c>
      <c r="F54" s="3">
        <f t="shared" si="7"/>
        <v>0</v>
      </c>
      <c r="G54" s="3">
        <f t="shared" si="7"/>
        <v>78100.251805186272</v>
      </c>
    </row>
  </sheetData>
  <mergeCells count="1">
    <mergeCell ref="A1:G1"/>
  </mergeCells>
  <phoneticPr fontId="1" type="noConversion"/>
  <pageMargins left="0.5" right="0.51" top="0.39370078740157483" bottom="0.34" header="0.31496062992125984" footer="0.31496062992125984"/>
  <pageSetup paperSize="9" scale="76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N103"/>
  <sheetViews>
    <sheetView topLeftCell="A38" zoomScale="70" zoomScaleNormal="70" workbookViewId="0">
      <selection activeCell="A18" sqref="A18:XFD18"/>
    </sheetView>
  </sheetViews>
  <sheetFormatPr defaultRowHeight="16.5"/>
  <cols>
    <col min="1" max="7" width="11.75" customWidth="1"/>
    <col min="9" max="9" width="11.375" bestFit="1" customWidth="1"/>
    <col min="10" max="10" width="10.5" bestFit="1" customWidth="1"/>
    <col min="11" max="11" width="10.5" customWidth="1"/>
    <col min="12" max="12" width="9.5" customWidth="1"/>
    <col min="14" max="14" width="11.25" bestFit="1" customWidth="1"/>
  </cols>
  <sheetData>
    <row r="1" spans="1:14" ht="25.5" customHeight="1" thickBot="1">
      <c r="A1" s="85" t="s">
        <v>135</v>
      </c>
      <c r="B1" s="85"/>
      <c r="C1" s="85"/>
      <c r="D1" s="85"/>
      <c r="E1" s="85"/>
      <c r="F1" s="85"/>
      <c r="G1" s="85"/>
    </row>
    <row r="2" spans="1:14">
      <c r="A2" s="90" t="s">
        <v>43</v>
      </c>
      <c r="B2" s="92" t="s">
        <v>139</v>
      </c>
      <c r="C2" s="93"/>
      <c r="D2" s="94" t="s">
        <v>126</v>
      </c>
      <c r="E2" s="95"/>
      <c r="F2" s="96" t="s">
        <v>47</v>
      </c>
      <c r="G2" s="88" t="s">
        <v>48</v>
      </c>
      <c r="N2" s="1" t="s">
        <v>40</v>
      </c>
    </row>
    <row r="3" spans="1:14" ht="17.25" thickBot="1">
      <c r="A3" s="91"/>
      <c r="B3" s="62" t="s">
        <v>45</v>
      </c>
      <c r="C3" s="63" t="s">
        <v>42</v>
      </c>
      <c r="D3" s="64" t="s">
        <v>46</v>
      </c>
      <c r="E3" s="64" t="s">
        <v>42</v>
      </c>
      <c r="F3" s="97"/>
      <c r="G3" s="89"/>
      <c r="I3" s="5" t="s">
        <v>63</v>
      </c>
      <c r="J3" s="5" t="s">
        <v>67</v>
      </c>
      <c r="K3" s="5" t="s">
        <v>66</v>
      </c>
      <c r="N3" s="1"/>
    </row>
    <row r="4" spans="1:14" ht="17.25" thickTop="1">
      <c r="A4" s="61" t="s">
        <v>41</v>
      </c>
      <c r="B4" s="65">
        <v>204861</v>
      </c>
      <c r="C4" s="66">
        <f>(B4/$B$45)*100</f>
        <v>3.3922910619875819</v>
      </c>
      <c r="D4" s="67">
        <v>153</v>
      </c>
      <c r="E4" s="66">
        <f>(D4/$D$45)*100</f>
        <v>3.4320323014804845</v>
      </c>
      <c r="F4" s="66">
        <f t="shared" ref="F4:F44" si="0">C4+E4</f>
        <v>6.824323363468066</v>
      </c>
      <c r="G4" s="68">
        <f>F4/2</f>
        <v>3.412161681734033</v>
      </c>
      <c r="I4" s="7">
        <f>ROUND($I$46*G4%/100000,0)*100</f>
        <v>3000</v>
      </c>
      <c r="J4" s="7">
        <f>ROUND($J$46*G4%/100000,0)*100</f>
        <v>2200</v>
      </c>
      <c r="K4" s="7">
        <f>ROUND($K$46*G4%/100000,0)*100</f>
        <v>400</v>
      </c>
      <c r="N4" s="2">
        <v>519977</v>
      </c>
    </row>
    <row r="5" spans="1:14">
      <c r="A5" s="59" t="s">
        <v>0</v>
      </c>
      <c r="B5" s="69">
        <v>190119</v>
      </c>
      <c r="C5" s="70">
        <f t="shared" ref="C5:C45" si="1">(B5/$B$45)*100</f>
        <v>3.1481784449652066</v>
      </c>
      <c r="D5" s="71">
        <v>127</v>
      </c>
      <c r="E5" s="70">
        <f t="shared" ref="E5:E44" si="2">(D5/$D$45)*100</f>
        <v>2.8488111260655002</v>
      </c>
      <c r="F5" s="70">
        <f t="shared" si="0"/>
        <v>5.9969895710307064</v>
      </c>
      <c r="G5" s="72">
        <f t="shared" ref="G5:G45" si="3">F5/2</f>
        <v>2.9984947855153532</v>
      </c>
      <c r="I5" s="7">
        <f t="shared" ref="I5:I44" si="4">ROUND($I$46*G5%/100000,0)*100</f>
        <v>2700</v>
      </c>
      <c r="J5" s="7">
        <f t="shared" ref="J5:J44" si="5">ROUND($J$46*G5%/100000,0)*100</f>
        <v>2000</v>
      </c>
      <c r="K5" s="7">
        <f t="shared" ref="K5:K44" si="6">ROUND($K$46*G5%/100000,0)*100</f>
        <v>400</v>
      </c>
      <c r="N5" s="2">
        <v>504606</v>
      </c>
    </row>
    <row r="6" spans="1:14">
      <c r="A6" s="59" t="s">
        <v>1</v>
      </c>
      <c r="B6" s="69">
        <v>127063</v>
      </c>
      <c r="C6" s="70">
        <f t="shared" si="1"/>
        <v>2.104034829515272</v>
      </c>
      <c r="D6" s="71">
        <v>87</v>
      </c>
      <c r="E6" s="70">
        <f t="shared" si="2"/>
        <v>1.9515477792732168</v>
      </c>
      <c r="F6" s="70">
        <f t="shared" si="0"/>
        <v>4.0555826087884892</v>
      </c>
      <c r="G6" s="72">
        <f t="shared" si="3"/>
        <v>2.0277913043942446</v>
      </c>
      <c r="I6" s="7">
        <f t="shared" si="4"/>
        <v>1800</v>
      </c>
      <c r="J6" s="7">
        <f t="shared" si="5"/>
        <v>1300</v>
      </c>
      <c r="K6" s="7">
        <f t="shared" si="6"/>
        <v>300</v>
      </c>
      <c r="N6" s="2">
        <v>334332</v>
      </c>
    </row>
    <row r="7" spans="1:14">
      <c r="A7" s="59" t="s">
        <v>2</v>
      </c>
      <c r="B7" s="69">
        <v>171888</v>
      </c>
      <c r="C7" s="70">
        <f t="shared" si="1"/>
        <v>2.8462915150415236</v>
      </c>
      <c r="D7" s="71">
        <v>103</v>
      </c>
      <c r="E7" s="70">
        <f t="shared" si="2"/>
        <v>2.31045311799013</v>
      </c>
      <c r="F7" s="70">
        <f t="shared" si="0"/>
        <v>5.1567446330316535</v>
      </c>
      <c r="G7" s="72">
        <f t="shared" si="3"/>
        <v>2.5783723165158268</v>
      </c>
      <c r="I7" s="7">
        <f t="shared" si="4"/>
        <v>2300</v>
      </c>
      <c r="J7" s="7">
        <f t="shared" si="5"/>
        <v>1700</v>
      </c>
      <c r="K7" s="7">
        <f t="shared" si="6"/>
        <v>300</v>
      </c>
      <c r="N7" s="2">
        <v>404893</v>
      </c>
    </row>
    <row r="8" spans="1:14">
      <c r="A8" s="59" t="s">
        <v>3</v>
      </c>
      <c r="B8" s="69">
        <v>208231</v>
      </c>
      <c r="C8" s="70">
        <f t="shared" si="1"/>
        <v>3.4480948551883288</v>
      </c>
      <c r="D8" s="71">
        <v>141</v>
      </c>
      <c r="E8" s="70">
        <f t="shared" si="2"/>
        <v>3.1628532974427999</v>
      </c>
      <c r="F8" s="70">
        <f t="shared" si="0"/>
        <v>6.6109481526311287</v>
      </c>
      <c r="G8" s="72">
        <f t="shared" si="3"/>
        <v>3.3054740763155643</v>
      </c>
      <c r="I8" s="7">
        <f t="shared" si="4"/>
        <v>2900</v>
      </c>
      <c r="J8" s="7">
        <f t="shared" si="5"/>
        <v>2200</v>
      </c>
      <c r="K8" s="7">
        <f t="shared" si="6"/>
        <v>400</v>
      </c>
      <c r="N8" s="2">
        <v>531395</v>
      </c>
    </row>
    <row r="9" spans="1:14">
      <c r="A9" s="59" t="s">
        <v>4</v>
      </c>
      <c r="B9" s="69">
        <v>217217</v>
      </c>
      <c r="C9" s="70">
        <f t="shared" si="1"/>
        <v>3.5968939310642662</v>
      </c>
      <c r="D9" s="71">
        <v>136</v>
      </c>
      <c r="E9" s="70">
        <f t="shared" si="2"/>
        <v>3.0506953790937641</v>
      </c>
      <c r="F9" s="70">
        <f t="shared" si="0"/>
        <v>6.6475893101580308</v>
      </c>
      <c r="G9" s="72">
        <f t="shared" si="3"/>
        <v>3.3237946550790154</v>
      </c>
      <c r="I9" s="7">
        <f t="shared" si="4"/>
        <v>3000</v>
      </c>
      <c r="J9" s="7">
        <f t="shared" si="5"/>
        <v>2200</v>
      </c>
      <c r="K9" s="7">
        <f t="shared" si="6"/>
        <v>400</v>
      </c>
      <c r="N9" s="2">
        <v>555844</v>
      </c>
    </row>
    <row r="10" spans="1:14">
      <c r="A10" s="59" t="s">
        <v>5</v>
      </c>
      <c r="B10" s="69">
        <v>215118</v>
      </c>
      <c r="C10" s="70">
        <f t="shared" si="1"/>
        <v>3.5621366129846321</v>
      </c>
      <c r="D10" s="71">
        <v>139</v>
      </c>
      <c r="E10" s="70">
        <f t="shared" si="2"/>
        <v>3.1179901301031854</v>
      </c>
      <c r="F10" s="70">
        <f t="shared" si="0"/>
        <v>6.6801267430878175</v>
      </c>
      <c r="G10" s="72">
        <f t="shared" si="3"/>
        <v>3.3400633715439088</v>
      </c>
      <c r="I10" s="7">
        <f t="shared" si="4"/>
        <v>3000</v>
      </c>
      <c r="J10" s="7">
        <f t="shared" si="5"/>
        <v>2200</v>
      </c>
      <c r="K10" s="7">
        <f t="shared" si="6"/>
        <v>400</v>
      </c>
      <c r="N10" s="2">
        <v>545222</v>
      </c>
    </row>
    <row r="11" spans="1:14">
      <c r="A11" s="59" t="s">
        <v>6</v>
      </c>
      <c r="B11" s="69">
        <v>202448</v>
      </c>
      <c r="C11" s="70">
        <f t="shared" si="1"/>
        <v>3.3523342213367209</v>
      </c>
      <c r="D11" s="71">
        <v>132</v>
      </c>
      <c r="E11" s="70">
        <f t="shared" si="2"/>
        <v>2.9609690444145356</v>
      </c>
      <c r="F11" s="70">
        <f t="shared" si="0"/>
        <v>6.3133032657512569</v>
      </c>
      <c r="G11" s="72">
        <f t="shared" si="3"/>
        <v>3.1566516328756284</v>
      </c>
      <c r="I11" s="7">
        <f t="shared" si="4"/>
        <v>2800</v>
      </c>
      <c r="J11" s="7">
        <f t="shared" si="5"/>
        <v>2100</v>
      </c>
      <c r="K11" s="7">
        <f t="shared" si="6"/>
        <v>400</v>
      </c>
      <c r="N11" s="2">
        <v>498196</v>
      </c>
    </row>
    <row r="12" spans="1:14">
      <c r="A12" s="59" t="s">
        <v>8</v>
      </c>
      <c r="B12" s="69">
        <v>124407</v>
      </c>
      <c r="C12" s="70">
        <f t="shared" si="1"/>
        <v>2.0600541545178883</v>
      </c>
      <c r="D12" s="71">
        <v>89</v>
      </c>
      <c r="E12" s="70">
        <f t="shared" si="2"/>
        <v>1.996410946612831</v>
      </c>
      <c r="F12" s="70">
        <f t="shared" si="0"/>
        <v>4.0564651011307191</v>
      </c>
      <c r="G12" s="72">
        <f t="shared" si="3"/>
        <v>2.0282325505653596</v>
      </c>
      <c r="I12" s="7">
        <f t="shared" si="4"/>
        <v>1800</v>
      </c>
      <c r="J12" s="7">
        <f t="shared" si="5"/>
        <v>1300</v>
      </c>
      <c r="K12" s="7">
        <f t="shared" si="6"/>
        <v>300</v>
      </c>
      <c r="N12" s="2">
        <v>335375</v>
      </c>
    </row>
    <row r="13" spans="1:14">
      <c r="A13" s="59" t="s">
        <v>7</v>
      </c>
      <c r="B13" s="69">
        <v>136299</v>
      </c>
      <c r="C13" s="70">
        <f t="shared" si="1"/>
        <v>2.2569736526612942</v>
      </c>
      <c r="D13" s="71">
        <v>90</v>
      </c>
      <c r="E13" s="70">
        <f t="shared" si="2"/>
        <v>2.0188425302826376</v>
      </c>
      <c r="F13" s="70">
        <f t="shared" si="0"/>
        <v>4.2758161829439318</v>
      </c>
      <c r="G13" s="72">
        <f t="shared" si="3"/>
        <v>2.1379080914719659</v>
      </c>
      <c r="I13" s="7">
        <f t="shared" si="4"/>
        <v>1900</v>
      </c>
      <c r="J13" s="7">
        <f t="shared" si="5"/>
        <v>1400</v>
      </c>
      <c r="K13" s="7">
        <f t="shared" si="6"/>
        <v>300</v>
      </c>
      <c r="N13" s="2">
        <v>351053</v>
      </c>
    </row>
    <row r="14" spans="1:14">
      <c r="A14" s="59" t="s">
        <v>9</v>
      </c>
      <c r="B14" s="69">
        <v>106771</v>
      </c>
      <c r="C14" s="70">
        <f t="shared" si="1"/>
        <v>1.7680198230970077</v>
      </c>
      <c r="D14" s="71">
        <v>110</v>
      </c>
      <c r="E14" s="70">
        <f t="shared" si="2"/>
        <v>2.4674742036787798</v>
      </c>
      <c r="F14" s="70">
        <f t="shared" si="0"/>
        <v>4.2354940267757879</v>
      </c>
      <c r="G14" s="72">
        <f t="shared" si="3"/>
        <v>2.117747013387894</v>
      </c>
      <c r="I14" s="7">
        <f t="shared" si="4"/>
        <v>1900</v>
      </c>
      <c r="J14" s="7">
        <f t="shared" si="5"/>
        <v>1400</v>
      </c>
      <c r="K14" s="7">
        <f t="shared" si="6"/>
        <v>300</v>
      </c>
      <c r="N14" s="2">
        <v>287519</v>
      </c>
    </row>
    <row r="15" spans="1:14">
      <c r="A15" s="59" t="s">
        <v>10</v>
      </c>
      <c r="B15" s="69">
        <v>282284</v>
      </c>
      <c r="C15" s="70">
        <f t="shared" si="1"/>
        <v>4.6743376735547644</v>
      </c>
      <c r="D15" s="71">
        <v>184</v>
      </c>
      <c r="E15" s="70">
        <f t="shared" si="2"/>
        <v>4.1274113952445042</v>
      </c>
      <c r="F15" s="70">
        <f t="shared" si="0"/>
        <v>8.8017490687992677</v>
      </c>
      <c r="G15" s="72">
        <f t="shared" si="3"/>
        <v>4.4008745343996338</v>
      </c>
      <c r="I15" s="7">
        <f t="shared" si="4"/>
        <v>3900</v>
      </c>
      <c r="J15" s="7">
        <f t="shared" si="5"/>
        <v>2900</v>
      </c>
      <c r="K15" s="7">
        <f t="shared" si="6"/>
        <v>600</v>
      </c>
      <c r="N15" s="2">
        <v>755529</v>
      </c>
    </row>
    <row r="16" spans="1:14">
      <c r="A16" s="59" t="s">
        <v>11</v>
      </c>
      <c r="B16" s="69">
        <v>204739</v>
      </c>
      <c r="C16" s="70">
        <f t="shared" si="1"/>
        <v>3.3902708653197804</v>
      </c>
      <c r="D16" s="71">
        <v>142</v>
      </c>
      <c r="E16" s="70">
        <f t="shared" si="2"/>
        <v>3.1852848811126067</v>
      </c>
      <c r="F16" s="70">
        <f t="shared" si="0"/>
        <v>6.5755557464323875</v>
      </c>
      <c r="G16" s="72">
        <f t="shared" si="3"/>
        <v>3.2877778732161937</v>
      </c>
      <c r="I16" s="7">
        <f t="shared" si="4"/>
        <v>2900</v>
      </c>
      <c r="J16" s="7">
        <f t="shared" si="5"/>
        <v>2200</v>
      </c>
      <c r="K16" s="7">
        <f t="shared" si="6"/>
        <v>400</v>
      </c>
      <c r="N16" s="2">
        <v>469535</v>
      </c>
    </row>
    <row r="17" spans="1:14">
      <c r="A17" s="59" t="s">
        <v>12</v>
      </c>
      <c r="B17" s="69">
        <v>186229</v>
      </c>
      <c r="C17" s="70">
        <f t="shared" si="1"/>
        <v>3.0837639774426826</v>
      </c>
      <c r="D17" s="71">
        <v>159</v>
      </c>
      <c r="E17" s="70">
        <f t="shared" si="2"/>
        <v>3.5666218034993271</v>
      </c>
      <c r="F17" s="70">
        <f t="shared" si="0"/>
        <v>6.6503857809420097</v>
      </c>
      <c r="G17" s="72">
        <f t="shared" si="3"/>
        <v>3.3251928904710049</v>
      </c>
      <c r="I17" s="7">
        <f t="shared" si="4"/>
        <v>3000</v>
      </c>
      <c r="J17" s="7">
        <f t="shared" si="5"/>
        <v>2200</v>
      </c>
      <c r="K17" s="7">
        <f t="shared" si="6"/>
        <v>400</v>
      </c>
      <c r="N17" s="2">
        <v>501889</v>
      </c>
    </row>
    <row r="18" spans="1:14">
      <c r="A18" s="59" t="s">
        <v>13</v>
      </c>
      <c r="B18" s="69">
        <v>327617</v>
      </c>
      <c r="C18" s="70">
        <f t="shared" si="1"/>
        <v>5.425006325533829</v>
      </c>
      <c r="D18" s="71">
        <v>221</v>
      </c>
      <c r="E18" s="70">
        <f t="shared" si="2"/>
        <v>4.9573799910273664</v>
      </c>
      <c r="F18" s="70">
        <f t="shared" si="0"/>
        <v>10.382386316561195</v>
      </c>
      <c r="G18" s="72">
        <f t="shared" si="3"/>
        <v>5.1911931582805977</v>
      </c>
      <c r="I18" s="7">
        <f t="shared" si="4"/>
        <v>4600</v>
      </c>
      <c r="J18" s="7">
        <v>4250</v>
      </c>
      <c r="K18" s="7">
        <f t="shared" si="6"/>
        <v>700</v>
      </c>
      <c r="N18" s="2">
        <v>848987</v>
      </c>
    </row>
    <row r="19" spans="1:14">
      <c r="A19" s="59" t="s">
        <v>14</v>
      </c>
      <c r="B19" s="69">
        <v>306895</v>
      </c>
      <c r="C19" s="70">
        <f t="shared" si="1"/>
        <v>5.0818709538110181</v>
      </c>
      <c r="D19" s="71">
        <v>186</v>
      </c>
      <c r="E19" s="70">
        <f t="shared" si="2"/>
        <v>4.1722745625841187</v>
      </c>
      <c r="F19" s="70">
        <f t="shared" si="0"/>
        <v>9.2541455163951376</v>
      </c>
      <c r="G19" s="72">
        <f t="shared" si="3"/>
        <v>4.6270727581975688</v>
      </c>
      <c r="I19" s="7">
        <f t="shared" si="4"/>
        <v>4100</v>
      </c>
      <c r="J19" s="7">
        <f t="shared" si="5"/>
        <v>3000</v>
      </c>
      <c r="K19" s="7">
        <f t="shared" si="6"/>
        <v>600</v>
      </c>
      <c r="N19" s="2">
        <v>766831</v>
      </c>
    </row>
    <row r="20" spans="1:14">
      <c r="A20" s="59" t="s">
        <v>15</v>
      </c>
      <c r="B20" s="69">
        <v>218821</v>
      </c>
      <c r="C20" s="70">
        <f t="shared" si="1"/>
        <v>3.6234545495491322</v>
      </c>
      <c r="D20" s="71">
        <v>148</v>
      </c>
      <c r="E20" s="70">
        <f t="shared" si="2"/>
        <v>3.3198743831314492</v>
      </c>
      <c r="F20" s="70">
        <f t="shared" si="0"/>
        <v>6.9433289326805809</v>
      </c>
      <c r="G20" s="72">
        <f t="shared" si="3"/>
        <v>3.4716644663402905</v>
      </c>
      <c r="I20" s="7">
        <f t="shared" si="4"/>
        <v>3100</v>
      </c>
      <c r="J20" s="7">
        <f t="shared" si="5"/>
        <v>2300</v>
      </c>
      <c r="K20" s="7">
        <f t="shared" si="6"/>
        <v>500</v>
      </c>
      <c r="N20" s="2">
        <v>585558</v>
      </c>
    </row>
    <row r="21" spans="1:14">
      <c r="A21" s="59" t="s">
        <v>16</v>
      </c>
      <c r="B21" s="69">
        <v>174272</v>
      </c>
      <c r="C21" s="70">
        <f t="shared" si="1"/>
        <v>2.8857681450090542</v>
      </c>
      <c r="D21" s="71">
        <v>111</v>
      </c>
      <c r="E21" s="70">
        <f t="shared" si="2"/>
        <v>2.489905787348587</v>
      </c>
      <c r="F21" s="70">
        <f t="shared" si="0"/>
        <v>5.3756739323576408</v>
      </c>
      <c r="G21" s="72">
        <f t="shared" si="3"/>
        <v>2.6878369661788204</v>
      </c>
      <c r="I21" s="7">
        <f t="shared" si="4"/>
        <v>2400</v>
      </c>
      <c r="J21" s="7">
        <f t="shared" si="5"/>
        <v>1800</v>
      </c>
      <c r="K21" s="7">
        <f t="shared" si="6"/>
        <v>300</v>
      </c>
      <c r="N21" s="2">
        <v>441988</v>
      </c>
    </row>
    <row r="22" spans="1:14">
      <c r="A22" s="59" t="s">
        <v>17</v>
      </c>
      <c r="B22" s="69">
        <v>157755</v>
      </c>
      <c r="C22" s="70">
        <f t="shared" si="1"/>
        <v>2.6122633223690745</v>
      </c>
      <c r="D22" s="71">
        <v>118</v>
      </c>
      <c r="E22" s="70">
        <f t="shared" si="2"/>
        <v>2.6469268730372364</v>
      </c>
      <c r="F22" s="70">
        <f t="shared" si="0"/>
        <v>5.2591901954063109</v>
      </c>
      <c r="G22" s="72">
        <f t="shared" si="3"/>
        <v>2.6295950977031555</v>
      </c>
      <c r="I22" s="7">
        <f t="shared" si="4"/>
        <v>2300</v>
      </c>
      <c r="J22" s="7">
        <f t="shared" si="5"/>
        <v>1700</v>
      </c>
      <c r="K22" s="7">
        <f t="shared" si="6"/>
        <v>300</v>
      </c>
      <c r="N22" s="2">
        <v>398256</v>
      </c>
    </row>
    <row r="23" spans="1:14">
      <c r="A23" s="59" t="s">
        <v>18</v>
      </c>
      <c r="B23" s="69">
        <v>128208</v>
      </c>
      <c r="C23" s="70">
        <f t="shared" si="1"/>
        <v>2.1229948720122618</v>
      </c>
      <c r="D23" s="71">
        <v>86</v>
      </c>
      <c r="E23" s="70">
        <f t="shared" si="2"/>
        <v>1.9291161956034097</v>
      </c>
      <c r="F23" s="70">
        <f t="shared" si="0"/>
        <v>4.0521110676156713</v>
      </c>
      <c r="G23" s="72">
        <f t="shared" si="3"/>
        <v>2.0260555338078357</v>
      </c>
      <c r="I23" s="7">
        <f t="shared" si="4"/>
        <v>1800</v>
      </c>
      <c r="J23" s="7">
        <f t="shared" si="5"/>
        <v>1300</v>
      </c>
      <c r="K23" s="7">
        <f t="shared" si="6"/>
        <v>300</v>
      </c>
      <c r="N23" s="2">
        <v>344978</v>
      </c>
    </row>
    <row r="24" spans="1:14">
      <c r="A24" s="59" t="s">
        <v>19</v>
      </c>
      <c r="B24" s="69">
        <v>188043</v>
      </c>
      <c r="C24" s="70">
        <f t="shared" si="1"/>
        <v>3.1138019836344197</v>
      </c>
      <c r="D24" s="71">
        <v>127</v>
      </c>
      <c r="E24" s="70">
        <f t="shared" si="2"/>
        <v>2.8488111260655002</v>
      </c>
      <c r="F24" s="70">
        <f t="shared" si="0"/>
        <v>5.9626131096999195</v>
      </c>
      <c r="G24" s="72">
        <f t="shared" si="3"/>
        <v>2.9813065548499598</v>
      </c>
      <c r="I24" s="7">
        <v>2900</v>
      </c>
      <c r="J24" s="7">
        <f t="shared" si="5"/>
        <v>2000</v>
      </c>
      <c r="K24" s="7">
        <f t="shared" si="6"/>
        <v>400</v>
      </c>
      <c r="N24" s="2">
        <v>535943</v>
      </c>
    </row>
    <row r="25" spans="1:14">
      <c r="A25" s="59" t="s">
        <v>22</v>
      </c>
      <c r="B25" s="69">
        <v>166224</v>
      </c>
      <c r="C25" s="70">
        <f t="shared" si="1"/>
        <v>2.7525014008904765</v>
      </c>
      <c r="D25" s="71">
        <v>125</v>
      </c>
      <c r="E25" s="70">
        <f t="shared" si="2"/>
        <v>2.8039479587258862</v>
      </c>
      <c r="F25" s="70">
        <f t="shared" si="0"/>
        <v>5.5564493596163622</v>
      </c>
      <c r="G25" s="72">
        <f t="shared" si="3"/>
        <v>2.7782246798081811</v>
      </c>
      <c r="I25" s="7">
        <f t="shared" si="4"/>
        <v>2500</v>
      </c>
      <c r="J25" s="7">
        <f t="shared" si="5"/>
        <v>1800</v>
      </c>
      <c r="K25" s="7">
        <f t="shared" si="6"/>
        <v>400</v>
      </c>
      <c r="N25" s="2">
        <v>439803</v>
      </c>
    </row>
    <row r="26" spans="1:14">
      <c r="A26" s="59" t="s">
        <v>20</v>
      </c>
      <c r="B26" s="69">
        <v>203183</v>
      </c>
      <c r="C26" s="70">
        <f t="shared" si="1"/>
        <v>3.3645050783107715</v>
      </c>
      <c r="D26" s="71">
        <v>133</v>
      </c>
      <c r="E26" s="70">
        <f t="shared" si="2"/>
        <v>2.9834006280843428</v>
      </c>
      <c r="F26" s="70">
        <f t="shared" si="0"/>
        <v>6.3479057063951139</v>
      </c>
      <c r="G26" s="72">
        <f t="shared" si="3"/>
        <v>3.1739528531975569</v>
      </c>
      <c r="I26" s="7">
        <f t="shared" si="4"/>
        <v>2800</v>
      </c>
      <c r="J26" s="7">
        <f t="shared" si="5"/>
        <v>2100</v>
      </c>
      <c r="K26" s="7">
        <f t="shared" si="6"/>
        <v>400</v>
      </c>
      <c r="N26" s="2">
        <v>538404</v>
      </c>
    </row>
    <row r="27" spans="1:14">
      <c r="A27" s="59" t="s">
        <v>21</v>
      </c>
      <c r="B27" s="69">
        <v>189122</v>
      </c>
      <c r="C27" s="70">
        <f t="shared" si="1"/>
        <v>3.1316691328521071</v>
      </c>
      <c r="D27" s="71">
        <v>151</v>
      </c>
      <c r="E27" s="70">
        <f t="shared" si="2"/>
        <v>3.3871691341408701</v>
      </c>
      <c r="F27" s="70">
        <f t="shared" si="0"/>
        <v>6.5188382669929776</v>
      </c>
      <c r="G27" s="72">
        <f t="shared" si="3"/>
        <v>3.2594191334964888</v>
      </c>
      <c r="I27" s="7">
        <f t="shared" si="4"/>
        <v>2900</v>
      </c>
      <c r="J27" s="7">
        <f t="shared" si="5"/>
        <v>2100</v>
      </c>
      <c r="K27" s="7">
        <f t="shared" si="6"/>
        <v>400</v>
      </c>
      <c r="N27" s="2">
        <v>460532</v>
      </c>
    </row>
    <row r="28" spans="1:14">
      <c r="A28" s="59" t="s">
        <v>23</v>
      </c>
      <c r="B28" s="69">
        <v>226316</v>
      </c>
      <c r="C28" s="70">
        <f t="shared" si="1"/>
        <v>3.7475641727062818</v>
      </c>
      <c r="D28" s="71">
        <v>197</v>
      </c>
      <c r="E28" s="70">
        <f t="shared" si="2"/>
        <v>4.4190219829519961</v>
      </c>
      <c r="F28" s="70">
        <f t="shared" si="0"/>
        <v>8.1665861556582779</v>
      </c>
      <c r="G28" s="72">
        <f t="shared" si="3"/>
        <v>4.083293077829139</v>
      </c>
      <c r="I28" s="7">
        <f t="shared" si="4"/>
        <v>3600</v>
      </c>
      <c r="J28" s="7">
        <f t="shared" si="5"/>
        <v>2700</v>
      </c>
      <c r="K28" s="7">
        <f t="shared" si="6"/>
        <v>500</v>
      </c>
      <c r="N28" s="2">
        <v>596525</v>
      </c>
    </row>
    <row r="29" spans="1:14">
      <c r="A29" s="59" t="s">
        <v>24</v>
      </c>
      <c r="B29" s="69">
        <v>171753</v>
      </c>
      <c r="C29" s="70">
        <f t="shared" si="1"/>
        <v>2.8440560515156776</v>
      </c>
      <c r="D29" s="71">
        <v>139</v>
      </c>
      <c r="E29" s="70">
        <f t="shared" si="2"/>
        <v>3.1179901301031854</v>
      </c>
      <c r="F29" s="70">
        <f t="shared" si="0"/>
        <v>5.962046181618863</v>
      </c>
      <c r="G29" s="72">
        <f t="shared" si="3"/>
        <v>2.9810230908094315</v>
      </c>
      <c r="I29" s="7">
        <f t="shared" si="4"/>
        <v>2700</v>
      </c>
      <c r="J29" s="7">
        <f t="shared" si="5"/>
        <v>2000</v>
      </c>
      <c r="K29" s="7">
        <f t="shared" si="6"/>
        <v>400</v>
      </c>
      <c r="N29" s="2">
        <v>423321</v>
      </c>
    </row>
    <row r="30" spans="1:14">
      <c r="A30" s="59" t="s">
        <v>25</v>
      </c>
      <c r="B30" s="69">
        <v>133231</v>
      </c>
      <c r="C30" s="70">
        <f t="shared" si="1"/>
        <v>2.2061706741628107</v>
      </c>
      <c r="D30" s="71">
        <v>107</v>
      </c>
      <c r="E30" s="70">
        <f t="shared" si="2"/>
        <v>2.4001794526693585</v>
      </c>
      <c r="F30" s="70">
        <f t="shared" si="0"/>
        <v>4.6063501268321687</v>
      </c>
      <c r="G30" s="72">
        <f t="shared" si="3"/>
        <v>2.3031750634160844</v>
      </c>
      <c r="I30" s="7">
        <f t="shared" si="4"/>
        <v>2000</v>
      </c>
      <c r="J30" s="7">
        <f t="shared" si="5"/>
        <v>1500</v>
      </c>
      <c r="K30" s="7">
        <f t="shared" si="6"/>
        <v>300</v>
      </c>
      <c r="N30" s="2">
        <v>349990</v>
      </c>
    </row>
    <row r="31" spans="1:14">
      <c r="A31" s="59" t="s">
        <v>31</v>
      </c>
      <c r="B31" s="69">
        <v>81228</v>
      </c>
      <c r="C31" s="70">
        <f t="shared" si="1"/>
        <v>1.3450535650178772</v>
      </c>
      <c r="D31" s="71">
        <v>84</v>
      </c>
      <c r="E31" s="70">
        <f t="shared" si="2"/>
        <v>1.8842530282637955</v>
      </c>
      <c r="F31" s="70">
        <f t="shared" si="0"/>
        <v>3.2293065932816729</v>
      </c>
      <c r="G31" s="72">
        <f t="shared" si="3"/>
        <v>1.6146532966408365</v>
      </c>
      <c r="I31" s="7">
        <f t="shared" si="4"/>
        <v>1400</v>
      </c>
      <c r="J31" s="7">
        <f t="shared" si="5"/>
        <v>1100</v>
      </c>
      <c r="K31" s="7">
        <f t="shared" si="6"/>
        <v>200</v>
      </c>
      <c r="N31" s="2">
        <v>204935</v>
      </c>
    </row>
    <row r="32" spans="1:14">
      <c r="A32" s="59" t="s">
        <v>33</v>
      </c>
      <c r="B32" s="69">
        <v>74265</v>
      </c>
      <c r="C32" s="70">
        <f t="shared" si="1"/>
        <v>1.229753324051468</v>
      </c>
      <c r="D32" s="71">
        <v>79</v>
      </c>
      <c r="E32" s="70">
        <f t="shared" si="2"/>
        <v>1.7720951099147599</v>
      </c>
      <c r="F32" s="70">
        <f t="shared" si="0"/>
        <v>3.0018484339662281</v>
      </c>
      <c r="G32" s="72">
        <f t="shared" si="3"/>
        <v>1.5009242169831141</v>
      </c>
      <c r="I32" s="7">
        <f t="shared" si="4"/>
        <v>1300</v>
      </c>
      <c r="J32" s="7">
        <f t="shared" si="5"/>
        <v>1000</v>
      </c>
      <c r="K32" s="7">
        <f t="shared" si="6"/>
        <v>200</v>
      </c>
      <c r="N32" s="2">
        <v>180199</v>
      </c>
    </row>
    <row r="33" spans="1:14">
      <c r="A33" s="59" t="s">
        <v>26</v>
      </c>
      <c r="B33" s="69">
        <v>67913</v>
      </c>
      <c r="C33" s="70">
        <f t="shared" si="1"/>
        <v>1.1245706254131467</v>
      </c>
      <c r="D33" s="71">
        <v>71</v>
      </c>
      <c r="E33" s="70">
        <f t="shared" si="2"/>
        <v>1.5926424405563033</v>
      </c>
      <c r="F33" s="70">
        <f t="shared" si="0"/>
        <v>2.71721306596945</v>
      </c>
      <c r="G33" s="72">
        <f t="shared" si="3"/>
        <v>1.358606532984725</v>
      </c>
      <c r="I33" s="7">
        <f t="shared" si="4"/>
        <v>1200</v>
      </c>
      <c r="J33" s="48">
        <v>450</v>
      </c>
      <c r="K33" s="7">
        <f t="shared" si="6"/>
        <v>200</v>
      </c>
      <c r="N33" s="2">
        <v>155192</v>
      </c>
    </row>
    <row r="34" spans="1:14">
      <c r="A34" s="59" t="s">
        <v>30</v>
      </c>
      <c r="B34" s="69">
        <v>124114</v>
      </c>
      <c r="C34" s="70">
        <f t="shared" si="1"/>
        <v>2.0552023707173483</v>
      </c>
      <c r="D34" s="71">
        <v>97</v>
      </c>
      <c r="E34" s="70">
        <f t="shared" si="2"/>
        <v>2.1758636159712874</v>
      </c>
      <c r="F34" s="70">
        <f t="shared" si="0"/>
        <v>4.2310659866886358</v>
      </c>
      <c r="G34" s="72">
        <f t="shared" si="3"/>
        <v>2.1155329933443179</v>
      </c>
      <c r="I34" s="7">
        <f t="shared" si="4"/>
        <v>1900</v>
      </c>
      <c r="J34" s="7">
        <f t="shared" si="5"/>
        <v>1400</v>
      </c>
      <c r="K34" s="7">
        <f t="shared" si="6"/>
        <v>300</v>
      </c>
      <c r="N34" s="2">
        <v>312579</v>
      </c>
    </row>
    <row r="35" spans="1:14">
      <c r="A35" s="59" t="s">
        <v>39</v>
      </c>
      <c r="B35" s="69">
        <v>114772</v>
      </c>
      <c r="C35" s="70">
        <f t="shared" si="1"/>
        <v>1.9005082947288101</v>
      </c>
      <c r="D35" s="71">
        <v>76</v>
      </c>
      <c r="E35" s="70">
        <f t="shared" si="2"/>
        <v>1.7048003589053389</v>
      </c>
      <c r="F35" s="70">
        <f t="shared" si="0"/>
        <v>3.605308653634149</v>
      </c>
      <c r="G35" s="72">
        <f t="shared" si="3"/>
        <v>1.8026543268170745</v>
      </c>
      <c r="I35" s="7">
        <f t="shared" si="4"/>
        <v>1600</v>
      </c>
      <c r="J35" s="7">
        <f t="shared" si="5"/>
        <v>1200</v>
      </c>
      <c r="K35" s="7">
        <f t="shared" si="6"/>
        <v>200</v>
      </c>
      <c r="N35" s="2">
        <v>301771</v>
      </c>
    </row>
    <row r="36" spans="1:14">
      <c r="A36" s="59" t="s">
        <v>27</v>
      </c>
      <c r="B36" s="69">
        <v>30703</v>
      </c>
      <c r="C36" s="70">
        <f t="shared" si="1"/>
        <v>0.50841064173368644</v>
      </c>
      <c r="D36" s="71">
        <v>43</v>
      </c>
      <c r="E36" s="70">
        <f t="shared" si="2"/>
        <v>0.96455809780170487</v>
      </c>
      <c r="F36" s="70">
        <f t="shared" si="0"/>
        <v>1.4729687395353914</v>
      </c>
      <c r="G36" s="72">
        <f t="shared" si="3"/>
        <v>0.73648436976769571</v>
      </c>
      <c r="I36" s="7">
        <f t="shared" si="4"/>
        <v>700</v>
      </c>
      <c r="J36" s="48">
        <v>250</v>
      </c>
      <c r="K36" s="7">
        <f t="shared" si="6"/>
        <v>100</v>
      </c>
      <c r="N36" s="2">
        <v>67667</v>
      </c>
    </row>
    <row r="37" spans="1:14">
      <c r="A37" s="59" t="s">
        <v>28</v>
      </c>
      <c r="B37" s="69">
        <v>28551</v>
      </c>
      <c r="C37" s="70">
        <f t="shared" si="1"/>
        <v>0.47277569723279417</v>
      </c>
      <c r="D37" s="71">
        <v>37</v>
      </c>
      <c r="E37" s="70">
        <f t="shared" si="2"/>
        <v>0.82996859578286231</v>
      </c>
      <c r="F37" s="70">
        <f t="shared" si="0"/>
        <v>1.3027442930156565</v>
      </c>
      <c r="G37" s="72">
        <f t="shared" si="3"/>
        <v>0.65137214650782826</v>
      </c>
      <c r="I37" s="7">
        <f t="shared" si="4"/>
        <v>600</v>
      </c>
      <c r="J37" s="48">
        <v>200</v>
      </c>
      <c r="K37" s="7">
        <f t="shared" si="6"/>
        <v>100</v>
      </c>
      <c r="N37" s="2">
        <v>62008</v>
      </c>
    </row>
    <row r="38" spans="1:14">
      <c r="A38" s="59" t="s">
        <v>29</v>
      </c>
      <c r="B38" s="69">
        <v>48629</v>
      </c>
      <c r="C38" s="70">
        <f t="shared" si="1"/>
        <v>0.80524707998786549</v>
      </c>
      <c r="D38" s="71">
        <v>58</v>
      </c>
      <c r="E38" s="70">
        <f t="shared" si="2"/>
        <v>1.3010318528488112</v>
      </c>
      <c r="F38" s="70">
        <f t="shared" si="0"/>
        <v>2.1062789328366769</v>
      </c>
      <c r="G38" s="72">
        <f t="shared" si="3"/>
        <v>1.0531394664183384</v>
      </c>
      <c r="I38" s="7">
        <f t="shared" si="4"/>
        <v>900</v>
      </c>
      <c r="J38" s="7">
        <f t="shared" si="5"/>
        <v>700</v>
      </c>
      <c r="K38" s="7">
        <f t="shared" si="6"/>
        <v>100</v>
      </c>
      <c r="N38" s="2">
        <v>108316</v>
      </c>
    </row>
    <row r="39" spans="1:14">
      <c r="A39" s="59" t="s">
        <v>32</v>
      </c>
      <c r="B39" s="69">
        <v>47117</v>
      </c>
      <c r="C39" s="70">
        <f t="shared" si="1"/>
        <v>0.78020988849839112</v>
      </c>
      <c r="D39" s="71">
        <v>56</v>
      </c>
      <c r="E39" s="70">
        <f t="shared" si="2"/>
        <v>1.2561686855091969</v>
      </c>
      <c r="F39" s="70">
        <f t="shared" si="0"/>
        <v>2.0363785740075881</v>
      </c>
      <c r="G39" s="72">
        <f t="shared" si="3"/>
        <v>1.0181892870037941</v>
      </c>
      <c r="I39" s="7">
        <f t="shared" si="4"/>
        <v>900</v>
      </c>
      <c r="J39" s="7">
        <f t="shared" si="5"/>
        <v>700</v>
      </c>
      <c r="K39" s="7">
        <f t="shared" si="6"/>
        <v>100</v>
      </c>
      <c r="N39" s="2">
        <v>111033</v>
      </c>
    </row>
    <row r="40" spans="1:14">
      <c r="A40" s="59" t="s">
        <v>34</v>
      </c>
      <c r="B40" s="69">
        <v>79477</v>
      </c>
      <c r="C40" s="70">
        <f t="shared" si="1"/>
        <v>1.3160587751382014</v>
      </c>
      <c r="D40" s="71">
        <v>63</v>
      </c>
      <c r="E40" s="70">
        <f t="shared" si="2"/>
        <v>1.4131897711978465</v>
      </c>
      <c r="F40" s="70">
        <f t="shared" si="0"/>
        <v>2.7292485463360476</v>
      </c>
      <c r="G40" s="72">
        <f t="shared" si="3"/>
        <v>1.3646242731680238</v>
      </c>
      <c r="I40" s="7">
        <f t="shared" si="4"/>
        <v>1200</v>
      </c>
      <c r="J40" s="7">
        <f t="shared" si="5"/>
        <v>900</v>
      </c>
      <c r="K40" s="7">
        <f t="shared" si="6"/>
        <v>200</v>
      </c>
      <c r="N40" s="2">
        <v>191873</v>
      </c>
    </row>
    <row r="41" spans="1:14">
      <c r="A41" s="59" t="s">
        <v>35</v>
      </c>
      <c r="B41" s="69">
        <v>21381</v>
      </c>
      <c r="C41" s="70">
        <f t="shared" si="1"/>
        <v>0.35404774552675472</v>
      </c>
      <c r="D41" s="71">
        <v>29</v>
      </c>
      <c r="E41" s="70">
        <f t="shared" si="2"/>
        <v>0.65051592642440559</v>
      </c>
      <c r="F41" s="70">
        <f t="shared" si="0"/>
        <v>1.0045636719511604</v>
      </c>
      <c r="G41" s="72">
        <f t="shared" si="3"/>
        <v>0.50228183597558018</v>
      </c>
      <c r="I41" s="7">
        <f t="shared" si="4"/>
        <v>400</v>
      </c>
      <c r="J41" s="48">
        <v>150</v>
      </c>
      <c r="K41" s="7">
        <f t="shared" si="6"/>
        <v>100</v>
      </c>
      <c r="N41" s="2">
        <v>45725</v>
      </c>
    </row>
    <row r="42" spans="1:14">
      <c r="A42" s="59" t="s">
        <v>36</v>
      </c>
      <c r="B42" s="69">
        <v>3922</v>
      </c>
      <c r="C42" s="70">
        <f t="shared" si="1"/>
        <v>6.4944355173094423E-2</v>
      </c>
      <c r="D42" s="71">
        <v>10</v>
      </c>
      <c r="E42" s="70">
        <f t="shared" si="2"/>
        <v>0.22431583669807087</v>
      </c>
      <c r="F42" s="70">
        <f t="shared" si="0"/>
        <v>0.28926019187116531</v>
      </c>
      <c r="G42" s="72">
        <f t="shared" si="3"/>
        <v>0.14463009593558265</v>
      </c>
      <c r="I42" s="7">
        <f t="shared" si="4"/>
        <v>100</v>
      </c>
      <c r="J42" s="48">
        <v>0</v>
      </c>
      <c r="K42" s="7">
        <f t="shared" si="6"/>
        <v>0</v>
      </c>
      <c r="N42" s="2">
        <v>7101</v>
      </c>
    </row>
    <row r="43" spans="1:14">
      <c r="A43" s="59" t="s">
        <v>37</v>
      </c>
      <c r="B43" s="69">
        <v>81033</v>
      </c>
      <c r="C43" s="70">
        <f t="shared" si="1"/>
        <v>1.3418245621472107</v>
      </c>
      <c r="D43" s="71">
        <v>49</v>
      </c>
      <c r="E43" s="70">
        <f t="shared" si="2"/>
        <v>1.0991475998205473</v>
      </c>
      <c r="F43" s="70">
        <f t="shared" si="0"/>
        <v>2.4409721619677578</v>
      </c>
      <c r="G43" s="72">
        <f t="shared" si="3"/>
        <v>1.2204860809838789</v>
      </c>
      <c r="I43" s="7">
        <f t="shared" si="4"/>
        <v>1100</v>
      </c>
      <c r="J43" s="7">
        <f t="shared" si="5"/>
        <v>800</v>
      </c>
      <c r="K43" s="7">
        <f t="shared" si="6"/>
        <v>200</v>
      </c>
      <c r="N43" s="2">
        <v>206828</v>
      </c>
    </row>
    <row r="44" spans="1:14">
      <c r="A44" s="59" t="s">
        <v>38</v>
      </c>
      <c r="B44" s="69">
        <v>66797</v>
      </c>
      <c r="C44" s="70">
        <f t="shared" si="1"/>
        <v>1.106090793599487</v>
      </c>
      <c r="D44" s="71">
        <v>65</v>
      </c>
      <c r="E44" s="70">
        <f t="shared" si="2"/>
        <v>1.4580529385374608</v>
      </c>
      <c r="F44" s="70">
        <f t="shared" si="0"/>
        <v>2.564143732136948</v>
      </c>
      <c r="G44" s="72">
        <f t="shared" si="3"/>
        <v>1.282071866068474</v>
      </c>
      <c r="I44" s="7">
        <f t="shared" si="4"/>
        <v>1100</v>
      </c>
      <c r="J44" s="7">
        <f t="shared" si="5"/>
        <v>800</v>
      </c>
      <c r="K44" s="7">
        <f t="shared" si="6"/>
        <v>200</v>
      </c>
      <c r="N44" s="2">
        <v>166713</v>
      </c>
    </row>
    <row r="45" spans="1:14" ht="17.25" thickBot="1">
      <c r="A45" s="60" t="s">
        <v>44</v>
      </c>
      <c r="B45" s="73">
        <f>SUM(B4:B44)</f>
        <v>6039016</v>
      </c>
      <c r="C45" s="74">
        <f t="shared" si="1"/>
        <v>100</v>
      </c>
      <c r="D45" s="75">
        <f>SUM(D4:D44)</f>
        <v>4458</v>
      </c>
      <c r="E45" s="74">
        <f>SUM(E4:E44)</f>
        <v>100</v>
      </c>
      <c r="F45" s="74">
        <f>SUM(F4:F44)</f>
        <v>200</v>
      </c>
      <c r="G45" s="76">
        <f t="shared" si="3"/>
        <v>100</v>
      </c>
      <c r="I45" s="7">
        <f>SUM(I4:I44)</f>
        <v>89000</v>
      </c>
      <c r="J45" s="7">
        <f t="shared" ref="J45:K45" si="7">SUM(J4:J44)</f>
        <v>65500</v>
      </c>
      <c r="K45" s="7">
        <f t="shared" si="7"/>
        <v>13000</v>
      </c>
      <c r="N45" s="3">
        <f>SUM(N4:N44)</f>
        <v>15448421</v>
      </c>
    </row>
    <row r="46" spans="1:14">
      <c r="A46" s="98" t="s">
        <v>140</v>
      </c>
      <c r="B46" s="98"/>
      <c r="C46" s="98"/>
      <c r="D46" s="98"/>
      <c r="E46" s="98"/>
      <c r="F46" s="98"/>
      <c r="G46" s="98"/>
      <c r="I46">
        <v>89000000</v>
      </c>
      <c r="J46">
        <v>65500000</v>
      </c>
      <c r="K46">
        <v>13000000</v>
      </c>
    </row>
    <row r="47" spans="1:14">
      <c r="I47">
        <f>I46/1000-I45</f>
        <v>0</v>
      </c>
      <c r="J47">
        <f t="shared" ref="J47:K47" si="8">J46/1000-J45</f>
        <v>0</v>
      </c>
      <c r="K47">
        <f t="shared" si="8"/>
        <v>0</v>
      </c>
    </row>
    <row r="49" spans="1:14" ht="21" thickBot="1">
      <c r="A49" s="87" t="s">
        <v>137</v>
      </c>
      <c r="B49" s="87"/>
      <c r="C49" s="87"/>
      <c r="D49" s="87"/>
      <c r="E49" s="87"/>
      <c r="F49" s="87"/>
      <c r="G49" s="87"/>
    </row>
    <row r="50" spans="1:14">
      <c r="A50" s="90" t="s">
        <v>43</v>
      </c>
      <c r="B50" s="92" t="s">
        <v>68</v>
      </c>
      <c r="C50" s="93"/>
      <c r="D50" s="94" t="s">
        <v>126</v>
      </c>
      <c r="E50" s="95"/>
      <c r="F50" s="96" t="s">
        <v>47</v>
      </c>
      <c r="G50" s="88" t="s">
        <v>48</v>
      </c>
      <c r="N50" s="1" t="s">
        <v>40</v>
      </c>
    </row>
    <row r="51" spans="1:14" ht="17.25" thickBot="1">
      <c r="A51" s="91"/>
      <c r="B51" s="62" t="s">
        <v>45</v>
      </c>
      <c r="C51" s="63" t="s">
        <v>42</v>
      </c>
      <c r="D51" s="64" t="s">
        <v>46</v>
      </c>
      <c r="E51" s="64" t="s">
        <v>42</v>
      </c>
      <c r="F51" s="97"/>
      <c r="G51" s="89"/>
      <c r="I51" s="5" t="s">
        <v>64</v>
      </c>
      <c r="J51" s="5" t="s">
        <v>65</v>
      </c>
      <c r="K51" s="47" t="s">
        <v>129</v>
      </c>
      <c r="N51" s="1"/>
    </row>
    <row r="52" spans="1:14" ht="17.25" thickTop="1">
      <c r="A52" s="61" t="s">
        <v>41</v>
      </c>
      <c r="B52" s="65"/>
      <c r="C52" s="66"/>
      <c r="D52" s="67">
        <v>153</v>
      </c>
      <c r="E52" s="66">
        <f>(D52/$D$101)*100</f>
        <v>2.650268491252382</v>
      </c>
      <c r="F52" s="66">
        <f>E52</f>
        <v>2.650268491252382</v>
      </c>
      <c r="G52" s="68">
        <f>F52</f>
        <v>2.650268491252382</v>
      </c>
      <c r="I52" s="7">
        <f>ROUND($I$103*G52%/100000,0)*100</f>
        <v>2000</v>
      </c>
      <c r="J52" s="7">
        <f>ROUND($J$103*G52%/100000,0)*100</f>
        <v>5300</v>
      </c>
      <c r="K52" s="7">
        <f>D52*6000*5/1000</f>
        <v>4590</v>
      </c>
      <c r="N52" s="2">
        <v>519977</v>
      </c>
    </row>
    <row r="53" spans="1:14">
      <c r="A53" s="59" t="s">
        <v>0</v>
      </c>
      <c r="B53" s="69"/>
      <c r="C53" s="70"/>
      <c r="D53" s="71">
        <v>127</v>
      </c>
      <c r="E53" s="70">
        <f t="shared" ref="E53:E99" si="9">(D53/$D$101)*100</f>
        <v>2.1998960679023036</v>
      </c>
      <c r="F53" s="70">
        <f t="shared" ref="F53:F99" si="10">E53</f>
        <v>2.1998960679023036</v>
      </c>
      <c r="G53" s="72">
        <f t="shared" ref="G53:G99" si="11">F53</f>
        <v>2.1998960679023036</v>
      </c>
      <c r="I53" s="7">
        <f t="shared" ref="I53:I99" si="12">ROUND($I$103*G53%/100000,0)*100</f>
        <v>1600</v>
      </c>
      <c r="J53" s="7">
        <f t="shared" ref="J53:J99" si="13">ROUND($J$103*G53%/100000,0)*100</f>
        <v>4400</v>
      </c>
      <c r="K53" s="7">
        <f t="shared" ref="K53:K99" si="14">D53*6000*5/1000</f>
        <v>3810</v>
      </c>
      <c r="N53" s="2">
        <v>504606</v>
      </c>
    </row>
    <row r="54" spans="1:14">
      <c r="A54" s="59" t="s">
        <v>1</v>
      </c>
      <c r="B54" s="69"/>
      <c r="C54" s="70"/>
      <c r="D54" s="71">
        <v>87</v>
      </c>
      <c r="E54" s="70">
        <f t="shared" si="9"/>
        <v>1.5070154165944916</v>
      </c>
      <c r="F54" s="70">
        <f t="shared" si="10"/>
        <v>1.5070154165944916</v>
      </c>
      <c r="G54" s="72">
        <f t="shared" si="11"/>
        <v>1.5070154165944916</v>
      </c>
      <c r="I54" s="7">
        <f t="shared" si="12"/>
        <v>1100</v>
      </c>
      <c r="J54" s="7">
        <f t="shared" si="13"/>
        <v>3000</v>
      </c>
      <c r="K54" s="7">
        <f t="shared" si="14"/>
        <v>2610</v>
      </c>
      <c r="N54" s="2">
        <v>334332</v>
      </c>
    </row>
    <row r="55" spans="1:14">
      <c r="A55" s="59" t="s">
        <v>2</v>
      </c>
      <c r="B55" s="69"/>
      <c r="C55" s="70"/>
      <c r="D55" s="71">
        <v>103</v>
      </c>
      <c r="E55" s="70">
        <f t="shared" si="9"/>
        <v>1.7841676771176165</v>
      </c>
      <c r="F55" s="70">
        <f t="shared" si="10"/>
        <v>1.7841676771176165</v>
      </c>
      <c r="G55" s="72">
        <f t="shared" si="11"/>
        <v>1.7841676771176165</v>
      </c>
      <c r="I55" s="7">
        <f t="shared" si="12"/>
        <v>1300</v>
      </c>
      <c r="J55" s="7">
        <f t="shared" si="13"/>
        <v>3600</v>
      </c>
      <c r="K55" s="7">
        <f t="shared" si="14"/>
        <v>3090</v>
      </c>
      <c r="N55" s="2">
        <v>404893</v>
      </c>
    </row>
    <row r="56" spans="1:14">
      <c r="A56" s="59" t="s">
        <v>3</v>
      </c>
      <c r="B56" s="69"/>
      <c r="C56" s="70"/>
      <c r="D56" s="71">
        <v>141</v>
      </c>
      <c r="E56" s="70">
        <f t="shared" si="9"/>
        <v>2.442404295860038</v>
      </c>
      <c r="F56" s="70">
        <f t="shared" si="10"/>
        <v>2.442404295860038</v>
      </c>
      <c r="G56" s="72">
        <f t="shared" si="11"/>
        <v>2.442404295860038</v>
      </c>
      <c r="I56" s="7">
        <f t="shared" si="12"/>
        <v>1800</v>
      </c>
      <c r="J56" s="7">
        <f t="shared" si="13"/>
        <v>4900</v>
      </c>
      <c r="K56" s="7">
        <f t="shared" si="14"/>
        <v>4230</v>
      </c>
      <c r="N56" s="2">
        <v>531395</v>
      </c>
    </row>
    <row r="57" spans="1:14">
      <c r="A57" s="59" t="s">
        <v>4</v>
      </c>
      <c r="B57" s="69"/>
      <c r="C57" s="70"/>
      <c r="D57" s="71">
        <v>136</v>
      </c>
      <c r="E57" s="70">
        <f t="shared" si="9"/>
        <v>2.3557942144465613</v>
      </c>
      <c r="F57" s="70">
        <f t="shared" si="10"/>
        <v>2.3557942144465613</v>
      </c>
      <c r="G57" s="72">
        <f t="shared" si="11"/>
        <v>2.3557942144465613</v>
      </c>
      <c r="I57" s="7">
        <v>2000</v>
      </c>
      <c r="J57" s="7">
        <f t="shared" si="13"/>
        <v>4700</v>
      </c>
      <c r="K57" s="7">
        <f t="shared" si="14"/>
        <v>4080</v>
      </c>
      <c r="N57" s="2">
        <v>555844</v>
      </c>
    </row>
    <row r="58" spans="1:14">
      <c r="A58" s="59" t="s">
        <v>5</v>
      </c>
      <c r="B58" s="69"/>
      <c r="C58" s="70"/>
      <c r="D58" s="71">
        <v>139</v>
      </c>
      <c r="E58" s="70">
        <f t="shared" si="9"/>
        <v>2.4077602632946475</v>
      </c>
      <c r="F58" s="70">
        <f t="shared" si="10"/>
        <v>2.4077602632946475</v>
      </c>
      <c r="G58" s="72">
        <f t="shared" si="11"/>
        <v>2.4077602632946475</v>
      </c>
      <c r="I58" s="7">
        <f t="shared" si="12"/>
        <v>1800</v>
      </c>
      <c r="J58" s="7">
        <f t="shared" si="13"/>
        <v>4800</v>
      </c>
      <c r="K58" s="7">
        <f t="shared" si="14"/>
        <v>4170</v>
      </c>
      <c r="N58" s="2">
        <v>545222</v>
      </c>
    </row>
    <row r="59" spans="1:14">
      <c r="A59" s="59" t="s">
        <v>6</v>
      </c>
      <c r="B59" s="69"/>
      <c r="C59" s="70"/>
      <c r="D59" s="71">
        <v>132</v>
      </c>
      <c r="E59" s="70">
        <f t="shared" si="9"/>
        <v>2.2865061493157803</v>
      </c>
      <c r="F59" s="70">
        <f t="shared" si="10"/>
        <v>2.2865061493157803</v>
      </c>
      <c r="G59" s="72">
        <f t="shared" si="11"/>
        <v>2.2865061493157803</v>
      </c>
      <c r="I59" s="7">
        <f t="shared" si="12"/>
        <v>1700</v>
      </c>
      <c r="J59" s="7">
        <f t="shared" si="13"/>
        <v>4600</v>
      </c>
      <c r="K59" s="7">
        <f t="shared" si="14"/>
        <v>3960</v>
      </c>
      <c r="N59" s="2">
        <v>498196</v>
      </c>
    </row>
    <row r="60" spans="1:14">
      <c r="A60" s="59" t="s">
        <v>8</v>
      </c>
      <c r="B60" s="69"/>
      <c r="C60" s="70"/>
      <c r="D60" s="71">
        <v>89</v>
      </c>
      <c r="E60" s="70">
        <f t="shared" si="9"/>
        <v>1.5416594491598823</v>
      </c>
      <c r="F60" s="70">
        <f t="shared" si="10"/>
        <v>1.5416594491598823</v>
      </c>
      <c r="G60" s="72">
        <f t="shared" si="11"/>
        <v>1.5416594491598823</v>
      </c>
      <c r="I60" s="7">
        <f t="shared" si="12"/>
        <v>1200</v>
      </c>
      <c r="J60" s="7">
        <f t="shared" si="13"/>
        <v>3100</v>
      </c>
      <c r="K60" s="7">
        <f t="shared" si="14"/>
        <v>2670</v>
      </c>
      <c r="N60" s="2">
        <v>335375</v>
      </c>
    </row>
    <row r="61" spans="1:14">
      <c r="A61" s="59" t="s">
        <v>7</v>
      </c>
      <c r="B61" s="69"/>
      <c r="C61" s="70"/>
      <c r="D61" s="71">
        <v>90</v>
      </c>
      <c r="E61" s="70">
        <f t="shared" si="9"/>
        <v>1.5589814654425775</v>
      </c>
      <c r="F61" s="70">
        <f t="shared" si="10"/>
        <v>1.5589814654425775</v>
      </c>
      <c r="G61" s="72">
        <f t="shared" si="11"/>
        <v>1.5589814654425775</v>
      </c>
      <c r="I61" s="7">
        <f t="shared" si="12"/>
        <v>1200</v>
      </c>
      <c r="J61" s="7">
        <f t="shared" si="13"/>
        <v>3100</v>
      </c>
      <c r="K61" s="7">
        <f t="shared" si="14"/>
        <v>2700</v>
      </c>
      <c r="N61" s="2">
        <v>351053</v>
      </c>
    </row>
    <row r="62" spans="1:14">
      <c r="A62" s="59" t="s">
        <v>9</v>
      </c>
      <c r="B62" s="69"/>
      <c r="C62" s="70"/>
      <c r="D62" s="71">
        <v>110</v>
      </c>
      <c r="E62" s="70">
        <f t="shared" si="9"/>
        <v>1.9054217910964837</v>
      </c>
      <c r="F62" s="70">
        <f t="shared" si="10"/>
        <v>1.9054217910964837</v>
      </c>
      <c r="G62" s="72">
        <f t="shared" si="11"/>
        <v>1.9054217910964837</v>
      </c>
      <c r="I62" s="7">
        <f t="shared" si="12"/>
        <v>1400</v>
      </c>
      <c r="J62" s="7">
        <f t="shared" si="13"/>
        <v>3800</v>
      </c>
      <c r="K62" s="7">
        <f t="shared" si="14"/>
        <v>3300</v>
      </c>
      <c r="N62" s="2">
        <v>287519</v>
      </c>
    </row>
    <row r="63" spans="1:14">
      <c r="A63" s="59" t="s">
        <v>10</v>
      </c>
      <c r="B63" s="69"/>
      <c r="C63" s="70"/>
      <c r="D63" s="71">
        <v>184</v>
      </c>
      <c r="E63" s="70">
        <f t="shared" si="9"/>
        <v>3.1872509960159361</v>
      </c>
      <c r="F63" s="70">
        <f t="shared" si="10"/>
        <v>3.1872509960159361</v>
      </c>
      <c r="G63" s="72">
        <f t="shared" si="11"/>
        <v>3.1872509960159361</v>
      </c>
      <c r="I63" s="7">
        <f t="shared" si="12"/>
        <v>2400</v>
      </c>
      <c r="J63" s="7">
        <f t="shared" si="13"/>
        <v>6400</v>
      </c>
      <c r="K63" s="7">
        <f t="shared" si="14"/>
        <v>5520</v>
      </c>
      <c r="N63" s="2">
        <v>755529</v>
      </c>
    </row>
    <row r="64" spans="1:14">
      <c r="A64" s="59" t="s">
        <v>11</v>
      </c>
      <c r="B64" s="69"/>
      <c r="C64" s="70"/>
      <c r="D64" s="71">
        <v>142</v>
      </c>
      <c r="E64" s="70">
        <f t="shared" si="9"/>
        <v>2.4597263121427333</v>
      </c>
      <c r="F64" s="70">
        <f t="shared" si="10"/>
        <v>2.4597263121427333</v>
      </c>
      <c r="G64" s="72">
        <f t="shared" si="11"/>
        <v>2.4597263121427333</v>
      </c>
      <c r="I64" s="7">
        <f t="shared" si="12"/>
        <v>1800</v>
      </c>
      <c r="J64" s="7">
        <f t="shared" si="13"/>
        <v>4900</v>
      </c>
      <c r="K64" s="7">
        <f t="shared" si="14"/>
        <v>4260</v>
      </c>
      <c r="N64" s="2">
        <v>469535</v>
      </c>
    </row>
    <row r="65" spans="1:14">
      <c r="A65" s="59" t="s">
        <v>12</v>
      </c>
      <c r="B65" s="69"/>
      <c r="C65" s="70"/>
      <c r="D65" s="71">
        <v>159</v>
      </c>
      <c r="E65" s="70">
        <f t="shared" si="9"/>
        <v>2.7542005889485535</v>
      </c>
      <c r="F65" s="70">
        <f t="shared" si="10"/>
        <v>2.7542005889485535</v>
      </c>
      <c r="G65" s="72">
        <f t="shared" si="11"/>
        <v>2.7542005889485535</v>
      </c>
      <c r="I65" s="7">
        <f t="shared" si="12"/>
        <v>2100</v>
      </c>
      <c r="J65" s="7">
        <f t="shared" si="13"/>
        <v>5500</v>
      </c>
      <c r="K65" s="7">
        <f t="shared" si="14"/>
        <v>4770</v>
      </c>
      <c r="N65" s="2">
        <v>501889</v>
      </c>
    </row>
    <row r="66" spans="1:14">
      <c r="A66" s="59" t="s">
        <v>13</v>
      </c>
      <c r="B66" s="69"/>
      <c r="C66" s="70"/>
      <c r="D66" s="71">
        <v>221</v>
      </c>
      <c r="E66" s="70">
        <f t="shared" si="9"/>
        <v>3.8281655984756626</v>
      </c>
      <c r="F66" s="70">
        <f t="shared" si="10"/>
        <v>3.8281655984756626</v>
      </c>
      <c r="G66" s="72">
        <f t="shared" si="11"/>
        <v>3.8281655984756626</v>
      </c>
      <c r="I66" s="7">
        <f t="shared" si="12"/>
        <v>2900</v>
      </c>
      <c r="J66" s="7">
        <f t="shared" si="13"/>
        <v>7700</v>
      </c>
      <c r="K66" s="7">
        <f t="shared" si="14"/>
        <v>6630</v>
      </c>
      <c r="N66" s="2">
        <v>848987</v>
      </c>
    </row>
    <row r="67" spans="1:14">
      <c r="A67" s="59" t="s">
        <v>14</v>
      </c>
      <c r="B67" s="69"/>
      <c r="C67" s="70"/>
      <c r="D67" s="71">
        <v>186</v>
      </c>
      <c r="E67" s="70">
        <f t="shared" si="9"/>
        <v>3.221895028581327</v>
      </c>
      <c r="F67" s="70">
        <f t="shared" si="10"/>
        <v>3.221895028581327</v>
      </c>
      <c r="G67" s="72">
        <f t="shared" si="11"/>
        <v>3.221895028581327</v>
      </c>
      <c r="I67" s="7">
        <f t="shared" si="12"/>
        <v>2400</v>
      </c>
      <c r="J67" s="7">
        <f t="shared" si="13"/>
        <v>6400</v>
      </c>
      <c r="K67" s="7">
        <f t="shared" si="14"/>
        <v>5580</v>
      </c>
      <c r="N67" s="2">
        <v>766831</v>
      </c>
    </row>
    <row r="68" spans="1:14">
      <c r="A68" s="59" t="s">
        <v>15</v>
      </c>
      <c r="B68" s="69"/>
      <c r="C68" s="70"/>
      <c r="D68" s="71">
        <v>148</v>
      </c>
      <c r="E68" s="70">
        <f t="shared" si="9"/>
        <v>2.5636584098389052</v>
      </c>
      <c r="F68" s="70">
        <f t="shared" si="10"/>
        <v>2.5636584098389052</v>
      </c>
      <c r="G68" s="72">
        <f t="shared" si="11"/>
        <v>2.5636584098389052</v>
      </c>
      <c r="I68" s="7">
        <f t="shared" si="12"/>
        <v>1900</v>
      </c>
      <c r="J68" s="7">
        <f t="shared" si="13"/>
        <v>5100</v>
      </c>
      <c r="K68" s="7">
        <f t="shared" si="14"/>
        <v>4440</v>
      </c>
      <c r="N68" s="2">
        <v>585558</v>
      </c>
    </row>
    <row r="69" spans="1:14">
      <c r="A69" s="59" t="s">
        <v>16</v>
      </c>
      <c r="B69" s="69"/>
      <c r="C69" s="70"/>
      <c r="D69" s="71">
        <v>111</v>
      </c>
      <c r="E69" s="70">
        <f t="shared" si="9"/>
        <v>1.9227438073791787</v>
      </c>
      <c r="F69" s="70">
        <f t="shared" si="10"/>
        <v>1.9227438073791787</v>
      </c>
      <c r="G69" s="72">
        <f t="shared" si="11"/>
        <v>1.9227438073791787</v>
      </c>
      <c r="I69" s="7">
        <f t="shared" si="12"/>
        <v>1400</v>
      </c>
      <c r="J69" s="7">
        <f t="shared" si="13"/>
        <v>3800</v>
      </c>
      <c r="K69" s="7">
        <f t="shared" si="14"/>
        <v>3330</v>
      </c>
      <c r="N69" s="2">
        <v>441988</v>
      </c>
    </row>
    <row r="70" spans="1:14">
      <c r="A70" s="59" t="s">
        <v>17</v>
      </c>
      <c r="B70" s="69"/>
      <c r="C70" s="70"/>
      <c r="D70" s="71">
        <v>118</v>
      </c>
      <c r="E70" s="70">
        <f t="shared" si="9"/>
        <v>2.0439979213580459</v>
      </c>
      <c r="F70" s="70">
        <f t="shared" si="10"/>
        <v>2.0439979213580459</v>
      </c>
      <c r="G70" s="72">
        <f t="shared" si="11"/>
        <v>2.0439979213580459</v>
      </c>
      <c r="I70" s="7">
        <f t="shared" si="12"/>
        <v>1500</v>
      </c>
      <c r="J70" s="7">
        <f t="shared" si="13"/>
        <v>4100</v>
      </c>
      <c r="K70" s="7">
        <f t="shared" si="14"/>
        <v>3540</v>
      </c>
      <c r="N70" s="2">
        <v>398256</v>
      </c>
    </row>
    <row r="71" spans="1:14">
      <c r="A71" s="59" t="s">
        <v>18</v>
      </c>
      <c r="B71" s="69"/>
      <c r="C71" s="70"/>
      <c r="D71" s="71">
        <v>86</v>
      </c>
      <c r="E71" s="70">
        <f t="shared" si="9"/>
        <v>1.4896934003117963</v>
      </c>
      <c r="F71" s="70">
        <f t="shared" si="10"/>
        <v>1.4896934003117963</v>
      </c>
      <c r="G71" s="72">
        <f t="shared" si="11"/>
        <v>1.4896934003117963</v>
      </c>
      <c r="I71" s="7">
        <f t="shared" si="12"/>
        <v>1100</v>
      </c>
      <c r="J71" s="7">
        <f t="shared" si="13"/>
        <v>3000</v>
      </c>
      <c r="K71" s="7">
        <f t="shared" si="14"/>
        <v>2580</v>
      </c>
      <c r="N71" s="2">
        <v>344978</v>
      </c>
    </row>
    <row r="72" spans="1:14">
      <c r="A72" s="59" t="s">
        <v>19</v>
      </c>
      <c r="B72" s="69"/>
      <c r="C72" s="70"/>
      <c r="D72" s="71">
        <v>127</v>
      </c>
      <c r="E72" s="70">
        <f t="shared" si="9"/>
        <v>2.1998960679023036</v>
      </c>
      <c r="F72" s="70">
        <f t="shared" si="10"/>
        <v>2.1998960679023036</v>
      </c>
      <c r="G72" s="72">
        <f t="shared" si="11"/>
        <v>2.1998960679023036</v>
      </c>
      <c r="I72" s="7">
        <f t="shared" si="12"/>
        <v>1600</v>
      </c>
      <c r="J72" s="7">
        <f t="shared" si="13"/>
        <v>4400</v>
      </c>
      <c r="K72" s="7">
        <f t="shared" si="14"/>
        <v>3810</v>
      </c>
      <c r="N72" s="2">
        <v>535943</v>
      </c>
    </row>
    <row r="73" spans="1:14">
      <c r="A73" s="59" t="s">
        <v>22</v>
      </c>
      <c r="B73" s="69"/>
      <c r="C73" s="70"/>
      <c r="D73" s="71">
        <v>125</v>
      </c>
      <c r="E73" s="70">
        <f t="shared" si="9"/>
        <v>2.1652520353369131</v>
      </c>
      <c r="F73" s="70">
        <f t="shared" si="10"/>
        <v>2.1652520353369131</v>
      </c>
      <c r="G73" s="72">
        <f t="shared" si="11"/>
        <v>2.1652520353369131</v>
      </c>
      <c r="I73" s="7">
        <f t="shared" si="12"/>
        <v>1600</v>
      </c>
      <c r="J73" s="7">
        <f t="shared" si="13"/>
        <v>4300</v>
      </c>
      <c r="K73" s="7">
        <f t="shared" si="14"/>
        <v>3750</v>
      </c>
      <c r="N73" s="2">
        <v>439803</v>
      </c>
    </row>
    <row r="74" spans="1:14">
      <c r="A74" s="59" t="s">
        <v>20</v>
      </c>
      <c r="B74" s="69"/>
      <c r="C74" s="70"/>
      <c r="D74" s="71">
        <v>133</v>
      </c>
      <c r="E74" s="70">
        <f t="shared" si="9"/>
        <v>2.3038281655984756</v>
      </c>
      <c r="F74" s="70">
        <f t="shared" si="10"/>
        <v>2.3038281655984756</v>
      </c>
      <c r="G74" s="72">
        <f t="shared" si="11"/>
        <v>2.3038281655984756</v>
      </c>
      <c r="I74" s="7">
        <f t="shared" si="12"/>
        <v>1700</v>
      </c>
      <c r="J74" s="7">
        <f t="shared" si="13"/>
        <v>4600</v>
      </c>
      <c r="K74" s="7">
        <f t="shared" si="14"/>
        <v>3990</v>
      </c>
      <c r="N74" s="2">
        <v>538404</v>
      </c>
    </row>
    <row r="75" spans="1:14">
      <c r="A75" s="59" t="s">
        <v>21</v>
      </c>
      <c r="B75" s="69"/>
      <c r="C75" s="70"/>
      <c r="D75" s="71">
        <v>151</v>
      </c>
      <c r="E75" s="70">
        <f t="shared" si="9"/>
        <v>2.6156244586869914</v>
      </c>
      <c r="F75" s="70">
        <f t="shared" si="10"/>
        <v>2.6156244586869914</v>
      </c>
      <c r="G75" s="72">
        <f t="shared" si="11"/>
        <v>2.6156244586869914</v>
      </c>
      <c r="I75" s="7">
        <f t="shared" si="12"/>
        <v>2000</v>
      </c>
      <c r="J75" s="7">
        <f t="shared" si="13"/>
        <v>5200</v>
      </c>
      <c r="K75" s="7">
        <f t="shared" si="14"/>
        <v>4530</v>
      </c>
      <c r="N75" s="2">
        <v>460532</v>
      </c>
    </row>
    <row r="76" spans="1:14">
      <c r="A76" s="59" t="s">
        <v>23</v>
      </c>
      <c r="B76" s="69"/>
      <c r="C76" s="70"/>
      <c r="D76" s="71">
        <v>197</v>
      </c>
      <c r="E76" s="70">
        <f t="shared" si="9"/>
        <v>3.4124372076909748</v>
      </c>
      <c r="F76" s="70">
        <f t="shared" si="10"/>
        <v>3.4124372076909748</v>
      </c>
      <c r="G76" s="72">
        <f t="shared" si="11"/>
        <v>3.4124372076909748</v>
      </c>
      <c r="I76" s="7">
        <f t="shared" si="12"/>
        <v>2600</v>
      </c>
      <c r="J76" s="7">
        <f t="shared" si="13"/>
        <v>6800</v>
      </c>
      <c r="K76" s="7">
        <f t="shared" si="14"/>
        <v>5910</v>
      </c>
      <c r="N76" s="2">
        <v>596525</v>
      </c>
    </row>
    <row r="77" spans="1:14">
      <c r="A77" s="59" t="s">
        <v>24</v>
      </c>
      <c r="B77" s="69"/>
      <c r="C77" s="70"/>
      <c r="D77" s="71">
        <v>139</v>
      </c>
      <c r="E77" s="70">
        <f t="shared" si="9"/>
        <v>2.4077602632946475</v>
      </c>
      <c r="F77" s="70">
        <f t="shared" si="10"/>
        <v>2.4077602632946475</v>
      </c>
      <c r="G77" s="72">
        <f t="shared" si="11"/>
        <v>2.4077602632946475</v>
      </c>
      <c r="I77" s="7">
        <f t="shared" si="12"/>
        <v>1800</v>
      </c>
      <c r="J77" s="7">
        <f t="shared" si="13"/>
        <v>4800</v>
      </c>
      <c r="K77" s="7">
        <f t="shared" si="14"/>
        <v>4170</v>
      </c>
      <c r="N77" s="2">
        <v>423321</v>
      </c>
    </row>
    <row r="78" spans="1:14">
      <c r="A78" s="59" t="s">
        <v>25</v>
      </c>
      <c r="B78" s="69"/>
      <c r="C78" s="70"/>
      <c r="D78" s="71">
        <v>107</v>
      </c>
      <c r="E78" s="70">
        <f t="shared" si="9"/>
        <v>1.8534557422483979</v>
      </c>
      <c r="F78" s="70">
        <f t="shared" si="10"/>
        <v>1.8534557422483979</v>
      </c>
      <c r="G78" s="72">
        <f t="shared" si="11"/>
        <v>1.8534557422483979</v>
      </c>
      <c r="I78" s="7">
        <f t="shared" si="12"/>
        <v>1400</v>
      </c>
      <c r="J78" s="7">
        <f t="shared" si="13"/>
        <v>3700</v>
      </c>
      <c r="K78" s="7">
        <f t="shared" si="14"/>
        <v>3210</v>
      </c>
      <c r="N78" s="2">
        <v>349990</v>
      </c>
    </row>
    <row r="79" spans="1:14">
      <c r="A79" s="59" t="s">
        <v>31</v>
      </c>
      <c r="B79" s="69"/>
      <c r="C79" s="70"/>
      <c r="D79" s="71">
        <v>84</v>
      </c>
      <c r="E79" s="70">
        <f t="shared" si="9"/>
        <v>1.4550493677464056</v>
      </c>
      <c r="F79" s="70">
        <f t="shared" si="10"/>
        <v>1.4550493677464056</v>
      </c>
      <c r="G79" s="72">
        <f t="shared" si="11"/>
        <v>1.4550493677464056</v>
      </c>
      <c r="I79" s="7">
        <f t="shared" si="12"/>
        <v>1100</v>
      </c>
      <c r="J79" s="7">
        <f t="shared" si="13"/>
        <v>2900</v>
      </c>
      <c r="K79" s="7">
        <f t="shared" si="14"/>
        <v>2520</v>
      </c>
      <c r="N79" s="2">
        <v>204935</v>
      </c>
    </row>
    <row r="80" spans="1:14">
      <c r="A80" s="59" t="s">
        <v>33</v>
      </c>
      <c r="B80" s="69"/>
      <c r="C80" s="70"/>
      <c r="D80" s="71">
        <v>79</v>
      </c>
      <c r="E80" s="70">
        <f t="shared" si="9"/>
        <v>1.3684392863329291</v>
      </c>
      <c r="F80" s="70">
        <f t="shared" si="10"/>
        <v>1.3684392863329291</v>
      </c>
      <c r="G80" s="72">
        <f t="shared" si="11"/>
        <v>1.3684392863329291</v>
      </c>
      <c r="I80" s="7">
        <f t="shared" si="12"/>
        <v>1000</v>
      </c>
      <c r="J80" s="7">
        <f t="shared" si="13"/>
        <v>2700</v>
      </c>
      <c r="K80" s="7">
        <f t="shared" si="14"/>
        <v>2370</v>
      </c>
      <c r="N80" s="2">
        <v>180199</v>
      </c>
    </row>
    <row r="81" spans="1:14">
      <c r="A81" s="59" t="s">
        <v>26</v>
      </c>
      <c r="B81" s="69"/>
      <c r="C81" s="70"/>
      <c r="D81" s="71">
        <v>71</v>
      </c>
      <c r="E81" s="70">
        <f t="shared" si="9"/>
        <v>1.2298631560713666</v>
      </c>
      <c r="F81" s="70">
        <f t="shared" si="10"/>
        <v>1.2298631560713666</v>
      </c>
      <c r="G81" s="72">
        <f t="shared" si="11"/>
        <v>1.2298631560713666</v>
      </c>
      <c r="I81" s="7">
        <f t="shared" si="12"/>
        <v>900</v>
      </c>
      <c r="J81" s="7">
        <f t="shared" si="13"/>
        <v>2500</v>
      </c>
      <c r="K81" s="7">
        <f t="shared" si="14"/>
        <v>2130</v>
      </c>
      <c r="N81" s="2">
        <v>155192</v>
      </c>
    </row>
    <row r="82" spans="1:14">
      <c r="A82" s="59" t="s">
        <v>30</v>
      </c>
      <c r="B82" s="69"/>
      <c r="C82" s="70"/>
      <c r="D82" s="71">
        <v>97</v>
      </c>
      <c r="E82" s="70">
        <f t="shared" si="9"/>
        <v>1.6802355794214445</v>
      </c>
      <c r="F82" s="70">
        <f t="shared" si="10"/>
        <v>1.6802355794214445</v>
      </c>
      <c r="G82" s="72">
        <f t="shared" si="11"/>
        <v>1.6802355794214445</v>
      </c>
      <c r="I82" s="7">
        <f t="shared" si="12"/>
        <v>1300</v>
      </c>
      <c r="J82" s="7">
        <f t="shared" si="13"/>
        <v>3400</v>
      </c>
      <c r="K82" s="7">
        <f t="shared" si="14"/>
        <v>2910</v>
      </c>
      <c r="N82" s="2">
        <v>312579</v>
      </c>
    </row>
    <row r="83" spans="1:14">
      <c r="A83" s="59" t="s">
        <v>39</v>
      </c>
      <c r="B83" s="69"/>
      <c r="C83" s="70"/>
      <c r="D83" s="71">
        <v>76</v>
      </c>
      <c r="E83" s="70">
        <f t="shared" si="9"/>
        <v>1.3164732374848431</v>
      </c>
      <c r="F83" s="70">
        <f t="shared" si="10"/>
        <v>1.3164732374848431</v>
      </c>
      <c r="G83" s="72">
        <f t="shared" si="11"/>
        <v>1.3164732374848431</v>
      </c>
      <c r="I83" s="7">
        <f t="shared" si="12"/>
        <v>1000</v>
      </c>
      <c r="J83" s="7">
        <f t="shared" si="13"/>
        <v>2600</v>
      </c>
      <c r="K83" s="7">
        <f t="shared" si="14"/>
        <v>2280</v>
      </c>
      <c r="N83" s="2">
        <v>301771</v>
      </c>
    </row>
    <row r="84" spans="1:14">
      <c r="A84" s="59" t="s">
        <v>27</v>
      </c>
      <c r="B84" s="69"/>
      <c r="C84" s="70"/>
      <c r="D84" s="71">
        <v>43</v>
      </c>
      <c r="E84" s="70">
        <f t="shared" si="9"/>
        <v>0.74484670015589816</v>
      </c>
      <c r="F84" s="70">
        <f t="shared" si="10"/>
        <v>0.74484670015589816</v>
      </c>
      <c r="G84" s="72">
        <f t="shared" si="11"/>
        <v>0.74484670015589816</v>
      </c>
      <c r="I84" s="7">
        <f t="shared" si="12"/>
        <v>600</v>
      </c>
      <c r="J84" s="7">
        <f t="shared" si="13"/>
        <v>1500</v>
      </c>
      <c r="K84" s="7">
        <f t="shared" si="14"/>
        <v>1290</v>
      </c>
      <c r="N84" s="2">
        <v>67667</v>
      </c>
    </row>
    <row r="85" spans="1:14">
      <c r="A85" s="59" t="s">
        <v>28</v>
      </c>
      <c r="B85" s="69"/>
      <c r="C85" s="70"/>
      <c r="D85" s="71">
        <v>37</v>
      </c>
      <c r="E85" s="70">
        <f t="shared" si="9"/>
        <v>0.64091460245972631</v>
      </c>
      <c r="F85" s="70">
        <f t="shared" si="10"/>
        <v>0.64091460245972631</v>
      </c>
      <c r="G85" s="72">
        <f t="shared" si="11"/>
        <v>0.64091460245972631</v>
      </c>
      <c r="I85" s="7">
        <f t="shared" si="12"/>
        <v>500</v>
      </c>
      <c r="J85" s="7">
        <f t="shared" si="13"/>
        <v>1300</v>
      </c>
      <c r="K85" s="7">
        <f t="shared" si="14"/>
        <v>1110</v>
      </c>
      <c r="N85" s="2">
        <v>62008</v>
      </c>
    </row>
    <row r="86" spans="1:14">
      <c r="A86" s="59" t="s">
        <v>29</v>
      </c>
      <c r="B86" s="69"/>
      <c r="C86" s="70"/>
      <c r="D86" s="71">
        <v>58</v>
      </c>
      <c r="E86" s="70">
        <f t="shared" si="9"/>
        <v>1.0046769443963277</v>
      </c>
      <c r="F86" s="70">
        <f t="shared" si="10"/>
        <v>1.0046769443963277</v>
      </c>
      <c r="G86" s="72">
        <f t="shared" si="11"/>
        <v>1.0046769443963277</v>
      </c>
      <c r="I86" s="7">
        <f t="shared" si="12"/>
        <v>800</v>
      </c>
      <c r="J86" s="7">
        <f t="shared" si="13"/>
        <v>2000</v>
      </c>
      <c r="K86" s="7">
        <f t="shared" si="14"/>
        <v>1740</v>
      </c>
      <c r="N86" s="2">
        <v>108316</v>
      </c>
    </row>
    <row r="87" spans="1:14">
      <c r="A87" s="59" t="s">
        <v>32</v>
      </c>
      <c r="B87" s="69"/>
      <c r="C87" s="70"/>
      <c r="D87" s="71">
        <v>56</v>
      </c>
      <c r="E87" s="70">
        <f t="shared" si="9"/>
        <v>0.97003291183093721</v>
      </c>
      <c r="F87" s="70">
        <f t="shared" si="10"/>
        <v>0.97003291183093721</v>
      </c>
      <c r="G87" s="72">
        <f t="shared" si="11"/>
        <v>0.97003291183093721</v>
      </c>
      <c r="I87" s="7">
        <f t="shared" si="12"/>
        <v>700</v>
      </c>
      <c r="J87" s="7">
        <f t="shared" si="13"/>
        <v>1900</v>
      </c>
      <c r="K87" s="7">
        <f t="shared" si="14"/>
        <v>1680</v>
      </c>
      <c r="N87" s="2">
        <v>111033</v>
      </c>
    </row>
    <row r="88" spans="1:14">
      <c r="A88" s="59" t="s">
        <v>34</v>
      </c>
      <c r="B88" s="69"/>
      <c r="C88" s="70"/>
      <c r="D88" s="71">
        <v>63</v>
      </c>
      <c r="E88" s="70">
        <f t="shared" si="9"/>
        <v>1.0912870258098042</v>
      </c>
      <c r="F88" s="70">
        <f t="shared" si="10"/>
        <v>1.0912870258098042</v>
      </c>
      <c r="G88" s="72">
        <f t="shared" si="11"/>
        <v>1.0912870258098042</v>
      </c>
      <c r="I88" s="7">
        <f t="shared" si="12"/>
        <v>800</v>
      </c>
      <c r="J88" s="7">
        <f t="shared" si="13"/>
        <v>2200</v>
      </c>
      <c r="K88" s="7">
        <f t="shared" si="14"/>
        <v>1890</v>
      </c>
      <c r="N88" s="2">
        <v>191873</v>
      </c>
    </row>
    <row r="89" spans="1:14">
      <c r="A89" s="59" t="s">
        <v>35</v>
      </c>
      <c r="B89" s="69"/>
      <c r="C89" s="70"/>
      <c r="D89" s="71">
        <v>29</v>
      </c>
      <c r="E89" s="70">
        <f t="shared" si="9"/>
        <v>0.50233847219816385</v>
      </c>
      <c r="F89" s="70">
        <f t="shared" si="10"/>
        <v>0.50233847219816385</v>
      </c>
      <c r="G89" s="72">
        <f t="shared" si="11"/>
        <v>0.50233847219816385</v>
      </c>
      <c r="I89" s="7">
        <f t="shared" si="12"/>
        <v>400</v>
      </c>
      <c r="J89" s="7">
        <f t="shared" si="13"/>
        <v>1000</v>
      </c>
      <c r="K89" s="7">
        <f t="shared" si="14"/>
        <v>870</v>
      </c>
      <c r="N89" s="2">
        <v>45725</v>
      </c>
    </row>
    <row r="90" spans="1:14">
      <c r="A90" s="59" t="s">
        <v>36</v>
      </c>
      <c r="B90" s="69"/>
      <c r="C90" s="70"/>
      <c r="D90" s="71">
        <v>10</v>
      </c>
      <c r="E90" s="70">
        <f t="shared" si="9"/>
        <v>0.17322016282695307</v>
      </c>
      <c r="F90" s="70">
        <f t="shared" si="10"/>
        <v>0.17322016282695307</v>
      </c>
      <c r="G90" s="72">
        <f t="shared" si="11"/>
        <v>0.17322016282695307</v>
      </c>
      <c r="I90" s="7">
        <f t="shared" si="12"/>
        <v>100</v>
      </c>
      <c r="J90" s="7">
        <f t="shared" si="13"/>
        <v>300</v>
      </c>
      <c r="K90" s="7">
        <f t="shared" si="14"/>
        <v>300</v>
      </c>
      <c r="N90" s="2">
        <v>7101</v>
      </c>
    </row>
    <row r="91" spans="1:14">
      <c r="A91" s="59" t="s">
        <v>37</v>
      </c>
      <c r="B91" s="69"/>
      <c r="C91" s="70"/>
      <c r="D91" s="71">
        <v>49</v>
      </c>
      <c r="E91" s="70">
        <f t="shared" si="9"/>
        <v>0.84877879785207</v>
      </c>
      <c r="F91" s="70">
        <f t="shared" si="10"/>
        <v>0.84877879785207</v>
      </c>
      <c r="G91" s="72">
        <f t="shared" si="11"/>
        <v>0.84877879785207</v>
      </c>
      <c r="I91" s="7">
        <f t="shared" si="12"/>
        <v>600</v>
      </c>
      <c r="J91" s="7">
        <f t="shared" si="13"/>
        <v>1700</v>
      </c>
      <c r="K91" s="7">
        <f t="shared" si="14"/>
        <v>1470</v>
      </c>
      <c r="N91" s="2">
        <v>206828</v>
      </c>
    </row>
    <row r="92" spans="1:14">
      <c r="A92" s="59" t="s">
        <v>38</v>
      </c>
      <c r="B92" s="69"/>
      <c r="C92" s="70"/>
      <c r="D92" s="71">
        <v>65</v>
      </c>
      <c r="E92" s="70">
        <f t="shared" si="9"/>
        <v>1.1259310583751949</v>
      </c>
      <c r="F92" s="70">
        <f t="shared" si="10"/>
        <v>1.1259310583751949</v>
      </c>
      <c r="G92" s="72">
        <f t="shared" si="11"/>
        <v>1.1259310583751949</v>
      </c>
      <c r="I92" s="7">
        <f t="shared" si="12"/>
        <v>800</v>
      </c>
      <c r="J92" s="7">
        <f t="shared" si="13"/>
        <v>2300</v>
      </c>
      <c r="K92" s="7">
        <f t="shared" si="14"/>
        <v>1950</v>
      </c>
      <c r="N92" s="2">
        <v>166713</v>
      </c>
    </row>
    <row r="93" spans="1:14">
      <c r="A93" s="78" t="s">
        <v>134</v>
      </c>
      <c r="B93" s="77"/>
      <c r="C93" s="70"/>
      <c r="D93" s="71">
        <f>SUM(D52:D92)</f>
        <v>4458</v>
      </c>
      <c r="E93" s="70">
        <f>SUM(E52:E92)</f>
        <v>77.221548588255686</v>
      </c>
      <c r="F93" s="70">
        <f>SUM(F52:F92)</f>
        <v>77.221548588255686</v>
      </c>
      <c r="G93" s="72">
        <f>SUM(G52:G92)</f>
        <v>77.221548588255686</v>
      </c>
      <c r="I93" s="7">
        <f>SUM(I52:I92)</f>
        <v>57900</v>
      </c>
      <c r="J93" s="7">
        <f t="shared" ref="J93:K93" si="15">SUM(J52:J92)</f>
        <v>154300</v>
      </c>
      <c r="K93" s="7">
        <f t="shared" si="15"/>
        <v>133740</v>
      </c>
      <c r="N93" s="3">
        <f>SUM(N52:N92)</f>
        <v>15448421</v>
      </c>
    </row>
    <row r="94" spans="1:14" ht="17.25">
      <c r="A94" s="79" t="s">
        <v>52</v>
      </c>
      <c r="B94" s="71"/>
      <c r="C94" s="71"/>
      <c r="D94" s="71">
        <v>155</v>
      </c>
      <c r="E94" s="70">
        <f t="shared" si="9"/>
        <v>2.6849125238177725</v>
      </c>
      <c r="F94" s="70">
        <f t="shared" si="10"/>
        <v>2.6849125238177725</v>
      </c>
      <c r="G94" s="72">
        <f t="shared" si="11"/>
        <v>2.6849125238177725</v>
      </c>
      <c r="I94" s="7">
        <f t="shared" si="12"/>
        <v>2000</v>
      </c>
      <c r="J94" s="7">
        <f t="shared" si="13"/>
        <v>5400</v>
      </c>
      <c r="K94" s="7">
        <f t="shared" si="14"/>
        <v>4650</v>
      </c>
    </row>
    <row r="95" spans="1:14" ht="17.25">
      <c r="A95" s="79" t="s">
        <v>53</v>
      </c>
      <c r="B95" s="71"/>
      <c r="C95" s="71"/>
      <c r="D95" s="71">
        <v>247</v>
      </c>
      <c r="E95" s="70">
        <f t="shared" si="9"/>
        <v>4.2785380218257405</v>
      </c>
      <c r="F95" s="70">
        <f t="shared" si="10"/>
        <v>4.2785380218257405</v>
      </c>
      <c r="G95" s="72">
        <f t="shared" si="11"/>
        <v>4.2785380218257405</v>
      </c>
      <c r="I95" s="7">
        <f t="shared" si="12"/>
        <v>3200</v>
      </c>
      <c r="J95" s="7">
        <f t="shared" si="13"/>
        <v>8600</v>
      </c>
      <c r="K95" s="7">
        <f t="shared" si="14"/>
        <v>7410</v>
      </c>
    </row>
    <row r="96" spans="1:14" ht="17.25">
      <c r="A96" s="79" t="s">
        <v>54</v>
      </c>
      <c r="B96" s="71"/>
      <c r="C96" s="71"/>
      <c r="D96" s="71">
        <v>368</v>
      </c>
      <c r="E96" s="70">
        <f t="shared" si="9"/>
        <v>6.3745019920318722</v>
      </c>
      <c r="F96" s="70">
        <f t="shared" si="10"/>
        <v>6.3745019920318722</v>
      </c>
      <c r="G96" s="72">
        <f t="shared" si="11"/>
        <v>6.3745019920318722</v>
      </c>
      <c r="I96" s="7">
        <f t="shared" si="12"/>
        <v>4800</v>
      </c>
      <c r="J96" s="7">
        <f t="shared" si="13"/>
        <v>12700</v>
      </c>
      <c r="K96" s="7">
        <f t="shared" si="14"/>
        <v>11040</v>
      </c>
    </row>
    <row r="97" spans="1:11" ht="17.25">
      <c r="A97" s="79" t="s">
        <v>55</v>
      </c>
      <c r="B97" s="71"/>
      <c r="C97" s="71"/>
      <c r="D97" s="71">
        <v>139</v>
      </c>
      <c r="E97" s="70">
        <f t="shared" si="9"/>
        <v>2.4077602632946475</v>
      </c>
      <c r="F97" s="70">
        <f t="shared" si="10"/>
        <v>2.4077602632946475</v>
      </c>
      <c r="G97" s="72">
        <f t="shared" si="11"/>
        <v>2.4077602632946475</v>
      </c>
      <c r="I97" s="7">
        <f t="shared" si="12"/>
        <v>1800</v>
      </c>
      <c r="J97" s="7">
        <v>3000</v>
      </c>
      <c r="K97" s="7">
        <f t="shared" si="14"/>
        <v>4170</v>
      </c>
    </row>
    <row r="98" spans="1:11" ht="17.25">
      <c r="A98" s="79" t="s">
        <v>56</v>
      </c>
      <c r="B98" s="71"/>
      <c r="C98" s="71"/>
      <c r="D98" s="71">
        <v>174</v>
      </c>
      <c r="E98" s="70">
        <f t="shared" si="9"/>
        <v>3.0140308331889831</v>
      </c>
      <c r="F98" s="70">
        <f t="shared" si="10"/>
        <v>3.0140308331889831</v>
      </c>
      <c r="G98" s="72">
        <f t="shared" si="11"/>
        <v>3.0140308331889831</v>
      </c>
      <c r="I98" s="7">
        <f t="shared" si="12"/>
        <v>2300</v>
      </c>
      <c r="J98" s="7">
        <f t="shared" si="13"/>
        <v>6000</v>
      </c>
      <c r="K98" s="7">
        <f t="shared" si="14"/>
        <v>5220</v>
      </c>
    </row>
    <row r="99" spans="1:11" ht="17.25">
      <c r="A99" s="79" t="s">
        <v>128</v>
      </c>
      <c r="B99" s="71"/>
      <c r="C99" s="71"/>
      <c r="D99" s="71">
        <v>232</v>
      </c>
      <c r="E99" s="70">
        <f t="shared" si="9"/>
        <v>4.0187077775853108</v>
      </c>
      <c r="F99" s="70">
        <f t="shared" si="10"/>
        <v>4.0187077775853108</v>
      </c>
      <c r="G99" s="72">
        <f t="shared" si="11"/>
        <v>4.0187077775853108</v>
      </c>
      <c r="I99" s="7">
        <f t="shared" si="12"/>
        <v>3000</v>
      </c>
      <c r="J99" s="7">
        <f t="shared" si="13"/>
        <v>8000</v>
      </c>
      <c r="K99" s="7">
        <f t="shared" si="14"/>
        <v>6960</v>
      </c>
    </row>
    <row r="100" spans="1:11" ht="17.25">
      <c r="A100" s="79" t="s">
        <v>133</v>
      </c>
      <c r="B100" s="71"/>
      <c r="C100" s="71"/>
      <c r="D100" s="71">
        <f>SUM(D94:D99)</f>
        <v>1315</v>
      </c>
      <c r="E100" s="70">
        <f>SUM(E94:E99)</f>
        <v>22.778451411744328</v>
      </c>
      <c r="F100" s="70">
        <f>SUM(F94:F99)</f>
        <v>22.778451411744328</v>
      </c>
      <c r="G100" s="72">
        <f t="shared" ref="G100" si="16">E100</f>
        <v>22.778451411744328</v>
      </c>
      <c r="I100" s="45">
        <f>SUM(I94:I99)</f>
        <v>17100</v>
      </c>
      <c r="J100" s="45">
        <f>SUM(J94:J99)</f>
        <v>43700</v>
      </c>
      <c r="K100" s="45">
        <f>SUM(K94:K99)</f>
        <v>39450</v>
      </c>
    </row>
    <row r="101" spans="1:11" ht="18" thickBot="1">
      <c r="A101" s="80" t="s">
        <v>49</v>
      </c>
      <c r="B101" s="75"/>
      <c r="C101" s="75"/>
      <c r="D101" s="75">
        <f>D93+D100</f>
        <v>5773</v>
      </c>
      <c r="E101" s="74">
        <f>E93+E100</f>
        <v>100.00000000000001</v>
      </c>
      <c r="F101" s="74">
        <f t="shared" ref="F101:G101" si="17">F93+F100</f>
        <v>100.00000000000001</v>
      </c>
      <c r="G101" s="76">
        <f t="shared" si="17"/>
        <v>100.00000000000001</v>
      </c>
      <c r="I101" s="45">
        <f>I93+I100</f>
        <v>75000</v>
      </c>
      <c r="J101" s="45">
        <f>J93+J100</f>
        <v>198000</v>
      </c>
      <c r="K101" s="45">
        <f>K93+K100</f>
        <v>173190</v>
      </c>
    </row>
    <row r="102" spans="1:11">
      <c r="A102" s="86" t="s">
        <v>136</v>
      </c>
      <c r="B102" s="86"/>
      <c r="C102" s="86"/>
      <c r="D102" s="86"/>
      <c r="E102" s="86"/>
      <c r="F102" s="86"/>
      <c r="G102" s="86"/>
      <c r="I102" s="4">
        <f>I103/1000-I101</f>
        <v>0</v>
      </c>
      <c r="J102" s="4">
        <f>J103/1000-J101</f>
        <v>2000</v>
      </c>
      <c r="K102" s="4">
        <f>K103/1000-K101</f>
        <v>26810</v>
      </c>
    </row>
    <row r="103" spans="1:11">
      <c r="I103" s="4">
        <v>75000000</v>
      </c>
      <c r="J103" s="4">
        <v>200000000</v>
      </c>
      <c r="K103" s="4">
        <v>200000000</v>
      </c>
    </row>
  </sheetData>
  <mergeCells count="14">
    <mergeCell ref="A1:G1"/>
    <mergeCell ref="A102:G102"/>
    <mergeCell ref="A49:G49"/>
    <mergeCell ref="G2:G3"/>
    <mergeCell ref="A50:A51"/>
    <mergeCell ref="B50:C50"/>
    <mergeCell ref="D50:E50"/>
    <mergeCell ref="F50:F51"/>
    <mergeCell ref="G50:G51"/>
    <mergeCell ref="A46:G46"/>
    <mergeCell ref="B2:C2"/>
    <mergeCell ref="A2:A3"/>
    <mergeCell ref="D2:E2"/>
    <mergeCell ref="F2:F3"/>
  </mergeCells>
  <phoneticPr fontId="1" type="noConversion"/>
  <pageMargins left="0.78740157480314965" right="0.74803149606299213" top="0.35433070866141736" bottom="0.35433070866141736" header="0.31496062992125984" footer="0.31496062992125984"/>
  <pageSetup paperSize="9" scale="86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48"/>
  <sheetViews>
    <sheetView topLeftCell="A31" workbookViewId="0">
      <selection activeCell="A18" sqref="A18:XFD18"/>
    </sheetView>
  </sheetViews>
  <sheetFormatPr defaultRowHeight="16.5"/>
  <sheetData>
    <row r="1" spans="1:6" ht="25.5">
      <c r="A1" s="100" t="s">
        <v>69</v>
      </c>
      <c r="B1" s="100"/>
      <c r="C1" s="100"/>
      <c r="D1" s="100"/>
      <c r="E1" s="100"/>
    </row>
    <row r="2" spans="1:6">
      <c r="A2" s="8"/>
      <c r="B2" s="8"/>
      <c r="C2" s="8"/>
      <c r="D2" s="8"/>
      <c r="E2" s="8"/>
    </row>
    <row r="3" spans="1:6">
      <c r="A3" s="8"/>
      <c r="B3" s="8"/>
      <c r="C3" s="8"/>
      <c r="D3" s="8"/>
      <c r="E3" s="8"/>
    </row>
    <row r="4" spans="1:6">
      <c r="A4" s="8"/>
      <c r="B4" s="8"/>
      <c r="C4" s="8"/>
      <c r="D4" s="8"/>
      <c r="E4" s="8"/>
    </row>
    <row r="5" spans="1:6" ht="16.5" customHeight="1">
      <c r="A5" s="101" t="s">
        <v>70</v>
      </c>
      <c r="B5" s="102" t="s">
        <v>71</v>
      </c>
      <c r="C5" s="102" t="s">
        <v>72</v>
      </c>
      <c r="D5" s="102" t="s">
        <v>73</v>
      </c>
      <c r="E5" s="107" t="s">
        <v>74</v>
      </c>
      <c r="F5" s="99" t="s">
        <v>49</v>
      </c>
    </row>
    <row r="6" spans="1:6">
      <c r="A6" s="101"/>
      <c r="B6" s="103"/>
      <c r="C6" s="105"/>
      <c r="D6" s="105"/>
      <c r="E6" s="107"/>
      <c r="F6" s="99"/>
    </row>
    <row r="7" spans="1:6">
      <c r="A7" s="101"/>
      <c r="B7" s="104"/>
      <c r="C7" s="106"/>
      <c r="D7" s="106"/>
      <c r="E7" s="107"/>
      <c r="F7" s="99"/>
    </row>
    <row r="8" spans="1:6">
      <c r="A8" s="9" t="s">
        <v>75</v>
      </c>
      <c r="B8" s="10">
        <v>122</v>
      </c>
      <c r="C8" s="10">
        <v>10</v>
      </c>
      <c r="D8" s="11">
        <v>15</v>
      </c>
      <c r="E8" s="11">
        <v>6</v>
      </c>
      <c r="F8" s="44">
        <f>B8+C8+D8+E8</f>
        <v>153</v>
      </c>
    </row>
    <row r="9" spans="1:6">
      <c r="A9" s="9" t="s">
        <v>76</v>
      </c>
      <c r="B9" s="12">
        <v>101</v>
      </c>
      <c r="C9" s="12">
        <v>5</v>
      </c>
      <c r="D9" s="13">
        <v>16</v>
      </c>
      <c r="E9" s="14">
        <v>5</v>
      </c>
      <c r="F9" s="44">
        <f t="shared" ref="F9:F48" si="0">B9+C9+D9+E9</f>
        <v>127</v>
      </c>
    </row>
    <row r="10" spans="1:6">
      <c r="A10" s="9" t="s">
        <v>77</v>
      </c>
      <c r="B10" s="15">
        <v>63</v>
      </c>
      <c r="C10" s="15">
        <v>6</v>
      </c>
      <c r="D10" s="16">
        <v>14</v>
      </c>
      <c r="E10" s="15">
        <v>4</v>
      </c>
      <c r="F10" s="44">
        <f t="shared" si="0"/>
        <v>87</v>
      </c>
    </row>
    <row r="11" spans="1:6">
      <c r="A11" s="9" t="s">
        <v>78</v>
      </c>
      <c r="B11" s="17">
        <v>86</v>
      </c>
      <c r="C11" s="17">
        <v>5</v>
      </c>
      <c r="D11" s="16">
        <v>9</v>
      </c>
      <c r="E11" s="18">
        <v>3</v>
      </c>
      <c r="F11" s="44">
        <f t="shared" si="0"/>
        <v>103</v>
      </c>
    </row>
    <row r="12" spans="1:6">
      <c r="A12" s="9" t="s">
        <v>79</v>
      </c>
      <c r="B12" s="12">
        <v>115</v>
      </c>
      <c r="C12" s="12">
        <v>8</v>
      </c>
      <c r="D12" s="19">
        <v>14</v>
      </c>
      <c r="E12" s="14">
        <v>4</v>
      </c>
      <c r="F12" s="44">
        <f t="shared" si="0"/>
        <v>141</v>
      </c>
    </row>
    <row r="13" spans="1:6">
      <c r="A13" s="9" t="s">
        <v>80</v>
      </c>
      <c r="B13" s="14">
        <v>108</v>
      </c>
      <c r="C13" s="14">
        <v>9</v>
      </c>
      <c r="D13" s="19">
        <v>12</v>
      </c>
      <c r="E13" s="14">
        <v>7</v>
      </c>
      <c r="F13" s="44">
        <f t="shared" si="0"/>
        <v>136</v>
      </c>
    </row>
    <row r="14" spans="1:6">
      <c r="A14" s="9" t="s">
        <v>81</v>
      </c>
      <c r="B14" s="12">
        <v>110</v>
      </c>
      <c r="C14" s="12">
        <v>7</v>
      </c>
      <c r="D14" s="13">
        <v>19</v>
      </c>
      <c r="E14" s="20">
        <v>3</v>
      </c>
      <c r="F14" s="44">
        <f t="shared" si="0"/>
        <v>139</v>
      </c>
    </row>
    <row r="15" spans="1:6">
      <c r="A15" s="9" t="s">
        <v>82</v>
      </c>
      <c r="B15" s="12">
        <v>108</v>
      </c>
      <c r="C15" s="12">
        <v>6</v>
      </c>
      <c r="D15" s="13">
        <v>12</v>
      </c>
      <c r="E15" s="12">
        <v>6</v>
      </c>
      <c r="F15" s="44">
        <f t="shared" si="0"/>
        <v>132</v>
      </c>
    </row>
    <row r="16" spans="1:6">
      <c r="A16" s="9" t="s">
        <v>83</v>
      </c>
      <c r="B16" s="21">
        <v>71</v>
      </c>
      <c r="C16" s="21">
        <v>6</v>
      </c>
      <c r="D16" s="22">
        <v>9</v>
      </c>
      <c r="E16" s="23">
        <v>3</v>
      </c>
      <c r="F16" s="44">
        <f t="shared" si="0"/>
        <v>89</v>
      </c>
    </row>
    <row r="17" spans="1:6">
      <c r="A17" s="9" t="s">
        <v>84</v>
      </c>
      <c r="B17" s="12">
        <v>72</v>
      </c>
      <c r="C17" s="12">
        <v>5</v>
      </c>
      <c r="D17" s="13">
        <v>10</v>
      </c>
      <c r="E17" s="14">
        <v>3</v>
      </c>
      <c r="F17" s="44">
        <f t="shared" si="0"/>
        <v>90</v>
      </c>
    </row>
    <row r="18" spans="1:6">
      <c r="A18" s="9" t="s">
        <v>85</v>
      </c>
      <c r="B18" s="12">
        <v>88</v>
      </c>
      <c r="C18" s="12">
        <v>8</v>
      </c>
      <c r="D18" s="13">
        <v>9</v>
      </c>
      <c r="E18" s="14">
        <v>5</v>
      </c>
      <c r="F18" s="44">
        <f t="shared" si="0"/>
        <v>110</v>
      </c>
    </row>
    <row r="19" spans="1:6">
      <c r="A19" s="9" t="s">
        <v>86</v>
      </c>
      <c r="B19" s="9">
        <v>140</v>
      </c>
      <c r="C19" s="9">
        <v>8</v>
      </c>
      <c r="D19" s="24">
        <v>29</v>
      </c>
      <c r="E19" s="9">
        <v>7</v>
      </c>
      <c r="F19" s="44">
        <f t="shared" si="0"/>
        <v>184</v>
      </c>
    </row>
    <row r="20" spans="1:6">
      <c r="A20" s="9" t="s">
        <v>87</v>
      </c>
      <c r="B20" s="12">
        <v>112</v>
      </c>
      <c r="C20" s="12">
        <v>11</v>
      </c>
      <c r="D20" s="13">
        <v>12</v>
      </c>
      <c r="E20" s="14">
        <v>7</v>
      </c>
      <c r="F20" s="44">
        <f t="shared" si="0"/>
        <v>142</v>
      </c>
    </row>
    <row r="21" spans="1:6">
      <c r="A21" s="9" t="s">
        <v>88</v>
      </c>
      <c r="B21" s="12">
        <v>117</v>
      </c>
      <c r="C21" s="12">
        <v>8</v>
      </c>
      <c r="D21" s="13">
        <v>27</v>
      </c>
      <c r="E21" s="12">
        <v>7</v>
      </c>
      <c r="F21" s="44">
        <f t="shared" si="0"/>
        <v>159</v>
      </c>
    </row>
    <row r="22" spans="1:6">
      <c r="A22" s="9" t="s">
        <v>89</v>
      </c>
      <c r="B22" s="15">
        <v>180</v>
      </c>
      <c r="C22" s="15">
        <v>10</v>
      </c>
      <c r="D22" s="16">
        <v>19</v>
      </c>
      <c r="E22" s="15">
        <v>12</v>
      </c>
      <c r="F22" s="44">
        <f t="shared" si="0"/>
        <v>221</v>
      </c>
    </row>
    <row r="23" spans="1:6">
      <c r="A23" s="9" t="s">
        <v>90</v>
      </c>
      <c r="B23" s="26">
        <v>144</v>
      </c>
      <c r="C23" s="26">
        <v>8</v>
      </c>
      <c r="D23" s="13">
        <v>28</v>
      </c>
      <c r="E23" s="13">
        <v>6</v>
      </c>
      <c r="F23" s="44">
        <f t="shared" si="0"/>
        <v>186</v>
      </c>
    </row>
    <row r="24" spans="1:6">
      <c r="A24" s="9" t="s">
        <v>91</v>
      </c>
      <c r="B24" s="12">
        <v>116</v>
      </c>
      <c r="C24" s="12">
        <v>8</v>
      </c>
      <c r="D24" s="13">
        <v>17</v>
      </c>
      <c r="E24" s="13">
        <v>7</v>
      </c>
      <c r="F24" s="44">
        <f t="shared" si="0"/>
        <v>148</v>
      </c>
    </row>
    <row r="25" spans="1:6">
      <c r="A25" s="9" t="s">
        <v>92</v>
      </c>
      <c r="B25" s="12">
        <v>87</v>
      </c>
      <c r="C25" s="12">
        <v>7</v>
      </c>
      <c r="D25" s="13">
        <v>13</v>
      </c>
      <c r="E25" s="14">
        <v>4</v>
      </c>
      <c r="F25" s="44">
        <f t="shared" si="0"/>
        <v>111</v>
      </c>
    </row>
    <row r="26" spans="1:6">
      <c r="A26" s="9" t="s">
        <v>93</v>
      </c>
      <c r="B26" s="17">
        <v>89</v>
      </c>
      <c r="C26" s="17">
        <v>7</v>
      </c>
      <c r="D26" s="16">
        <v>17</v>
      </c>
      <c r="E26" s="17">
        <v>5</v>
      </c>
      <c r="F26" s="44">
        <f t="shared" si="0"/>
        <v>118</v>
      </c>
    </row>
    <row r="27" spans="1:6">
      <c r="A27" s="9" t="s">
        <v>94</v>
      </c>
      <c r="B27" s="12">
        <v>68</v>
      </c>
      <c r="C27" s="12">
        <v>4</v>
      </c>
      <c r="D27" s="13">
        <v>8</v>
      </c>
      <c r="E27" s="12">
        <v>6</v>
      </c>
      <c r="F27" s="44">
        <f t="shared" si="0"/>
        <v>86</v>
      </c>
    </row>
    <row r="28" spans="1:6">
      <c r="A28" s="9" t="s">
        <v>95</v>
      </c>
      <c r="B28" s="27">
        <v>102</v>
      </c>
      <c r="C28" s="27">
        <v>7</v>
      </c>
      <c r="D28" s="28">
        <v>11</v>
      </c>
      <c r="E28" s="28">
        <v>7</v>
      </c>
      <c r="F28" s="44">
        <f t="shared" si="0"/>
        <v>127</v>
      </c>
    </row>
    <row r="29" spans="1:6">
      <c r="A29" s="9" t="s">
        <v>96</v>
      </c>
      <c r="B29" s="12">
        <v>103</v>
      </c>
      <c r="C29" s="12">
        <v>5</v>
      </c>
      <c r="D29" s="13">
        <v>12</v>
      </c>
      <c r="E29" s="14">
        <v>5</v>
      </c>
      <c r="F29" s="44">
        <f t="shared" si="0"/>
        <v>125</v>
      </c>
    </row>
    <row r="30" spans="1:6">
      <c r="A30" s="9" t="s">
        <v>97</v>
      </c>
      <c r="B30" s="12">
        <v>111</v>
      </c>
      <c r="C30" s="12">
        <v>7</v>
      </c>
      <c r="D30" s="13">
        <v>9</v>
      </c>
      <c r="E30" s="20">
        <v>6</v>
      </c>
      <c r="F30" s="44">
        <f t="shared" si="0"/>
        <v>133</v>
      </c>
    </row>
    <row r="31" spans="1:6">
      <c r="A31" s="9" t="s">
        <v>98</v>
      </c>
      <c r="B31" s="12">
        <v>119</v>
      </c>
      <c r="C31" s="12">
        <v>11</v>
      </c>
      <c r="D31" s="13">
        <v>17</v>
      </c>
      <c r="E31" s="20">
        <v>4</v>
      </c>
      <c r="F31" s="44">
        <f t="shared" si="0"/>
        <v>151</v>
      </c>
    </row>
    <row r="32" spans="1:6">
      <c r="A32" s="9" t="s">
        <v>99</v>
      </c>
      <c r="B32" s="12">
        <v>162</v>
      </c>
      <c r="C32" s="12">
        <v>7</v>
      </c>
      <c r="D32" s="13">
        <v>24</v>
      </c>
      <c r="E32" s="25">
        <v>4</v>
      </c>
      <c r="F32" s="44">
        <f t="shared" si="0"/>
        <v>197</v>
      </c>
    </row>
    <row r="33" spans="1:6">
      <c r="A33" s="29" t="s">
        <v>100</v>
      </c>
      <c r="B33" s="12">
        <v>112</v>
      </c>
      <c r="C33" s="12">
        <v>9</v>
      </c>
      <c r="D33" s="13">
        <v>9</v>
      </c>
      <c r="E33" s="14">
        <v>9</v>
      </c>
      <c r="F33" s="44">
        <f t="shared" si="0"/>
        <v>139</v>
      </c>
    </row>
    <row r="34" spans="1:6">
      <c r="A34" s="9" t="s">
        <v>101</v>
      </c>
      <c r="B34" s="21">
        <v>90</v>
      </c>
      <c r="C34" s="21">
        <v>5</v>
      </c>
      <c r="D34" s="22">
        <v>7</v>
      </c>
      <c r="E34" s="15">
        <v>5</v>
      </c>
      <c r="F34" s="44">
        <f t="shared" si="0"/>
        <v>107</v>
      </c>
    </row>
    <row r="35" spans="1:6">
      <c r="A35" s="9" t="s">
        <v>102</v>
      </c>
      <c r="B35" s="12">
        <v>71</v>
      </c>
      <c r="C35" s="12">
        <v>3</v>
      </c>
      <c r="D35" s="13">
        <v>6</v>
      </c>
      <c r="E35" s="14">
        <v>4</v>
      </c>
      <c r="F35" s="44">
        <f t="shared" si="0"/>
        <v>84</v>
      </c>
    </row>
    <row r="36" spans="1:6">
      <c r="A36" s="9" t="s">
        <v>103</v>
      </c>
      <c r="B36" s="30">
        <v>72</v>
      </c>
      <c r="C36" s="30">
        <v>2</v>
      </c>
      <c r="D36" s="31">
        <v>4</v>
      </c>
      <c r="E36" s="30">
        <v>1</v>
      </c>
      <c r="F36" s="44">
        <f t="shared" si="0"/>
        <v>79</v>
      </c>
    </row>
    <row r="37" spans="1:6">
      <c r="A37" s="9" t="s">
        <v>104</v>
      </c>
      <c r="B37" s="12">
        <v>63</v>
      </c>
      <c r="C37" s="12">
        <v>5</v>
      </c>
      <c r="D37" s="13">
        <v>2</v>
      </c>
      <c r="E37" s="14">
        <v>1</v>
      </c>
      <c r="F37" s="44">
        <f t="shared" si="0"/>
        <v>71</v>
      </c>
    </row>
    <row r="38" spans="1:6">
      <c r="A38" s="9" t="s">
        <v>105</v>
      </c>
      <c r="B38" s="32">
        <v>82</v>
      </c>
      <c r="C38" s="32">
        <v>4</v>
      </c>
      <c r="D38" s="33">
        <v>8</v>
      </c>
      <c r="E38" s="32">
        <v>3</v>
      </c>
      <c r="F38" s="44">
        <f t="shared" si="0"/>
        <v>97</v>
      </c>
    </row>
    <row r="39" spans="1:6">
      <c r="A39" s="9" t="s">
        <v>106</v>
      </c>
      <c r="B39" s="9">
        <v>59</v>
      </c>
      <c r="C39" s="9">
        <v>4</v>
      </c>
      <c r="D39" s="24">
        <v>11</v>
      </c>
      <c r="E39" s="34">
        <v>2</v>
      </c>
      <c r="F39" s="44">
        <f t="shared" si="0"/>
        <v>76</v>
      </c>
    </row>
    <row r="40" spans="1:6">
      <c r="A40" s="9" t="s">
        <v>107</v>
      </c>
      <c r="B40" s="9">
        <v>40</v>
      </c>
      <c r="C40" s="9">
        <v>2</v>
      </c>
      <c r="D40" s="24">
        <v>1</v>
      </c>
      <c r="E40" s="9">
        <v>0</v>
      </c>
      <c r="F40" s="44">
        <f t="shared" si="0"/>
        <v>43</v>
      </c>
    </row>
    <row r="41" spans="1:6">
      <c r="A41" s="9" t="s">
        <v>108</v>
      </c>
      <c r="B41" s="9">
        <v>32</v>
      </c>
      <c r="C41" s="9">
        <v>3</v>
      </c>
      <c r="D41" s="24">
        <v>2</v>
      </c>
      <c r="E41" s="9">
        <v>0</v>
      </c>
      <c r="F41" s="44">
        <f t="shared" si="0"/>
        <v>37</v>
      </c>
    </row>
    <row r="42" spans="1:6">
      <c r="A42" s="9" t="s">
        <v>109</v>
      </c>
      <c r="B42" s="35">
        <v>54</v>
      </c>
      <c r="C42" s="35">
        <v>3</v>
      </c>
      <c r="D42" s="36">
        <v>1</v>
      </c>
      <c r="E42" s="37"/>
      <c r="F42" s="44">
        <f t="shared" si="0"/>
        <v>58</v>
      </c>
    </row>
    <row r="43" spans="1:6">
      <c r="A43" s="9" t="s">
        <v>110</v>
      </c>
      <c r="B43" s="12">
        <v>50</v>
      </c>
      <c r="C43" s="12">
        <v>3</v>
      </c>
      <c r="D43" s="13">
        <v>2</v>
      </c>
      <c r="E43" s="20">
        <v>1</v>
      </c>
      <c r="F43" s="44">
        <f t="shared" si="0"/>
        <v>56</v>
      </c>
    </row>
    <row r="44" spans="1:6">
      <c r="A44" s="9" t="s">
        <v>111</v>
      </c>
      <c r="B44" s="32">
        <v>53</v>
      </c>
      <c r="C44" s="32">
        <v>2</v>
      </c>
      <c r="D44" s="33">
        <v>6</v>
      </c>
      <c r="E44" s="38">
        <v>2</v>
      </c>
      <c r="F44" s="44">
        <f t="shared" si="0"/>
        <v>63</v>
      </c>
    </row>
    <row r="45" spans="1:6">
      <c r="A45" s="9" t="s">
        <v>112</v>
      </c>
      <c r="B45" s="12">
        <v>26</v>
      </c>
      <c r="C45" s="12">
        <v>3</v>
      </c>
      <c r="D45" s="13"/>
      <c r="E45" s="20"/>
      <c r="F45" s="44">
        <f t="shared" si="0"/>
        <v>29</v>
      </c>
    </row>
    <row r="46" spans="1:6">
      <c r="A46" s="9" t="s">
        <v>113</v>
      </c>
      <c r="B46" s="12">
        <v>6</v>
      </c>
      <c r="C46" s="12">
        <v>1</v>
      </c>
      <c r="D46" s="13">
        <v>2</v>
      </c>
      <c r="E46" s="20">
        <v>1</v>
      </c>
      <c r="F46" s="44">
        <f t="shared" si="0"/>
        <v>10</v>
      </c>
    </row>
    <row r="47" spans="1:6">
      <c r="A47" s="9" t="s">
        <v>114</v>
      </c>
      <c r="B47" s="12">
        <v>39</v>
      </c>
      <c r="C47" s="12">
        <v>4</v>
      </c>
      <c r="D47" s="13">
        <v>5</v>
      </c>
      <c r="E47" s="12">
        <v>1</v>
      </c>
      <c r="F47" s="44">
        <f t="shared" si="0"/>
        <v>49</v>
      </c>
    </row>
    <row r="48" spans="1:6">
      <c r="A48" s="9" t="s">
        <v>115</v>
      </c>
      <c r="B48" s="12">
        <v>52</v>
      </c>
      <c r="C48" s="12">
        <v>2</v>
      </c>
      <c r="D48" s="13">
        <v>8</v>
      </c>
      <c r="E48" s="12">
        <v>3</v>
      </c>
      <c r="F48" s="44">
        <f t="shared" si="0"/>
        <v>65</v>
      </c>
    </row>
  </sheetData>
  <mergeCells count="7">
    <mergeCell ref="F5:F7"/>
    <mergeCell ref="A1:E1"/>
    <mergeCell ref="A5:A7"/>
    <mergeCell ref="B5:B7"/>
    <mergeCell ref="C5:C7"/>
    <mergeCell ref="D5:D7"/>
    <mergeCell ref="E5:E7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14"/>
  <sheetViews>
    <sheetView workbookViewId="0">
      <selection activeCell="A18" sqref="A18:XFD18"/>
    </sheetView>
  </sheetViews>
  <sheetFormatPr defaultRowHeight="16.5"/>
  <sheetData>
    <row r="1" spans="1:4" ht="25.5">
      <c r="A1" s="100" t="s">
        <v>116</v>
      </c>
      <c r="B1" s="100"/>
      <c r="C1" s="100"/>
    </row>
    <row r="2" spans="1:4">
      <c r="A2" s="8"/>
      <c r="B2" s="8"/>
      <c r="C2" s="8"/>
    </row>
    <row r="3" spans="1:4">
      <c r="A3" s="8"/>
      <c r="B3" s="8"/>
      <c r="C3" s="8"/>
    </row>
    <row r="4" spans="1:4">
      <c r="A4" s="8"/>
      <c r="B4" s="8"/>
      <c r="C4" s="8"/>
    </row>
    <row r="5" spans="1:4" ht="16.5" customHeight="1">
      <c r="A5" s="101" t="s">
        <v>117</v>
      </c>
      <c r="B5" s="102" t="s">
        <v>118</v>
      </c>
      <c r="C5" s="102" t="s">
        <v>119</v>
      </c>
      <c r="D5" s="99" t="s">
        <v>127</v>
      </c>
    </row>
    <row r="6" spans="1:4">
      <c r="A6" s="101"/>
      <c r="B6" s="103"/>
      <c r="C6" s="105"/>
      <c r="D6" s="99"/>
    </row>
    <row r="7" spans="1:4">
      <c r="A7" s="9" t="s">
        <v>120</v>
      </c>
      <c r="B7" s="39">
        <v>93</v>
      </c>
      <c r="C7" s="40">
        <v>275</v>
      </c>
      <c r="D7" s="44">
        <f>B7+C7</f>
        <v>368</v>
      </c>
    </row>
    <row r="8" spans="1:4">
      <c r="A8" s="9" t="s">
        <v>121</v>
      </c>
      <c r="B8" s="12">
        <v>72</v>
      </c>
      <c r="C8" s="13">
        <v>175</v>
      </c>
      <c r="D8" s="44">
        <f t="shared" ref="D8:D12" si="0">B8+C8</f>
        <v>247</v>
      </c>
    </row>
    <row r="9" spans="1:4">
      <c r="A9" s="9" t="s">
        <v>122</v>
      </c>
      <c r="B9" s="12">
        <v>64</v>
      </c>
      <c r="C9" s="13">
        <v>168</v>
      </c>
      <c r="D9" s="44">
        <f t="shared" si="0"/>
        <v>232</v>
      </c>
    </row>
    <row r="10" spans="1:4">
      <c r="A10" s="9" t="s">
        <v>123</v>
      </c>
      <c r="B10" s="12">
        <v>81</v>
      </c>
      <c r="C10" s="13">
        <v>174</v>
      </c>
      <c r="D10" s="44">
        <f t="shared" si="0"/>
        <v>255</v>
      </c>
    </row>
    <row r="11" spans="1:4">
      <c r="A11" s="9" t="s">
        <v>124</v>
      </c>
      <c r="B11" s="41">
        <v>49</v>
      </c>
      <c r="C11" s="42">
        <v>106</v>
      </c>
      <c r="D11" s="44">
        <f t="shared" si="0"/>
        <v>155</v>
      </c>
    </row>
    <row r="12" spans="1:4">
      <c r="A12" s="9" t="s">
        <v>125</v>
      </c>
      <c r="B12" s="12">
        <v>54</v>
      </c>
      <c r="C12" s="19">
        <v>85</v>
      </c>
      <c r="D12" s="44">
        <f t="shared" si="0"/>
        <v>139</v>
      </c>
    </row>
    <row r="13" spans="1:4">
      <c r="A13" s="43"/>
      <c r="B13" s="43"/>
      <c r="C13" s="43"/>
    </row>
    <row r="14" spans="1:4">
      <c r="A14" s="43"/>
      <c r="B14" s="43"/>
      <c r="C14" s="43"/>
    </row>
  </sheetData>
  <mergeCells count="5">
    <mergeCell ref="D5:D6"/>
    <mergeCell ref="A1:C1"/>
    <mergeCell ref="A5:A6"/>
    <mergeCell ref="B5:B6"/>
    <mergeCell ref="C5:C6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</vt:i4>
      </vt:variant>
    </vt:vector>
  </HeadingPairs>
  <TitlesOfParts>
    <vt:vector size="6" baseType="lpstr">
      <vt:lpstr>국별 배정내역</vt:lpstr>
      <vt:lpstr>국별 배정액(원본)</vt:lpstr>
      <vt:lpstr>배정근거자료</vt:lpstr>
      <vt:lpstr>총괄국 인원</vt:lpstr>
      <vt:lpstr>집중국 인원</vt:lpstr>
      <vt:lpstr>배정근거자료!Print_Area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2017-04-06T06:45:53Z</cp:lastPrinted>
  <dcterms:created xsi:type="dcterms:W3CDTF">2016-03-12T05:42:47Z</dcterms:created>
  <dcterms:modified xsi:type="dcterms:W3CDTF">2017-04-06T06:47:09Z</dcterms:modified>
</cp:coreProperties>
</file>