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Default Extension="png" ContentType="image/png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600" yWindow="60" windowWidth="15480" windowHeight="11505" tabRatio="801" activeTab="3"/>
  </bookViews>
  <sheets>
    <sheet name="종합점수(청)" sheetId="14" r:id="rId1"/>
    <sheet name="종합점수(총괄국,당월&amp;누계)" sheetId="37" state="hidden" r:id="rId2"/>
    <sheet name="경영평가(총괄국)" sheetId="36" r:id="rId3"/>
    <sheet name="연도평가(총괄국)" sheetId="29" r:id="rId4"/>
    <sheet name="종합점수(총괄국)" sheetId="16" state="hidden" r:id="rId5"/>
    <sheet name="항목별(창구)" sheetId="39" state="hidden" r:id="rId6"/>
    <sheet name="항목별(집배)" sheetId="40" state="hidden" r:id="rId7"/>
    <sheet name="항목별(다량)" sheetId="33" state="hidden" r:id="rId8"/>
    <sheet name="항목별현장MOT)" sheetId="31" state="hidden" r:id="rId9"/>
    <sheet name="보고(요약)" sheetId="32" state="hidden" r:id="rId10"/>
    <sheet name="항목별 점수(정책_창구)" sheetId="25" state="hidden" r:id="rId11"/>
    <sheet name="항목별 점수(정책_금융)" sheetId="28" state="hidden" r:id="rId12"/>
    <sheet name="항목별 점수(다량)" sheetId="24" state="hidden" r:id="rId13"/>
    <sheet name="E-post 만족도" sheetId="26" state="hidden" r:id="rId14"/>
    <sheet name="E-postbank 만족도" sheetId="27" state="hidden" r:id="rId15"/>
    <sheet name="보고(요약)(2)" sheetId="35" state="hidden" r:id="rId16"/>
    <sheet name="Sheet1" sheetId="38" state="hidden" r:id="rId17"/>
  </sheets>
  <externalReferences>
    <externalReference r:id="rId18"/>
    <externalReference r:id="rId19"/>
    <externalReference r:id="rId20"/>
  </externalReferences>
  <definedNames>
    <definedName name="_xlnm._FilterDatabase" localSheetId="13" hidden="1">'E-post 만족도'!$A$30:$Z$54</definedName>
    <definedName name="_xlnm._FilterDatabase" localSheetId="14" hidden="1">'E-postbank 만족도'!$A$29:$Y$59</definedName>
    <definedName name="_xlnm._FilterDatabase" localSheetId="4" hidden="1">'종합점수(총괄국)'!$A$5:$T$239</definedName>
    <definedName name="_xlnm._FilterDatabase" localSheetId="12" hidden="1">'항목별 점수(다량)'!$A$20:$P$253</definedName>
    <definedName name="_xlnm._FilterDatabase" localSheetId="11" hidden="1">'항목별 점수(정책_금융)'!$A$23:$S$53</definedName>
    <definedName name="_xlnm._FilterDatabase" localSheetId="10" hidden="1">'항목별 점수(정책_창구)'!$A$23:$S$30</definedName>
    <definedName name="_xlnm._FilterDatabase" localSheetId="6" hidden="1">'항목별(집배)'!$C$13:$Z$246</definedName>
    <definedName name="_xlnm._FilterDatabase" localSheetId="5" hidden="1">'항목별(창구)'!$A$13:$AL$247</definedName>
    <definedName name="_xlnm._FilterDatabase" localSheetId="8" hidden="1">'항목별현장MOT)'!$A$18:$AU$252</definedName>
    <definedName name="_xlnm.Print_Area" localSheetId="2">'경영평가(총괄국)'!$A$1:$O$40,'경영평가(총괄국)'!$Q$1:$S$40</definedName>
    <definedName name="_xlnm.Print_Area" localSheetId="3">'연도평가(총괄국)'!$A$1:$Q$42</definedName>
    <definedName name="_xlnm.Print_Area" localSheetId="0">'종합점수(청)'!$A$1:$X$76</definedName>
    <definedName name="_xlnm.Print_Area" localSheetId="4">'종합점수(총괄국)'!$B$1:$R$281</definedName>
    <definedName name="_xlnm.Print_Area" localSheetId="8">'항목별현장MOT)'!$A$1:$BS$156</definedName>
    <definedName name="_xlnm.Print_Titles" localSheetId="0">'종합점수(청)'!$1:$5</definedName>
  </definedNames>
  <calcPr calcId="125725"/>
</workbook>
</file>

<file path=xl/calcChain.xml><?xml version="1.0" encoding="utf-8"?>
<calcChain xmlns="http://schemas.openxmlformats.org/spreadsheetml/2006/main">
  <c r="G36" i="29"/>
  <c r="G35"/>
  <c r="G34"/>
  <c r="G33"/>
  <c r="G32"/>
  <c r="G31"/>
  <c r="G30"/>
  <c r="G29"/>
  <c r="G28"/>
  <c r="G27"/>
  <c r="G26"/>
  <c r="G25"/>
  <c r="G24"/>
  <c r="G23"/>
  <c r="G22"/>
  <c r="G21"/>
  <c r="G20"/>
  <c r="G19"/>
  <c r="G18"/>
  <c r="G17"/>
  <c r="G16"/>
  <c r="G15"/>
  <c r="G14"/>
  <c r="G13"/>
  <c r="G12"/>
  <c r="G11"/>
  <c r="G10"/>
  <c r="G9"/>
  <c r="G8"/>
  <c r="G7"/>
  <c r="G6"/>
  <c r="G5"/>
  <c r="N1" i="39" l="1"/>
  <c r="M1"/>
  <c r="L1"/>
  <c r="W76" i="14" l="1"/>
  <c r="W75"/>
  <c r="W74"/>
  <c r="W73"/>
  <c r="W72"/>
  <c r="W71"/>
  <c r="W70"/>
  <c r="W69"/>
  <c r="W68"/>
  <c r="V76"/>
  <c r="U76"/>
  <c r="V75"/>
  <c r="U75"/>
  <c r="V74"/>
  <c r="U74"/>
  <c r="V73"/>
  <c r="U73"/>
  <c r="V72"/>
  <c r="U72"/>
  <c r="V71"/>
  <c r="U71"/>
  <c r="V70"/>
  <c r="U70"/>
  <c r="V69"/>
  <c r="U69"/>
  <c r="V68"/>
  <c r="U68"/>
  <c r="V67"/>
  <c r="U67"/>
  <c r="L1" i="40" l="1"/>
  <c r="K1"/>
  <c r="I239" i="16" l="1" a="1"/>
  <c r="I239" s="1"/>
  <c r="H239" a="1"/>
  <c r="H239" s="1"/>
  <c r="I238"/>
  <c r="I238" a="1"/>
  <c r="H238"/>
  <c r="H238" a="1"/>
  <c r="I237" a="1"/>
  <c r="I237" s="1"/>
  <c r="H237" a="1"/>
  <c r="H237" s="1"/>
  <c r="I236"/>
  <c r="I236" a="1"/>
  <c r="H236" a="1"/>
  <c r="H236" s="1"/>
  <c r="I235"/>
  <c r="I235" a="1"/>
  <c r="H235" a="1"/>
  <c r="H235" s="1"/>
  <c r="I234" a="1"/>
  <c r="I234" s="1"/>
  <c r="H234"/>
  <c r="H234" a="1"/>
  <c r="I233" a="1"/>
  <c r="I233" s="1"/>
  <c r="H233"/>
  <c r="H233" a="1"/>
  <c r="I232"/>
  <c r="I232" a="1"/>
  <c r="H232" a="1"/>
  <c r="H232" s="1"/>
  <c r="I231"/>
  <c r="I231" a="1"/>
  <c r="H231" a="1"/>
  <c r="H231" s="1"/>
  <c r="I230" a="1"/>
  <c r="I230" s="1"/>
  <c r="H230"/>
  <c r="H230" a="1"/>
  <c r="I229" a="1"/>
  <c r="I229" s="1"/>
  <c r="H229"/>
  <c r="H229" a="1"/>
  <c r="I228"/>
  <c r="I228" a="1"/>
  <c r="H228" a="1"/>
  <c r="H228" s="1"/>
  <c r="I227"/>
  <c r="I227" a="1"/>
  <c r="H227" a="1"/>
  <c r="H227" s="1"/>
  <c r="I226" a="1"/>
  <c r="I226" s="1"/>
  <c r="H226"/>
  <c r="H226" a="1"/>
  <c r="I225" a="1"/>
  <c r="I225" s="1"/>
  <c r="H225"/>
  <c r="H225" a="1"/>
  <c r="I224"/>
  <c r="I224" a="1"/>
  <c r="H224" a="1"/>
  <c r="H224" s="1"/>
  <c r="I223"/>
  <c r="I223" a="1"/>
  <c r="H223" a="1"/>
  <c r="H223" s="1"/>
  <c r="I222" a="1"/>
  <c r="I222" s="1"/>
  <c r="H222"/>
  <c r="H222" a="1"/>
  <c r="I221" a="1"/>
  <c r="I221" s="1"/>
  <c r="H221"/>
  <c r="H221" a="1"/>
  <c r="I220"/>
  <c r="I220" a="1"/>
  <c r="H220" a="1"/>
  <c r="H220" s="1"/>
  <c r="I219"/>
  <c r="I219" a="1"/>
  <c r="H219" a="1"/>
  <c r="H219" s="1"/>
  <c r="I218" a="1"/>
  <c r="I218" s="1"/>
  <c r="H218"/>
  <c r="H218" a="1"/>
  <c r="I217" a="1"/>
  <c r="I217" s="1"/>
  <c r="H217" a="1"/>
  <c r="H217" s="1"/>
  <c r="I216" a="1"/>
  <c r="I216" s="1"/>
  <c r="H216"/>
  <c r="H216" a="1"/>
  <c r="I215" a="1"/>
  <c r="I215" s="1"/>
  <c r="H215" a="1"/>
  <c r="H215" s="1"/>
  <c r="I214"/>
  <c r="I214" a="1"/>
  <c r="H214" a="1"/>
  <c r="H214" s="1"/>
  <c r="I213" a="1"/>
  <c r="I213" s="1"/>
  <c r="H213" a="1"/>
  <c r="H213" s="1"/>
  <c r="I212" a="1"/>
  <c r="I212" s="1"/>
  <c r="H212"/>
  <c r="H212" a="1"/>
  <c r="I211" a="1"/>
  <c r="I211" s="1"/>
  <c r="H211" a="1"/>
  <c r="H211" s="1"/>
  <c r="I210"/>
  <c r="I210" a="1"/>
  <c r="H210" a="1"/>
  <c r="H210" s="1"/>
  <c r="I209" a="1"/>
  <c r="I209" s="1"/>
  <c r="H209" a="1"/>
  <c r="H209" s="1"/>
  <c r="I208" a="1"/>
  <c r="I208" s="1"/>
  <c r="H208"/>
  <c r="H208" a="1"/>
  <c r="I207" a="1"/>
  <c r="I207" s="1"/>
  <c r="H207" a="1"/>
  <c r="H207" s="1"/>
  <c r="I206"/>
  <c r="I206" a="1"/>
  <c r="H206" a="1"/>
  <c r="H206" s="1"/>
  <c r="I205" a="1"/>
  <c r="I205" s="1"/>
  <c r="H205" a="1"/>
  <c r="H205" s="1"/>
  <c r="I204" a="1"/>
  <c r="I204" s="1"/>
  <c r="H204"/>
  <c r="H204" a="1"/>
  <c r="I203" a="1"/>
  <c r="I203" s="1"/>
  <c r="H203" a="1"/>
  <c r="H203" s="1"/>
  <c r="I202"/>
  <c r="I202" a="1"/>
  <c r="H202" a="1"/>
  <c r="H202" s="1"/>
  <c r="I201"/>
  <c r="I201" a="1"/>
  <c r="H201" a="1"/>
  <c r="H201" s="1"/>
  <c r="I200" a="1"/>
  <c r="I200" s="1"/>
  <c r="H200"/>
  <c r="H200" a="1"/>
  <c r="I199" a="1"/>
  <c r="I199" s="1"/>
  <c r="H199"/>
  <c r="H199" a="1"/>
  <c r="I198"/>
  <c r="I198" a="1"/>
  <c r="H198" a="1"/>
  <c r="H198" s="1"/>
  <c r="I197"/>
  <c r="I197" a="1"/>
  <c r="H197" a="1"/>
  <c r="H197" s="1"/>
  <c r="I196" a="1"/>
  <c r="I196" s="1"/>
  <c r="H196"/>
  <c r="H196" a="1"/>
  <c r="I195" a="1"/>
  <c r="I195" s="1"/>
  <c r="H195"/>
  <c r="H195" a="1"/>
  <c r="I194"/>
  <c r="I194" a="1"/>
  <c r="H194" a="1"/>
  <c r="H194" s="1"/>
  <c r="I193"/>
  <c r="I193" a="1"/>
  <c r="H193" a="1"/>
  <c r="H193" s="1"/>
  <c r="I192" a="1"/>
  <c r="I192" s="1"/>
  <c r="H192"/>
  <c r="H192" a="1"/>
  <c r="I191" a="1"/>
  <c r="I191" s="1"/>
  <c r="H191"/>
  <c r="H191" a="1"/>
  <c r="I190"/>
  <c r="I190" a="1"/>
  <c r="H190" a="1"/>
  <c r="H190" s="1"/>
  <c r="I189"/>
  <c r="I189" a="1"/>
  <c r="H189" a="1"/>
  <c r="H189" s="1"/>
  <c r="I188" a="1"/>
  <c r="I188" s="1"/>
  <c r="H188"/>
  <c r="H188" a="1"/>
  <c r="I187" a="1"/>
  <c r="I187" s="1"/>
  <c r="H187"/>
  <c r="H187" a="1"/>
  <c r="I186"/>
  <c r="I186" a="1"/>
  <c r="H186" a="1"/>
  <c r="H186" s="1"/>
  <c r="I185"/>
  <c r="I185" a="1"/>
  <c r="H185" a="1"/>
  <c r="H185" s="1"/>
  <c r="I184" a="1"/>
  <c r="I184" s="1"/>
  <c r="H184"/>
  <c r="H184" a="1"/>
  <c r="I183" a="1"/>
  <c r="I183" s="1"/>
  <c r="H183"/>
  <c r="H183" a="1"/>
  <c r="I182"/>
  <c r="I182" a="1"/>
  <c r="H182" a="1"/>
  <c r="H182" s="1"/>
  <c r="I181"/>
  <c r="I181" a="1"/>
  <c r="H181" a="1"/>
  <c r="H181" s="1"/>
  <c r="I180" a="1"/>
  <c r="I180" s="1"/>
  <c r="H180"/>
  <c r="H180" a="1"/>
  <c r="I179" a="1"/>
  <c r="I179" s="1"/>
  <c r="H179"/>
  <c r="H179" a="1"/>
  <c r="I178"/>
  <c r="I178" a="1"/>
  <c r="H178" a="1"/>
  <c r="H178" s="1"/>
  <c r="I177"/>
  <c r="I177" a="1"/>
  <c r="H177" a="1"/>
  <c r="H177" s="1"/>
  <c r="I176" a="1"/>
  <c r="I176" s="1"/>
  <c r="H176"/>
  <c r="H176" a="1"/>
  <c r="I175" a="1"/>
  <c r="I175" s="1"/>
  <c r="H175"/>
  <c r="H175" a="1"/>
  <c r="I174"/>
  <c r="I174" a="1"/>
  <c r="H174" a="1"/>
  <c r="H174" s="1"/>
  <c r="I173"/>
  <c r="I173" a="1"/>
  <c r="H173" a="1"/>
  <c r="H173" s="1"/>
  <c r="I172" a="1"/>
  <c r="I172" s="1"/>
  <c r="H172"/>
  <c r="H172" a="1"/>
  <c r="I171" a="1"/>
  <c r="I171" s="1"/>
  <c r="H171"/>
  <c r="H171" a="1"/>
  <c r="I170" a="1"/>
  <c r="I170" s="1"/>
  <c r="H170" a="1"/>
  <c r="H170" s="1"/>
  <c r="I169"/>
  <c r="I169" a="1"/>
  <c r="H169" a="1"/>
  <c r="H169" s="1"/>
  <c r="I168" a="1"/>
  <c r="I168" s="1"/>
  <c r="H168" a="1"/>
  <c r="H168" s="1"/>
  <c r="I167" a="1"/>
  <c r="I167" s="1"/>
  <c r="H167"/>
  <c r="H167" a="1"/>
  <c r="I166" a="1"/>
  <c r="I166" s="1"/>
  <c r="H166" a="1"/>
  <c r="H166" s="1"/>
  <c r="I165"/>
  <c r="I165" a="1"/>
  <c r="H165" a="1"/>
  <c r="H165" s="1"/>
  <c r="I164" a="1"/>
  <c r="I164" s="1"/>
  <c r="H164" a="1"/>
  <c r="H164" s="1"/>
  <c r="I163" a="1"/>
  <c r="I163" s="1"/>
  <c r="H163"/>
  <c r="H163" a="1"/>
  <c r="I162" a="1"/>
  <c r="I162" s="1"/>
  <c r="H162" a="1"/>
  <c r="H162" s="1"/>
  <c r="I161"/>
  <c r="I161" a="1"/>
  <c r="H161" a="1"/>
  <c r="H161" s="1"/>
  <c r="I160" a="1"/>
  <c r="I160" s="1"/>
  <c r="H160" a="1"/>
  <c r="H160" s="1"/>
  <c r="I159" a="1"/>
  <c r="I159" s="1"/>
  <c r="H159"/>
  <c r="H159" a="1"/>
  <c r="I158" a="1"/>
  <c r="I158" s="1"/>
  <c r="H158" a="1"/>
  <c r="H158" s="1"/>
  <c r="I157"/>
  <c r="I157" a="1"/>
  <c r="H157" a="1"/>
  <c r="H157" s="1"/>
  <c r="I156" a="1"/>
  <c r="I156" s="1"/>
  <c r="H156" a="1"/>
  <c r="H156" s="1"/>
  <c r="I155" a="1"/>
  <c r="I155" s="1"/>
  <c r="H155"/>
  <c r="H155" a="1"/>
  <c r="I154" a="1"/>
  <c r="I154" s="1"/>
  <c r="H154" a="1"/>
  <c r="H154" s="1"/>
  <c r="I153"/>
  <c r="I153" a="1"/>
  <c r="H153" a="1"/>
  <c r="H153" s="1"/>
  <c r="I152" a="1"/>
  <c r="I152" s="1"/>
  <c r="H152" a="1"/>
  <c r="H152" s="1"/>
  <c r="I151" a="1"/>
  <c r="I151" s="1"/>
  <c r="H151"/>
  <c r="H151" a="1"/>
  <c r="I150" a="1"/>
  <c r="I150" s="1"/>
  <c r="H150" a="1"/>
  <c r="H150" s="1"/>
  <c r="I149"/>
  <c r="I149" a="1"/>
  <c r="H149" a="1"/>
  <c r="H149" s="1"/>
  <c r="I148" a="1"/>
  <c r="I148" s="1"/>
  <c r="H148" a="1"/>
  <c r="H148" s="1"/>
  <c r="I147" a="1"/>
  <c r="I147" s="1"/>
  <c r="H147"/>
  <c r="H147" a="1"/>
  <c r="I146" a="1"/>
  <c r="I146" s="1"/>
  <c r="H146" a="1"/>
  <c r="H146" s="1"/>
  <c r="I145"/>
  <c r="I145" a="1"/>
  <c r="H145" a="1"/>
  <c r="H145" s="1"/>
  <c r="I144" a="1"/>
  <c r="I144" s="1"/>
  <c r="H144" a="1"/>
  <c r="H144" s="1"/>
  <c r="I143" a="1"/>
  <c r="I143" s="1"/>
  <c r="H143" a="1"/>
  <c r="H143" s="1"/>
  <c r="I142" a="1"/>
  <c r="I142" s="1"/>
  <c r="H142"/>
  <c r="H142" a="1"/>
  <c r="I141" a="1"/>
  <c r="I141" s="1"/>
  <c r="H141" a="1"/>
  <c r="H141" s="1"/>
  <c r="I140"/>
  <c r="I140" a="1"/>
  <c r="H140" a="1"/>
  <c r="H140" s="1"/>
  <c r="I139" a="1"/>
  <c r="I139" s="1"/>
  <c r="H139" a="1"/>
  <c r="H139" s="1"/>
  <c r="I138" a="1"/>
  <c r="I138" s="1"/>
  <c r="H138"/>
  <c r="H138" a="1"/>
  <c r="I137" a="1"/>
  <c r="I137" s="1"/>
  <c r="H137" a="1"/>
  <c r="H137" s="1"/>
  <c r="I136"/>
  <c r="I136" a="1"/>
  <c r="H136" a="1"/>
  <c r="H136" s="1"/>
  <c r="I135" a="1"/>
  <c r="I135" s="1"/>
  <c r="H135" a="1"/>
  <c r="H135" s="1"/>
  <c r="I134" a="1"/>
  <c r="I134" s="1"/>
  <c r="H134"/>
  <c r="H134" a="1"/>
  <c r="I133" a="1"/>
  <c r="I133" s="1"/>
  <c r="H133" a="1"/>
  <c r="H133" s="1"/>
  <c r="I132"/>
  <c r="I132" a="1"/>
  <c r="H132" a="1"/>
  <c r="H132" s="1"/>
  <c r="I131" a="1"/>
  <c r="I131" s="1"/>
  <c r="H131" a="1"/>
  <c r="H131" s="1"/>
  <c r="I130" a="1"/>
  <c r="I130" s="1"/>
  <c r="H130"/>
  <c r="H130" a="1"/>
  <c r="I129" a="1"/>
  <c r="I129" s="1"/>
  <c r="H129" a="1"/>
  <c r="H129" s="1"/>
  <c r="I128"/>
  <c r="I128" a="1"/>
  <c r="H128" a="1"/>
  <c r="H128" s="1"/>
  <c r="I127" a="1"/>
  <c r="I127" s="1"/>
  <c r="H127" a="1"/>
  <c r="H127" s="1"/>
  <c r="I126" a="1"/>
  <c r="I126" s="1"/>
  <c r="H126"/>
  <c r="H126" a="1"/>
  <c r="I125" a="1"/>
  <c r="I125" s="1"/>
  <c r="H125" a="1"/>
  <c r="H125" s="1"/>
  <c r="I124"/>
  <c r="I124" a="1"/>
  <c r="H124" a="1"/>
  <c r="H124" s="1"/>
  <c r="I123" a="1"/>
  <c r="I123" s="1"/>
  <c r="H123" a="1"/>
  <c r="H123" s="1"/>
  <c r="I122" a="1"/>
  <c r="I122" s="1"/>
  <c r="H122"/>
  <c r="H122" a="1"/>
  <c r="I121" a="1"/>
  <c r="I121" s="1"/>
  <c r="H121" a="1"/>
  <c r="H121" s="1"/>
  <c r="I120"/>
  <c r="I120" a="1"/>
  <c r="H120" a="1"/>
  <c r="H120" s="1"/>
  <c r="I119" a="1"/>
  <c r="I119" s="1"/>
  <c r="H119" a="1"/>
  <c r="H119" s="1"/>
  <c r="I118" a="1"/>
  <c r="I118" s="1"/>
  <c r="H118"/>
  <c r="H118" a="1"/>
  <c r="I117" a="1"/>
  <c r="I117" s="1"/>
  <c r="H117" a="1"/>
  <c r="H117" s="1"/>
  <c r="I116"/>
  <c r="I116" a="1"/>
  <c r="H116" a="1"/>
  <c r="H116" s="1"/>
  <c r="I115" a="1"/>
  <c r="I115" s="1"/>
  <c r="H115" a="1"/>
  <c r="H115" s="1"/>
  <c r="I114" a="1"/>
  <c r="I114" s="1"/>
  <c r="H114"/>
  <c r="H114" a="1"/>
  <c r="I113" a="1"/>
  <c r="I113" s="1"/>
  <c r="H113" a="1"/>
  <c r="H113" s="1"/>
  <c r="I112"/>
  <c r="I112" a="1"/>
  <c r="H112" a="1"/>
  <c r="H112" s="1"/>
  <c r="I111" a="1"/>
  <c r="I111" s="1"/>
  <c r="H111" a="1"/>
  <c r="H111" s="1"/>
  <c r="I110" a="1"/>
  <c r="I110" s="1"/>
  <c r="H110" a="1"/>
  <c r="H110" s="1"/>
  <c r="I109"/>
  <c r="I109" a="1"/>
  <c r="H109"/>
  <c r="H109" a="1"/>
  <c r="I108" a="1"/>
  <c r="I108" s="1"/>
  <c r="H108" a="1"/>
  <c r="H108" s="1"/>
  <c r="I107"/>
  <c r="I107" a="1"/>
  <c r="H107"/>
  <c r="H107" a="1"/>
  <c r="I106" a="1"/>
  <c r="I106" s="1"/>
  <c r="H106" a="1"/>
  <c r="H106" s="1"/>
  <c r="I105"/>
  <c r="I105" a="1"/>
  <c r="H105"/>
  <c r="H105" a="1"/>
  <c r="I104" a="1"/>
  <c r="I104" s="1"/>
  <c r="H104" a="1"/>
  <c r="H104" s="1"/>
  <c r="I103"/>
  <c r="I103" a="1"/>
  <c r="H103"/>
  <c r="H103" a="1"/>
  <c r="I102" a="1"/>
  <c r="I102" s="1"/>
  <c r="H102" a="1"/>
  <c r="H102" s="1"/>
  <c r="I101"/>
  <c r="I101" a="1"/>
  <c r="H101"/>
  <c r="H101" a="1"/>
  <c r="I100" a="1"/>
  <c r="I100" s="1"/>
  <c r="H100" a="1"/>
  <c r="H100" s="1"/>
  <c r="I99"/>
  <c r="I99" a="1"/>
  <c r="H99"/>
  <c r="H99" a="1"/>
  <c r="I98" a="1"/>
  <c r="I98" s="1"/>
  <c r="H98" a="1"/>
  <c r="H98" s="1"/>
  <c r="I97"/>
  <c r="I97" a="1"/>
  <c r="H97"/>
  <c r="H97" a="1"/>
  <c r="I96" a="1"/>
  <c r="I96" s="1"/>
  <c r="H96" a="1"/>
  <c r="H96" s="1"/>
  <c r="I95"/>
  <c r="I95" a="1"/>
  <c r="H95"/>
  <c r="H95" a="1"/>
  <c r="I94" a="1"/>
  <c r="I94" s="1"/>
  <c r="H94" a="1"/>
  <c r="H94" s="1"/>
  <c r="I93"/>
  <c r="I93" a="1"/>
  <c r="H93"/>
  <c r="H93" a="1"/>
  <c r="I92" a="1"/>
  <c r="I92" s="1"/>
  <c r="H92" a="1"/>
  <c r="H92" s="1"/>
  <c r="I91"/>
  <c r="I91" a="1"/>
  <c r="H91"/>
  <c r="H91" a="1"/>
  <c r="I90" a="1"/>
  <c r="I90" s="1"/>
  <c r="H90" a="1"/>
  <c r="H90" s="1"/>
  <c r="I89"/>
  <c r="I89" a="1"/>
  <c r="H89"/>
  <c r="H89" a="1"/>
  <c r="I88" a="1"/>
  <c r="I88" s="1"/>
  <c r="H88" a="1"/>
  <c r="H88" s="1"/>
  <c r="I87"/>
  <c r="I87" a="1"/>
  <c r="H87"/>
  <c r="H87" a="1"/>
  <c r="I86" a="1"/>
  <c r="I86" s="1"/>
  <c r="H86" a="1"/>
  <c r="H86" s="1"/>
  <c r="I85"/>
  <c r="I85" a="1"/>
  <c r="H85"/>
  <c r="H85" a="1"/>
  <c r="I84" a="1"/>
  <c r="I84" s="1"/>
  <c r="H84" a="1"/>
  <c r="H84" s="1"/>
  <c r="I83"/>
  <c r="I83" a="1"/>
  <c r="H83"/>
  <c r="H83" a="1"/>
  <c r="I82" a="1"/>
  <c r="I82" s="1"/>
  <c r="H82" a="1"/>
  <c r="H82" s="1"/>
  <c r="I81"/>
  <c r="I81" a="1"/>
  <c r="H81"/>
  <c r="H81" a="1"/>
  <c r="I80" a="1"/>
  <c r="I80" s="1"/>
  <c r="H80" a="1"/>
  <c r="H80" s="1"/>
  <c r="I79"/>
  <c r="I79" a="1"/>
  <c r="H79"/>
  <c r="H79" a="1"/>
  <c r="I78" a="1"/>
  <c r="I78" s="1"/>
  <c r="H78" a="1"/>
  <c r="H78" s="1"/>
  <c r="I77"/>
  <c r="I77" a="1"/>
  <c r="H77"/>
  <c r="H77" a="1"/>
  <c r="I76" a="1"/>
  <c r="I76" s="1"/>
  <c r="H76" a="1"/>
  <c r="H76" s="1"/>
  <c r="I75"/>
  <c r="I75" a="1"/>
  <c r="H75"/>
  <c r="H75" a="1"/>
  <c r="I74" a="1"/>
  <c r="I74" s="1"/>
  <c r="H74" a="1"/>
  <c r="H74" s="1"/>
  <c r="I73"/>
  <c r="I73" a="1"/>
  <c r="H73"/>
  <c r="H73" a="1"/>
  <c r="I72" a="1"/>
  <c r="I72" s="1"/>
  <c r="H72" a="1"/>
  <c r="H72" s="1"/>
  <c r="I71" a="1"/>
  <c r="I71" s="1"/>
  <c r="H71" a="1"/>
  <c r="H71" s="1"/>
  <c r="I70"/>
  <c r="I70" a="1"/>
  <c r="H70"/>
  <c r="H70" a="1"/>
  <c r="I69" a="1"/>
  <c r="I69" s="1"/>
  <c r="H69" a="1"/>
  <c r="H69" s="1"/>
  <c r="I68"/>
  <c r="I68" a="1"/>
  <c r="H68"/>
  <c r="H68" a="1"/>
  <c r="I67" a="1"/>
  <c r="I67" s="1"/>
  <c r="H67" a="1"/>
  <c r="H67" s="1"/>
  <c r="I66"/>
  <c r="I66" a="1"/>
  <c r="H66"/>
  <c r="H66" a="1"/>
  <c r="I65" a="1"/>
  <c r="I65" s="1"/>
  <c r="H65" a="1"/>
  <c r="H65" s="1"/>
  <c r="I64"/>
  <c r="I64" a="1"/>
  <c r="H64"/>
  <c r="H64" a="1"/>
  <c r="I63" a="1"/>
  <c r="I63" s="1"/>
  <c r="H63" a="1"/>
  <c r="H63" s="1"/>
  <c r="I62"/>
  <c r="I62" a="1"/>
  <c r="H62"/>
  <c r="H62" a="1"/>
  <c r="I61" a="1"/>
  <c r="I61" s="1"/>
  <c r="H61" a="1"/>
  <c r="H61" s="1"/>
  <c r="I60"/>
  <c r="I60" a="1"/>
  <c r="H60"/>
  <c r="H60" a="1"/>
  <c r="I59" a="1"/>
  <c r="I59" s="1"/>
  <c r="H59" a="1"/>
  <c r="H59" s="1"/>
  <c r="I58"/>
  <c r="I58" a="1"/>
  <c r="H58"/>
  <c r="H58" a="1"/>
  <c r="I57" a="1"/>
  <c r="I57" s="1"/>
  <c r="H57" a="1"/>
  <c r="H57" s="1"/>
  <c r="I56"/>
  <c r="I56" a="1"/>
  <c r="H56"/>
  <c r="H56" a="1"/>
  <c r="I55" a="1"/>
  <c r="I55" s="1"/>
  <c r="H55" a="1"/>
  <c r="H55" s="1"/>
  <c r="I54"/>
  <c r="I54" a="1"/>
  <c r="H54"/>
  <c r="H54" a="1"/>
  <c r="I53" a="1"/>
  <c r="I53" s="1"/>
  <c r="H53" a="1"/>
  <c r="H53" s="1"/>
  <c r="I52"/>
  <c r="I52" a="1"/>
  <c r="H52"/>
  <c r="H52" a="1"/>
  <c r="I51" a="1"/>
  <c r="I51" s="1"/>
  <c r="H51" a="1"/>
  <c r="H51" s="1"/>
  <c r="I50" a="1"/>
  <c r="I50" s="1"/>
  <c r="H50"/>
  <c r="H50" a="1"/>
  <c r="I49" a="1"/>
  <c r="I49" s="1"/>
  <c r="H49"/>
  <c r="H49" a="1"/>
  <c r="I48"/>
  <c r="I48" a="1"/>
  <c r="H48" a="1"/>
  <c r="H48" s="1"/>
  <c r="I47"/>
  <c r="I47" a="1"/>
  <c r="H47" a="1"/>
  <c r="H47" s="1"/>
  <c r="I46" a="1"/>
  <c r="I46" s="1"/>
  <c r="H46"/>
  <c r="H46" a="1"/>
  <c r="I45" a="1"/>
  <c r="I45" s="1"/>
  <c r="H45"/>
  <c r="H45" a="1"/>
  <c r="I44"/>
  <c r="I44" a="1"/>
  <c r="H44" a="1"/>
  <c r="H44" s="1"/>
  <c r="I43"/>
  <c r="I43" a="1"/>
  <c r="H43" a="1"/>
  <c r="H43" s="1"/>
  <c r="I42" a="1"/>
  <c r="I42" s="1"/>
  <c r="H42"/>
  <c r="H42" a="1"/>
  <c r="I41" a="1"/>
  <c r="I41" s="1"/>
  <c r="H41"/>
  <c r="H41" a="1"/>
  <c r="I40"/>
  <c r="I40" a="1"/>
  <c r="H40" a="1"/>
  <c r="H40" s="1"/>
  <c r="I39"/>
  <c r="I39" a="1"/>
  <c r="H39" a="1"/>
  <c r="H39" s="1"/>
  <c r="I38" a="1"/>
  <c r="I38" s="1"/>
  <c r="H38"/>
  <c r="H38" a="1"/>
  <c r="I37" a="1"/>
  <c r="I37" s="1"/>
  <c r="H37"/>
  <c r="H37" a="1"/>
  <c r="I36"/>
  <c r="I36" a="1"/>
  <c r="H36" a="1"/>
  <c r="H36" s="1"/>
  <c r="I35"/>
  <c r="I35" a="1"/>
  <c r="H35" a="1"/>
  <c r="H35" s="1"/>
  <c r="I34" a="1"/>
  <c r="I34" s="1"/>
  <c r="H34"/>
  <c r="H34" a="1"/>
  <c r="I33" a="1"/>
  <c r="I33" s="1"/>
  <c r="H33"/>
  <c r="H33" a="1"/>
  <c r="I32"/>
  <c r="I32" a="1"/>
  <c r="H32" a="1"/>
  <c r="H32" s="1"/>
  <c r="I31"/>
  <c r="I31" a="1"/>
  <c r="H31" a="1"/>
  <c r="H31" s="1"/>
  <c r="I30" a="1"/>
  <c r="I30" s="1"/>
  <c r="H30"/>
  <c r="H30" a="1"/>
  <c r="I29" a="1"/>
  <c r="I29" s="1"/>
  <c r="H29"/>
  <c r="H29" a="1"/>
  <c r="I28" a="1"/>
  <c r="I28" s="1"/>
  <c r="H28"/>
  <c r="H28" a="1"/>
  <c r="I27"/>
  <c r="I27" a="1"/>
  <c r="H27" a="1"/>
  <c r="H27" s="1"/>
  <c r="I26"/>
  <c r="I26" a="1"/>
  <c r="H26" a="1"/>
  <c r="H26" s="1"/>
  <c r="I25" a="1"/>
  <c r="I25" s="1"/>
  <c r="H25"/>
  <c r="H25" a="1"/>
  <c r="I24" a="1"/>
  <c r="I24" s="1"/>
  <c r="H24"/>
  <c r="H24" a="1"/>
  <c r="I23"/>
  <c r="I23" a="1"/>
  <c r="H23" a="1"/>
  <c r="H23" s="1"/>
  <c r="I22"/>
  <c r="I22" a="1"/>
  <c r="H22" a="1"/>
  <c r="H22" s="1"/>
  <c r="I21" a="1"/>
  <c r="I21" s="1"/>
  <c r="H21" a="1"/>
  <c r="H21" s="1"/>
  <c r="I20"/>
  <c r="I20" a="1"/>
  <c r="H20"/>
  <c r="H20" a="1"/>
  <c r="I19" a="1"/>
  <c r="I19" s="1"/>
  <c r="H19" a="1"/>
  <c r="H19" s="1"/>
  <c r="I18"/>
  <c r="I18" a="1"/>
  <c r="H18"/>
  <c r="H18" a="1"/>
  <c r="I17" a="1"/>
  <c r="I17" s="1"/>
  <c r="H17" a="1"/>
  <c r="H17" s="1"/>
  <c r="I16"/>
  <c r="I16" a="1"/>
  <c r="H16"/>
  <c r="H16" a="1"/>
  <c r="I15" a="1"/>
  <c r="I15" s="1"/>
  <c r="H15" a="1"/>
  <c r="H15" s="1"/>
  <c r="I14"/>
  <c r="I14" a="1"/>
  <c r="H14"/>
  <c r="H14" a="1"/>
  <c r="I13" a="1"/>
  <c r="I13" s="1"/>
  <c r="H13" a="1"/>
  <c r="H13" s="1"/>
  <c r="I12"/>
  <c r="I12" a="1"/>
  <c r="H12"/>
  <c r="H12" a="1"/>
  <c r="I11" a="1"/>
  <c r="I11" s="1"/>
  <c r="H11" a="1"/>
  <c r="H11" s="1"/>
  <c r="I10"/>
  <c r="I10" a="1"/>
  <c r="H10"/>
  <c r="H10" a="1"/>
  <c r="I9" a="1"/>
  <c r="I9" s="1"/>
  <c r="H9" a="1"/>
  <c r="H9" s="1"/>
  <c r="I8"/>
  <c r="I8" a="1"/>
  <c r="H8"/>
  <c r="H8" a="1"/>
  <c r="I7" a="1"/>
  <c r="I7" s="1"/>
  <c r="H7" a="1"/>
  <c r="H7" s="1"/>
  <c r="I6" a="1"/>
  <c r="I6" s="1"/>
  <c r="H6" a="1"/>
  <c r="H6" s="1"/>
  <c r="G172" l="1"/>
  <c r="G176"/>
  <c r="G180"/>
  <c r="G184"/>
  <c r="G188"/>
  <c r="G192"/>
  <c r="G196"/>
  <c r="G200"/>
  <c r="G204"/>
  <c r="G21"/>
  <c r="G36"/>
  <c r="G53"/>
  <c r="G57"/>
  <c r="G61"/>
  <c r="G65"/>
  <c r="G69"/>
  <c r="G76"/>
  <c r="G80"/>
  <c r="G84"/>
  <c r="G88"/>
  <c r="G92"/>
  <c r="G96"/>
  <c r="G100"/>
  <c r="G104"/>
  <c r="G108"/>
  <c r="G116"/>
  <c r="G119"/>
  <c r="G140"/>
  <c r="G143"/>
  <c r="G145"/>
  <c r="G148"/>
  <c r="G153"/>
  <c r="G156"/>
  <c r="G161"/>
  <c r="G164"/>
  <c r="G11"/>
  <c r="G15"/>
  <c r="G19"/>
  <c r="G22"/>
  <c r="G26"/>
  <c r="G117"/>
  <c r="G125"/>
  <c r="G133"/>
  <c r="G141"/>
  <c r="G146"/>
  <c r="G154"/>
  <c r="G162"/>
  <c r="G170"/>
  <c r="G173"/>
  <c r="G177"/>
  <c r="G181"/>
  <c r="G185"/>
  <c r="G189"/>
  <c r="G193"/>
  <c r="G197"/>
  <c r="G201"/>
  <c r="G207"/>
  <c r="G215"/>
  <c r="G237"/>
  <c r="G23"/>
  <c r="G27"/>
  <c r="G70"/>
  <c r="G66"/>
  <c r="G62"/>
  <c r="G58"/>
  <c r="G54"/>
  <c r="G50"/>
  <c r="G46"/>
  <c r="G42"/>
  <c r="G38"/>
  <c r="G34"/>
  <c r="G31"/>
  <c r="G35"/>
  <c r="G39"/>
  <c r="G43"/>
  <c r="G47"/>
  <c r="G51"/>
  <c r="G55"/>
  <c r="G59"/>
  <c r="G63"/>
  <c r="G67"/>
  <c r="G71"/>
  <c r="G74"/>
  <c r="G78"/>
  <c r="G82"/>
  <c r="G86"/>
  <c r="G90"/>
  <c r="G94"/>
  <c r="G98"/>
  <c r="G102"/>
  <c r="G106"/>
  <c r="G110"/>
  <c r="G112"/>
  <c r="G115"/>
  <c r="G120"/>
  <c r="G123"/>
  <c r="G128"/>
  <c r="G131"/>
  <c r="G136"/>
  <c r="G139"/>
  <c r="G149"/>
  <c r="G152"/>
  <c r="G157"/>
  <c r="G160"/>
  <c r="G165"/>
  <c r="G168"/>
  <c r="G174"/>
  <c r="G178"/>
  <c r="G182"/>
  <c r="G186"/>
  <c r="G190"/>
  <c r="G194"/>
  <c r="G198"/>
  <c r="G205"/>
  <c r="G210"/>
  <c r="G213"/>
  <c r="G107"/>
  <c r="G29"/>
  <c r="G147"/>
  <c r="G155"/>
  <c r="G163"/>
  <c r="G175"/>
  <c r="G179"/>
  <c r="G183"/>
  <c r="G187"/>
  <c r="G191"/>
  <c r="G195"/>
  <c r="G199"/>
  <c r="G208"/>
  <c r="G216"/>
  <c r="G238"/>
  <c r="G13"/>
  <c r="G32"/>
  <c r="G40"/>
  <c r="G44"/>
  <c r="G48"/>
  <c r="G113"/>
  <c r="G121"/>
  <c r="G129"/>
  <c r="G137"/>
  <c r="G150"/>
  <c r="G158"/>
  <c r="G166"/>
  <c r="G203"/>
  <c r="G211"/>
  <c r="G219"/>
  <c r="G234"/>
  <c r="G230"/>
  <c r="G226"/>
  <c r="G222"/>
  <c r="G223"/>
  <c r="G227"/>
  <c r="G231"/>
  <c r="G235"/>
  <c r="G239"/>
  <c r="G9"/>
  <c r="G17"/>
  <c r="G124"/>
  <c r="G127"/>
  <c r="G132"/>
  <c r="G135"/>
  <c r="G169"/>
  <c r="G206"/>
  <c r="G209"/>
  <c r="G214"/>
  <c r="G217"/>
  <c r="G220"/>
  <c r="G224"/>
  <c r="G228"/>
  <c r="G232"/>
  <c r="G151"/>
  <c r="G159"/>
  <c r="G167"/>
  <c r="G212"/>
  <c r="G221"/>
  <c r="G225"/>
  <c r="G229"/>
  <c r="G233"/>
  <c r="G10"/>
  <c r="G52"/>
  <c r="G56"/>
  <c r="G60"/>
  <c r="G64"/>
  <c r="G68"/>
  <c r="G73"/>
  <c r="G77"/>
  <c r="G81"/>
  <c r="G85"/>
  <c r="G89"/>
  <c r="G93"/>
  <c r="G97"/>
  <c r="G101"/>
  <c r="G105"/>
  <c r="G109"/>
  <c r="G114"/>
  <c r="G118"/>
  <c r="G122"/>
  <c r="G126"/>
  <c r="G130"/>
  <c r="G134"/>
  <c r="G138"/>
  <c r="G142"/>
  <c r="G8"/>
  <c r="G16"/>
  <c r="G20"/>
  <c r="G24"/>
  <c r="G28"/>
  <c r="G33"/>
  <c r="G37"/>
  <c r="G41"/>
  <c r="G45"/>
  <c r="G49"/>
  <c r="G14"/>
  <c r="G18"/>
  <c r="G12"/>
  <c r="G25"/>
  <c r="G75"/>
  <c r="G79"/>
  <c r="G83"/>
  <c r="G87"/>
  <c r="G91"/>
  <c r="G95"/>
  <c r="G99"/>
  <c r="G103"/>
  <c r="B37" i="37"/>
  <c r="K37"/>
  <c r="I37"/>
  <c r="G37"/>
  <c r="E37"/>
  <c r="L36" l="1"/>
  <c r="J36"/>
  <c r="F36"/>
  <c r="D36"/>
  <c r="L35"/>
  <c r="J35"/>
  <c r="H35"/>
  <c r="F35"/>
  <c r="D35"/>
  <c r="L34"/>
  <c r="J34"/>
  <c r="H34"/>
  <c r="F34"/>
  <c r="D34"/>
  <c r="L33"/>
  <c r="J33"/>
  <c r="H33"/>
  <c r="F33"/>
  <c r="D33"/>
  <c r="L32"/>
  <c r="J32"/>
  <c r="H32"/>
  <c r="F32"/>
  <c r="D32"/>
  <c r="L31"/>
  <c r="J31"/>
  <c r="H31"/>
  <c r="F31"/>
  <c r="D31"/>
  <c r="L30"/>
  <c r="J30"/>
  <c r="H30"/>
  <c r="F30"/>
  <c r="D30"/>
  <c r="L29"/>
  <c r="J29"/>
  <c r="H29"/>
  <c r="F29"/>
  <c r="D29"/>
  <c r="L28"/>
  <c r="J28"/>
  <c r="H28"/>
  <c r="F28"/>
  <c r="D28"/>
  <c r="L27"/>
  <c r="J27"/>
  <c r="H27"/>
  <c r="F27"/>
  <c r="D27"/>
  <c r="L26"/>
  <c r="J26"/>
  <c r="H26"/>
  <c r="F26"/>
  <c r="D26"/>
  <c r="L25"/>
  <c r="J25"/>
  <c r="H25"/>
  <c r="F25"/>
  <c r="D25"/>
  <c r="L24"/>
  <c r="J24"/>
  <c r="H24"/>
  <c r="F24"/>
  <c r="D24"/>
  <c r="L23"/>
  <c r="J23"/>
  <c r="H23"/>
  <c r="F23"/>
  <c r="D23"/>
  <c r="L22"/>
  <c r="J22"/>
  <c r="H22"/>
  <c r="F22"/>
  <c r="D22"/>
  <c r="L21"/>
  <c r="J21"/>
  <c r="H21"/>
  <c r="F21"/>
  <c r="D21"/>
  <c r="L20"/>
  <c r="J20"/>
  <c r="H20"/>
  <c r="F20"/>
  <c r="D20"/>
  <c r="L19"/>
  <c r="J19"/>
  <c r="H19"/>
  <c r="F19"/>
  <c r="D19"/>
  <c r="L18"/>
  <c r="J18"/>
  <c r="H18"/>
  <c r="F18"/>
  <c r="D18"/>
  <c r="L17"/>
  <c r="J17"/>
  <c r="H17"/>
  <c r="F17"/>
  <c r="D17"/>
  <c r="L16"/>
  <c r="J16"/>
  <c r="H16"/>
  <c r="F16"/>
  <c r="D16"/>
  <c r="L15"/>
  <c r="J15"/>
  <c r="H15"/>
  <c r="F15"/>
  <c r="D15"/>
  <c r="L14"/>
  <c r="J14"/>
  <c r="H14"/>
  <c r="F14"/>
  <c r="D14"/>
  <c r="L13"/>
  <c r="J13"/>
  <c r="H13"/>
  <c r="F13"/>
  <c r="D13"/>
  <c r="L12"/>
  <c r="J12"/>
  <c r="H12"/>
  <c r="F12"/>
  <c r="D12"/>
  <c r="L11"/>
  <c r="J11"/>
  <c r="H11"/>
  <c r="F11"/>
  <c r="D11"/>
  <c r="L10"/>
  <c r="J10"/>
  <c r="H10"/>
  <c r="F10"/>
  <c r="D10"/>
  <c r="L9"/>
  <c r="J9"/>
  <c r="H9"/>
  <c r="F9"/>
  <c r="D9"/>
  <c r="L8"/>
  <c r="J8"/>
  <c r="H8"/>
  <c r="F8"/>
  <c r="D8"/>
  <c r="L7"/>
  <c r="J7"/>
  <c r="H7"/>
  <c r="F7"/>
  <c r="D7"/>
  <c r="L6"/>
  <c r="J6"/>
  <c r="H6"/>
  <c r="F6"/>
  <c r="D6"/>
  <c r="L5"/>
  <c r="J5"/>
  <c r="H5"/>
  <c r="F5"/>
  <c r="D5"/>
  <c r="R239" i="16" l="1"/>
  <c r="R238"/>
  <c r="S237"/>
  <c r="S236"/>
  <c r="R236"/>
  <c r="R235"/>
  <c r="R234"/>
  <c r="R233"/>
  <c r="R232"/>
  <c r="R231"/>
  <c r="R230"/>
  <c r="R229"/>
  <c r="R228"/>
  <c r="R227"/>
  <c r="R226"/>
  <c r="R225"/>
  <c r="S224"/>
  <c r="S223"/>
  <c r="S222"/>
  <c r="S221"/>
  <c r="S220"/>
  <c r="S219"/>
  <c r="S218"/>
  <c r="R218"/>
  <c r="R217"/>
  <c r="R216"/>
  <c r="R215"/>
  <c r="R214"/>
  <c r="R213"/>
  <c r="Q213"/>
  <c r="R212"/>
  <c r="S212"/>
  <c r="R211"/>
  <c r="S210"/>
  <c r="R209"/>
  <c r="S208"/>
  <c r="Q208"/>
  <c r="S207"/>
  <c r="Q207"/>
  <c r="S206"/>
  <c r="Q206"/>
  <c r="S205"/>
  <c r="S204"/>
  <c r="Q204"/>
  <c r="S203"/>
  <c r="Q203"/>
  <c r="S202"/>
  <c r="R202"/>
  <c r="R201"/>
  <c r="Q201"/>
  <c r="R200"/>
  <c r="R199"/>
  <c r="Q199"/>
  <c r="R198"/>
  <c r="R197"/>
  <c r="Q197"/>
  <c r="R196"/>
  <c r="R195"/>
  <c r="Q195"/>
  <c r="R194"/>
  <c r="R193"/>
  <c r="Q193"/>
  <c r="R192"/>
  <c r="R191"/>
  <c r="Q191"/>
  <c r="R190"/>
  <c r="R189"/>
  <c r="Q189"/>
  <c r="R188"/>
  <c r="R187"/>
  <c r="Q187"/>
  <c r="R186"/>
  <c r="R185"/>
  <c r="Q185"/>
  <c r="S184"/>
  <c r="Q184"/>
  <c r="S183"/>
  <c r="S182"/>
  <c r="Q182"/>
  <c r="S181"/>
  <c r="Q181"/>
  <c r="S180"/>
  <c r="Q180"/>
  <c r="S179"/>
  <c r="S178"/>
  <c r="Q178"/>
  <c r="S177"/>
  <c r="Q177"/>
  <c r="S176"/>
  <c r="Q176"/>
  <c r="S175"/>
  <c r="S174"/>
  <c r="Q174"/>
  <c r="S173"/>
  <c r="Q173"/>
  <c r="S172"/>
  <c r="Q172"/>
  <c r="S171"/>
  <c r="R171"/>
  <c r="R170"/>
  <c r="Q170"/>
  <c r="R169"/>
  <c r="Q169"/>
  <c r="R168"/>
  <c r="Q168"/>
  <c r="R167"/>
  <c r="Q167"/>
  <c r="S166"/>
  <c r="Q166"/>
  <c r="R165"/>
  <c r="R164"/>
  <c r="Q164"/>
  <c r="R163"/>
  <c r="R162"/>
  <c r="Q162"/>
  <c r="S161"/>
  <c r="Q161"/>
  <c r="R160"/>
  <c r="Q160"/>
  <c r="R159"/>
  <c r="Q159"/>
  <c r="R158"/>
  <c r="Q158"/>
  <c r="R157"/>
  <c r="Q157"/>
  <c r="R156"/>
  <c r="Q156"/>
  <c r="R155"/>
  <c r="Q155"/>
  <c r="R154"/>
  <c r="Q154"/>
  <c r="R153"/>
  <c r="Q153"/>
  <c r="R152"/>
  <c r="Q152"/>
  <c r="S151"/>
  <c r="Q151"/>
  <c r="S150"/>
  <c r="Q150"/>
  <c r="S149"/>
  <c r="S148"/>
  <c r="Q148"/>
  <c r="S147"/>
  <c r="Q147"/>
  <c r="S146"/>
  <c r="Q146"/>
  <c r="S145"/>
  <c r="S144"/>
  <c r="R144"/>
  <c r="R143"/>
  <c r="R142"/>
  <c r="Q142"/>
  <c r="R141"/>
  <c r="R140"/>
  <c r="Q140"/>
  <c r="R139"/>
  <c r="R138"/>
  <c r="Q138"/>
  <c r="R137"/>
  <c r="R136"/>
  <c r="Q136"/>
  <c r="S135"/>
  <c r="Q135"/>
  <c r="R134"/>
  <c r="Q134"/>
  <c r="S133"/>
  <c r="Q133"/>
  <c r="R132"/>
  <c r="R131"/>
  <c r="Q131"/>
  <c r="R130"/>
  <c r="R129"/>
  <c r="Q129"/>
  <c r="R128"/>
  <c r="R127"/>
  <c r="Q127"/>
  <c r="R126"/>
  <c r="S125"/>
  <c r="Q125"/>
  <c r="S124"/>
  <c r="Q124"/>
  <c r="S123"/>
  <c r="Q123"/>
  <c r="S122"/>
  <c r="S121"/>
  <c r="Q121"/>
  <c r="S120"/>
  <c r="Q120"/>
  <c r="S119"/>
  <c r="Q119"/>
  <c r="S118"/>
  <c r="R118"/>
  <c r="S117"/>
  <c r="S116"/>
  <c r="Q116"/>
  <c r="S115"/>
  <c r="S114"/>
  <c r="Q114"/>
  <c r="S113"/>
  <c r="S112"/>
  <c r="S111"/>
  <c r="R111"/>
  <c r="R110"/>
  <c r="R109"/>
  <c r="Q109"/>
  <c r="R108"/>
  <c r="R107"/>
  <c r="Q107"/>
  <c r="S106"/>
  <c r="R105"/>
  <c r="Q105"/>
  <c r="R104"/>
  <c r="R103"/>
  <c r="Q103"/>
  <c r="R102"/>
  <c r="R101"/>
  <c r="Q101"/>
  <c r="R100"/>
  <c r="R99"/>
  <c r="Q99"/>
  <c r="R98"/>
  <c r="R97"/>
  <c r="Q97"/>
  <c r="R96"/>
  <c r="R95"/>
  <c r="Q95"/>
  <c r="S94"/>
  <c r="Q94"/>
  <c r="S93"/>
  <c r="R92"/>
  <c r="Q92"/>
  <c r="S91"/>
  <c r="Q91"/>
  <c r="S90"/>
  <c r="Q90"/>
  <c r="S89"/>
  <c r="Q89"/>
  <c r="S88"/>
  <c r="Q88"/>
  <c r="S87"/>
  <c r="Q87"/>
  <c r="S86"/>
  <c r="Q86"/>
  <c r="S85"/>
  <c r="Q85"/>
  <c r="S84"/>
  <c r="Q84"/>
  <c r="S83"/>
  <c r="Q83"/>
  <c r="S82"/>
  <c r="Q82"/>
  <c r="S81"/>
  <c r="Q81"/>
  <c r="S80"/>
  <c r="Q80"/>
  <c r="S79"/>
  <c r="Q79"/>
  <c r="S78"/>
  <c r="Q78"/>
  <c r="S77"/>
  <c r="Q77"/>
  <c r="S76"/>
  <c r="Q76"/>
  <c r="S75"/>
  <c r="Q75"/>
  <c r="S74"/>
  <c r="Q74"/>
  <c r="S73"/>
  <c r="Q73"/>
  <c r="S72"/>
  <c r="R72"/>
  <c r="S71"/>
  <c r="Q71"/>
  <c r="R70"/>
  <c r="R69"/>
  <c r="S69"/>
  <c r="R68"/>
  <c r="R67"/>
  <c r="S67"/>
  <c r="R66"/>
  <c r="S65"/>
  <c r="R64"/>
  <c r="S63"/>
  <c r="Q63"/>
  <c r="S62"/>
  <c r="R62"/>
  <c r="R61"/>
  <c r="Q61"/>
  <c r="R60"/>
  <c r="Q60"/>
  <c r="R59"/>
  <c r="Q59"/>
  <c r="S58"/>
  <c r="R58"/>
  <c r="S57"/>
  <c r="S56"/>
  <c r="S55"/>
  <c r="S54"/>
  <c r="S53"/>
  <c r="Q53"/>
  <c r="S52"/>
  <c r="S51"/>
  <c r="Q51"/>
  <c r="S50"/>
  <c r="R50"/>
  <c r="S49"/>
  <c r="S48"/>
  <c r="S47"/>
  <c r="S46"/>
  <c r="S45"/>
  <c r="Q45"/>
  <c r="S44"/>
  <c r="S43"/>
  <c r="Q43"/>
  <c r="S42"/>
  <c r="Q42"/>
  <c r="R42"/>
  <c r="S41"/>
  <c r="S40"/>
  <c r="S39"/>
  <c r="S38"/>
  <c r="S37"/>
  <c r="Q37"/>
  <c r="S36"/>
  <c r="S35"/>
  <c r="Q35"/>
  <c r="S34"/>
  <c r="R34"/>
  <c r="S33"/>
  <c r="S32"/>
  <c r="S31"/>
  <c r="S30"/>
  <c r="R30"/>
  <c r="S29"/>
  <c r="R29"/>
  <c r="S28"/>
  <c r="S27"/>
  <c r="R27"/>
  <c r="S26"/>
  <c r="S25"/>
  <c r="R25"/>
  <c r="S24"/>
  <c r="S23"/>
  <c r="R23"/>
  <c r="S22"/>
  <c r="S21"/>
  <c r="R21"/>
  <c r="S20"/>
  <c r="S19"/>
  <c r="R19"/>
  <c r="S18"/>
  <c r="S17"/>
  <c r="R17"/>
  <c r="S16"/>
  <c r="S15"/>
  <c r="S14"/>
  <c r="S13"/>
  <c r="S12"/>
  <c r="S11"/>
  <c r="S10"/>
  <c r="S9"/>
  <c r="S8"/>
  <c r="S7"/>
  <c r="R7"/>
  <c r="S61" l="1"/>
  <c r="Q34"/>
  <c r="Q62"/>
  <c r="Q58"/>
  <c r="Q69"/>
  <c r="S59"/>
  <c r="Q50"/>
  <c r="R15"/>
  <c r="Q15"/>
  <c r="Q36"/>
  <c r="R36"/>
  <c r="Q38"/>
  <c r="R38"/>
  <c r="R8"/>
  <c r="Q8"/>
  <c r="R12"/>
  <c r="Q12"/>
  <c r="R16"/>
  <c r="Q16"/>
  <c r="R18"/>
  <c r="Q18"/>
  <c r="R20"/>
  <c r="Q20"/>
  <c r="Q22"/>
  <c r="R22"/>
  <c r="Q24"/>
  <c r="R24"/>
  <c r="Q26"/>
  <c r="R26"/>
  <c r="Q28"/>
  <c r="R28"/>
  <c r="Q44"/>
  <c r="R44"/>
  <c r="Q46"/>
  <c r="R46"/>
  <c r="Q64"/>
  <c r="S64"/>
  <c r="R9"/>
  <c r="Q9"/>
  <c r="R13"/>
  <c r="Q13"/>
  <c r="Q52"/>
  <c r="R52"/>
  <c r="Q54"/>
  <c r="R54"/>
  <c r="Q66"/>
  <c r="S66"/>
  <c r="R10"/>
  <c r="Q10"/>
  <c r="R14"/>
  <c r="Q14"/>
  <c r="R11"/>
  <c r="Q11"/>
  <c r="R35"/>
  <c r="R43"/>
  <c r="R51"/>
  <c r="R63"/>
  <c r="R75"/>
  <c r="R79"/>
  <c r="R83"/>
  <c r="R87"/>
  <c r="R91"/>
  <c r="R94"/>
  <c r="Q112"/>
  <c r="R112"/>
  <c r="Q17"/>
  <c r="Q19"/>
  <c r="Q21"/>
  <c r="Q23"/>
  <c r="Q25"/>
  <c r="Q27"/>
  <c r="Q29"/>
  <c r="Q32"/>
  <c r="Q33"/>
  <c r="Q40"/>
  <c r="Q41"/>
  <c r="Q48"/>
  <c r="Q49"/>
  <c r="Q56"/>
  <c r="Q57"/>
  <c r="R37"/>
  <c r="R45"/>
  <c r="R53"/>
  <c r="R65"/>
  <c r="R74"/>
  <c r="R78"/>
  <c r="R82"/>
  <c r="R86"/>
  <c r="R90"/>
  <c r="R93"/>
  <c r="Q110"/>
  <c r="S110"/>
  <c r="Q113"/>
  <c r="R113"/>
  <c r="Q115"/>
  <c r="R115"/>
  <c r="Q117"/>
  <c r="R117"/>
  <c r="S68"/>
  <c r="S70"/>
  <c r="S96"/>
  <c r="S98"/>
  <c r="S100"/>
  <c r="S102"/>
  <c r="S104"/>
  <c r="R31"/>
  <c r="R39"/>
  <c r="R47"/>
  <c r="R55"/>
  <c r="R71"/>
  <c r="R73"/>
  <c r="R77"/>
  <c r="R81"/>
  <c r="R85"/>
  <c r="R89"/>
  <c r="Q106"/>
  <c r="R106"/>
  <c r="Q108"/>
  <c r="S109"/>
  <c r="Q65"/>
  <c r="R33"/>
  <c r="R41"/>
  <c r="R49"/>
  <c r="R57"/>
  <c r="R76"/>
  <c r="R80"/>
  <c r="R84"/>
  <c r="R88"/>
  <c r="S105"/>
  <c r="S107"/>
  <c r="Q31"/>
  <c r="R32"/>
  <c r="Q39"/>
  <c r="R40"/>
  <c r="Q47"/>
  <c r="R48"/>
  <c r="Q55"/>
  <c r="R56"/>
  <c r="S60"/>
  <c r="Q67"/>
  <c r="Q68"/>
  <c r="Q70"/>
  <c r="S92"/>
  <c r="Q93"/>
  <c r="S95"/>
  <c r="Q96"/>
  <c r="S97"/>
  <c r="Q98"/>
  <c r="S99"/>
  <c r="Q100"/>
  <c r="S101"/>
  <c r="Q102"/>
  <c r="S103"/>
  <c r="Q104"/>
  <c r="S108"/>
  <c r="R119"/>
  <c r="R123"/>
  <c r="R135"/>
  <c r="R146"/>
  <c r="R150"/>
  <c r="R161"/>
  <c r="R172"/>
  <c r="R176"/>
  <c r="R180"/>
  <c r="R184"/>
  <c r="R206"/>
  <c r="R210"/>
  <c r="Q210"/>
  <c r="Q212"/>
  <c r="S213"/>
  <c r="Q215"/>
  <c r="S215"/>
  <c r="R222"/>
  <c r="Q222"/>
  <c r="S226"/>
  <c r="Q226"/>
  <c r="S230"/>
  <c r="Q230"/>
  <c r="S234"/>
  <c r="Q234"/>
  <c r="Q237"/>
  <c r="R237"/>
  <c r="S153"/>
  <c r="S155"/>
  <c r="S157"/>
  <c r="S159"/>
  <c r="S168"/>
  <c r="S170"/>
  <c r="R122"/>
  <c r="R145"/>
  <c r="R149"/>
  <c r="R175"/>
  <c r="R179"/>
  <c r="R183"/>
  <c r="R205"/>
  <c r="S209"/>
  <c r="S211"/>
  <c r="S216"/>
  <c r="Q216"/>
  <c r="Q219"/>
  <c r="R219"/>
  <c r="Q223"/>
  <c r="R223"/>
  <c r="Q227"/>
  <c r="S227"/>
  <c r="Q231"/>
  <c r="S231"/>
  <c r="Q235"/>
  <c r="S235"/>
  <c r="S238"/>
  <c r="Q238"/>
  <c r="S126"/>
  <c r="S128"/>
  <c r="S130"/>
  <c r="S132"/>
  <c r="S137"/>
  <c r="S139"/>
  <c r="S141"/>
  <c r="S143"/>
  <c r="S163"/>
  <c r="S165"/>
  <c r="S186"/>
  <c r="S188"/>
  <c r="S190"/>
  <c r="S192"/>
  <c r="S194"/>
  <c r="S196"/>
  <c r="S198"/>
  <c r="S200"/>
  <c r="R121"/>
  <c r="R125"/>
  <c r="R148"/>
  <c r="R174"/>
  <c r="R178"/>
  <c r="R182"/>
  <c r="R204"/>
  <c r="R208"/>
  <c r="Q217"/>
  <c r="S217"/>
  <c r="R220"/>
  <c r="Q220"/>
  <c r="R224"/>
  <c r="Q224"/>
  <c r="S228"/>
  <c r="Q228"/>
  <c r="S232"/>
  <c r="Q232"/>
  <c r="Q239"/>
  <c r="S239"/>
  <c r="R114"/>
  <c r="R116"/>
  <c r="S134"/>
  <c r="S152"/>
  <c r="S154"/>
  <c r="S156"/>
  <c r="S158"/>
  <c r="S160"/>
  <c r="S167"/>
  <c r="S169"/>
  <c r="R120"/>
  <c r="R124"/>
  <c r="R133"/>
  <c r="R147"/>
  <c r="R151"/>
  <c r="R166"/>
  <c r="R173"/>
  <c r="R177"/>
  <c r="R181"/>
  <c r="R203"/>
  <c r="R207"/>
  <c r="S214"/>
  <c r="Q214"/>
  <c r="Q221"/>
  <c r="R221"/>
  <c r="Q225"/>
  <c r="S225"/>
  <c r="Q229"/>
  <c r="S229"/>
  <c r="Q233"/>
  <c r="S233"/>
  <c r="Q118"/>
  <c r="Q122"/>
  <c r="Q126"/>
  <c r="S127"/>
  <c r="Q128"/>
  <c r="S129"/>
  <c r="Q130"/>
  <c r="S131"/>
  <c r="Q132"/>
  <c r="S136"/>
  <c r="Q137"/>
  <c r="S138"/>
  <c r="Q139"/>
  <c r="S140"/>
  <c r="Q141"/>
  <c r="S142"/>
  <c r="Q143"/>
  <c r="Q145"/>
  <c r="Q149"/>
  <c r="S162"/>
  <c r="Q163"/>
  <c r="S164"/>
  <c r="Q165"/>
  <c r="Q175"/>
  <c r="Q179"/>
  <c r="Q183"/>
  <c r="S185"/>
  <c r="Q186"/>
  <c r="S187"/>
  <c r="Q188"/>
  <c r="S189"/>
  <c r="Q190"/>
  <c r="S191"/>
  <c r="Q192"/>
  <c r="S193"/>
  <c r="Q194"/>
  <c r="S195"/>
  <c r="Q196"/>
  <c r="S197"/>
  <c r="Q198"/>
  <c r="S199"/>
  <c r="Q200"/>
  <c r="S201"/>
  <c r="Q205"/>
  <c r="Q209"/>
  <c r="Q211"/>
  <c r="F200" l="1"/>
  <c r="F225"/>
  <c r="F228"/>
  <c r="F95"/>
  <c r="F214"/>
  <c r="F229"/>
  <c r="F64"/>
  <c r="F239"/>
  <c r="F70"/>
  <c r="F197"/>
  <c r="F104"/>
  <c r="F199"/>
  <c r="F211"/>
  <c r="F198"/>
  <c r="F131"/>
  <c r="F193"/>
  <c r="F209"/>
  <c r="F126"/>
  <c r="F194"/>
  <c r="F156"/>
  <c r="F96"/>
  <c r="F134"/>
  <c r="F213"/>
  <c r="F139"/>
  <c r="F201"/>
  <c r="F69"/>
  <c r="F163"/>
  <c r="F196"/>
  <c r="F234"/>
  <c r="F42"/>
  <c r="F222"/>
  <c r="F184"/>
  <c r="F180"/>
  <c r="F176"/>
  <c r="F172"/>
  <c r="F151"/>
  <c r="F147"/>
  <c r="F46"/>
  <c r="F38"/>
  <c r="F50"/>
  <c r="F34"/>
  <c r="F29"/>
  <c r="F25"/>
  <c r="F53"/>
  <c r="F76"/>
  <c r="F11"/>
  <c r="F26"/>
  <c r="F117"/>
  <c r="F146"/>
  <c r="F237"/>
  <c r="F23"/>
  <c r="F35"/>
  <c r="F47"/>
  <c r="F51"/>
  <c r="F78"/>
  <c r="F94"/>
  <c r="F120"/>
  <c r="F123"/>
  <c r="F174"/>
  <c r="F52"/>
  <c r="F91"/>
  <c r="F14"/>
  <c r="F81"/>
  <c r="F24"/>
  <c r="F13"/>
  <c r="F48"/>
  <c r="F113"/>
  <c r="F150"/>
  <c r="F87"/>
  <c r="F41"/>
  <c r="F175"/>
  <c r="F221"/>
  <c r="F57"/>
  <c r="F80"/>
  <c r="F15"/>
  <c r="F125"/>
  <c r="F173"/>
  <c r="F27"/>
  <c r="F55"/>
  <c r="F71"/>
  <c r="F82"/>
  <c r="F178"/>
  <c r="F49"/>
  <c r="F83"/>
  <c r="F62"/>
  <c r="F77"/>
  <c r="F93"/>
  <c r="F20"/>
  <c r="F32"/>
  <c r="F121"/>
  <c r="F203"/>
  <c r="F220"/>
  <c r="F37"/>
  <c r="F122"/>
  <c r="F21"/>
  <c r="F84"/>
  <c r="F19"/>
  <c r="F22"/>
  <c r="F133"/>
  <c r="F177"/>
  <c r="F207"/>
  <c r="F39"/>
  <c r="F43"/>
  <c r="F86"/>
  <c r="F112"/>
  <c r="F115"/>
  <c r="F149"/>
  <c r="F182"/>
  <c r="F205"/>
  <c r="F33"/>
  <c r="F75"/>
  <c r="F114"/>
  <c r="F58"/>
  <c r="F89"/>
  <c r="F16"/>
  <c r="F118"/>
  <c r="F40"/>
  <c r="F166"/>
  <c r="F219"/>
  <c r="F17"/>
  <c r="F135"/>
  <c r="F224"/>
  <c r="F79"/>
  <c r="F10"/>
  <c r="F183"/>
  <c r="F9"/>
  <c r="F206"/>
  <c r="F45"/>
  <c r="F208"/>
  <c r="F36"/>
  <c r="F65"/>
  <c r="F88"/>
  <c r="F116"/>
  <c r="F119"/>
  <c r="F145"/>
  <c r="F148"/>
  <c r="F161"/>
  <c r="F181"/>
  <c r="F31"/>
  <c r="F63"/>
  <c r="F74"/>
  <c r="F90"/>
  <c r="F106"/>
  <c r="F210"/>
  <c r="F56"/>
  <c r="F18"/>
  <c r="F54"/>
  <c r="F85"/>
  <c r="F12"/>
  <c r="F28"/>
  <c r="F44"/>
  <c r="F223"/>
  <c r="F179"/>
  <c r="F73"/>
  <c r="F8"/>
  <c r="F124"/>
  <c r="F204"/>
  <c r="F227"/>
  <c r="F60"/>
  <c r="F107"/>
  <c r="F101"/>
  <c r="F215"/>
  <c r="F164"/>
  <c r="F216"/>
  <c r="F235"/>
  <c r="F99"/>
  <c r="F152"/>
  <c r="F59"/>
  <c r="F61"/>
  <c r="F158"/>
  <c r="F103"/>
  <c r="F154"/>
  <c r="F140"/>
  <c r="F127"/>
  <c r="F138"/>
  <c r="F157"/>
  <c r="F67"/>
  <c r="F92"/>
  <c r="F159"/>
  <c r="F192"/>
  <c r="F230"/>
  <c r="E234"/>
  <c r="E230"/>
  <c r="E226"/>
  <c r="E222"/>
  <c r="E200"/>
  <c r="E196"/>
  <c r="E192"/>
  <c r="E188"/>
  <c r="E184"/>
  <c r="E180"/>
  <c r="E176"/>
  <c r="E172"/>
  <c r="E167"/>
  <c r="E163"/>
  <c r="E159"/>
  <c r="E155"/>
  <c r="E151"/>
  <c r="E147"/>
  <c r="E142"/>
  <c r="E138"/>
  <c r="E134"/>
  <c r="E130"/>
  <c r="E126"/>
  <c r="E122"/>
  <c r="E118"/>
  <c r="E114"/>
  <c r="E109"/>
  <c r="E105"/>
  <c r="E101"/>
  <c r="E97"/>
  <c r="E93"/>
  <c r="E89"/>
  <c r="E85"/>
  <c r="E81"/>
  <c r="E77"/>
  <c r="E73"/>
  <c r="E68"/>
  <c r="E64"/>
  <c r="E60"/>
  <c r="E56"/>
  <c r="E52"/>
  <c r="E10"/>
  <c r="E41"/>
  <c r="E20"/>
  <c r="E12"/>
  <c r="E238"/>
  <c r="E233"/>
  <c r="E229"/>
  <c r="E225"/>
  <c r="E221"/>
  <c r="E216"/>
  <c r="E212"/>
  <c r="E208"/>
  <c r="E204"/>
  <c r="E199"/>
  <c r="E195"/>
  <c r="E191"/>
  <c r="E187"/>
  <c r="E183"/>
  <c r="E179"/>
  <c r="E175"/>
  <c r="E18"/>
  <c r="E14"/>
  <c r="E37"/>
  <c r="E16"/>
  <c r="E107"/>
  <c r="E103"/>
  <c r="E99"/>
  <c r="E95"/>
  <c r="E91"/>
  <c r="E87"/>
  <c r="E83"/>
  <c r="E79"/>
  <c r="E75"/>
  <c r="E70"/>
  <c r="E66"/>
  <c r="E62"/>
  <c r="E58"/>
  <c r="E54"/>
  <c r="E50"/>
  <c r="E46"/>
  <c r="E42"/>
  <c r="E38"/>
  <c r="E34"/>
  <c r="E29"/>
  <c r="E25"/>
  <c r="E49"/>
  <c r="E33"/>
  <c r="E28"/>
  <c r="E24"/>
  <c r="E8"/>
  <c r="E36"/>
  <c r="E65"/>
  <c r="E88"/>
  <c r="E104"/>
  <c r="E119"/>
  <c r="E148"/>
  <c r="E164"/>
  <c r="E141"/>
  <c r="E170"/>
  <c r="E181"/>
  <c r="E197"/>
  <c r="E207"/>
  <c r="E63"/>
  <c r="E74"/>
  <c r="E90"/>
  <c r="E106"/>
  <c r="E112"/>
  <c r="E128"/>
  <c r="E149"/>
  <c r="E165"/>
  <c r="E182"/>
  <c r="E198"/>
  <c r="E210"/>
  <c r="E44"/>
  <c r="E137"/>
  <c r="E211"/>
  <c r="E223"/>
  <c r="E239"/>
  <c r="E21"/>
  <c r="E53"/>
  <c r="E69"/>
  <c r="E76"/>
  <c r="E92"/>
  <c r="E108"/>
  <c r="E116"/>
  <c r="E145"/>
  <c r="E161"/>
  <c r="E11"/>
  <c r="E26"/>
  <c r="E117"/>
  <c r="E146"/>
  <c r="E185"/>
  <c r="E201"/>
  <c r="E215"/>
  <c r="E23"/>
  <c r="E31"/>
  <c r="E47"/>
  <c r="E51"/>
  <c r="E67"/>
  <c r="E78"/>
  <c r="E94"/>
  <c r="E110"/>
  <c r="E123"/>
  <c r="E139"/>
  <c r="E160"/>
  <c r="E186"/>
  <c r="E213"/>
  <c r="E48"/>
  <c r="E113"/>
  <c r="E150"/>
  <c r="E227"/>
  <c r="E9"/>
  <c r="E17"/>
  <c r="E127"/>
  <c r="E206"/>
  <c r="E228"/>
  <c r="E57"/>
  <c r="E80"/>
  <c r="E96"/>
  <c r="E143"/>
  <c r="E156"/>
  <c r="E15"/>
  <c r="E125"/>
  <c r="E154"/>
  <c r="E173"/>
  <c r="E189"/>
  <c r="E237"/>
  <c r="E27"/>
  <c r="E35"/>
  <c r="E55"/>
  <c r="E71"/>
  <c r="E82"/>
  <c r="E98"/>
  <c r="E120"/>
  <c r="E136"/>
  <c r="E157"/>
  <c r="E174"/>
  <c r="E190"/>
  <c r="E32"/>
  <c r="E121"/>
  <c r="E158"/>
  <c r="E231"/>
  <c r="E124"/>
  <c r="E169"/>
  <c r="E209"/>
  <c r="E232"/>
  <c r="E132"/>
  <c r="E217"/>
  <c r="E224"/>
  <c r="E61"/>
  <c r="E84"/>
  <c r="E100"/>
  <c r="E140"/>
  <c r="E153"/>
  <c r="E19"/>
  <c r="E22"/>
  <c r="E133"/>
  <c r="E162"/>
  <c r="E177"/>
  <c r="E193"/>
  <c r="E39"/>
  <c r="E43"/>
  <c r="E59"/>
  <c r="E86"/>
  <c r="E102"/>
  <c r="E115"/>
  <c r="E131"/>
  <c r="E152"/>
  <c r="E168"/>
  <c r="E178"/>
  <c r="E194"/>
  <c r="E205"/>
  <c r="E13"/>
  <c r="E40"/>
  <c r="E129"/>
  <c r="E166"/>
  <c r="E203"/>
  <c r="E219"/>
  <c r="E235"/>
  <c r="E135"/>
  <c r="E214"/>
  <c r="E220"/>
  <c r="E45"/>
  <c r="F169"/>
  <c r="F195"/>
  <c r="F217"/>
  <c r="F142"/>
  <c r="F186"/>
  <c r="F141"/>
  <c r="F238"/>
  <c r="F132"/>
  <c r="F105"/>
  <c r="F165"/>
  <c r="F102"/>
  <c r="F100"/>
  <c r="F231"/>
  <c r="F130"/>
  <c r="F189"/>
  <c r="F143"/>
  <c r="F232"/>
  <c r="F66"/>
  <c r="F160"/>
  <c r="F110"/>
  <c r="F108"/>
  <c r="F155"/>
  <c r="F188"/>
  <c r="F226"/>
  <c r="F212"/>
  <c r="F137"/>
  <c r="F170"/>
  <c r="F187"/>
  <c r="F129"/>
  <c r="F168"/>
  <c r="F128"/>
  <c r="F162"/>
  <c r="F68"/>
  <c r="F109"/>
  <c r="F98"/>
  <c r="F153"/>
  <c r="F191"/>
  <c r="F97"/>
  <c r="F190"/>
  <c r="F136"/>
  <c r="F185"/>
  <c r="F233"/>
  <c r="F167"/>
  <c r="F36" i="29"/>
  <c r="F35"/>
  <c r="F34"/>
  <c r="F33"/>
  <c r="F32"/>
  <c r="F31"/>
  <c r="F30"/>
  <c r="F29"/>
  <c r="F28"/>
  <c r="F27"/>
  <c r="F26"/>
  <c r="F25"/>
  <c r="F24"/>
  <c r="F23"/>
  <c r="F22"/>
  <c r="F21"/>
  <c r="F20"/>
  <c r="F19"/>
  <c r="F18"/>
  <c r="F17"/>
  <c r="F16"/>
  <c r="F15"/>
  <c r="F14"/>
  <c r="F13"/>
  <c r="F12"/>
  <c r="F11"/>
  <c r="F10"/>
  <c r="F9"/>
  <c r="F8"/>
  <c r="F7"/>
  <c r="F6"/>
  <c r="F5"/>
  <c r="N36" l="1"/>
  <c r="N35"/>
  <c r="N34"/>
  <c r="N33"/>
  <c r="N32"/>
  <c r="N31"/>
  <c r="N30"/>
  <c r="N29"/>
  <c r="N28"/>
  <c r="N27"/>
  <c r="N26"/>
  <c r="N25"/>
  <c r="N24"/>
  <c r="N23"/>
  <c r="N22"/>
  <c r="N21"/>
  <c r="N6"/>
  <c r="N7"/>
  <c r="N8"/>
  <c r="N9"/>
  <c r="N10"/>
  <c r="N11"/>
  <c r="N12"/>
  <c r="N13"/>
  <c r="N14"/>
  <c r="N15"/>
  <c r="N16"/>
  <c r="N17"/>
  <c r="N18"/>
  <c r="N19"/>
  <c r="N20"/>
  <c r="N5"/>
  <c r="K22" l="1"/>
  <c r="K7"/>
  <c r="K6" l="1"/>
  <c r="K5"/>
  <c r="K9"/>
  <c r="K8"/>
  <c r="K12"/>
  <c r="K16"/>
  <c r="K20"/>
  <c r="K11"/>
  <c r="K15"/>
  <c r="K19"/>
  <c r="K14"/>
  <c r="K18"/>
  <c r="K10"/>
  <c r="K13"/>
  <c r="K17"/>
  <c r="K24"/>
  <c r="K28"/>
  <c r="K32"/>
  <c r="K36"/>
  <c r="K23"/>
  <c r="K27"/>
  <c r="K31"/>
  <c r="K35"/>
  <c r="K26"/>
  <c r="K30"/>
  <c r="K34"/>
  <c r="K21"/>
  <c r="K25"/>
  <c r="K29"/>
  <c r="K33"/>
  <c r="C40" i="36"/>
  <c r="C39"/>
  <c r="R38"/>
  <c r="R37"/>
  <c r="R36"/>
  <c r="R35"/>
  <c r="R34"/>
  <c r="R33"/>
  <c r="R32"/>
  <c r="R31"/>
  <c r="R30"/>
  <c r="R29"/>
  <c r="R28"/>
  <c r="R27"/>
  <c r="R26"/>
  <c r="R25"/>
  <c r="R24"/>
  <c r="R23"/>
  <c r="C22"/>
  <c r="R21"/>
  <c r="R20"/>
  <c r="R19"/>
  <c r="R18"/>
  <c r="R17"/>
  <c r="R16"/>
  <c r="R15"/>
  <c r="R14"/>
  <c r="R13"/>
  <c r="R12"/>
  <c r="R11"/>
  <c r="R10"/>
  <c r="R9"/>
  <c r="R8"/>
  <c r="R7"/>
  <c r="R6"/>
  <c r="R22" l="1"/>
  <c r="R40"/>
  <c r="R39"/>
  <c r="D24" l="1"/>
  <c r="D31"/>
  <c r="D28"/>
  <c r="D34"/>
  <c r="D36"/>
  <c r="D35"/>
  <c r="D25"/>
  <c r="D37"/>
  <c r="D20"/>
  <c r="D26"/>
  <c r="D21"/>
  <c r="D29"/>
  <c r="D38"/>
  <c r="D30"/>
  <c r="D27"/>
  <c r="D32"/>
  <c r="D23"/>
  <c r="D33"/>
  <c r="D15"/>
  <c r="D18"/>
  <c r="D16"/>
  <c r="D11"/>
  <c r="D12"/>
  <c r="D19"/>
  <c r="D14"/>
  <c r="D17"/>
  <c r="D7"/>
  <c r="D8"/>
  <c r="D10"/>
  <c r="D9"/>
  <c r="D6"/>
  <c r="D13"/>
  <c r="S17" l="1"/>
  <c r="E17"/>
  <c r="F17" s="1"/>
  <c r="S13"/>
  <c r="E13"/>
  <c r="F13" s="1"/>
  <c r="D40"/>
  <c r="E6"/>
  <c r="S6"/>
  <c r="D22"/>
  <c r="E7"/>
  <c r="F7" s="1"/>
  <c r="S7"/>
  <c r="E12"/>
  <c r="F12" s="1"/>
  <c r="S12"/>
  <c r="E15"/>
  <c r="F15" s="1"/>
  <c r="S15"/>
  <c r="E27"/>
  <c r="F27" s="1"/>
  <c r="S27"/>
  <c r="E21"/>
  <c r="F21" s="1"/>
  <c r="S21"/>
  <c r="E25"/>
  <c r="F25" s="1"/>
  <c r="S25"/>
  <c r="E28"/>
  <c r="F28" s="1"/>
  <c r="S28"/>
  <c r="E9"/>
  <c r="F9" s="1"/>
  <c r="S9"/>
  <c r="E14"/>
  <c r="F14" s="1"/>
  <c r="S14"/>
  <c r="E16"/>
  <c r="F16" s="1"/>
  <c r="S16"/>
  <c r="E33"/>
  <c r="F33" s="1"/>
  <c r="S33"/>
  <c r="D39"/>
  <c r="E23"/>
  <c r="S23"/>
  <c r="E30"/>
  <c r="F30" s="1"/>
  <c r="S30"/>
  <c r="E38"/>
  <c r="F38" s="1"/>
  <c r="S38"/>
  <c r="E26"/>
  <c r="F26" s="1"/>
  <c r="S26"/>
  <c r="E20"/>
  <c r="F20" s="1"/>
  <c r="S20"/>
  <c r="E35"/>
  <c r="F35" s="1"/>
  <c r="S35"/>
  <c r="E36"/>
  <c r="F36" s="1"/>
  <c r="S36"/>
  <c r="E31"/>
  <c r="F31" s="1"/>
  <c r="S31"/>
  <c r="E24"/>
  <c r="F24" s="1"/>
  <c r="S24"/>
  <c r="E10"/>
  <c r="F10" s="1"/>
  <c r="S10"/>
  <c r="E11"/>
  <c r="F11" s="1"/>
  <c r="S11"/>
  <c r="E8"/>
  <c r="F8" s="1"/>
  <c r="S8"/>
  <c r="E19"/>
  <c r="F19" s="1"/>
  <c r="S19"/>
  <c r="E18"/>
  <c r="F18" s="1"/>
  <c r="S18"/>
  <c r="E32"/>
  <c r="F32" s="1"/>
  <c r="S32"/>
  <c r="E29"/>
  <c r="F29" s="1"/>
  <c r="S29"/>
  <c r="E37"/>
  <c r="F37" s="1"/>
  <c r="S37"/>
  <c r="E34"/>
  <c r="F34" s="1"/>
  <c r="S34"/>
  <c r="S39" l="1"/>
  <c r="F6"/>
  <c r="E22"/>
  <c r="E40"/>
  <c r="S40"/>
  <c r="S22"/>
  <c r="E39"/>
  <c r="F23"/>
  <c r="L8" i="35" l="1"/>
  <c r="K8" l="1"/>
  <c r="K10" s="1"/>
  <c r="J8"/>
  <c r="I8"/>
  <c r="H8"/>
  <c r="G8"/>
  <c r="G10" s="1"/>
  <c r="F8"/>
  <c r="E8"/>
  <c r="D8"/>
  <c r="C8"/>
  <c r="C10" s="1"/>
  <c r="L6"/>
  <c r="K6"/>
  <c r="J6"/>
  <c r="I6"/>
  <c r="H6"/>
  <c r="G6"/>
  <c r="F6"/>
  <c r="E6"/>
  <c r="D6"/>
  <c r="C6"/>
  <c r="C7" l="1"/>
  <c r="F9"/>
  <c r="J9"/>
  <c r="E9"/>
  <c r="I9"/>
  <c r="D9"/>
  <c r="H9"/>
  <c r="G7"/>
  <c r="K7"/>
  <c r="D7"/>
  <c r="J7"/>
  <c r="C12"/>
  <c r="G12"/>
  <c r="K12"/>
  <c r="F7"/>
  <c r="C9"/>
  <c r="G9"/>
  <c r="K9"/>
  <c r="F10"/>
  <c r="J10"/>
  <c r="E7"/>
  <c r="I7"/>
  <c r="E10"/>
  <c r="I10"/>
  <c r="H7"/>
  <c r="D10"/>
  <c r="H10"/>
  <c r="L10" l="1"/>
  <c r="C11"/>
  <c r="K11"/>
  <c r="I11"/>
  <c r="I12"/>
  <c r="J11"/>
  <c r="J12"/>
  <c r="D12"/>
  <c r="D11"/>
  <c r="H12"/>
  <c r="H11"/>
  <c r="E11"/>
  <c r="E12"/>
  <c r="F11"/>
  <c r="F12"/>
  <c r="G11"/>
  <c r="F8" i="32" l="1"/>
  <c r="L8"/>
  <c r="K8"/>
  <c r="J8"/>
  <c r="I8"/>
  <c r="I10" s="1"/>
  <c r="I12" s="1"/>
  <c r="H8"/>
  <c r="G8"/>
  <c r="E8"/>
  <c r="D8"/>
  <c r="C8"/>
  <c r="C10" s="1"/>
  <c r="L6"/>
  <c r="K6"/>
  <c r="J6"/>
  <c r="I6"/>
  <c r="H6"/>
  <c r="G6"/>
  <c r="F6"/>
  <c r="E6"/>
  <c r="D6"/>
  <c r="C6"/>
  <c r="D10"/>
  <c r="H10"/>
  <c r="E10"/>
  <c r="E12" s="1"/>
  <c r="I7" l="1"/>
  <c r="K9"/>
  <c r="E7"/>
  <c r="J9"/>
  <c r="G9"/>
  <c r="F9"/>
  <c r="K7"/>
  <c r="D7"/>
  <c r="J7"/>
  <c r="C12"/>
  <c r="H7"/>
  <c r="I9"/>
  <c r="C7"/>
  <c r="H9"/>
  <c r="G10"/>
  <c r="K10"/>
  <c r="D12"/>
  <c r="H12"/>
  <c r="F7"/>
  <c r="C9"/>
  <c r="F10"/>
  <c r="J10"/>
  <c r="E9"/>
  <c r="G7"/>
  <c r="D9"/>
  <c r="F12" l="1"/>
  <c r="F11"/>
  <c r="H11"/>
  <c r="J11"/>
  <c r="J12"/>
  <c r="G11"/>
  <c r="G12"/>
  <c r="I11"/>
  <c r="D11"/>
  <c r="K11"/>
  <c r="K12"/>
  <c r="L10"/>
  <c r="E11"/>
  <c r="C11"/>
  <c r="D281" i="16" l="1"/>
  <c r="D280"/>
  <c r="D263"/>
  <c r="R279"/>
  <c r="Q279"/>
  <c r="M38" i="36" s="1"/>
  <c r="N38" s="1"/>
  <c r="P279" i="16"/>
  <c r="O279"/>
  <c r="N279"/>
  <c r="M279"/>
  <c r="I38" i="36" s="1"/>
  <c r="J38" s="1"/>
  <c r="R278" i="16"/>
  <c r="Q278"/>
  <c r="M37" i="36" s="1"/>
  <c r="N37" s="1"/>
  <c r="P278" i="16"/>
  <c r="O278"/>
  <c r="N278"/>
  <c r="M278"/>
  <c r="I37" i="36" s="1"/>
  <c r="J37" s="1"/>
  <c r="R277" i="16"/>
  <c r="Q277"/>
  <c r="M36" i="36" s="1"/>
  <c r="N36" s="1"/>
  <c r="P277" i="16"/>
  <c r="O277"/>
  <c r="N277"/>
  <c r="M277"/>
  <c r="I36" i="36" s="1"/>
  <c r="J36" s="1"/>
  <c r="R276" i="16"/>
  <c r="Q276"/>
  <c r="M35" i="36" s="1"/>
  <c r="N35" s="1"/>
  <c r="P276" i="16"/>
  <c r="O276"/>
  <c r="N276"/>
  <c r="M276"/>
  <c r="I35" i="36" s="1"/>
  <c r="J35" s="1"/>
  <c r="R275" i="16"/>
  <c r="Q275"/>
  <c r="M34" i="36" s="1"/>
  <c r="N34" s="1"/>
  <c r="P275" i="16"/>
  <c r="O275"/>
  <c r="N275"/>
  <c r="M275"/>
  <c r="I34" i="36" s="1"/>
  <c r="J34" s="1"/>
  <c r="R274" i="16"/>
  <c r="Q274"/>
  <c r="M33" i="36" s="1"/>
  <c r="N33" s="1"/>
  <c r="P274" i="16"/>
  <c r="O274"/>
  <c r="N274"/>
  <c r="M274"/>
  <c r="I33" i="36" s="1"/>
  <c r="J33" s="1"/>
  <c r="R273" i="16"/>
  <c r="Q273"/>
  <c r="M32" i="36" s="1"/>
  <c r="N32" s="1"/>
  <c r="P273" i="16"/>
  <c r="O273"/>
  <c r="N273"/>
  <c r="M273"/>
  <c r="I32" i="36" s="1"/>
  <c r="J32" s="1"/>
  <c r="R272" i="16"/>
  <c r="Q272"/>
  <c r="M31" i="36" s="1"/>
  <c r="N31" s="1"/>
  <c r="P272" i="16"/>
  <c r="O272"/>
  <c r="N272"/>
  <c r="M272"/>
  <c r="I31" i="36" s="1"/>
  <c r="J31" s="1"/>
  <c r="R271" i="16"/>
  <c r="Q271"/>
  <c r="M30" i="36" s="1"/>
  <c r="N30" s="1"/>
  <c r="P271" i="16"/>
  <c r="O271"/>
  <c r="N271"/>
  <c r="M271"/>
  <c r="I30" i="36" s="1"/>
  <c r="J30" s="1"/>
  <c r="R270" i="16"/>
  <c r="Q270"/>
  <c r="M29" i="36" s="1"/>
  <c r="N29" s="1"/>
  <c r="P270" i="16"/>
  <c r="O270"/>
  <c r="N270"/>
  <c r="M270"/>
  <c r="I29" i="36" s="1"/>
  <c r="J29" s="1"/>
  <c r="R269" i="16"/>
  <c r="Q269"/>
  <c r="M28" i="36" s="1"/>
  <c r="N28" s="1"/>
  <c r="P269" i="16"/>
  <c r="O269"/>
  <c r="N269"/>
  <c r="M269"/>
  <c r="I28" i="36" s="1"/>
  <c r="J28" s="1"/>
  <c r="R268" i="16"/>
  <c r="Q268"/>
  <c r="M27" i="36" s="1"/>
  <c r="N27" s="1"/>
  <c r="P268" i="16"/>
  <c r="O268"/>
  <c r="N268"/>
  <c r="M268"/>
  <c r="I27" i="36" s="1"/>
  <c r="J27" s="1"/>
  <c r="R267" i="16"/>
  <c r="Q267"/>
  <c r="M26" i="36" s="1"/>
  <c r="N26" s="1"/>
  <c r="P267" i="16"/>
  <c r="O267"/>
  <c r="N267"/>
  <c r="M267"/>
  <c r="I26" i="36" s="1"/>
  <c r="J26" s="1"/>
  <c r="R266" i="16"/>
  <c r="Q266"/>
  <c r="M25" i="36" s="1"/>
  <c r="N25" s="1"/>
  <c r="P266" i="16"/>
  <c r="O266"/>
  <c r="N266"/>
  <c r="M266"/>
  <c r="I25" i="36" s="1"/>
  <c r="J25" s="1"/>
  <c r="R265" i="16"/>
  <c r="Q265"/>
  <c r="M24" i="36" s="1"/>
  <c r="N24" s="1"/>
  <c r="P265" i="16"/>
  <c r="O265"/>
  <c r="N265"/>
  <c r="M265"/>
  <c r="I24" i="36" s="1"/>
  <c r="J24" s="1"/>
  <c r="R264" i="16"/>
  <c r="Q264"/>
  <c r="M23" i="36" s="1"/>
  <c r="P264" i="16"/>
  <c r="O264"/>
  <c r="N264"/>
  <c r="M264"/>
  <c r="I23" i="36" s="1"/>
  <c r="C279" i="16"/>
  <c r="C278"/>
  <c r="C277"/>
  <c r="C276"/>
  <c r="C275"/>
  <c r="C274"/>
  <c r="C273"/>
  <c r="C272"/>
  <c r="C271"/>
  <c r="C270"/>
  <c r="C269"/>
  <c r="C268"/>
  <c r="C267"/>
  <c r="C266"/>
  <c r="C265"/>
  <c r="C264"/>
  <c r="C248"/>
  <c r="M248"/>
  <c r="I7" i="36" s="1"/>
  <c r="J7" s="1"/>
  <c r="N248" i="16"/>
  <c r="O248"/>
  <c r="P248"/>
  <c r="Q248"/>
  <c r="M7" i="36" s="1"/>
  <c r="N7" s="1"/>
  <c r="R248" i="16"/>
  <c r="C249"/>
  <c r="M249"/>
  <c r="I8" i="36" s="1"/>
  <c r="J8" s="1"/>
  <c r="N249" i="16"/>
  <c r="O249"/>
  <c r="P249"/>
  <c r="Q249"/>
  <c r="M8" i="36" s="1"/>
  <c r="N8" s="1"/>
  <c r="R249" i="16"/>
  <c r="C250"/>
  <c r="M250"/>
  <c r="I9" i="36" s="1"/>
  <c r="J9" s="1"/>
  <c r="N250" i="16"/>
  <c r="O250"/>
  <c r="P250"/>
  <c r="Q250"/>
  <c r="M9" i="36" s="1"/>
  <c r="N9" s="1"/>
  <c r="R250" i="16"/>
  <c r="C251"/>
  <c r="M251"/>
  <c r="I10" i="36" s="1"/>
  <c r="J10" s="1"/>
  <c r="N251" i="16"/>
  <c r="O251"/>
  <c r="P251"/>
  <c r="Q251"/>
  <c r="M10" i="36" s="1"/>
  <c r="N10" s="1"/>
  <c r="R251" i="16"/>
  <c r="C252"/>
  <c r="M252"/>
  <c r="I11" i="36" s="1"/>
  <c r="J11" s="1"/>
  <c r="N252" i="16"/>
  <c r="O252"/>
  <c r="P252"/>
  <c r="Q252"/>
  <c r="M11" i="36" s="1"/>
  <c r="N11" s="1"/>
  <c r="R252" i="16"/>
  <c r="C253"/>
  <c r="M253"/>
  <c r="I12" i="36" s="1"/>
  <c r="J12" s="1"/>
  <c r="N253" i="16"/>
  <c r="O253"/>
  <c r="P253"/>
  <c r="Q253"/>
  <c r="M12" i="36" s="1"/>
  <c r="N12" s="1"/>
  <c r="R253" i="16"/>
  <c r="C254"/>
  <c r="M254"/>
  <c r="I13" i="36" s="1"/>
  <c r="J13" s="1"/>
  <c r="N254" i="16"/>
  <c r="O254"/>
  <c r="P254"/>
  <c r="Q254"/>
  <c r="M13" i="36" s="1"/>
  <c r="N13" s="1"/>
  <c r="R254" i="16"/>
  <c r="C255"/>
  <c r="M255"/>
  <c r="I14" i="36" s="1"/>
  <c r="J14" s="1"/>
  <c r="N255" i="16"/>
  <c r="O255"/>
  <c r="P255"/>
  <c r="Q255"/>
  <c r="M14" i="36" s="1"/>
  <c r="N14" s="1"/>
  <c r="R255" i="16"/>
  <c r="C256"/>
  <c r="M256"/>
  <c r="I15" i="36" s="1"/>
  <c r="J15" s="1"/>
  <c r="N256" i="16"/>
  <c r="O256"/>
  <c r="P256"/>
  <c r="Q256"/>
  <c r="M15" i="36" s="1"/>
  <c r="N15" s="1"/>
  <c r="R256" i="16"/>
  <c r="C257"/>
  <c r="M257"/>
  <c r="I16" i="36" s="1"/>
  <c r="J16" s="1"/>
  <c r="N257" i="16"/>
  <c r="O257"/>
  <c r="P257"/>
  <c r="Q257"/>
  <c r="M16" i="36" s="1"/>
  <c r="N16" s="1"/>
  <c r="R257" i="16"/>
  <c r="C258"/>
  <c r="M258"/>
  <c r="I17" i="36" s="1"/>
  <c r="J17" s="1"/>
  <c r="N258" i="16"/>
  <c r="O258"/>
  <c r="P258"/>
  <c r="Q258"/>
  <c r="M17" i="36" s="1"/>
  <c r="N17" s="1"/>
  <c r="R258" i="16"/>
  <c r="C259"/>
  <c r="M259"/>
  <c r="I18" i="36" s="1"/>
  <c r="J18" s="1"/>
  <c r="N259" i="16"/>
  <c r="O259"/>
  <c r="P259"/>
  <c r="Q259"/>
  <c r="M18" i="36" s="1"/>
  <c r="N18" s="1"/>
  <c r="R259" i="16"/>
  <c r="C260"/>
  <c r="M260"/>
  <c r="I19" i="36" s="1"/>
  <c r="J19" s="1"/>
  <c r="N260" i="16"/>
  <c r="O260"/>
  <c r="P260"/>
  <c r="Q260"/>
  <c r="M19" i="36" s="1"/>
  <c r="N19" s="1"/>
  <c r="R260" i="16"/>
  <c r="C261"/>
  <c r="M261"/>
  <c r="I20" i="36" s="1"/>
  <c r="J20" s="1"/>
  <c r="N261" i="16"/>
  <c r="O261"/>
  <c r="P261"/>
  <c r="Q261"/>
  <c r="M20" i="36" s="1"/>
  <c r="N20" s="1"/>
  <c r="R261" i="16"/>
  <c r="C262"/>
  <c r="M262"/>
  <c r="I21" i="36" s="1"/>
  <c r="J21" s="1"/>
  <c r="N262" i="16"/>
  <c r="O262"/>
  <c r="P262"/>
  <c r="Q262"/>
  <c r="M21" i="36" s="1"/>
  <c r="N21" s="1"/>
  <c r="R262" i="16"/>
  <c r="R247"/>
  <c r="Q247"/>
  <c r="M6" i="36" s="1"/>
  <c r="P247" i="16"/>
  <c r="O247"/>
  <c r="N247"/>
  <c r="M247"/>
  <c r="I6" i="36" s="1"/>
  <c r="C247" i="16"/>
  <c r="I22" i="36" l="1"/>
  <c r="J6"/>
  <c r="K7" s="1"/>
  <c r="I40"/>
  <c r="M40"/>
  <c r="N6"/>
  <c r="O15" s="1"/>
  <c r="M22"/>
  <c r="I39"/>
  <c r="J23"/>
  <c r="K26" s="1"/>
  <c r="M39"/>
  <c r="N23"/>
  <c r="O24" s="1"/>
  <c r="Y247" i="16"/>
  <c r="Y257"/>
  <c r="Y249"/>
  <c r="Y260"/>
  <c r="Y256"/>
  <c r="Y252"/>
  <c r="Y248"/>
  <c r="Y259"/>
  <c r="Y251"/>
  <c r="Y255"/>
  <c r="Y262"/>
  <c r="Y258"/>
  <c r="Y254"/>
  <c r="Y250"/>
  <c r="Y261"/>
  <c r="Y253"/>
  <c r="Y264"/>
  <c r="W264"/>
  <c r="Y266"/>
  <c r="Y268"/>
  <c r="W269"/>
  <c r="Y270"/>
  <c r="Y272"/>
  <c r="Y274"/>
  <c r="Y276"/>
  <c r="Y278"/>
  <c r="Y265"/>
  <c r="Y267"/>
  <c r="Y269"/>
  <c r="Y271"/>
  <c r="Y273"/>
  <c r="Y275"/>
  <c r="Y277"/>
  <c r="Y279"/>
  <c r="U264"/>
  <c r="T264"/>
  <c r="X264"/>
  <c r="T247"/>
  <c r="Q263"/>
  <c r="N263"/>
  <c r="W262"/>
  <c r="O281"/>
  <c r="V264"/>
  <c r="U262"/>
  <c r="X261"/>
  <c r="T261"/>
  <c r="W260"/>
  <c r="V259"/>
  <c r="U258"/>
  <c r="X257"/>
  <c r="T257"/>
  <c r="W256"/>
  <c r="V255"/>
  <c r="U254"/>
  <c r="X253"/>
  <c r="T253"/>
  <c r="W252"/>
  <c r="V251"/>
  <c r="U250"/>
  <c r="X249"/>
  <c r="T249"/>
  <c r="W248"/>
  <c r="U265"/>
  <c r="W266"/>
  <c r="U267"/>
  <c r="W268"/>
  <c r="U269"/>
  <c r="W270"/>
  <c r="U271"/>
  <c r="W272"/>
  <c r="U273"/>
  <c r="W274"/>
  <c r="U275"/>
  <c r="W276"/>
  <c r="U277"/>
  <c r="W278"/>
  <c r="U279"/>
  <c r="V262"/>
  <c r="U261"/>
  <c r="X260"/>
  <c r="T260"/>
  <c r="W259"/>
  <c r="V258"/>
  <c r="U257"/>
  <c r="X256"/>
  <c r="T256"/>
  <c r="W255"/>
  <c r="V254"/>
  <c r="U253"/>
  <c r="X252"/>
  <c r="T252"/>
  <c r="W251"/>
  <c r="V250"/>
  <c r="U249"/>
  <c r="X248"/>
  <c r="T248"/>
  <c r="T265"/>
  <c r="X265"/>
  <c r="V266"/>
  <c r="T267"/>
  <c r="X267"/>
  <c r="V268"/>
  <c r="T269"/>
  <c r="X269"/>
  <c r="V270"/>
  <c r="T271"/>
  <c r="X271"/>
  <c r="V272"/>
  <c r="T273"/>
  <c r="X273"/>
  <c r="V274"/>
  <c r="T275"/>
  <c r="X275"/>
  <c r="V276"/>
  <c r="T277"/>
  <c r="X277"/>
  <c r="V278"/>
  <c r="T279"/>
  <c r="X279"/>
  <c r="V261"/>
  <c r="U260"/>
  <c r="X259"/>
  <c r="T259"/>
  <c r="W258"/>
  <c r="V257"/>
  <c r="U256"/>
  <c r="X255"/>
  <c r="T255"/>
  <c r="W254"/>
  <c r="V253"/>
  <c r="U252"/>
  <c r="X251"/>
  <c r="T251"/>
  <c r="W250"/>
  <c r="V249"/>
  <c r="U248"/>
  <c r="W265"/>
  <c r="U266"/>
  <c r="W267"/>
  <c r="U268"/>
  <c r="U270"/>
  <c r="W271"/>
  <c r="U272"/>
  <c r="W273"/>
  <c r="U274"/>
  <c r="W275"/>
  <c r="U276"/>
  <c r="W277"/>
  <c r="U278"/>
  <c r="W279"/>
  <c r="P263"/>
  <c r="X262"/>
  <c r="T262"/>
  <c r="W261"/>
  <c r="V260"/>
  <c r="U259"/>
  <c r="X258"/>
  <c r="T258"/>
  <c r="W257"/>
  <c r="V256"/>
  <c r="U255"/>
  <c r="X254"/>
  <c r="T254"/>
  <c r="W253"/>
  <c r="V252"/>
  <c r="U251"/>
  <c r="X250"/>
  <c r="T250"/>
  <c r="W249"/>
  <c r="V248"/>
  <c r="V265"/>
  <c r="T266"/>
  <c r="X266"/>
  <c r="V267"/>
  <c r="T268"/>
  <c r="X268"/>
  <c r="V269"/>
  <c r="T270"/>
  <c r="X270"/>
  <c r="V271"/>
  <c r="T272"/>
  <c r="X272"/>
  <c r="V273"/>
  <c r="T274"/>
  <c r="X274"/>
  <c r="V275"/>
  <c r="T276"/>
  <c r="X276"/>
  <c r="V277"/>
  <c r="T278"/>
  <c r="X278"/>
  <c r="V279"/>
  <c r="V247"/>
  <c r="O263"/>
  <c r="M280"/>
  <c r="Q280"/>
  <c r="N281"/>
  <c r="R281"/>
  <c r="U247"/>
  <c r="R263"/>
  <c r="P280"/>
  <c r="M281"/>
  <c r="Q281"/>
  <c r="X247"/>
  <c r="M263"/>
  <c r="O280"/>
  <c r="P281"/>
  <c r="W247"/>
  <c r="N280"/>
  <c r="R280"/>
  <c r="C35" i="14"/>
  <c r="C34"/>
  <c r="C33"/>
  <c r="C32"/>
  <c r="C31"/>
  <c r="C30"/>
  <c r="C29"/>
  <c r="C28"/>
  <c r="C27"/>
  <c r="C26"/>
  <c r="O16" i="36" l="1"/>
  <c r="K16"/>
  <c r="K9"/>
  <c r="O33"/>
  <c r="K8"/>
  <c r="O31"/>
  <c r="K13"/>
  <c r="K12"/>
  <c r="O37"/>
  <c r="O27"/>
  <c r="K21"/>
  <c r="O8"/>
  <c r="K20"/>
  <c r="O29"/>
  <c r="K17"/>
  <c r="O21"/>
  <c r="O12"/>
  <c r="O20"/>
  <c r="O9"/>
  <c r="O17"/>
  <c r="K27"/>
  <c r="O18"/>
  <c r="K35"/>
  <c r="K10"/>
  <c r="K19"/>
  <c r="K15"/>
  <c r="K11"/>
  <c r="O35"/>
  <c r="K31"/>
  <c r="O25"/>
  <c r="K14"/>
  <c r="K18"/>
  <c r="K6"/>
  <c r="J22"/>
  <c r="J40"/>
  <c r="K37"/>
  <c r="K33"/>
  <c r="K29"/>
  <c r="K25"/>
  <c r="O10"/>
  <c r="O36"/>
  <c r="O32"/>
  <c r="O28"/>
  <c r="O11"/>
  <c r="O19"/>
  <c r="O23"/>
  <c r="N39"/>
  <c r="K38"/>
  <c r="K34"/>
  <c r="K30"/>
  <c r="O14"/>
  <c r="O38"/>
  <c r="O34"/>
  <c r="O30"/>
  <c r="O26"/>
  <c r="O7"/>
  <c r="K24"/>
  <c r="K23"/>
  <c r="J39"/>
  <c r="O13"/>
  <c r="N22"/>
  <c r="O6"/>
  <c r="N40"/>
  <c r="K36"/>
  <c r="K32"/>
  <c r="K28"/>
  <c r="E56" i="28"/>
  <c r="E56" a="1"/>
  <c r="E55" a="1"/>
  <c r="E55" s="1"/>
  <c r="E54"/>
  <c r="E54" a="1"/>
  <c r="E53" a="1"/>
  <c r="E53" s="1"/>
  <c r="E52"/>
  <c r="E52" a="1"/>
  <c r="E51" a="1"/>
  <c r="E51" s="1"/>
  <c r="E50"/>
  <c r="E50" a="1"/>
  <c r="E49" a="1"/>
  <c r="E49" s="1"/>
  <c r="E48"/>
  <c r="E48" a="1"/>
  <c r="E47" a="1"/>
  <c r="E47" s="1"/>
  <c r="E46"/>
  <c r="E46" a="1"/>
  <c r="E45" a="1"/>
  <c r="E45" s="1"/>
  <c r="E44"/>
  <c r="E44" a="1"/>
  <c r="E43" a="1"/>
  <c r="E43" s="1"/>
  <c r="E42"/>
  <c r="E42" a="1"/>
  <c r="E41" a="1"/>
  <c r="E41" s="1"/>
  <c r="E40"/>
  <c r="E40" a="1"/>
  <c r="E39" a="1"/>
  <c r="E39" s="1"/>
  <c r="E38"/>
  <c r="E38" a="1"/>
  <c r="E37" a="1"/>
  <c r="E37" s="1"/>
  <c r="E36"/>
  <c r="E36" a="1"/>
  <c r="E35" a="1"/>
  <c r="E35" s="1"/>
  <c r="E34"/>
  <c r="E34" a="1"/>
  <c r="E33" a="1"/>
  <c r="E33" s="1"/>
  <c r="E32"/>
  <c r="E32" a="1"/>
  <c r="E31" a="1"/>
  <c r="E31" s="1"/>
  <c r="E30"/>
  <c r="E30" a="1"/>
  <c r="E29" a="1"/>
  <c r="E29" s="1"/>
  <c r="E28"/>
  <c r="E28" a="1"/>
  <c r="E27" a="1"/>
  <c r="E27" s="1"/>
  <c r="E26"/>
  <c r="E26" a="1"/>
  <c r="E25" a="1"/>
  <c r="E25" s="1"/>
  <c r="E24"/>
  <c r="E24" a="1"/>
  <c r="E23" a="1"/>
  <c r="E23" s="1"/>
  <c r="E22"/>
  <c r="E22" a="1"/>
  <c r="Q21" i="27"/>
  <c r="M21"/>
  <c r="F21"/>
  <c r="P22" i="26"/>
  <c r="L22"/>
  <c r="F22"/>
  <c r="E62" i="27" l="1"/>
  <c r="E59"/>
  <c r="E51" i="26"/>
  <c r="E56"/>
  <c r="E31"/>
  <c r="E39"/>
  <c r="E47"/>
  <c r="E55"/>
  <c r="E34" i="27"/>
  <c r="E42"/>
  <c r="E50"/>
  <c r="E58"/>
  <c r="E34" i="26"/>
  <c r="E42"/>
  <c r="E50"/>
  <c r="E29" i="27"/>
  <c r="E37"/>
  <c r="E45"/>
  <c r="E53"/>
  <c r="E61"/>
  <c r="E29" i="26"/>
  <c r="E33"/>
  <c r="E37"/>
  <c r="E41"/>
  <c r="E45"/>
  <c r="E49"/>
  <c r="E53"/>
  <c r="E57"/>
  <c r="E28" i="27"/>
  <c r="E32"/>
  <c r="E36"/>
  <c r="E40"/>
  <c r="E44"/>
  <c r="E48"/>
  <c r="E52"/>
  <c r="E56"/>
  <c r="E60"/>
  <c r="E35" i="26"/>
  <c r="E43"/>
  <c r="E30" i="27"/>
  <c r="E38"/>
  <c r="E46"/>
  <c r="E54"/>
  <c r="E30" i="26"/>
  <c r="E38"/>
  <c r="E46"/>
  <c r="E54"/>
  <c r="E33" i="27"/>
  <c r="E41"/>
  <c r="E49"/>
  <c r="E57"/>
  <c r="E32" i="26"/>
  <c r="E36"/>
  <c r="E40"/>
  <c r="E44"/>
  <c r="E48"/>
  <c r="E52"/>
  <c r="E31" i="27"/>
  <c r="E35"/>
  <c r="E39"/>
  <c r="E43"/>
  <c r="E47"/>
  <c r="E51"/>
  <c r="E55"/>
  <c r="H30" i="25"/>
  <c r="H29"/>
  <c r="H28"/>
  <c r="H27"/>
  <c r="H26"/>
  <c r="H25"/>
  <c r="H24"/>
  <c r="H23"/>
  <c r="H22"/>
  <c r="E30" l="1"/>
  <c r="E29"/>
  <c r="E28"/>
  <c r="E27"/>
  <c r="E26"/>
  <c r="E25"/>
  <c r="E24"/>
  <c r="E23"/>
  <c r="E22"/>
  <c r="D28" i="14"/>
  <c r="D29"/>
  <c r="D30"/>
  <c r="D31"/>
  <c r="D32"/>
  <c r="D34"/>
  <c r="D35"/>
  <c r="F33" l="1"/>
  <c r="D33"/>
  <c r="F30"/>
  <c r="D27"/>
  <c r="F27"/>
  <c r="F34"/>
  <c r="F31"/>
  <c r="F35"/>
  <c r="F32"/>
  <c r="F28"/>
  <c r="F29"/>
  <c r="E27" l="1"/>
  <c r="E29"/>
  <c r="E32"/>
  <c r="E34"/>
  <c r="E28"/>
  <c r="E30"/>
  <c r="E35"/>
  <c r="E33"/>
  <c r="E31"/>
  <c r="D26"/>
  <c r="L265" i="16" l="1"/>
  <c r="L272"/>
  <c r="L269"/>
  <c r="L275"/>
  <c r="L277"/>
  <c r="L276"/>
  <c r="L266"/>
  <c r="L278"/>
  <c r="L261"/>
  <c r="L267"/>
  <c r="L262"/>
  <c r="L270"/>
  <c r="L279"/>
  <c r="L271"/>
  <c r="L268"/>
  <c r="L273"/>
  <c r="L264"/>
  <c r="L274"/>
  <c r="L256"/>
  <c r="L259"/>
  <c r="L257"/>
  <c r="L252"/>
  <c r="L253"/>
  <c r="L260"/>
  <c r="L255"/>
  <c r="L258"/>
  <c r="L248"/>
  <c r="L249"/>
  <c r="L251"/>
  <c r="L250"/>
  <c r="L247"/>
  <c r="L254"/>
  <c r="D11" i="14"/>
  <c r="L280" i="16" l="1"/>
  <c r="L263"/>
  <c r="L281"/>
  <c r="E270"/>
  <c r="D27" i="29"/>
  <c r="E267" i="16"/>
  <c r="D24" i="29"/>
  <c r="E254" i="16"/>
  <c r="D12" i="29"/>
  <c r="E250" i="16"/>
  <c r="D8" i="29"/>
  <c r="E249" i="16"/>
  <c r="F249" s="1"/>
  <c r="AB249" s="1"/>
  <c r="D7" i="29"/>
  <c r="E258" i="16"/>
  <c r="D16" i="29"/>
  <c r="E260" i="16"/>
  <c r="D18" i="29"/>
  <c r="E252" i="16"/>
  <c r="D10" i="29"/>
  <c r="E259" i="16"/>
  <c r="D17" i="29"/>
  <c r="E274" i="16"/>
  <c r="D31" i="29"/>
  <c r="E273" i="16"/>
  <c r="D30" i="29"/>
  <c r="E271" i="16"/>
  <c r="D28" i="29"/>
  <c r="E266" i="16"/>
  <c r="D23" i="29"/>
  <c r="E277" i="16"/>
  <c r="D34" i="29"/>
  <c r="E269" i="16"/>
  <c r="D26" i="29"/>
  <c r="E265" i="16"/>
  <c r="D22" i="29"/>
  <c r="E279" i="16"/>
  <c r="D36" i="29"/>
  <c r="E262" i="16"/>
  <c r="D20" i="29"/>
  <c r="E261" i="16"/>
  <c r="D19" i="29"/>
  <c r="E247" i="16"/>
  <c r="D5" i="29"/>
  <c r="E251" i="16"/>
  <c r="D9" i="29"/>
  <c r="E248" i="16"/>
  <c r="D6" i="29"/>
  <c r="E255" i="16"/>
  <c r="D13" i="29"/>
  <c r="E253" i="16"/>
  <c r="D11" i="29"/>
  <c r="E257" i="16"/>
  <c r="D15" i="29"/>
  <c r="E256" i="16"/>
  <c r="D14" i="29"/>
  <c r="E264" i="16"/>
  <c r="D21" i="29"/>
  <c r="E268" i="16"/>
  <c r="D25" i="29"/>
  <c r="E278" i="16"/>
  <c r="D35" i="29"/>
  <c r="E276" i="16"/>
  <c r="D33" i="29"/>
  <c r="E275" i="16"/>
  <c r="D32" i="29"/>
  <c r="E272" i="16"/>
  <c r="D29" i="29"/>
  <c r="D13" i="14"/>
  <c r="F13"/>
  <c r="D17"/>
  <c r="F17"/>
  <c r="D14"/>
  <c r="F14"/>
  <c r="D18"/>
  <c r="F18"/>
  <c r="D15"/>
  <c r="F15"/>
  <c r="D19"/>
  <c r="F19"/>
  <c r="D12"/>
  <c r="F12"/>
  <c r="D16"/>
  <c r="F16"/>
  <c r="D20"/>
  <c r="F20"/>
  <c r="C37" i="37" l="1"/>
  <c r="I14" i="29"/>
  <c r="I32"/>
  <c r="I15"/>
  <c r="I13"/>
  <c r="I9"/>
  <c r="I19"/>
  <c r="I17"/>
  <c r="I18"/>
  <c r="I7"/>
  <c r="I12"/>
  <c r="I11"/>
  <c r="I6"/>
  <c r="I20"/>
  <c r="I10"/>
  <c r="I16"/>
  <c r="I8"/>
  <c r="I35"/>
  <c r="I26"/>
  <c r="I30"/>
  <c r="I27"/>
  <c r="I21"/>
  <c r="I36"/>
  <c r="I23"/>
  <c r="I33"/>
  <c r="I5"/>
  <c r="I22"/>
  <c r="I28"/>
  <c r="I24"/>
  <c r="I29"/>
  <c r="I25"/>
  <c r="I34"/>
  <c r="I31"/>
  <c r="E20" i="14"/>
  <c r="K248" i="16"/>
  <c r="F278"/>
  <c r="AB278" s="1"/>
  <c r="J278"/>
  <c r="K278"/>
  <c r="K269"/>
  <c r="J269"/>
  <c r="F269"/>
  <c r="AB269" s="1"/>
  <c r="K273"/>
  <c r="J273"/>
  <c r="F273"/>
  <c r="AB273" s="1"/>
  <c r="J272"/>
  <c r="K272"/>
  <c r="F272"/>
  <c r="AB272" s="1"/>
  <c r="J268"/>
  <c r="K268"/>
  <c r="F268"/>
  <c r="AB268" s="1"/>
  <c r="K277"/>
  <c r="J277"/>
  <c r="F277"/>
  <c r="AB277" s="1"/>
  <c r="F274"/>
  <c r="AB274" s="1"/>
  <c r="J274"/>
  <c r="K274"/>
  <c r="J267"/>
  <c r="F267"/>
  <c r="AB267" s="1"/>
  <c r="K267"/>
  <c r="J275"/>
  <c r="F275"/>
  <c r="AB275" s="1"/>
  <c r="K275"/>
  <c r="J264"/>
  <c r="K264"/>
  <c r="E280"/>
  <c r="F264"/>
  <c r="AB264" s="1"/>
  <c r="E281"/>
  <c r="E263"/>
  <c r="J279"/>
  <c r="F279"/>
  <c r="AB279" s="1"/>
  <c r="K279"/>
  <c r="F266"/>
  <c r="AB266" s="1"/>
  <c r="J266"/>
  <c r="K266"/>
  <c r="F270"/>
  <c r="AB270" s="1"/>
  <c r="J270"/>
  <c r="K270"/>
  <c r="J276"/>
  <c r="K276"/>
  <c r="F276"/>
  <c r="AB276" s="1"/>
  <c r="K265"/>
  <c r="J265"/>
  <c r="F265"/>
  <c r="AB265" s="1"/>
  <c r="J271"/>
  <c r="F271"/>
  <c r="AB271" s="1"/>
  <c r="K271"/>
  <c r="E35" i="29"/>
  <c r="E15"/>
  <c r="F253" i="16"/>
  <c r="AB253" s="1"/>
  <c r="J253"/>
  <c r="K253"/>
  <c r="K251"/>
  <c r="F251"/>
  <c r="AB251" s="1"/>
  <c r="J251"/>
  <c r="E19" i="29"/>
  <c r="J262" i="16"/>
  <c r="K262"/>
  <c r="F262"/>
  <c r="AB262" s="1"/>
  <c r="E26" i="29"/>
  <c r="E30"/>
  <c r="F260" i="16"/>
  <c r="AB260" s="1"/>
  <c r="K260"/>
  <c r="J260"/>
  <c r="E7" i="29"/>
  <c r="E29"/>
  <c r="E25"/>
  <c r="E11"/>
  <c r="K255" i="16"/>
  <c r="F255"/>
  <c r="AB255" s="1"/>
  <c r="J255"/>
  <c r="E9" i="29"/>
  <c r="J247" i="16"/>
  <c r="F247"/>
  <c r="AB247" s="1"/>
  <c r="K247"/>
  <c r="E20" i="29"/>
  <c r="E34"/>
  <c r="E31"/>
  <c r="F259" i="16"/>
  <c r="AB259" s="1"/>
  <c r="K259"/>
  <c r="J259"/>
  <c r="E18" i="29"/>
  <c r="K250" i="16"/>
  <c r="F250"/>
  <c r="AB250" s="1"/>
  <c r="J250"/>
  <c r="E24" i="29"/>
  <c r="E32"/>
  <c r="E21"/>
  <c r="F256" i="16"/>
  <c r="AB256" s="1"/>
  <c r="J256"/>
  <c r="K256"/>
  <c r="E13" i="29"/>
  <c r="J248" i="16"/>
  <c r="F248"/>
  <c r="AB248" s="1"/>
  <c r="E5" i="29"/>
  <c r="E36"/>
  <c r="E23"/>
  <c r="E17"/>
  <c r="K252" i="16"/>
  <c r="F252"/>
  <c r="AB252" s="1"/>
  <c r="J252"/>
  <c r="J258"/>
  <c r="F258"/>
  <c r="AB258" s="1"/>
  <c r="K258"/>
  <c r="E8" i="29"/>
  <c r="K254" i="16"/>
  <c r="J254"/>
  <c r="F254"/>
  <c r="AB254" s="1"/>
  <c r="E27" i="29"/>
  <c r="E33"/>
  <c r="E14"/>
  <c r="F257" i="16"/>
  <c r="AB257" s="1"/>
  <c r="J257"/>
  <c r="K257"/>
  <c r="E6" i="29"/>
  <c r="F261" i="16"/>
  <c r="AB261" s="1"/>
  <c r="J261"/>
  <c r="K261"/>
  <c r="E22" i="29"/>
  <c r="E28"/>
  <c r="E10"/>
  <c r="E16"/>
  <c r="J249" i="16"/>
  <c r="K249"/>
  <c r="E12" i="29"/>
  <c r="E12" i="14"/>
  <c r="E15"/>
  <c r="E14"/>
  <c r="E13"/>
  <c r="E16"/>
  <c r="E19"/>
  <c r="E18"/>
  <c r="E17"/>
  <c r="I249" i="16"/>
  <c r="I270"/>
  <c r="I253"/>
  <c r="I257"/>
  <c r="I276"/>
  <c r="I266"/>
  <c r="I264"/>
  <c r="I267"/>
  <c r="I250"/>
  <c r="I274"/>
  <c r="I271"/>
  <c r="I272"/>
  <c r="I278"/>
  <c r="I260"/>
  <c r="I256"/>
  <c r="I279"/>
  <c r="I261"/>
  <c r="I275"/>
  <c r="I259"/>
  <c r="I268"/>
  <c r="I247"/>
  <c r="I277"/>
  <c r="I265"/>
  <c r="I269"/>
  <c r="I273"/>
  <c r="I254"/>
  <c r="I262"/>
  <c r="I248"/>
  <c r="I251"/>
  <c r="I255"/>
  <c r="I258"/>
  <c r="I252"/>
  <c r="J6" i="29" l="1"/>
  <c r="L6" s="1"/>
  <c r="P6" s="1"/>
  <c r="J28"/>
  <c r="L28" s="1"/>
  <c r="P28" s="1"/>
  <c r="J36"/>
  <c r="L36" s="1"/>
  <c r="P36" s="1"/>
  <c r="J13"/>
  <c r="L13" s="1"/>
  <c r="P13" s="1"/>
  <c r="J21"/>
  <c r="L21" s="1"/>
  <c r="P21" s="1"/>
  <c r="J20"/>
  <c r="L20" s="1"/>
  <c r="P20" s="1"/>
  <c r="J9"/>
  <c r="L9" s="1"/>
  <c r="P9" s="1"/>
  <c r="J11"/>
  <c r="L11" s="1"/>
  <c r="P11" s="1"/>
  <c r="J19"/>
  <c r="L19" s="1"/>
  <c r="P19" s="1"/>
  <c r="J12"/>
  <c r="L12" s="1"/>
  <c r="P12" s="1"/>
  <c r="J10"/>
  <c r="L10" s="1"/>
  <c r="P10" s="1"/>
  <c r="J8"/>
  <c r="L8" s="1"/>
  <c r="P8" s="1"/>
  <c r="J7"/>
  <c r="L7" s="1"/>
  <c r="P7" s="1"/>
  <c r="J15"/>
  <c r="L15" s="1"/>
  <c r="P15" s="1"/>
  <c r="J16"/>
  <c r="L16" s="1"/>
  <c r="P16" s="1"/>
  <c r="J17"/>
  <c r="L17" s="1"/>
  <c r="P17" s="1"/>
  <c r="J18"/>
  <c r="L18" s="1"/>
  <c r="P18" s="1"/>
  <c r="J14"/>
  <c r="L14" s="1"/>
  <c r="P14" s="1"/>
  <c r="J26"/>
  <c r="L26" s="1"/>
  <c r="P26" s="1"/>
  <c r="J35"/>
  <c r="L35" s="1"/>
  <c r="P35" s="1"/>
  <c r="J27"/>
  <c r="J23"/>
  <c r="L23" s="1"/>
  <c r="P23" s="1"/>
  <c r="J34"/>
  <c r="L34" s="1"/>
  <c r="P34" s="1"/>
  <c r="J30"/>
  <c r="L30" s="1"/>
  <c r="P30" s="1"/>
  <c r="J33"/>
  <c r="L33" s="1"/>
  <c r="P33" s="1"/>
  <c r="J24"/>
  <c r="L24" s="1"/>
  <c r="P24" s="1"/>
  <c r="J31"/>
  <c r="L31" s="1"/>
  <c r="P31" s="1"/>
  <c r="J29"/>
  <c r="L29" s="1"/>
  <c r="P29" s="1"/>
  <c r="J22"/>
  <c r="L22" s="1"/>
  <c r="P22" s="1"/>
  <c r="J5"/>
  <c r="L5" s="1"/>
  <c r="P5" s="1"/>
  <c r="J32"/>
  <c r="L32" s="1"/>
  <c r="P32" s="1"/>
  <c r="J25"/>
  <c r="L25" s="1"/>
  <c r="P25" s="1"/>
  <c r="L27"/>
  <c r="P27" s="1"/>
  <c r="H249" i="16"/>
  <c r="G257"/>
  <c r="G270"/>
  <c r="H270"/>
  <c r="G277"/>
  <c r="H277"/>
  <c r="H273"/>
  <c r="G273"/>
  <c r="G278"/>
  <c r="H278"/>
  <c r="G258"/>
  <c r="H265"/>
  <c r="G265"/>
  <c r="G266"/>
  <c r="H266"/>
  <c r="H267"/>
  <c r="G267"/>
  <c r="G274"/>
  <c r="H274"/>
  <c r="G268"/>
  <c r="H268"/>
  <c r="H269"/>
  <c r="G269"/>
  <c r="G252"/>
  <c r="G248"/>
  <c r="G250"/>
  <c r="G262"/>
  <c r="G249"/>
  <c r="H276"/>
  <c r="G276"/>
  <c r="H275"/>
  <c r="G275"/>
  <c r="G272"/>
  <c r="H272"/>
  <c r="G261"/>
  <c r="G254"/>
  <c r="G256"/>
  <c r="G255"/>
  <c r="G260"/>
  <c r="F263"/>
  <c r="AB263" s="1"/>
  <c r="G247"/>
  <c r="F281"/>
  <c r="AB281" s="1"/>
  <c r="H271"/>
  <c r="G271"/>
  <c r="H279"/>
  <c r="G279"/>
  <c r="F280"/>
  <c r="AB280" s="1"/>
  <c r="G264"/>
  <c r="H264"/>
  <c r="G259"/>
  <c r="G251"/>
  <c r="G253"/>
  <c r="H257"/>
  <c r="H252"/>
  <c r="H248"/>
  <c r="H256"/>
  <c r="H250"/>
  <c r="H255"/>
  <c r="H260"/>
  <c r="H259"/>
  <c r="H262"/>
  <c r="H261"/>
  <c r="H254"/>
  <c r="H247"/>
  <c r="H251"/>
  <c r="H253"/>
  <c r="H258"/>
  <c r="Q22" i="29" l="1"/>
  <c r="Q31"/>
  <c r="Q33"/>
  <c r="Q21"/>
  <c r="Q34"/>
  <c r="Q25"/>
  <c r="Q30"/>
  <c r="Q23"/>
  <c r="Q26"/>
  <c r="Q29"/>
  <c r="Q28"/>
  <c r="Q32"/>
  <c r="Q27"/>
  <c r="Q35"/>
  <c r="Q36"/>
  <c r="Q24"/>
  <c r="Q17"/>
  <c r="Q13"/>
  <c r="Q9"/>
  <c r="Q5"/>
  <c r="Q18"/>
  <c r="Q14"/>
  <c r="Q10"/>
  <c r="Q6"/>
  <c r="Q19"/>
  <c r="Q15"/>
  <c r="Q11"/>
  <c r="Q7"/>
  <c r="Q20"/>
  <c r="Q16"/>
  <c r="Q12"/>
  <c r="Q8"/>
</calcChain>
</file>

<file path=xl/comments1.xml><?xml version="1.0" encoding="utf-8"?>
<comments xmlns="http://schemas.openxmlformats.org/spreadsheetml/2006/main">
  <authors>
    <author>교육장025</author>
  </authors>
  <commentList>
    <comment ref="H4" authorId="0">
      <text>
        <r>
          <rPr>
            <b/>
            <sz val="12"/>
            <color indexed="81"/>
            <rFont val="맑은 고딕"/>
            <family val="3"/>
            <charset val="129"/>
            <scheme val="major"/>
          </rPr>
          <t>현장 MOT 제외</t>
        </r>
      </text>
    </comment>
    <comment ref="L4" authorId="0">
      <text>
        <r>
          <rPr>
            <b/>
            <sz val="11"/>
            <color indexed="81"/>
            <rFont val="돋움"/>
            <family val="3"/>
            <charset val="129"/>
          </rPr>
          <t>소속국</t>
        </r>
        <r>
          <rPr>
            <b/>
            <sz val="11"/>
            <color indexed="81"/>
            <rFont val="Tahoma"/>
            <family val="2"/>
          </rPr>
          <t>(</t>
        </r>
        <r>
          <rPr>
            <b/>
            <sz val="11"/>
            <color indexed="81"/>
            <rFont val="돋움"/>
            <family val="3"/>
            <charset val="129"/>
          </rPr>
          <t>집배센터</t>
        </r>
        <r>
          <rPr>
            <b/>
            <sz val="11"/>
            <color indexed="81"/>
            <rFont val="Tahoma"/>
            <family val="2"/>
          </rPr>
          <t xml:space="preserve">) </t>
        </r>
        <r>
          <rPr>
            <b/>
            <sz val="11"/>
            <color indexed="81"/>
            <rFont val="돋움"/>
            <family val="3"/>
            <charset val="129"/>
          </rPr>
          <t>포함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교육장025</author>
  </authors>
  <commentList>
    <comment ref="G3" authorId="0">
      <text>
        <r>
          <rPr>
            <b/>
            <sz val="12"/>
            <color indexed="81"/>
            <rFont val="돋움"/>
            <family val="3"/>
            <charset val="129"/>
          </rPr>
          <t>산식</t>
        </r>
        <r>
          <rPr>
            <b/>
            <sz val="12"/>
            <color indexed="81"/>
            <rFont val="Tahoma"/>
            <family val="2"/>
          </rPr>
          <t xml:space="preserve">: </t>
        </r>
        <r>
          <rPr>
            <b/>
            <sz val="12"/>
            <color indexed="81"/>
            <rFont val="돋움"/>
            <family val="3"/>
            <charset val="129"/>
          </rPr>
          <t>종합득점</t>
        </r>
        <r>
          <rPr>
            <b/>
            <sz val="12"/>
            <color indexed="81"/>
            <rFont val="Tahoma"/>
            <family val="2"/>
          </rPr>
          <t>-</t>
        </r>
        <r>
          <rPr>
            <b/>
            <sz val="12"/>
            <color indexed="81"/>
            <rFont val="돋움"/>
            <family val="3"/>
            <charset val="129"/>
          </rPr>
          <t>고객만족도</t>
        </r>
        <r>
          <rPr>
            <b/>
            <sz val="12"/>
            <color indexed="81"/>
            <rFont val="Tahoma"/>
            <family val="2"/>
          </rPr>
          <t>5</t>
        </r>
        <r>
          <rPr>
            <b/>
            <sz val="12"/>
            <color indexed="81"/>
            <rFont val="돋움"/>
            <family val="3"/>
            <charset val="129"/>
          </rPr>
          <t>점
기준</t>
        </r>
        <r>
          <rPr>
            <b/>
            <sz val="12"/>
            <color indexed="81"/>
            <rFont val="Tahoma"/>
            <family val="2"/>
          </rPr>
          <t>: 2016.12.31.</t>
        </r>
        <r>
          <rPr>
            <b/>
            <sz val="12"/>
            <color indexed="81"/>
            <rFont val="돋움"/>
            <family val="3"/>
            <charset val="129"/>
          </rPr>
          <t>자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경평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최종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결과</t>
        </r>
        <r>
          <rPr>
            <b/>
            <sz val="12"/>
            <color indexed="81"/>
            <rFont val="Tahoma"/>
            <family val="2"/>
          </rPr>
          <t>(</t>
        </r>
        <r>
          <rPr>
            <b/>
            <sz val="12"/>
            <color indexed="81"/>
            <rFont val="돋움"/>
            <family val="3"/>
            <charset val="129"/>
          </rPr>
          <t>회게정보과</t>
        </r>
        <r>
          <rPr>
            <b/>
            <sz val="12"/>
            <color indexed="81"/>
            <rFont val="Tahoma"/>
            <family val="2"/>
          </rPr>
          <t>)</t>
        </r>
      </text>
    </comment>
  </commentList>
</comments>
</file>

<file path=xl/sharedStrings.xml><?xml version="1.0" encoding="utf-8"?>
<sst xmlns="http://schemas.openxmlformats.org/spreadsheetml/2006/main" count="6357" uniqueCount="1385">
  <si>
    <t>부산</t>
  </si>
  <si>
    <t>제주</t>
  </si>
  <si>
    <t>서울중앙</t>
  </si>
  <si>
    <t>광화문</t>
  </si>
  <si>
    <t>서대문</t>
  </si>
  <si>
    <t>동대문</t>
  </si>
  <si>
    <t>서울광진</t>
  </si>
  <si>
    <t>서울마포</t>
  </si>
  <si>
    <t>서울관악</t>
  </si>
  <si>
    <t>여의도</t>
  </si>
  <si>
    <t>서울강남</t>
  </si>
  <si>
    <t>서울은평</t>
  </si>
  <si>
    <t>서울금천</t>
  </si>
  <si>
    <t>서울성북</t>
  </si>
  <si>
    <t>서울송파</t>
  </si>
  <si>
    <t>서울강동</t>
  </si>
  <si>
    <t>서울양천</t>
  </si>
  <si>
    <t>서울강서</t>
  </si>
  <si>
    <t>서울동작</t>
  </si>
  <si>
    <t>서울서초</t>
  </si>
  <si>
    <t>서울용산</t>
  </si>
  <si>
    <t>서울노원</t>
  </si>
  <si>
    <t>서울중랑</t>
  </si>
  <si>
    <t>인천</t>
  </si>
  <si>
    <t>서인천</t>
  </si>
  <si>
    <t>인천계양</t>
  </si>
  <si>
    <t>남인천</t>
  </si>
  <si>
    <t>의정부</t>
  </si>
  <si>
    <t>수원</t>
  </si>
  <si>
    <t>동수원</t>
  </si>
  <si>
    <t>군포</t>
  </si>
  <si>
    <t>안양</t>
  </si>
  <si>
    <t>성남</t>
  </si>
  <si>
    <t>성남분당</t>
  </si>
  <si>
    <t>부천</t>
  </si>
  <si>
    <t>안산</t>
  </si>
  <si>
    <t>고양일산</t>
  </si>
  <si>
    <t>고양덕양</t>
  </si>
  <si>
    <t>남양주</t>
  </si>
  <si>
    <t>구리</t>
  </si>
  <si>
    <t>시흥</t>
  </si>
  <si>
    <t>평택</t>
  </si>
  <si>
    <t>포천</t>
  </si>
  <si>
    <t>파주</t>
  </si>
  <si>
    <t>강화</t>
  </si>
  <si>
    <t>김포</t>
  </si>
  <si>
    <t>가평</t>
  </si>
  <si>
    <t>양평</t>
  </si>
  <si>
    <t>경기광주</t>
  </si>
  <si>
    <t>용인</t>
  </si>
  <si>
    <t>이천</t>
  </si>
  <si>
    <t>여주</t>
  </si>
  <si>
    <t>안성</t>
  </si>
  <si>
    <t>동두천</t>
  </si>
  <si>
    <t>광명</t>
  </si>
  <si>
    <t>연천</t>
  </si>
  <si>
    <t>백령</t>
  </si>
  <si>
    <t>오산</t>
  </si>
  <si>
    <t>화성</t>
  </si>
  <si>
    <t>하남</t>
  </si>
  <si>
    <t>용인수지</t>
  </si>
  <si>
    <t>동래</t>
  </si>
  <si>
    <t>남부산</t>
  </si>
  <si>
    <t>부산사상</t>
  </si>
  <si>
    <t>부산금정</t>
  </si>
  <si>
    <t>부산사하</t>
  </si>
  <si>
    <t>해운대</t>
  </si>
  <si>
    <t>북부산</t>
  </si>
  <si>
    <t>부산연제</t>
  </si>
  <si>
    <t>기장</t>
  </si>
  <si>
    <t>부산영도</t>
  </si>
  <si>
    <t>부산진</t>
  </si>
  <si>
    <t>동부산</t>
  </si>
  <si>
    <t>부산강서</t>
  </si>
  <si>
    <t>울산</t>
  </si>
  <si>
    <t>남울산</t>
  </si>
  <si>
    <t>동울산</t>
  </si>
  <si>
    <t>마산</t>
  </si>
  <si>
    <t>마산합포</t>
  </si>
  <si>
    <t>진해</t>
  </si>
  <si>
    <t>진주</t>
  </si>
  <si>
    <t>창원</t>
  </si>
  <si>
    <t>김해</t>
  </si>
  <si>
    <t>양산</t>
  </si>
  <si>
    <t>거제</t>
  </si>
  <si>
    <t>거창</t>
  </si>
  <si>
    <t>고성</t>
  </si>
  <si>
    <t>남해</t>
  </si>
  <si>
    <t>밀양</t>
  </si>
  <si>
    <t>사천</t>
  </si>
  <si>
    <t>산청</t>
  </si>
  <si>
    <t>의령</t>
  </si>
  <si>
    <t>창녕</t>
  </si>
  <si>
    <t>통영</t>
  </si>
  <si>
    <t>하동</t>
  </si>
  <si>
    <t>함안</t>
  </si>
  <si>
    <t>함양</t>
  </si>
  <si>
    <t>합천</t>
  </si>
  <si>
    <t>공주</t>
  </si>
  <si>
    <t>괴산</t>
  </si>
  <si>
    <t>금산</t>
  </si>
  <si>
    <t>논산</t>
  </si>
  <si>
    <t>단양</t>
  </si>
  <si>
    <t>당진</t>
  </si>
  <si>
    <t>대전</t>
  </si>
  <si>
    <t>대전대덕</t>
  </si>
  <si>
    <t>대전둔산</t>
  </si>
  <si>
    <t>대전유성</t>
  </si>
  <si>
    <t>보령</t>
  </si>
  <si>
    <t>보은</t>
  </si>
  <si>
    <t>부여</t>
  </si>
  <si>
    <t>서대전</t>
  </si>
  <si>
    <t>서산</t>
  </si>
  <si>
    <t>서천</t>
  </si>
  <si>
    <t>서청주</t>
  </si>
  <si>
    <t>아산</t>
  </si>
  <si>
    <t>영동</t>
  </si>
  <si>
    <t>예산</t>
  </si>
  <si>
    <t>옥천</t>
  </si>
  <si>
    <t>음성</t>
  </si>
  <si>
    <t>제천</t>
  </si>
  <si>
    <t>진천</t>
  </si>
  <si>
    <t>천안</t>
  </si>
  <si>
    <t>청양</t>
  </si>
  <si>
    <t>청주</t>
  </si>
  <si>
    <t>충주</t>
  </si>
  <si>
    <t>태안</t>
  </si>
  <si>
    <t>홍성</t>
  </si>
  <si>
    <t>광주</t>
  </si>
  <si>
    <t>강진</t>
  </si>
  <si>
    <t>장흥</t>
  </si>
  <si>
    <t>화순</t>
  </si>
  <si>
    <t>북광주</t>
  </si>
  <si>
    <t>곡성</t>
  </si>
  <si>
    <t>담양</t>
  </si>
  <si>
    <t>장성</t>
  </si>
  <si>
    <t>서광주</t>
  </si>
  <si>
    <t>영광</t>
  </si>
  <si>
    <t>함평</t>
  </si>
  <si>
    <t>해남</t>
  </si>
  <si>
    <t>광주광산</t>
  </si>
  <si>
    <t>나주</t>
  </si>
  <si>
    <t>무안</t>
  </si>
  <si>
    <t>영암</t>
  </si>
  <si>
    <t>목포</t>
  </si>
  <si>
    <t>완도</t>
  </si>
  <si>
    <t>진도</t>
  </si>
  <si>
    <t>여수</t>
  </si>
  <si>
    <t>광양</t>
  </si>
  <si>
    <t>순천</t>
  </si>
  <si>
    <t>고흥</t>
  </si>
  <si>
    <t>구례</t>
  </si>
  <si>
    <t>보성</t>
  </si>
  <si>
    <t>대구</t>
  </si>
  <si>
    <t>동대구</t>
  </si>
  <si>
    <t>서대구</t>
  </si>
  <si>
    <t>북대구</t>
  </si>
  <si>
    <t>대구달서</t>
  </si>
  <si>
    <t>대구수성</t>
  </si>
  <si>
    <t>포항</t>
  </si>
  <si>
    <t>경주</t>
  </si>
  <si>
    <t>안동</t>
  </si>
  <si>
    <t>구미</t>
  </si>
  <si>
    <t>경산</t>
  </si>
  <si>
    <t>영주</t>
  </si>
  <si>
    <t>상주</t>
  </si>
  <si>
    <t>달성</t>
  </si>
  <si>
    <t>김천</t>
  </si>
  <si>
    <t>영천</t>
  </si>
  <si>
    <t>의성</t>
  </si>
  <si>
    <t>문경</t>
  </si>
  <si>
    <t>울진</t>
  </si>
  <si>
    <t>예천</t>
  </si>
  <si>
    <t>영덕</t>
  </si>
  <si>
    <t>칠곡</t>
  </si>
  <si>
    <t>봉화</t>
  </si>
  <si>
    <t>청도</t>
  </si>
  <si>
    <t>청송</t>
  </si>
  <si>
    <t>성주</t>
  </si>
  <si>
    <t>군위</t>
  </si>
  <si>
    <t>영양</t>
  </si>
  <si>
    <t>고령</t>
  </si>
  <si>
    <t>울릉</t>
  </si>
  <si>
    <t>전주</t>
  </si>
  <si>
    <t>동전주</t>
  </si>
  <si>
    <t>군산</t>
  </si>
  <si>
    <t>익산</t>
  </si>
  <si>
    <t>정읍</t>
  </si>
  <si>
    <t>남원</t>
  </si>
  <si>
    <t>김제</t>
  </si>
  <si>
    <t>부안</t>
  </si>
  <si>
    <t>무주</t>
  </si>
  <si>
    <t>임실</t>
  </si>
  <si>
    <t>진안</t>
  </si>
  <si>
    <t>순창</t>
  </si>
  <si>
    <t>고창</t>
  </si>
  <si>
    <t>장수</t>
  </si>
  <si>
    <t>완주</t>
  </si>
  <si>
    <t>춘천</t>
  </si>
  <si>
    <t>원주</t>
  </si>
  <si>
    <t>강릉</t>
  </si>
  <si>
    <t>동해</t>
  </si>
  <si>
    <t>삼척</t>
  </si>
  <si>
    <t>속초</t>
  </si>
  <si>
    <t>양구</t>
  </si>
  <si>
    <t>양양</t>
  </si>
  <si>
    <t>영월</t>
  </si>
  <si>
    <t>인제</t>
  </si>
  <si>
    <t>정선</t>
  </si>
  <si>
    <t>철원</t>
  </si>
  <si>
    <t>태백</t>
  </si>
  <si>
    <t>평창</t>
  </si>
  <si>
    <t>홍천</t>
  </si>
  <si>
    <t>화천</t>
  </si>
  <si>
    <t>횡성</t>
  </si>
  <si>
    <t>서귀포</t>
  </si>
  <si>
    <t>구분</t>
    <phoneticPr fontId="9" type="noConversion"/>
  </si>
  <si>
    <t>CSI</t>
    <phoneticPr fontId="9" type="noConversion"/>
  </si>
  <si>
    <t>총괄국</t>
    <phoneticPr fontId="9" type="noConversion"/>
  </si>
  <si>
    <t>창구종합</t>
    <phoneticPr fontId="6" type="noConversion"/>
  </si>
  <si>
    <t>우편창구</t>
    <phoneticPr fontId="6" type="noConversion"/>
  </si>
  <si>
    <t>사례수</t>
    <phoneticPr fontId="6" type="noConversion"/>
  </si>
  <si>
    <t>구분</t>
    <phoneticPr fontId="6" type="noConversion"/>
  </si>
  <si>
    <t>부평</t>
  </si>
  <si>
    <t>동천안</t>
  </si>
  <si>
    <t>세종</t>
  </si>
  <si>
    <t>서울</t>
    <phoneticPr fontId="6" type="noConversion"/>
  </si>
  <si>
    <t>경인</t>
    <phoneticPr fontId="6" type="noConversion"/>
  </si>
  <si>
    <t>부산</t>
    <phoneticPr fontId="6" type="noConversion"/>
  </si>
  <si>
    <t>충청</t>
    <phoneticPr fontId="6" type="noConversion"/>
  </si>
  <si>
    <t>경북</t>
    <phoneticPr fontId="6" type="noConversion"/>
  </si>
  <si>
    <t>전북</t>
    <phoneticPr fontId="6" type="noConversion"/>
  </si>
  <si>
    <t>강원</t>
    <phoneticPr fontId="6" type="noConversion"/>
  </si>
  <si>
    <t>제주</t>
    <phoneticPr fontId="6" type="noConversion"/>
  </si>
  <si>
    <t>창구</t>
    <phoneticPr fontId="6" type="noConversion"/>
  </si>
  <si>
    <t>CSI</t>
    <phoneticPr fontId="6" type="noConversion"/>
  </si>
  <si>
    <t>전남</t>
    <phoneticPr fontId="6" type="noConversion"/>
  </si>
  <si>
    <t>집배</t>
    <phoneticPr fontId="6" type="noConversion"/>
  </si>
  <si>
    <t>보험창구</t>
    <phoneticPr fontId="6" type="noConversion"/>
  </si>
  <si>
    <t>사례수</t>
    <phoneticPr fontId="6" type="noConversion"/>
  </si>
  <si>
    <t>CSI</t>
    <phoneticPr fontId="6" type="noConversion"/>
  </si>
  <si>
    <t>구분</t>
    <phoneticPr fontId="6" type="noConversion"/>
  </si>
  <si>
    <t>환경</t>
    <phoneticPr fontId="6" type="noConversion"/>
  </si>
  <si>
    <t>다량</t>
    <phoneticPr fontId="6" type="noConversion"/>
  </si>
  <si>
    <t>사례수</t>
    <phoneticPr fontId="6" type="noConversion"/>
  </si>
  <si>
    <t>CSI</t>
    <phoneticPr fontId="6" type="noConversion"/>
  </si>
  <si>
    <t>1) 이용고객
만족도</t>
    <phoneticPr fontId="6" type="noConversion"/>
  </si>
  <si>
    <t>2) 현장
모니터링</t>
    <phoneticPr fontId="6" type="noConversion"/>
  </si>
  <si>
    <t>예금창구</t>
    <phoneticPr fontId="6" type="noConversion"/>
  </si>
  <si>
    <t>KPCSI</t>
    <phoneticPr fontId="6" type="noConversion"/>
  </si>
  <si>
    <t>-</t>
  </si>
  <si>
    <t>2월</t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</si>
  <si>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</si>
  <si>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</si>
  <si>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</si>
  <si>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</si>
  <si>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</si>
  <si>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</si>
  <si>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</si>
  <si>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</si>
  <si>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</si>
  <si>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합계</t>
    <phoneticPr fontId="6" type="noConversion"/>
  </si>
  <si>
    <t>청 합계</t>
    <phoneticPr fontId="9" type="noConversion"/>
  </si>
  <si>
    <t>1월</t>
    <phoneticPr fontId="19" type="noConversion"/>
  </si>
  <si>
    <t>다량 종합</t>
    <phoneticPr fontId="6" type="noConversion"/>
  </si>
  <si>
    <r>
      <t xml:space="preserve"> </t>
    </r>
    <r>
      <rPr>
        <b/>
        <u/>
        <sz val="12"/>
        <rFont val="맑은 고딕"/>
        <family val="3"/>
        <charset val="129"/>
      </rPr>
      <t>※ KPCSI 산출 구조</t>
    </r>
    <r>
      <rPr>
        <b/>
        <sz val="12"/>
        <rFont val="맑은 고딕"/>
        <family val="3"/>
        <charset val="129"/>
      </rPr>
      <t xml:space="preserve">
 KPCSI 종합 점수:  창구42.75%+집배47.5%+다량 4.75%+현장모니터링5%</t>
    </r>
    <phoneticPr fontId="6" type="noConversion"/>
  </si>
  <si>
    <t>-</t>
    <phoneticPr fontId="23" type="noConversion"/>
  </si>
  <si>
    <t>4급</t>
  </si>
  <si>
    <t>서울도봉</t>
  </si>
  <si>
    <t>5급</t>
  </si>
  <si>
    <t>서수원</t>
  </si>
  <si>
    <t>전체순위</t>
  </si>
  <si>
    <t>급내순위</t>
  </si>
  <si>
    <t>청 합계</t>
    <phoneticPr fontId="9" type="noConversion"/>
  </si>
  <si>
    <t>문1</t>
  </si>
  <si>
    <t>문2</t>
  </si>
  <si>
    <t>문3</t>
  </si>
  <si>
    <t>문4</t>
  </si>
  <si>
    <t>문5</t>
  </si>
  <si>
    <t>문6</t>
  </si>
  <si>
    <t>문7</t>
  </si>
  <si>
    <t>문8</t>
  </si>
  <si>
    <t>문9</t>
  </si>
  <si>
    <t>문10</t>
  </si>
  <si>
    <t>문11</t>
  </si>
  <si>
    <t>문12</t>
  </si>
  <si>
    <t>문13</t>
  </si>
  <si>
    <t>문14</t>
  </si>
  <si>
    <t>문15</t>
  </si>
  <si>
    <t>문16</t>
  </si>
  <si>
    <t>문17</t>
  </si>
  <si>
    <t>문18</t>
  </si>
  <si>
    <t>문19</t>
  </si>
  <si>
    <t>문20</t>
  </si>
  <si>
    <t>문21</t>
  </si>
  <si>
    <t>제주우편집중국</t>
  </si>
  <si>
    <t>본부</t>
    <phoneticPr fontId="23" type="noConversion"/>
  </si>
  <si>
    <t>지방우정청</t>
    <phoneticPr fontId="23" type="noConversion"/>
  </si>
  <si>
    <t>직원차원</t>
    <phoneticPr fontId="6" type="noConversion"/>
  </si>
  <si>
    <t>문1: 고객 인사태도</t>
    <phoneticPr fontId="6" type="noConversion"/>
  </si>
  <si>
    <t>문2: 고객 응대태도</t>
    <phoneticPr fontId="6" type="noConversion"/>
  </si>
  <si>
    <t>문3: 신속한 업무처리</t>
    <phoneticPr fontId="6" type="noConversion"/>
  </si>
  <si>
    <t>문4: 정확한 업무처리</t>
    <phoneticPr fontId="6" type="noConversion"/>
  </si>
  <si>
    <t>문5: 우편물 취급 안전성</t>
    <phoneticPr fontId="6" type="noConversion"/>
  </si>
  <si>
    <t>환경차원</t>
    <phoneticPr fontId="6" type="noConversion"/>
  </si>
  <si>
    <t>문6: 내부 쾌적성</t>
    <phoneticPr fontId="6" type="noConversion"/>
  </si>
  <si>
    <t>문7: 접수 장비 비치</t>
    <phoneticPr fontId="6" type="noConversion"/>
  </si>
  <si>
    <t>결과차원</t>
    <phoneticPr fontId="6" type="noConversion"/>
  </si>
  <si>
    <t>문8: 반송우편물 상태</t>
    <phoneticPr fontId="6" type="noConversion"/>
  </si>
  <si>
    <t>-</t>
    <phoneticPr fontId="6" type="noConversion"/>
  </si>
  <si>
    <t>문9: 요금체계 적절성</t>
    <phoneticPr fontId="6" type="noConversion"/>
  </si>
  <si>
    <t>문10: 이용절차 편리성</t>
    <phoneticPr fontId="6" type="noConversion"/>
  </si>
  <si>
    <t>본부 종합</t>
  </si>
  <si>
    <t>지방 우정청 종합</t>
  </si>
  <si>
    <t>다량 종합</t>
    <phoneticPr fontId="9" type="noConversion"/>
  </si>
  <si>
    <t>직원 차원</t>
    <phoneticPr fontId="6" type="noConversion"/>
  </si>
  <si>
    <t>환경 차원</t>
    <phoneticPr fontId="6" type="noConversion"/>
  </si>
  <si>
    <t>결과 차원</t>
    <phoneticPr fontId="6" type="noConversion"/>
  </si>
  <si>
    <t>문1</t>
    <phoneticPr fontId="6" type="noConversion"/>
  </si>
  <si>
    <t>서울청 합계</t>
  </si>
  <si>
    <t>서울서울중앙</t>
  </si>
  <si>
    <t>서울광화문</t>
  </si>
  <si>
    <t>서울서대문</t>
  </si>
  <si>
    <t>서울동대문</t>
  </si>
  <si>
    <t>서울서울광진</t>
  </si>
  <si>
    <t>서울서울마포</t>
  </si>
  <si>
    <t>서울서울도봉</t>
  </si>
  <si>
    <t>서울서울관악</t>
  </si>
  <si>
    <t>서울여의도</t>
  </si>
  <si>
    <t>서울서울강남</t>
  </si>
  <si>
    <t>서울서울은평</t>
  </si>
  <si>
    <t>서울서울금천</t>
  </si>
  <si>
    <t>서울서울성북</t>
  </si>
  <si>
    <t>서울서울송파</t>
  </si>
  <si>
    <t>서울서울강동</t>
  </si>
  <si>
    <t>서울서울양천</t>
  </si>
  <si>
    <t>서울서울강서</t>
  </si>
  <si>
    <t>서울서울동작</t>
  </si>
  <si>
    <t>서울서울서초</t>
  </si>
  <si>
    <t>서울서울용산</t>
  </si>
  <si>
    <t>서울서울노원</t>
  </si>
  <si>
    <t>서울서울중랑</t>
  </si>
  <si>
    <t>경인청 합계</t>
  </si>
  <si>
    <t>경인인천</t>
  </si>
  <si>
    <t>경인서인천</t>
  </si>
  <si>
    <t>경인부평</t>
  </si>
  <si>
    <t>경인인천계양</t>
  </si>
  <si>
    <t>경인남인천</t>
  </si>
  <si>
    <t>경인의정부</t>
  </si>
  <si>
    <t>경인수원</t>
  </si>
  <si>
    <t>경인동수원</t>
  </si>
  <si>
    <t>경인서수원</t>
  </si>
  <si>
    <t>경인군포</t>
  </si>
  <si>
    <t>경인안양</t>
  </si>
  <si>
    <t>경인성남</t>
  </si>
  <si>
    <t>경인성남분당</t>
  </si>
  <si>
    <t>경인부천</t>
  </si>
  <si>
    <t>경인안산</t>
  </si>
  <si>
    <t>경인고양일산</t>
  </si>
  <si>
    <t>경인고양덕양</t>
  </si>
  <si>
    <t>경인남양주</t>
  </si>
  <si>
    <t>경인시흥</t>
  </si>
  <si>
    <t>경인평택</t>
  </si>
  <si>
    <t>경인용인</t>
  </si>
  <si>
    <t>경인광명</t>
  </si>
  <si>
    <t>경인화성</t>
  </si>
  <si>
    <t>경인용인수지</t>
  </si>
  <si>
    <t>경인파주</t>
  </si>
  <si>
    <t>경인김포</t>
  </si>
  <si>
    <t>경인구리</t>
  </si>
  <si>
    <t>경인포천</t>
  </si>
  <si>
    <t>경인강화</t>
  </si>
  <si>
    <t>경인가평</t>
  </si>
  <si>
    <t>경인양평</t>
  </si>
  <si>
    <t>경인경기광주</t>
  </si>
  <si>
    <t>경인이천</t>
  </si>
  <si>
    <t>경인여주</t>
  </si>
  <si>
    <t>경인안성</t>
  </si>
  <si>
    <t>경인동두천</t>
  </si>
  <si>
    <t>경인연천</t>
  </si>
  <si>
    <t>경인백령</t>
  </si>
  <si>
    <t>경인오산</t>
  </si>
  <si>
    <t>경인하남</t>
  </si>
  <si>
    <t>부산청 합계</t>
  </si>
  <si>
    <t>부산부산</t>
  </si>
  <si>
    <t>부산동래</t>
  </si>
  <si>
    <t>부산남부산</t>
  </si>
  <si>
    <t>부산부산사상</t>
  </si>
  <si>
    <t>부산부산금정</t>
  </si>
  <si>
    <t>부산부산사하</t>
  </si>
  <si>
    <t>부산해운대</t>
  </si>
  <si>
    <t>부산북부산</t>
  </si>
  <si>
    <t>부산부산연제</t>
  </si>
  <si>
    <t>부산부산진</t>
  </si>
  <si>
    <t>부산울산</t>
  </si>
  <si>
    <t>부산남울산</t>
  </si>
  <si>
    <t>부산마산</t>
  </si>
  <si>
    <t>부산진해</t>
  </si>
  <si>
    <t>부산진주</t>
  </si>
  <si>
    <t>부산창원</t>
  </si>
  <si>
    <t>부산김해</t>
  </si>
  <si>
    <t>부산거제</t>
  </si>
  <si>
    <t>부산양산</t>
  </si>
  <si>
    <t>부산기장</t>
  </si>
  <si>
    <t>부산부산영도</t>
  </si>
  <si>
    <t>부산동부산</t>
  </si>
  <si>
    <t>부산부산강서</t>
  </si>
  <si>
    <t>부산동울산</t>
  </si>
  <si>
    <t>부산마산합포</t>
  </si>
  <si>
    <t>부산거창</t>
  </si>
  <si>
    <t>부산고성</t>
  </si>
  <si>
    <t>부산남해</t>
  </si>
  <si>
    <t>부산밀양</t>
  </si>
  <si>
    <t>부산사천</t>
  </si>
  <si>
    <t>부산산청</t>
  </si>
  <si>
    <t>부산의령</t>
  </si>
  <si>
    <t>부산창녕</t>
  </si>
  <si>
    <t>부산통영</t>
  </si>
  <si>
    <t>부산하동</t>
  </si>
  <si>
    <t>부산함안</t>
  </si>
  <si>
    <t>부산함양</t>
  </si>
  <si>
    <t>부산합천</t>
  </si>
  <si>
    <t>충청청 합계</t>
  </si>
  <si>
    <t>충청공주</t>
  </si>
  <si>
    <t>충청대전</t>
  </si>
  <si>
    <t>충청대전대덕</t>
  </si>
  <si>
    <t>충청대전둔산</t>
  </si>
  <si>
    <t>충청대전유성</t>
  </si>
  <si>
    <t>충청서대전</t>
  </si>
  <si>
    <t>충청서청주</t>
  </si>
  <si>
    <t>충청아산</t>
  </si>
  <si>
    <t>충청제천</t>
  </si>
  <si>
    <t>충청동천안</t>
  </si>
  <si>
    <t>충청천안</t>
  </si>
  <si>
    <t>충청청주</t>
  </si>
  <si>
    <t>충청충주</t>
  </si>
  <si>
    <t>충청논산</t>
  </si>
  <si>
    <t>충청괴산</t>
  </si>
  <si>
    <t>충청금산</t>
  </si>
  <si>
    <t>충청단양</t>
  </si>
  <si>
    <t>충청당진</t>
  </si>
  <si>
    <t>충청보령</t>
  </si>
  <si>
    <t>충청보은</t>
  </si>
  <si>
    <t>충청부여</t>
  </si>
  <si>
    <t>충청서산</t>
  </si>
  <si>
    <t>충청서천</t>
  </si>
  <si>
    <t>충청세종</t>
  </si>
  <si>
    <t>충청영동</t>
  </si>
  <si>
    <t>충청예산</t>
  </si>
  <si>
    <t>충청옥천</t>
  </si>
  <si>
    <t>충청음성</t>
  </si>
  <si>
    <t>충청진천</t>
  </si>
  <si>
    <t>충청청양</t>
  </si>
  <si>
    <t>충청태안</t>
  </si>
  <si>
    <t>충청홍성</t>
  </si>
  <si>
    <t>전남청 합계</t>
  </si>
  <si>
    <t>전남광주</t>
  </si>
  <si>
    <t>전남북광주</t>
  </si>
  <si>
    <t>전남서광주</t>
  </si>
  <si>
    <t>전남광주광산</t>
  </si>
  <si>
    <t>전남목포</t>
  </si>
  <si>
    <t>전남여수</t>
  </si>
  <si>
    <t>전남순천</t>
  </si>
  <si>
    <t>전남강진</t>
  </si>
  <si>
    <t>전남장흥</t>
  </si>
  <si>
    <t>전남화순</t>
  </si>
  <si>
    <t>전남곡성</t>
  </si>
  <si>
    <t>전남담양</t>
  </si>
  <si>
    <t>전남장성</t>
  </si>
  <si>
    <t>전남영광</t>
  </si>
  <si>
    <t>전남함평</t>
  </si>
  <si>
    <t>전남해남</t>
  </si>
  <si>
    <t>전남나주</t>
  </si>
  <si>
    <t>전남무안</t>
  </si>
  <si>
    <t>전남영암</t>
  </si>
  <si>
    <t>전남완도</t>
  </si>
  <si>
    <t>전남진도</t>
  </si>
  <si>
    <t>전남광양</t>
  </si>
  <si>
    <t>전남고흥</t>
  </si>
  <si>
    <t>전남구례</t>
  </si>
  <si>
    <t>전남보성</t>
  </si>
  <si>
    <t>경북청 합계</t>
  </si>
  <si>
    <t>경북대구</t>
  </si>
  <si>
    <t>경북동대구</t>
  </si>
  <si>
    <t>경북서대구</t>
  </si>
  <si>
    <t>경북북대구</t>
  </si>
  <si>
    <t>경북대구달서</t>
  </si>
  <si>
    <t>경북대구수성</t>
  </si>
  <si>
    <t>경북포항</t>
  </si>
  <si>
    <t>경북경주</t>
  </si>
  <si>
    <t>경북안동</t>
  </si>
  <si>
    <t>경북구미</t>
  </si>
  <si>
    <t>경북경산</t>
  </si>
  <si>
    <t>경북영주</t>
  </si>
  <si>
    <t>경북상주</t>
  </si>
  <si>
    <t>경북달성</t>
  </si>
  <si>
    <t>경북김천</t>
  </si>
  <si>
    <t>경북영천</t>
  </si>
  <si>
    <t>경북의성</t>
  </si>
  <si>
    <t>경북문경</t>
  </si>
  <si>
    <t>경북울진</t>
  </si>
  <si>
    <t>경북예천</t>
  </si>
  <si>
    <t>경북영덕</t>
  </si>
  <si>
    <t>경북칠곡</t>
  </si>
  <si>
    <t>경북봉화</t>
  </si>
  <si>
    <t>경북청도</t>
  </si>
  <si>
    <t>경북청송</t>
  </si>
  <si>
    <t>경북성주</t>
  </si>
  <si>
    <t>경북군위</t>
  </si>
  <si>
    <t>경북영양</t>
  </si>
  <si>
    <t>경북고령</t>
  </si>
  <si>
    <t>경북울릉</t>
  </si>
  <si>
    <t>전북청 합계</t>
  </si>
  <si>
    <t>전북전주</t>
  </si>
  <si>
    <t>전북동전주</t>
  </si>
  <si>
    <t>전북군산</t>
  </si>
  <si>
    <t>전북익산</t>
  </si>
  <si>
    <t>전북정읍</t>
  </si>
  <si>
    <t>전북완주</t>
  </si>
  <si>
    <t>전북남원</t>
  </si>
  <si>
    <t>전북김제</t>
  </si>
  <si>
    <t>전북부안</t>
  </si>
  <si>
    <t>전북무주</t>
  </si>
  <si>
    <t>전북임실</t>
  </si>
  <si>
    <t>전북진안</t>
  </si>
  <si>
    <t>전북순창</t>
  </si>
  <si>
    <t>전북고창</t>
  </si>
  <si>
    <t>전북장수</t>
  </si>
  <si>
    <t>강원청 합계</t>
  </si>
  <si>
    <t>강원춘천</t>
  </si>
  <si>
    <t>강원원주</t>
  </si>
  <si>
    <t>강원강릉</t>
  </si>
  <si>
    <t>강원동해</t>
  </si>
  <si>
    <t>강원속초</t>
  </si>
  <si>
    <t>강원삼척</t>
  </si>
  <si>
    <t>강원양구</t>
  </si>
  <si>
    <t>강원양양</t>
  </si>
  <si>
    <t>강원영월</t>
  </si>
  <si>
    <t>강원인제</t>
  </si>
  <si>
    <t>강원정선</t>
  </si>
  <si>
    <t>강원철원</t>
  </si>
  <si>
    <t>강원태백</t>
  </si>
  <si>
    <t>강원평창</t>
  </si>
  <si>
    <t>강원홍천</t>
  </si>
  <si>
    <t>강원화천</t>
  </si>
  <si>
    <t>강원횡성</t>
  </si>
  <si>
    <t>제주청 합계</t>
  </si>
  <si>
    <t>제주제주</t>
  </si>
  <si>
    <t>제주서귀포</t>
  </si>
  <si>
    <t>제주제주우편집중국</t>
  </si>
  <si>
    <t>정책 종합</t>
    <phoneticPr fontId="6" type="noConversion"/>
  </si>
  <si>
    <t>요소만족도</t>
    <phoneticPr fontId="23" type="noConversion"/>
  </si>
  <si>
    <t>문1: 우편상품 유용성</t>
    <phoneticPr fontId="6" type="noConversion"/>
  </si>
  <si>
    <t>문2: 시설/환경</t>
    <phoneticPr fontId="6" type="noConversion"/>
  </si>
  <si>
    <t>문3: 고객편의시설</t>
    <phoneticPr fontId="6" type="noConversion"/>
  </si>
  <si>
    <t>문4: 직원응대태도</t>
    <phoneticPr fontId="6" type="noConversion"/>
  </si>
  <si>
    <t>문5: 업무처리 신속/정확성</t>
    <phoneticPr fontId="6" type="noConversion"/>
  </si>
  <si>
    <t>문6: 우편물 배달 신속성</t>
    <phoneticPr fontId="6" type="noConversion"/>
  </si>
  <si>
    <t>문7: 우편물 배달 정확성</t>
    <phoneticPr fontId="6" type="noConversion"/>
  </si>
  <si>
    <t>문8: 우편물 접수 편리성</t>
    <phoneticPr fontId="6" type="noConversion"/>
  </si>
  <si>
    <t>문9: 이용요금 적절성</t>
    <phoneticPr fontId="6" type="noConversion"/>
  </si>
  <si>
    <t>문10: 신뢰성</t>
    <phoneticPr fontId="6" type="noConversion"/>
  </si>
  <si>
    <t>전반적만족도</t>
    <phoneticPr fontId="23" type="noConversion"/>
  </si>
  <si>
    <t>문11: 전반적만족도</t>
    <phoneticPr fontId="6" type="noConversion"/>
  </si>
  <si>
    <t>재이용의향</t>
    <phoneticPr fontId="23" type="noConversion"/>
  </si>
  <si>
    <t>문13: 재이용의향</t>
    <phoneticPr fontId="6" type="noConversion"/>
  </si>
  <si>
    <t>문1-문10 가중평균</t>
    <phoneticPr fontId="23" type="noConversion"/>
  </si>
  <si>
    <t>구분</t>
    <phoneticPr fontId="6" type="noConversion"/>
  </si>
  <si>
    <t>총괄국</t>
    <phoneticPr fontId="6" type="noConversion"/>
  </si>
  <si>
    <t>정책 종합</t>
    <phoneticPr fontId="6" type="noConversion"/>
  </si>
  <si>
    <t>사례수</t>
    <phoneticPr fontId="6" type="noConversion"/>
  </si>
  <si>
    <t>CSI</t>
    <phoneticPr fontId="6" type="noConversion"/>
  </si>
  <si>
    <t>전반적만족도</t>
    <phoneticPr fontId="23" type="noConversion"/>
  </si>
  <si>
    <t>재이용의향</t>
    <phoneticPr fontId="23" type="noConversion"/>
  </si>
  <si>
    <t>요소만족도</t>
    <phoneticPr fontId="23" type="noConversion"/>
  </si>
  <si>
    <t>문11</t>
    <phoneticPr fontId="23" type="noConversion"/>
  </si>
  <si>
    <t>문13</t>
    <phoneticPr fontId="23" type="noConversion"/>
  </si>
  <si>
    <t>문1</t>
    <phoneticPr fontId="6" type="noConversion"/>
  </si>
  <si>
    <t>중요도</t>
    <phoneticPr fontId="23" type="noConversion"/>
  </si>
  <si>
    <t>-</t>
    <phoneticPr fontId="23" type="noConversion"/>
  </si>
  <si>
    <t>본부 종합</t>
    <phoneticPr fontId="6" type="noConversion"/>
  </si>
  <si>
    <t>서울</t>
    <phoneticPr fontId="23" type="noConversion"/>
  </si>
  <si>
    <t>수도권</t>
    <phoneticPr fontId="23" type="noConversion"/>
  </si>
  <si>
    <t>인천</t>
    <phoneticPr fontId="23" type="noConversion"/>
  </si>
  <si>
    <t>부산</t>
    <phoneticPr fontId="23" type="noConversion"/>
  </si>
  <si>
    <t>대전</t>
    <phoneticPr fontId="23" type="noConversion"/>
  </si>
  <si>
    <t>대구</t>
    <phoneticPr fontId="23" type="noConversion"/>
  </si>
  <si>
    <t>광주</t>
    <phoneticPr fontId="23" type="noConversion"/>
  </si>
  <si>
    <t>울산</t>
    <phoneticPr fontId="23" type="noConversion"/>
  </si>
  <si>
    <t>영암우편집중국</t>
  </si>
  <si>
    <t xml:space="preserve"> </t>
    <phoneticPr fontId="23" type="noConversion"/>
  </si>
  <si>
    <t>E-post</t>
    <phoneticPr fontId="6" type="noConversion"/>
  </si>
  <si>
    <t>이용과정차원</t>
    <phoneticPr fontId="6" type="noConversion"/>
  </si>
  <si>
    <t>문1-1: 이해하기 쉬운 설명</t>
    <phoneticPr fontId="6" type="noConversion"/>
  </si>
  <si>
    <t>문1-2: 적극적 응대</t>
    <phoneticPr fontId="6" type="noConversion"/>
  </si>
  <si>
    <t>문1-3: 사이트를 통한 정보제공</t>
    <phoneticPr fontId="6" type="noConversion"/>
  </si>
  <si>
    <t>문1-4: 안정적 사이트 운영</t>
    <phoneticPr fontId="6" type="noConversion"/>
  </si>
  <si>
    <t>문1-5: 신속한 업데이트</t>
    <phoneticPr fontId="6" type="noConversion"/>
  </si>
  <si>
    <t>문2: 이용 과정 전반적 만족도</t>
    <phoneticPr fontId="6" type="noConversion"/>
  </si>
  <si>
    <t>환경차원</t>
    <phoneticPr fontId="6" type="noConversion"/>
  </si>
  <si>
    <t>문3-1: 접속 및 페이지 전환 속도</t>
    <phoneticPr fontId="6" type="noConversion"/>
  </si>
  <si>
    <t>문3-2: 사이트 디자인 우수성</t>
    <phoneticPr fontId="6" type="noConversion"/>
  </si>
  <si>
    <t>문3-3: 메뉴 및 화면 구성 용이성</t>
    <phoneticPr fontId="6" type="noConversion"/>
  </si>
  <si>
    <t>문4: 환경 전반적 만족도</t>
    <phoneticPr fontId="6" type="noConversion"/>
  </si>
  <si>
    <t>문5-1: 신속한 배달</t>
    <phoneticPr fontId="6" type="noConversion"/>
  </si>
  <si>
    <t>문5-2: 안전한 배달</t>
    <phoneticPr fontId="6" type="noConversion"/>
  </si>
  <si>
    <t>문5-3: 배달 조회 편리성</t>
    <phoneticPr fontId="6" type="noConversion"/>
  </si>
  <si>
    <t>문5-4: 게시판 문의시 신속한 응답</t>
    <phoneticPr fontId="6" type="noConversion"/>
  </si>
  <si>
    <t>문5-5: 정확한 상품 배달</t>
    <phoneticPr fontId="6" type="noConversion"/>
  </si>
  <si>
    <t>문5-6: 다양한 상품 구성</t>
    <phoneticPr fontId="6" type="noConversion"/>
  </si>
  <si>
    <t>문6: 이용결과 전반적 만족도</t>
    <phoneticPr fontId="6" type="noConversion"/>
  </si>
  <si>
    <t>전반적만족도</t>
    <phoneticPr fontId="6" type="noConversion"/>
  </si>
  <si>
    <t>문7: 종합만족도</t>
    <phoneticPr fontId="6" type="noConversion"/>
  </si>
  <si>
    <t>문8: 재이용의향</t>
    <phoneticPr fontId="6" type="noConversion"/>
  </si>
  <si>
    <t>문9: 추천의향</t>
    <phoneticPr fontId="6" type="noConversion"/>
  </si>
  <si>
    <t>Q2</t>
    <phoneticPr fontId="23" type="noConversion"/>
  </si>
  <si>
    <t>Q1A1</t>
    <phoneticPr fontId="23" type="noConversion"/>
  </si>
  <si>
    <r>
      <t>Q1A2</t>
    </r>
    <r>
      <rPr>
        <sz val="11"/>
        <color theme="1"/>
        <rFont val="맑은 고딕"/>
        <family val="2"/>
        <charset val="129"/>
        <scheme val="minor"/>
      </rPr>
      <t/>
    </r>
  </si>
  <si>
    <r>
      <t>Q1A3</t>
    </r>
    <r>
      <rPr>
        <sz val="11"/>
        <color theme="1"/>
        <rFont val="맑은 고딕"/>
        <family val="2"/>
        <charset val="129"/>
        <scheme val="minor"/>
      </rPr>
      <t/>
    </r>
  </si>
  <si>
    <r>
      <t>Q1A4</t>
    </r>
    <r>
      <rPr>
        <sz val="11"/>
        <color theme="1"/>
        <rFont val="맑은 고딕"/>
        <family val="2"/>
        <charset val="129"/>
        <scheme val="minor"/>
      </rPr>
      <t/>
    </r>
  </si>
  <si>
    <r>
      <t>Q1A5</t>
    </r>
    <r>
      <rPr>
        <sz val="11"/>
        <color theme="1"/>
        <rFont val="맑은 고딕"/>
        <family val="2"/>
        <charset val="129"/>
        <scheme val="minor"/>
      </rPr>
      <t/>
    </r>
  </si>
  <si>
    <t>Q4</t>
    <phoneticPr fontId="23" type="noConversion"/>
  </si>
  <si>
    <t>Q3A1</t>
    <phoneticPr fontId="23" type="noConversion"/>
  </si>
  <si>
    <r>
      <t>Q3A2</t>
    </r>
    <r>
      <rPr>
        <sz val="11"/>
        <color theme="1"/>
        <rFont val="맑은 고딕"/>
        <family val="2"/>
        <charset val="129"/>
        <scheme val="minor"/>
      </rPr>
      <t/>
    </r>
  </si>
  <si>
    <r>
      <t>Q3A3</t>
    </r>
    <r>
      <rPr>
        <sz val="11"/>
        <color theme="1"/>
        <rFont val="맑은 고딕"/>
        <family val="2"/>
        <charset val="129"/>
        <scheme val="minor"/>
      </rPr>
      <t/>
    </r>
  </si>
  <si>
    <t>Q6</t>
    <phoneticPr fontId="23" type="noConversion"/>
  </si>
  <si>
    <t>Q5A1</t>
    <phoneticPr fontId="23" type="noConversion"/>
  </si>
  <si>
    <r>
      <t>Q5A2</t>
    </r>
    <r>
      <rPr>
        <sz val="11"/>
        <color theme="1"/>
        <rFont val="맑은 고딕"/>
        <family val="2"/>
        <charset val="129"/>
        <scheme val="minor"/>
      </rPr>
      <t/>
    </r>
  </si>
  <si>
    <r>
      <t>Q5A3</t>
    </r>
    <r>
      <rPr>
        <sz val="11"/>
        <color theme="1"/>
        <rFont val="맑은 고딕"/>
        <family val="2"/>
        <charset val="129"/>
        <scheme val="minor"/>
      </rPr>
      <t/>
    </r>
  </si>
  <si>
    <r>
      <t>Q5A4</t>
    </r>
    <r>
      <rPr>
        <sz val="11"/>
        <color theme="1"/>
        <rFont val="맑은 고딕"/>
        <family val="2"/>
        <charset val="129"/>
        <scheme val="minor"/>
      </rPr>
      <t/>
    </r>
  </si>
  <si>
    <r>
      <t>Q5A5</t>
    </r>
    <r>
      <rPr>
        <sz val="11"/>
        <color theme="1"/>
        <rFont val="맑은 고딕"/>
        <family val="2"/>
        <charset val="129"/>
        <scheme val="minor"/>
      </rPr>
      <t/>
    </r>
  </si>
  <si>
    <r>
      <t>Q5A6</t>
    </r>
    <r>
      <rPr>
        <sz val="11"/>
        <color theme="1"/>
        <rFont val="맑은 고딕"/>
        <family val="2"/>
        <charset val="129"/>
        <scheme val="minor"/>
      </rPr>
      <t/>
    </r>
  </si>
  <si>
    <t>Q7</t>
    <phoneticPr fontId="23" type="noConversion"/>
  </si>
  <si>
    <t>Q8</t>
    <phoneticPr fontId="23" type="noConversion"/>
  </si>
  <si>
    <t>Q9</t>
    <phoneticPr fontId="23" type="noConversion"/>
  </si>
  <si>
    <t>이해하기 쉬운 설명</t>
    <phoneticPr fontId="23" type="noConversion"/>
  </si>
  <si>
    <t>적극정 응대</t>
    <phoneticPr fontId="23" type="noConversion"/>
  </si>
  <si>
    <t>사이트를 통한 정보제공</t>
    <phoneticPr fontId="23" type="noConversion"/>
  </si>
  <si>
    <t>안정적 사이트 운영</t>
    <phoneticPr fontId="23" type="noConversion"/>
  </si>
  <si>
    <t>신속한 업데이트</t>
    <phoneticPr fontId="23" type="noConversion"/>
  </si>
  <si>
    <t>접속 및 전환 속도</t>
    <phoneticPr fontId="23" type="noConversion"/>
  </si>
  <si>
    <t>사이트 디자인 우수성</t>
    <phoneticPr fontId="23" type="noConversion"/>
  </si>
  <si>
    <t>메뉴 및 화면 구성 용이성</t>
    <phoneticPr fontId="23" type="noConversion"/>
  </si>
  <si>
    <t>신속한 배달</t>
    <phoneticPr fontId="23" type="noConversion"/>
  </si>
  <si>
    <t>안전한 배달</t>
    <phoneticPr fontId="23" type="noConversion"/>
  </si>
  <si>
    <t>배달조회 편리성</t>
    <phoneticPr fontId="23" type="noConversion"/>
  </si>
  <si>
    <t>게시판 문의시 신속한 응답</t>
    <phoneticPr fontId="23" type="noConversion"/>
  </si>
  <si>
    <t>정확한 상품 배달</t>
    <phoneticPr fontId="23" type="noConversion"/>
  </si>
  <si>
    <t>다양한 상품 구성</t>
    <phoneticPr fontId="23" type="noConversion"/>
  </si>
  <si>
    <t>전체 만족도</t>
    <phoneticPr fontId="23" type="noConversion"/>
  </si>
  <si>
    <t>추천의향</t>
    <phoneticPr fontId="23" type="noConversion"/>
  </si>
  <si>
    <t>총괄국</t>
    <phoneticPr fontId="6" type="noConversion"/>
  </si>
  <si>
    <t>이용과정</t>
    <phoneticPr fontId="6" type="noConversion"/>
  </si>
  <si>
    <t>결과</t>
    <phoneticPr fontId="6" type="noConversion"/>
  </si>
  <si>
    <t>전반적 만족도</t>
    <phoneticPr fontId="6" type="noConversion"/>
  </si>
  <si>
    <t>문2</t>
    <phoneticPr fontId="6" type="noConversion"/>
  </si>
  <si>
    <t>문1-1</t>
    <phoneticPr fontId="23" type="noConversion"/>
  </si>
  <si>
    <t>문1-2</t>
  </si>
  <si>
    <t>문1-3</t>
  </si>
  <si>
    <t>문1-4</t>
  </si>
  <si>
    <t>문1-5</t>
  </si>
  <si>
    <t>문4</t>
    <phoneticPr fontId="23" type="noConversion"/>
  </si>
  <si>
    <t>문3-1</t>
    <phoneticPr fontId="23" type="noConversion"/>
  </si>
  <si>
    <t>문3-2</t>
  </si>
  <si>
    <t>문3-3</t>
  </si>
  <si>
    <t>문6</t>
    <phoneticPr fontId="23" type="noConversion"/>
  </si>
  <si>
    <t>문5-1</t>
    <phoneticPr fontId="23" type="noConversion"/>
  </si>
  <si>
    <t>문5-2</t>
  </si>
  <si>
    <t>문5-3</t>
  </si>
  <si>
    <t>문5-4</t>
  </si>
  <si>
    <t>문5-5</t>
  </si>
  <si>
    <t>문5-6</t>
    <phoneticPr fontId="23" type="noConversion"/>
  </si>
  <si>
    <t>문7</t>
    <phoneticPr fontId="23" type="noConversion"/>
  </si>
  <si>
    <t>문8</t>
    <phoneticPr fontId="23" type="noConversion"/>
  </si>
  <si>
    <t>문9</t>
    <phoneticPr fontId="23" type="noConversion"/>
  </si>
  <si>
    <t>중요도</t>
    <phoneticPr fontId="23" type="noConversion"/>
  </si>
  <si>
    <t>-</t>
    <phoneticPr fontId="23" type="noConversion"/>
  </si>
  <si>
    <t>주이용서비스</t>
  </si>
  <si>
    <t>우편서비스</t>
  </si>
  <si>
    <t>우체국 택배</t>
  </si>
  <si>
    <t>국제 특급</t>
  </si>
  <si>
    <t>우체국 쇼핑</t>
  </si>
  <si>
    <t>이용횟수</t>
  </si>
  <si>
    <t>1회 이하</t>
  </si>
  <si>
    <t>1-3회 이하</t>
  </si>
  <si>
    <t>3회 초과</t>
  </si>
  <si>
    <t>성별</t>
  </si>
  <si>
    <t>남성</t>
  </si>
  <si>
    <t>여성</t>
  </si>
  <si>
    <t>연령별</t>
  </si>
  <si>
    <t>20대 이하</t>
  </si>
  <si>
    <t>30대</t>
  </si>
  <si>
    <t>40대</t>
  </si>
  <si>
    <t>50대 이상</t>
  </si>
  <si>
    <t>직업별</t>
  </si>
  <si>
    <t>경영/관리/전문/자유직</t>
  </si>
  <si>
    <t>사무관련직</t>
  </si>
  <si>
    <t>전문기술직</t>
  </si>
  <si>
    <t>자영업</t>
  </si>
  <si>
    <t>서비스/판매/영업직</t>
  </si>
  <si>
    <t>농/림/수산업</t>
  </si>
  <si>
    <t>생산/단순 노무직</t>
  </si>
  <si>
    <t>주부</t>
  </si>
  <si>
    <t>학생</t>
  </si>
  <si>
    <t>무직</t>
  </si>
  <si>
    <t>기타</t>
  </si>
  <si>
    <t>무응답</t>
  </si>
  <si>
    <t>로열티분석</t>
    <phoneticPr fontId="23" type="noConversion"/>
  </si>
  <si>
    <t>Loyal</t>
  </si>
  <si>
    <t>Tentative</t>
  </si>
  <si>
    <t>At Risk</t>
  </si>
  <si>
    <t>Loyal</t>
    <phoneticPr fontId="23" type="noConversion"/>
  </si>
  <si>
    <r>
      <t>전반적인 만족도</t>
    </r>
    <r>
      <rPr>
        <sz val="8"/>
        <color indexed="8"/>
        <rFont val="맑은 고딕"/>
        <family val="3"/>
        <charset val="129"/>
      </rPr>
      <t xml:space="preserve"> And 재구매의향 And 타인추천의향 긍정응답</t>
    </r>
    <phoneticPr fontId="23" type="noConversion"/>
  </si>
  <si>
    <t>At Risk</t>
    <phoneticPr fontId="23" type="noConversion"/>
  </si>
  <si>
    <t>전반적인 만족도 or 재구매의향 or 타인추천의향 긍정응답</t>
    <phoneticPr fontId="23" type="noConversion"/>
  </si>
  <si>
    <r>
      <t>Tentativ</t>
    </r>
    <r>
      <rPr>
        <sz val="8"/>
        <color indexed="8"/>
        <rFont val="맑은 고딕"/>
        <family val="3"/>
        <charset val="129"/>
      </rPr>
      <t>e</t>
    </r>
    <phoneticPr fontId="23" type="noConversion"/>
  </si>
  <si>
    <t>Loyal과 At Risk 를 제외한 나머지 고객</t>
    <phoneticPr fontId="23" type="noConversion"/>
  </si>
  <si>
    <t>E-postbank</t>
    <phoneticPr fontId="6" type="noConversion"/>
  </si>
  <si>
    <t>문1-4: 예금/보험 조회 및 검색 편리</t>
    <phoneticPr fontId="6" type="noConversion"/>
  </si>
  <si>
    <t>문1-5: 안정적 사이트 운영</t>
    <phoneticPr fontId="6" type="noConversion"/>
  </si>
  <si>
    <t>문1-6: 신속한 업데이트</t>
    <phoneticPr fontId="6" type="noConversion"/>
  </si>
  <si>
    <t>문5-1: 긍융 상품의 다양한 구성</t>
    <phoneticPr fontId="6" type="noConversion"/>
  </si>
  <si>
    <t>문5-2: 게시판 문의시 신속한 응답</t>
    <phoneticPr fontId="6" type="noConversion"/>
  </si>
  <si>
    <t>문5-3: 수수료 적정성</t>
    <phoneticPr fontId="6" type="noConversion"/>
  </si>
  <si>
    <t>문5-3-1: 보험료 적정성</t>
    <phoneticPr fontId="6" type="noConversion"/>
  </si>
  <si>
    <r>
      <t>Q1A6</t>
    </r>
    <r>
      <rPr>
        <sz val="11"/>
        <color theme="1"/>
        <rFont val="맑은 고딕"/>
        <family val="2"/>
        <charset val="129"/>
        <scheme val="minor"/>
      </rPr>
      <t/>
    </r>
  </si>
  <si>
    <t>Q3A2</t>
    <phoneticPr fontId="23" type="noConversion"/>
  </si>
  <si>
    <t>Q3A3</t>
    <phoneticPr fontId="23" type="noConversion"/>
  </si>
  <si>
    <t>적극적 응대</t>
    <phoneticPr fontId="23" type="noConversion"/>
  </si>
  <si>
    <t>조회 및 검색 편리성</t>
    <phoneticPr fontId="23" type="noConversion"/>
  </si>
  <si>
    <t>금융 상품의 다양한 구성</t>
    <phoneticPr fontId="23" type="noConversion"/>
  </si>
  <si>
    <t>수수료 적정성</t>
    <phoneticPr fontId="23" type="noConversion"/>
  </si>
  <si>
    <t>보험료 적정성</t>
    <phoneticPr fontId="23" type="noConversion"/>
  </si>
  <si>
    <t>전체 만족도</t>
  </si>
  <si>
    <t>재이용의향</t>
  </si>
  <si>
    <t>추천의향</t>
  </si>
  <si>
    <t>결과</t>
    <phoneticPr fontId="6" type="noConversion"/>
  </si>
  <si>
    <t>전반적 만족도</t>
    <phoneticPr fontId="6" type="noConversion"/>
  </si>
  <si>
    <t>문2</t>
    <phoneticPr fontId="6" type="noConversion"/>
  </si>
  <si>
    <t>문1-1</t>
    <phoneticPr fontId="23" type="noConversion"/>
  </si>
  <si>
    <t>문1-6</t>
  </si>
  <si>
    <t>문4</t>
    <phoneticPr fontId="23" type="noConversion"/>
  </si>
  <si>
    <t>문3-1</t>
    <phoneticPr fontId="23" type="noConversion"/>
  </si>
  <si>
    <t>문6</t>
    <phoneticPr fontId="23" type="noConversion"/>
  </si>
  <si>
    <t>문5-1</t>
    <phoneticPr fontId="23" type="noConversion"/>
  </si>
  <si>
    <t>문5-3-1</t>
    <phoneticPr fontId="23" type="noConversion"/>
  </si>
  <si>
    <t>문7</t>
    <phoneticPr fontId="23" type="noConversion"/>
  </si>
  <si>
    <t>문8</t>
    <phoneticPr fontId="23" type="noConversion"/>
  </si>
  <si>
    <t>문9</t>
    <phoneticPr fontId="23" type="noConversion"/>
  </si>
  <si>
    <t>중요도</t>
    <phoneticPr fontId="23" type="noConversion"/>
  </si>
  <si>
    <t>주이용 서비스</t>
  </si>
  <si>
    <t>예금서비스</t>
  </si>
  <si>
    <t>보험서비스</t>
  </si>
  <si>
    <t>주이용 상세 서비스</t>
  </si>
  <si>
    <t>예금조회</t>
  </si>
  <si>
    <t>예금 이체</t>
  </si>
  <si>
    <t>공과금 납부</t>
  </si>
  <si>
    <t>상품 안내</t>
  </si>
  <si>
    <t>보험 조회</t>
  </si>
  <si>
    <t>보험료 납입</t>
  </si>
  <si>
    <t>보험료 지급</t>
  </si>
  <si>
    <t>증명서 발급</t>
  </si>
  <si>
    <t>공시실</t>
  </si>
  <si>
    <t>4회 이하</t>
  </si>
  <si>
    <t>5-8회 이하</t>
  </si>
  <si>
    <t>8회 초과</t>
  </si>
  <si>
    <t>로얄티분석</t>
  </si>
  <si>
    <t>Loyal</t>
    <phoneticPr fontId="23" type="noConversion"/>
  </si>
  <si>
    <r>
      <t>전반적인 만족도</t>
    </r>
    <r>
      <rPr>
        <sz val="8"/>
        <color indexed="8"/>
        <rFont val="맑은 고딕"/>
        <family val="3"/>
        <charset val="129"/>
      </rPr>
      <t xml:space="preserve"> And 재구매의향 And 타인추천의향 긍정응답</t>
    </r>
    <phoneticPr fontId="23" type="noConversion"/>
  </si>
  <si>
    <t>At Risk</t>
    <phoneticPr fontId="23" type="noConversion"/>
  </si>
  <si>
    <t>전반적인 만족도 or 재구매의향 or 타인추천의향 긍정응답</t>
    <phoneticPr fontId="23" type="noConversion"/>
  </si>
  <si>
    <r>
      <t>Tentativ</t>
    </r>
    <r>
      <rPr>
        <sz val="8"/>
        <color indexed="8"/>
        <rFont val="맑은 고딕"/>
        <family val="3"/>
        <charset val="129"/>
      </rPr>
      <t>e</t>
    </r>
    <phoneticPr fontId="23" type="noConversion"/>
  </si>
  <si>
    <t>Loyal과 At Risk 를 제외한 나머지 고객</t>
    <phoneticPr fontId="23" type="noConversion"/>
  </si>
  <si>
    <t>우체국 금융 창구 만족도 요약</t>
    <phoneticPr fontId="6" type="noConversion"/>
  </si>
  <si>
    <t>인적차원</t>
    <phoneticPr fontId="6" type="noConversion"/>
  </si>
  <si>
    <t>문1: 직원 친절</t>
    <phoneticPr fontId="6" type="noConversion"/>
  </si>
  <si>
    <t>문2: 직원 정확한 업무처리</t>
    <phoneticPr fontId="6" type="noConversion"/>
  </si>
  <si>
    <t>문3: 직원 업무 전문성</t>
    <phoneticPr fontId="6" type="noConversion"/>
  </si>
  <si>
    <t>환경차원</t>
    <phoneticPr fontId="6" type="noConversion"/>
  </si>
  <si>
    <t>문4: 대기시간 적정</t>
    <phoneticPr fontId="6" type="noConversion"/>
  </si>
  <si>
    <t>문5: 내부 청소상태 청결</t>
    <phoneticPr fontId="6" type="noConversion"/>
  </si>
  <si>
    <t>문6: 내부 편의시설(필연대, 휴식공간) 구비성</t>
    <phoneticPr fontId="6" type="noConversion"/>
  </si>
  <si>
    <t>상품차원</t>
    <phoneticPr fontId="6" type="noConversion"/>
  </si>
  <si>
    <t>문7: 상품 경쟁력(이자, 보장내역)</t>
    <phoneticPr fontId="6" type="noConversion"/>
  </si>
  <si>
    <t>문8: 다양한 상품 구성</t>
    <phoneticPr fontId="6" type="noConversion"/>
  </si>
  <si>
    <t>신뢰차원</t>
    <phoneticPr fontId="6" type="noConversion"/>
  </si>
  <si>
    <t>문9: 금융창구 신뢰성</t>
    <phoneticPr fontId="6" type="noConversion"/>
  </si>
  <si>
    <t>문10: 우편물 신뢰성</t>
    <phoneticPr fontId="6" type="noConversion"/>
  </si>
  <si>
    <t>전반적만족도</t>
    <phoneticPr fontId="6" type="noConversion"/>
  </si>
  <si>
    <t>문11: 전반적만족도</t>
    <phoneticPr fontId="6" type="noConversion"/>
  </si>
  <si>
    <t>문13: 재이용의향</t>
    <phoneticPr fontId="6" type="noConversion"/>
  </si>
  <si>
    <t>문14: 추천의향</t>
    <phoneticPr fontId="6" type="noConversion"/>
  </si>
  <si>
    <t>Q1</t>
    <phoneticPr fontId="23" type="noConversion"/>
  </si>
  <si>
    <t>Q2</t>
    <phoneticPr fontId="23" type="noConversion"/>
  </si>
  <si>
    <t>Q3</t>
    <phoneticPr fontId="23" type="noConversion"/>
  </si>
  <si>
    <t>Q4</t>
    <phoneticPr fontId="23" type="noConversion"/>
  </si>
  <si>
    <t>Q5</t>
    <phoneticPr fontId="23" type="noConversion"/>
  </si>
  <si>
    <t>Q6</t>
    <phoneticPr fontId="23" type="noConversion"/>
  </si>
  <si>
    <t>Q7</t>
    <phoneticPr fontId="23" type="noConversion"/>
  </si>
  <si>
    <t>Q8</t>
    <phoneticPr fontId="23" type="noConversion"/>
  </si>
  <si>
    <t>Q9</t>
    <phoneticPr fontId="23" type="noConversion"/>
  </si>
  <si>
    <t>Q10</t>
    <phoneticPr fontId="23" type="noConversion"/>
  </si>
  <si>
    <t>Q11</t>
    <phoneticPr fontId="23" type="noConversion"/>
  </si>
  <si>
    <t>Q13</t>
    <phoneticPr fontId="23" type="noConversion"/>
  </si>
  <si>
    <t>Q14</t>
    <phoneticPr fontId="23" type="noConversion"/>
  </si>
  <si>
    <t>구분</t>
    <phoneticPr fontId="6" type="noConversion"/>
  </si>
  <si>
    <t>총괄국</t>
    <phoneticPr fontId="6" type="noConversion"/>
  </si>
  <si>
    <t>사례수</t>
    <phoneticPr fontId="6" type="noConversion"/>
  </si>
  <si>
    <t>종합</t>
    <phoneticPr fontId="23" type="noConversion"/>
  </si>
  <si>
    <t>인적차원</t>
    <phoneticPr fontId="6" type="noConversion"/>
  </si>
  <si>
    <t>환경차원</t>
    <phoneticPr fontId="6" type="noConversion"/>
  </si>
  <si>
    <t>상품차원</t>
    <phoneticPr fontId="6" type="noConversion"/>
  </si>
  <si>
    <t>신뢰차원</t>
    <phoneticPr fontId="6" type="noConversion"/>
  </si>
  <si>
    <t>전반적 만족도</t>
    <phoneticPr fontId="6" type="noConversion"/>
  </si>
  <si>
    <t>문1</t>
    <phoneticPr fontId="6" type="noConversion"/>
  </si>
  <si>
    <t>문2</t>
    <phoneticPr fontId="23" type="noConversion"/>
  </si>
  <si>
    <t>문3</t>
    <phoneticPr fontId="23" type="noConversion"/>
  </si>
  <si>
    <t>문4</t>
    <phoneticPr fontId="23" type="noConversion"/>
  </si>
  <si>
    <t>문7</t>
    <phoneticPr fontId="23" type="noConversion"/>
  </si>
  <si>
    <t>문8</t>
    <phoneticPr fontId="23" type="noConversion"/>
  </si>
  <si>
    <t>문9</t>
    <phoneticPr fontId="23" type="noConversion"/>
  </si>
  <si>
    <t>문10</t>
    <phoneticPr fontId="23" type="noConversion"/>
  </si>
  <si>
    <t>문11</t>
    <phoneticPr fontId="23" type="noConversion"/>
  </si>
  <si>
    <t>문13</t>
    <phoneticPr fontId="23" type="noConversion"/>
  </si>
  <si>
    <t>문14</t>
    <phoneticPr fontId="23" type="noConversion"/>
  </si>
  <si>
    <t>중요도</t>
    <phoneticPr fontId="23" type="noConversion"/>
  </si>
  <si>
    <t>-</t>
    <phoneticPr fontId="23" type="noConversion"/>
  </si>
  <si>
    <t>전체</t>
    <phoneticPr fontId="23" type="noConversion"/>
  </si>
  <si>
    <t>전체</t>
    <phoneticPr fontId="23" type="noConversion"/>
  </si>
  <si>
    <t>20대</t>
  </si>
  <si>
    <t>50대</t>
  </si>
  <si>
    <t>60대 이상</t>
  </si>
  <si>
    <t>지방우정청별</t>
  </si>
  <si>
    <t>서울</t>
  </si>
  <si>
    <t>수도권(경기)</t>
  </si>
  <si>
    <t>주이용서비스별</t>
  </si>
  <si>
    <t>예금 서비스</t>
  </si>
  <si>
    <t>적금 서비스</t>
  </si>
  <si>
    <t>보험 서비스</t>
  </si>
  <si>
    <t>로열티분석</t>
  </si>
  <si>
    <t>Tentativr</t>
  </si>
  <si>
    <t>우체국 금융 창구</t>
    <phoneticPr fontId="6" type="noConversion"/>
  </si>
  <si>
    <t xml:space="preserve">3. 2016년 월별 KPCSI 점수 </t>
  </si>
  <si>
    <t xml:space="preserve">1. 2016년 KPCSI 점수 &lt;누적&gt; </t>
  </si>
  <si>
    <t>인천남동</t>
  </si>
  <si>
    <t>(44)</t>
  </si>
  <si>
    <t>(8)</t>
  </si>
  <si>
    <t>(2)</t>
  </si>
  <si>
    <t>(6)</t>
  </si>
  <si>
    <t>(82)</t>
  </si>
  <si>
    <t>(4)</t>
  </si>
  <si>
    <t>(76)</t>
  </si>
  <si>
    <t>(64)</t>
  </si>
  <si>
    <t>(60)</t>
  </si>
  <si>
    <t>(30)</t>
  </si>
  <si>
    <t>(34)</t>
  </si>
  <si>
    <t>(18)</t>
  </si>
  <si>
    <t>(12)</t>
  </si>
  <si>
    <t>.</t>
  </si>
  <si>
    <t>(41)</t>
  </si>
  <si>
    <t>(20)</t>
  </si>
  <si>
    <t>(9)</t>
  </si>
  <si>
    <t>(7)</t>
  </si>
  <si>
    <t>(3)</t>
  </si>
  <si>
    <t>(10)</t>
  </si>
  <si>
    <t>(5)</t>
  </si>
  <si>
    <t>(13)</t>
  </si>
  <si>
    <t>(14)</t>
  </si>
  <si>
    <t>(11)</t>
  </si>
  <si>
    <t>(16)</t>
  </si>
  <si>
    <t>(15)</t>
  </si>
  <si>
    <t>(19)</t>
  </si>
  <si>
    <t>(17)</t>
  </si>
  <si>
    <t>(26)</t>
  </si>
  <si>
    <t>(59)</t>
  </si>
  <si>
    <t>(23)</t>
  </si>
  <si>
    <t>(32)</t>
  </si>
  <si>
    <t>(33)</t>
  </si>
  <si>
    <t>(28)</t>
  </si>
  <si>
    <t>(27)</t>
  </si>
  <si>
    <t>(24)</t>
  </si>
  <si>
    <t>순위</t>
    <phoneticPr fontId="19" type="noConversion"/>
  </si>
  <si>
    <t>목표</t>
  </si>
  <si>
    <t>목표</t>
    <phoneticPr fontId="19" type="noConversion"/>
  </si>
  <si>
    <t>달성률</t>
  </si>
  <si>
    <t>달성률</t>
    <phoneticPr fontId="19" type="noConversion"/>
  </si>
  <si>
    <t>CSI</t>
    <phoneticPr fontId="19" type="noConversion"/>
  </si>
  <si>
    <t>달성률</t>
    <phoneticPr fontId="30" type="noConversion"/>
  </si>
  <si>
    <t>창구종합</t>
  </si>
  <si>
    <t>우편</t>
  </si>
  <si>
    <t>예금</t>
  </si>
  <si>
    <t>보험</t>
  </si>
  <si>
    <t>집배</t>
  </si>
  <si>
    <t>청평균</t>
    <phoneticPr fontId="30" type="noConversion"/>
  </si>
  <si>
    <t>5급평균</t>
    <phoneticPr fontId="30" type="noConversion"/>
  </si>
  <si>
    <t>4급평균</t>
    <phoneticPr fontId="30" type="noConversion"/>
  </si>
  <si>
    <t>총괄국명</t>
    <phoneticPr fontId="30" type="noConversion"/>
  </si>
  <si>
    <r>
      <rPr>
        <b/>
        <sz val="12"/>
        <color rgb="FF000000"/>
        <rFont val="맑은 고딕"/>
        <family val="3"/>
        <charset val="129"/>
      </rPr>
      <t xml:space="preserve"> </t>
    </r>
    <r>
      <rPr>
        <b/>
        <u/>
        <sz val="12"/>
        <color rgb="FF000000"/>
        <rFont val="맑은 고딕"/>
        <family val="3"/>
        <charset val="129"/>
      </rPr>
      <t>※ KPCSI 산출 구조</t>
    </r>
    <r>
      <rPr>
        <b/>
        <sz val="12"/>
        <color rgb="FF000000"/>
        <rFont val="맑은 고딕"/>
        <family val="3"/>
        <charset val="129"/>
      </rPr>
      <t xml:space="preserve">
 KPCSI 종합 점수:  창구47.5%+집배47.5%+현장모니터링5%</t>
    </r>
  </si>
  <si>
    <t>총괄국</t>
  </si>
  <si>
    <t>급수</t>
  </si>
  <si>
    <t>달성률기준</t>
  </si>
  <si>
    <t>CSI 기준</t>
  </si>
  <si>
    <t xml:space="preserve">종합
KPCSI </t>
  </si>
  <si>
    <t>1)
이용고객
종합</t>
  </si>
  <si>
    <t>창구</t>
  </si>
  <si>
    <t>2)
현장
모니터링</t>
  </si>
  <si>
    <t>청내순위</t>
  </si>
  <si>
    <t>전국순위</t>
  </si>
  <si>
    <t>대전</t>
    <phoneticPr fontId="30" type="noConversion"/>
  </si>
  <si>
    <t>분야별 급내순위</t>
    <phoneticPr fontId="30" type="noConversion"/>
  </si>
  <si>
    <t>MOT</t>
    <phoneticPr fontId="30" type="noConversion"/>
  </si>
  <si>
    <t>달성률</t>
    <phoneticPr fontId="6" type="noConversion"/>
  </si>
  <si>
    <t>순위</t>
    <phoneticPr fontId="6" type="noConversion"/>
  </si>
  <si>
    <t>7월</t>
    <phoneticPr fontId="19" type="noConversion"/>
  </si>
  <si>
    <t>4. 2016년 월별 KPCSI (누계추이)</t>
    <phoneticPr fontId="19" type="noConversion"/>
  </si>
  <si>
    <t>1월</t>
    <phoneticPr fontId="19" type="noConversion"/>
  </si>
  <si>
    <t>사례수</t>
    <phoneticPr fontId="19" type="noConversion"/>
  </si>
  <si>
    <t>달성순위</t>
    <phoneticPr fontId="6" type="noConversion"/>
  </si>
  <si>
    <t>증감</t>
    <phoneticPr fontId="30" type="noConversion"/>
  </si>
  <si>
    <t>4급평균</t>
    <phoneticPr fontId="30" type="noConversion"/>
  </si>
  <si>
    <t>5급평균</t>
    <phoneticPr fontId="30" type="noConversion"/>
  </si>
  <si>
    <t>청평균</t>
    <phoneticPr fontId="30" type="noConversion"/>
  </si>
  <si>
    <t>경영평가</t>
    <phoneticPr fontId="30" type="noConversion"/>
  </si>
  <si>
    <t>달성률</t>
    <phoneticPr fontId="30" type="noConversion"/>
  </si>
  <si>
    <t>순위</t>
    <phoneticPr fontId="30" type="noConversion"/>
  </si>
  <si>
    <t>관리목표(집배)</t>
    <phoneticPr fontId="30" type="noConversion"/>
  </si>
  <si>
    <t>목표</t>
    <phoneticPr fontId="30" type="noConversion"/>
  </si>
  <si>
    <t>실적</t>
    <phoneticPr fontId="30" type="noConversion"/>
  </si>
  <si>
    <t>실적</t>
    <phoneticPr fontId="30" type="noConversion"/>
  </si>
  <si>
    <t>득점</t>
    <phoneticPr fontId="30" type="noConversion"/>
  </si>
  <si>
    <t>목표
미달</t>
    <phoneticPr fontId="30" type="noConversion"/>
  </si>
  <si>
    <t>상위5국
(점수)</t>
    <phoneticPr fontId="30" type="noConversion"/>
  </si>
  <si>
    <t>하위5국
(점수)</t>
    <phoneticPr fontId="30" type="noConversion"/>
  </si>
  <si>
    <t>목표미달</t>
    <phoneticPr fontId="30" type="noConversion"/>
  </si>
  <si>
    <t>하위5국</t>
    <phoneticPr fontId="30" type="noConversion"/>
  </si>
  <si>
    <t>상위5국</t>
    <phoneticPr fontId="30" type="noConversion"/>
  </si>
  <si>
    <t>관리목표(창구종합)</t>
    <phoneticPr fontId="30" type="noConversion"/>
  </si>
  <si>
    <t>전년대비(종합KPCSI)</t>
    <phoneticPr fontId="30" type="noConversion"/>
  </si>
  <si>
    <t>(29)</t>
  </si>
  <si>
    <t>(31)</t>
  </si>
  <si>
    <t>(35)</t>
  </si>
  <si>
    <t>(22)</t>
  </si>
  <si>
    <t>(38)</t>
  </si>
  <si>
    <t>(37)</t>
  </si>
  <si>
    <t>(36)</t>
  </si>
  <si>
    <t>(25)</t>
  </si>
  <si>
    <t>(21)</t>
  </si>
  <si>
    <t>(40)</t>
  </si>
  <si>
    <t>(43)</t>
  </si>
  <si>
    <t>(47)</t>
  </si>
  <si>
    <t>(39)</t>
  </si>
  <si>
    <t>(54)</t>
  </si>
  <si>
    <t>(45)</t>
  </si>
  <si>
    <t>(42)</t>
  </si>
  <si>
    <t>(69)</t>
  </si>
  <si>
    <t>(88)</t>
  </si>
  <si>
    <t>(50)</t>
  </si>
  <si>
    <t>2015년</t>
    <phoneticPr fontId="30" type="noConversion"/>
  </si>
  <si>
    <t>다양한 보고서</t>
  </si>
  <si>
    <t>구 분</t>
  </si>
  <si>
    <t>1그룹</t>
  </si>
  <si>
    <t>2그룹</t>
  </si>
  <si>
    <t>3그룹</t>
  </si>
  <si>
    <t>평균</t>
  </si>
  <si>
    <t>경인</t>
  </si>
  <si>
    <t>충청</t>
  </si>
  <si>
    <t>전남</t>
  </si>
  <si>
    <t>경북</t>
  </si>
  <si>
    <t>전북</t>
  </si>
  <si>
    <t>강원</t>
  </si>
  <si>
    <t>목 표(A)</t>
    <phoneticPr fontId="30" type="noConversion"/>
  </si>
  <si>
    <t>종합</t>
  </si>
  <si>
    <t>당월</t>
    <phoneticPr fontId="30" type="noConversion"/>
  </si>
  <si>
    <t>순위</t>
    <phoneticPr fontId="30" type="noConversion"/>
  </si>
  <si>
    <t>누계(B)</t>
    <phoneticPr fontId="30" type="noConversion"/>
  </si>
  <si>
    <t>달성률(B/A)</t>
    <phoneticPr fontId="30" type="noConversion"/>
  </si>
  <si>
    <t>경 평</t>
  </si>
  <si>
    <t xml:space="preserve">  </t>
  </si>
  <si>
    <t>(132)</t>
  </si>
  <si>
    <t>(48)</t>
  </si>
  <si>
    <t>(55)</t>
  </si>
  <si>
    <t>(52)</t>
  </si>
  <si>
    <t>(51)</t>
  </si>
  <si>
    <t>(66)</t>
  </si>
  <si>
    <t>(58)</t>
  </si>
  <si>
    <t>(53)</t>
  </si>
  <si>
    <t>(61)</t>
  </si>
  <si>
    <t>(56)</t>
  </si>
  <si>
    <t>(63)</t>
  </si>
  <si>
    <t>(72)</t>
  </si>
  <si>
    <t>(62)</t>
  </si>
  <si>
    <t>(70)</t>
  </si>
  <si>
    <t>(84)</t>
  </si>
  <si>
    <t>(74)</t>
  </si>
  <si>
    <t>(65)</t>
  </si>
  <si>
    <t>(57)</t>
  </si>
  <si>
    <t>(67)</t>
  </si>
  <si>
    <t>(90)</t>
  </si>
  <si>
    <t>(102)</t>
  </si>
  <si>
    <t>(75)</t>
  </si>
  <si>
    <t>(91)</t>
  </si>
  <si>
    <t>(87)</t>
  </si>
  <si>
    <t>(80)</t>
  </si>
  <si>
    <t>(81)</t>
  </si>
  <si>
    <t>(83)</t>
  </si>
  <si>
    <t>(77)</t>
  </si>
  <si>
    <t>(92)</t>
  </si>
  <si>
    <t>(94)</t>
  </si>
  <si>
    <t>(73)</t>
  </si>
  <si>
    <t>(89)</t>
  </si>
  <si>
    <t>(96)</t>
  </si>
  <si>
    <t>(86)</t>
  </si>
  <si>
    <t>(79)</t>
  </si>
  <si>
    <t>(103)</t>
  </si>
  <si>
    <t>(110)</t>
  </si>
  <si>
    <t>(150)</t>
  </si>
  <si>
    <t>목 표(A)</t>
    <phoneticPr fontId="30" type="noConversion"/>
  </si>
  <si>
    <t>당월</t>
    <phoneticPr fontId="30" type="noConversion"/>
  </si>
  <si>
    <t>누계(B)</t>
    <phoneticPr fontId="30" type="noConversion"/>
  </si>
  <si>
    <t>달성률(B/A)</t>
    <phoneticPr fontId="30" type="noConversion"/>
  </si>
  <si>
    <t>(99)</t>
  </si>
  <si>
    <t>(97)</t>
  </si>
  <si>
    <t>(101)</t>
  </si>
  <si>
    <t>(116)</t>
  </si>
  <si>
    <t>(78)</t>
  </si>
  <si>
    <t>(98)</t>
  </si>
  <si>
    <t>(109)</t>
  </si>
  <si>
    <t>(85)</t>
  </si>
  <si>
    <t>종합 KPCSI
(실적)</t>
    <phoneticPr fontId="19" type="noConversion"/>
  </si>
  <si>
    <t>종합 KPCSI
(실적)</t>
    <phoneticPr fontId="19" type="noConversion"/>
  </si>
  <si>
    <t>서울청</t>
    <phoneticPr fontId="6" type="noConversion"/>
  </si>
  <si>
    <t>경인청</t>
    <phoneticPr fontId="6" type="noConversion"/>
  </si>
  <si>
    <t>부산청</t>
    <phoneticPr fontId="6" type="noConversion"/>
  </si>
  <si>
    <t>충청청</t>
    <phoneticPr fontId="6" type="noConversion"/>
  </si>
  <si>
    <t>전남청</t>
    <phoneticPr fontId="6" type="noConversion"/>
  </si>
  <si>
    <t>경북청</t>
    <phoneticPr fontId="6" type="noConversion"/>
  </si>
  <si>
    <t>전북청</t>
    <phoneticPr fontId="6" type="noConversion"/>
  </si>
  <si>
    <t>강원청</t>
    <phoneticPr fontId="6" type="noConversion"/>
  </si>
  <si>
    <t>제주청</t>
    <phoneticPr fontId="6" type="noConversion"/>
  </si>
  <si>
    <t>6월</t>
    <phoneticPr fontId="19" type="noConversion"/>
  </si>
  <si>
    <t>(105)</t>
  </si>
  <si>
    <t>(138)</t>
  </si>
  <si>
    <t>(68)</t>
  </si>
  <si>
    <t>(119)</t>
  </si>
  <si>
    <t>(115)</t>
  </si>
  <si>
    <t>(126)</t>
  </si>
  <si>
    <t>(130)</t>
  </si>
  <si>
    <t>(104)</t>
  </si>
  <si>
    <t>(100)</t>
  </si>
  <si>
    <t>(128)</t>
  </si>
  <si>
    <t>(107)</t>
  </si>
  <si>
    <t>(204)</t>
  </si>
  <si>
    <t>(136)</t>
  </si>
  <si>
    <t>목표</t>
    <phoneticPr fontId="30" type="noConversion"/>
  </si>
  <si>
    <r>
      <t>실적</t>
    </r>
    <r>
      <rPr>
        <sz val="14"/>
        <color rgb="FFFF0000"/>
        <rFont val="맑은 고딕"/>
        <family val="3"/>
        <charset val="129"/>
      </rPr>
      <t>(A)</t>
    </r>
    <phoneticPr fontId="30" type="noConversion"/>
  </si>
  <si>
    <r>
      <t>달성률</t>
    </r>
    <r>
      <rPr>
        <sz val="14"/>
        <color rgb="FFFF0000"/>
        <rFont val="맑은 고딕"/>
        <family val="3"/>
        <charset val="129"/>
      </rPr>
      <t>(B)</t>
    </r>
    <phoneticPr fontId="30" type="noConversion"/>
  </si>
  <si>
    <r>
      <t>다량</t>
    </r>
    <r>
      <rPr>
        <sz val="14"/>
        <color rgb="FFFF0000"/>
        <rFont val="맑은 고딕"/>
        <family val="3"/>
        <charset val="129"/>
      </rPr>
      <t>(C)</t>
    </r>
    <phoneticPr fontId="30" type="noConversion"/>
  </si>
  <si>
    <r>
      <rPr>
        <sz val="14"/>
        <color rgb="FFFF0000"/>
        <rFont val="맑은 고딕"/>
        <family val="3"/>
        <charset val="129"/>
      </rPr>
      <t>A</t>
    </r>
    <r>
      <rPr>
        <sz val="14"/>
        <color rgb="FF000000"/>
        <rFont val="맑은 고딕"/>
        <family val="3"/>
        <charset val="129"/>
      </rPr>
      <t>*45%</t>
    </r>
    <phoneticPr fontId="30" type="noConversion"/>
  </si>
  <si>
    <r>
      <rPr>
        <sz val="14"/>
        <color rgb="FFFF0000"/>
        <rFont val="맑은 고딕"/>
        <family val="3"/>
        <charset val="129"/>
      </rPr>
      <t>B</t>
    </r>
    <r>
      <rPr>
        <sz val="14"/>
        <color rgb="FF000000"/>
        <rFont val="맑은 고딕"/>
        <family val="3"/>
        <charset val="129"/>
      </rPr>
      <t>*45%</t>
    </r>
    <phoneticPr fontId="30" type="noConversion"/>
  </si>
  <si>
    <r>
      <rPr>
        <sz val="14"/>
        <color rgb="FFFF0000"/>
        <rFont val="맑은 고딕"/>
        <family val="3"/>
        <charset val="129"/>
      </rPr>
      <t>C</t>
    </r>
    <r>
      <rPr>
        <sz val="14"/>
        <color rgb="FF000000"/>
        <rFont val="맑은 고딕"/>
        <family val="3"/>
        <charset val="129"/>
      </rPr>
      <t>*10%</t>
    </r>
    <phoneticPr fontId="30" type="noConversion"/>
  </si>
  <si>
    <r>
      <t>경평평가
득점</t>
    </r>
    <r>
      <rPr>
        <sz val="14"/>
        <color rgb="FFFF0000"/>
        <rFont val="맑은 고딕"/>
        <family val="3"/>
        <charset val="129"/>
      </rPr>
      <t>(D)</t>
    </r>
    <phoneticPr fontId="30" type="noConversion"/>
  </si>
  <si>
    <t>연도평가결과</t>
    <phoneticPr fontId="30" type="noConversion"/>
  </si>
  <si>
    <r>
      <rPr>
        <sz val="14"/>
        <color rgb="FFFF0000"/>
        <rFont val="맑은 고딕"/>
        <family val="3"/>
        <charset val="129"/>
      </rPr>
      <t>D</t>
    </r>
    <r>
      <rPr>
        <sz val="14"/>
        <color rgb="FF000000"/>
        <rFont val="맑은 고딕"/>
        <family val="3"/>
        <charset val="129"/>
      </rPr>
      <t>*20%</t>
    </r>
    <phoneticPr fontId="30" type="noConversion"/>
  </si>
  <si>
    <t>순위</t>
    <phoneticPr fontId="30" type="noConversion"/>
  </si>
  <si>
    <r>
      <t xml:space="preserve">고객만족도평가(80%) - </t>
    </r>
    <r>
      <rPr>
        <sz val="14"/>
        <color rgb="FF0000FF"/>
        <rFont val="맑은 고딕"/>
        <family val="3"/>
        <charset val="129"/>
      </rPr>
      <t>(가)</t>
    </r>
    <phoneticPr fontId="30" type="noConversion"/>
  </si>
  <si>
    <t>(가)+(나)</t>
    <phoneticPr fontId="30" type="noConversion"/>
  </si>
  <si>
    <r>
      <t>경영평가 -</t>
    </r>
    <r>
      <rPr>
        <sz val="14"/>
        <color rgb="FF0000FF"/>
        <rFont val="맑은 고딕"/>
        <family val="3"/>
        <charset val="129"/>
      </rPr>
      <t xml:space="preserve"> (나)</t>
    </r>
    <phoneticPr fontId="30" type="noConversion"/>
  </si>
  <si>
    <t>KPCSI</t>
    <phoneticPr fontId="6" type="noConversion"/>
  </si>
  <si>
    <t>달성률</t>
    <phoneticPr fontId="6" type="noConversion"/>
  </si>
  <si>
    <t>순위</t>
    <phoneticPr fontId="6" type="noConversion"/>
  </si>
  <si>
    <t>구분</t>
    <phoneticPr fontId="6" type="noConversion"/>
  </si>
  <si>
    <t>총괄국</t>
    <phoneticPr fontId="6" type="noConversion"/>
  </si>
  <si>
    <t>우편</t>
    <phoneticPr fontId="6" type="noConversion"/>
  </si>
  <si>
    <t>예금</t>
    <phoneticPr fontId="6" type="noConversion"/>
  </si>
  <si>
    <t>전체</t>
    <phoneticPr fontId="6" type="noConversion"/>
  </si>
  <si>
    <t>청 합계</t>
    <phoneticPr fontId="6" type="noConversion"/>
  </si>
  <si>
    <t>서울</t>
    <phoneticPr fontId="6" type="noConversion"/>
  </si>
  <si>
    <t>경인</t>
    <phoneticPr fontId="6" type="noConversion"/>
  </si>
  <si>
    <t>부산</t>
    <phoneticPr fontId="6" type="noConversion"/>
  </si>
  <si>
    <t>충청</t>
    <phoneticPr fontId="6" type="noConversion"/>
  </si>
  <si>
    <t>전남</t>
    <phoneticPr fontId="6" type="noConversion"/>
  </si>
  <si>
    <t>경북</t>
    <phoneticPr fontId="6" type="noConversion"/>
  </si>
  <si>
    <t>전북</t>
    <phoneticPr fontId="6" type="noConversion"/>
  </si>
  <si>
    <t>강원</t>
    <phoneticPr fontId="6" type="noConversion"/>
  </si>
  <si>
    <t>제주</t>
    <phoneticPr fontId="6" type="noConversion"/>
  </si>
  <si>
    <t>사례수</t>
    <phoneticPr fontId="6" type="noConversion"/>
  </si>
  <si>
    <t>CSI</t>
    <phoneticPr fontId="6" type="noConversion"/>
  </si>
  <si>
    <t>(93)</t>
  </si>
  <si>
    <t>(142)</t>
  </si>
  <si>
    <t>(117)</t>
  </si>
  <si>
    <t>(141)</t>
  </si>
  <si>
    <t>(129)</t>
  </si>
  <si>
    <t>(125)</t>
  </si>
  <si>
    <t>(131)</t>
  </si>
  <si>
    <t>(71)</t>
  </si>
  <si>
    <t>(49)</t>
  </si>
  <si>
    <t>(153)</t>
  </si>
  <si>
    <t>(170)</t>
  </si>
  <si>
    <t>(160)</t>
  </si>
  <si>
    <t>현장 MOT 종합</t>
    <phoneticPr fontId="6" type="noConversion"/>
  </si>
  <si>
    <t>우편/예금</t>
    <phoneticPr fontId="23" type="noConversion"/>
  </si>
  <si>
    <t>문1: 외부관리상태</t>
    <phoneticPr fontId="6" type="noConversion"/>
  </si>
  <si>
    <t>문13: 인사태도</t>
    <phoneticPr fontId="23" type="noConversion"/>
  </si>
  <si>
    <t>문2: 내부관리상태</t>
    <phoneticPr fontId="6" type="noConversion"/>
  </si>
  <si>
    <t>문14: 적극적 응대</t>
    <phoneticPr fontId="23" type="noConversion"/>
  </si>
  <si>
    <t>문3: 365자동화 관리</t>
    <phoneticPr fontId="6" type="noConversion"/>
  </si>
  <si>
    <t>문15: 업무처리 능력</t>
    <phoneticPr fontId="23" type="noConversion"/>
  </si>
  <si>
    <t>문4: 안내표지판</t>
    <phoneticPr fontId="6" type="noConversion"/>
  </si>
  <si>
    <t>문16: 고객요청사항 이해</t>
    <phoneticPr fontId="23" type="noConversion"/>
  </si>
  <si>
    <t>문5: 편의시설관리</t>
    <phoneticPr fontId="6" type="noConversion"/>
  </si>
  <si>
    <t>문17: 물건 및 서류 전달 태도</t>
    <phoneticPr fontId="23" type="noConversion"/>
  </si>
  <si>
    <t>문6: 금융 필연대 관리상태</t>
    <phoneticPr fontId="6" type="noConversion"/>
  </si>
  <si>
    <t>문18: 충분한 설명</t>
    <phoneticPr fontId="23" type="noConversion"/>
  </si>
  <si>
    <t>문7: 우편 필연대/포장대 관리상태</t>
    <phoneticPr fontId="23" type="noConversion"/>
  </si>
  <si>
    <t>문19: 경어체 사용</t>
    <phoneticPr fontId="23" type="noConversion"/>
  </si>
  <si>
    <t>문8: 식지비치 상태</t>
    <phoneticPr fontId="23" type="noConversion"/>
  </si>
  <si>
    <t>문20: 표정</t>
    <phoneticPr fontId="23" type="noConversion"/>
  </si>
  <si>
    <t>문9: 명찰의 패용 상태</t>
    <phoneticPr fontId="23" type="noConversion"/>
  </si>
  <si>
    <t>문21: 인사태도</t>
    <phoneticPr fontId="23" type="noConversion"/>
  </si>
  <si>
    <t>문10: 단정한 복장</t>
    <phoneticPr fontId="23" type="noConversion"/>
  </si>
  <si>
    <t>문11: 단정한 용모</t>
    <phoneticPr fontId="23" type="noConversion"/>
  </si>
  <si>
    <t>문12: 책임직 근무태도</t>
    <phoneticPr fontId="23" type="noConversion"/>
  </si>
  <si>
    <t>내/외부환경</t>
    <phoneticPr fontId="23" type="noConversion"/>
  </si>
  <si>
    <t>내부편의시설</t>
    <phoneticPr fontId="23" type="noConversion"/>
  </si>
  <si>
    <t>직원근무자세</t>
    <phoneticPr fontId="23" type="noConversion"/>
  </si>
  <si>
    <t>책임직 근무태도</t>
    <phoneticPr fontId="23" type="noConversion"/>
  </si>
  <si>
    <t>고객응대품질</t>
    <phoneticPr fontId="23" type="noConversion"/>
  </si>
  <si>
    <t xml:space="preserve"> </t>
    <phoneticPr fontId="23" type="noConversion"/>
  </si>
  <si>
    <t>(2218)</t>
  </si>
  <si>
    <t>(1109)</t>
  </si>
  <si>
    <t>(220)</t>
  </si>
  <si>
    <t>(408)</t>
  </si>
  <si>
    <t>인천남동</t>
    <phoneticPr fontId="23" type="noConversion"/>
  </si>
  <si>
    <t>(380)</t>
  </si>
  <si>
    <t>(190)</t>
  </si>
  <si>
    <t>(320)</t>
  </si>
  <si>
    <t>(250)</t>
  </si>
  <si>
    <t>(300)</t>
  </si>
  <si>
    <t>(122)</t>
  </si>
  <si>
    <t>(155)</t>
  </si>
  <si>
    <t>(120)</t>
  </si>
  <si>
    <t>(158)</t>
  </si>
  <si>
    <t>(151)</t>
  </si>
  <si>
    <t>(157)</t>
  </si>
  <si>
    <t>청 합계</t>
  </si>
  <si>
    <t>서울청</t>
  </si>
  <si>
    <t>경인청</t>
  </si>
  <si>
    <t>부산청</t>
  </si>
  <si>
    <t>충청청</t>
  </si>
  <si>
    <t>전남청</t>
  </si>
  <si>
    <t>경북청</t>
  </si>
  <si>
    <t>전북청</t>
  </si>
  <si>
    <t>강원청</t>
  </si>
  <si>
    <t>제주청</t>
  </si>
  <si>
    <t>충청청</t>
    <phoneticPr fontId="6" type="noConversion"/>
  </si>
  <si>
    <t>직원차원</t>
    <phoneticPr fontId="6" type="noConversion"/>
  </si>
  <si>
    <t>구분</t>
    <phoneticPr fontId="6" type="noConversion"/>
  </si>
  <si>
    <t>총괄국</t>
    <phoneticPr fontId="6" type="noConversion"/>
  </si>
  <si>
    <t>급수</t>
    <phoneticPr fontId="6" type="noConversion"/>
  </si>
  <si>
    <t>전체순위</t>
    <phoneticPr fontId="6" type="noConversion"/>
  </si>
  <si>
    <t>급내순위</t>
    <phoneticPr fontId="6" type="noConversion"/>
  </si>
  <si>
    <t>청내순위</t>
    <phoneticPr fontId="6" type="noConversion"/>
  </si>
  <si>
    <t xml:space="preserve">종합
KPCSI </t>
    <phoneticPr fontId="6" type="noConversion"/>
  </si>
  <si>
    <t>1)
이용고객
종합</t>
    <phoneticPr fontId="6" type="noConversion"/>
  </si>
  <si>
    <t>창구</t>
    <phoneticPr fontId="6" type="noConversion"/>
  </si>
  <si>
    <t>집배</t>
    <phoneticPr fontId="6" type="noConversion"/>
  </si>
  <si>
    <t>2)
현장
모니터링</t>
    <phoneticPr fontId="6" type="noConversion"/>
  </si>
  <si>
    <t>창구종합</t>
    <phoneticPr fontId="6" type="noConversion"/>
  </si>
  <si>
    <t>우편</t>
    <phoneticPr fontId="6" type="noConversion"/>
  </si>
  <si>
    <t>예금</t>
    <phoneticPr fontId="6" type="noConversion"/>
  </si>
  <si>
    <t>보험</t>
    <phoneticPr fontId="6" type="noConversion"/>
  </si>
  <si>
    <t>4급</t>
    <phoneticPr fontId="6" type="noConversion"/>
  </si>
  <si>
    <t>5급</t>
    <phoneticPr fontId="6" type="noConversion"/>
  </si>
  <si>
    <t>.</t>
    <phoneticPr fontId="6" type="noConversion"/>
  </si>
  <si>
    <t>(135)</t>
  </si>
  <si>
    <t>(137)</t>
  </si>
  <si>
    <t>(161)</t>
  </si>
  <si>
    <t>(113)</t>
  </si>
  <si>
    <t>(173)</t>
  </si>
  <si>
    <t>(139)</t>
  </si>
  <si>
    <t>(123)</t>
  </si>
  <si>
    <t>(118)</t>
  </si>
  <si>
    <t>(172)</t>
  </si>
  <si>
    <t>(213)</t>
  </si>
  <si>
    <t>(191)</t>
  </si>
  <si>
    <t>(193)</t>
  </si>
  <si>
    <t>(112)</t>
  </si>
  <si>
    <t>(178)</t>
  </si>
  <si>
    <t>(202)</t>
  </si>
  <si>
    <t>구분</t>
    <phoneticPr fontId="90" type="noConversion"/>
  </si>
  <si>
    <t>종합</t>
    <phoneticPr fontId="90" type="noConversion"/>
  </si>
  <si>
    <t>창구(점수기준)</t>
    <phoneticPr fontId="90" type="noConversion"/>
  </si>
  <si>
    <t>집배(점수기준)</t>
    <phoneticPr fontId="90" type="noConversion"/>
  </si>
  <si>
    <t>달성률</t>
    <phoneticPr fontId="90" type="noConversion"/>
  </si>
  <si>
    <t>순위</t>
    <phoneticPr fontId="90" type="noConversion"/>
  </si>
  <si>
    <t>누계</t>
    <phoneticPr fontId="90" type="noConversion"/>
  </si>
  <si>
    <t>평균</t>
    <phoneticPr fontId="90" type="noConversion"/>
  </si>
  <si>
    <t>10월</t>
    <phoneticPr fontId="19" type="noConversion"/>
  </si>
  <si>
    <t>우정서비스 고객만족도 조사결과(10월)</t>
    <phoneticPr fontId="90" type="noConversion"/>
  </si>
  <si>
    <t>전체</t>
  </si>
  <si>
    <r>
      <t>1</t>
    </r>
    <r>
      <rPr>
        <sz val="11"/>
        <color theme="1"/>
        <rFont val="맑은 고딕"/>
        <family val="2"/>
        <charset val="129"/>
        <scheme val="minor"/>
      </rPr>
      <t>0</t>
    </r>
    <r>
      <rPr>
        <sz val="11"/>
        <color theme="1"/>
        <rFont val="맑은 고딕"/>
        <family val="2"/>
        <charset val="129"/>
        <scheme val="minor"/>
      </rPr>
      <t>월누계</t>
    </r>
    <phoneticPr fontId="90" type="noConversion"/>
  </si>
  <si>
    <t>10월</t>
    <phoneticPr fontId="90" type="noConversion"/>
  </si>
  <si>
    <t>문1: 인사태도</t>
    <phoneticPr fontId="6" type="noConversion"/>
  </si>
  <si>
    <t>문2: 고객응대 친절성</t>
    <phoneticPr fontId="6" type="noConversion"/>
  </si>
  <si>
    <t>문4: 정확한 업무처리</t>
    <phoneticPr fontId="6" type="noConversion"/>
  </si>
  <si>
    <t>문5: 안전한 우편물 취급(우편)/이해하기 쉬운설명(금융)</t>
    <phoneticPr fontId="6" type="noConversion"/>
  </si>
  <si>
    <t>문6: 내부 환경 관리</t>
    <phoneticPr fontId="6" type="noConversion"/>
  </si>
  <si>
    <t>구분</t>
    <phoneticPr fontId="6" type="noConversion"/>
  </si>
  <si>
    <t>총괄국</t>
    <phoneticPr fontId="6" type="noConversion"/>
  </si>
  <si>
    <t>사례수</t>
    <phoneticPr fontId="6" type="noConversion"/>
  </si>
  <si>
    <t>CSI</t>
    <phoneticPr fontId="6" type="noConversion"/>
  </si>
  <si>
    <t>직원</t>
    <phoneticPr fontId="6" type="noConversion"/>
  </si>
  <si>
    <t>문1</t>
    <phoneticPr fontId="6" type="noConversion"/>
  </si>
  <si>
    <t>청 합계</t>
    <phoneticPr fontId="6" type="noConversion"/>
  </si>
  <si>
    <t>(176)</t>
  </si>
  <si>
    <t>(177)</t>
  </si>
  <si>
    <t>(232)</t>
  </si>
  <si>
    <t>(159)</t>
  </si>
  <si>
    <t>(197)</t>
  </si>
  <si>
    <t>(143)</t>
  </si>
  <si>
    <t>(169)</t>
  </si>
  <si>
    <t>(133)</t>
  </si>
  <si>
    <t>(145)</t>
  </si>
  <si>
    <t>(106)</t>
  </si>
  <si>
    <t>(214)</t>
  </si>
  <si>
    <t>(154)</t>
  </si>
  <si>
    <t>(152)</t>
  </si>
  <si>
    <t>(146)</t>
  </si>
  <si>
    <t>(121)</t>
  </si>
  <si>
    <t>(181)</t>
  </si>
  <si>
    <t>(194)</t>
  </si>
  <si>
    <t>(3410)</t>
  </si>
  <si>
    <t>(162)</t>
  </si>
  <si>
    <t>(189)</t>
  </si>
  <si>
    <t>(124)</t>
  </si>
  <si>
    <t>(198)</t>
  </si>
  <si>
    <t>우편</t>
    <phoneticPr fontId="23" type="noConversion"/>
  </si>
  <si>
    <t>문1: 집배원의 인사태도</t>
    <phoneticPr fontId="6" type="noConversion"/>
  </si>
  <si>
    <t>문5: 배달안내 서비스</t>
    <phoneticPr fontId="6" type="noConversion"/>
  </si>
  <si>
    <t>택배</t>
    <phoneticPr fontId="6" type="noConversion"/>
  </si>
  <si>
    <t>문4</t>
    <phoneticPr fontId="6" type="noConversion"/>
  </si>
  <si>
    <t>인천남동</t>
    <phoneticPr fontId="23" type="noConversion"/>
  </si>
  <si>
    <t>(2060)</t>
  </si>
  <si>
    <t>다량 종합</t>
    <phoneticPr fontId="6" type="noConversion"/>
  </si>
  <si>
    <t>본부</t>
    <phoneticPr fontId="6" type="noConversion"/>
  </si>
  <si>
    <t>지방우정청</t>
    <phoneticPr fontId="6" type="noConversion"/>
  </si>
  <si>
    <t>문1: 고객 인사태도</t>
    <phoneticPr fontId="6" type="noConversion"/>
  </si>
  <si>
    <t>&lt;-4월 상관계수값으로 고정</t>
    <phoneticPr fontId="30" type="noConversion"/>
  </si>
  <si>
    <t>문2: 고객 응대태도</t>
    <phoneticPr fontId="6" type="noConversion"/>
  </si>
  <si>
    <t>문3: 신속한 업무처리</t>
    <phoneticPr fontId="6" type="noConversion"/>
  </si>
  <si>
    <t>문5: 우편물 취급 안전성</t>
    <phoneticPr fontId="6" type="noConversion"/>
  </si>
  <si>
    <t>환경차원</t>
    <phoneticPr fontId="6" type="noConversion"/>
  </si>
  <si>
    <t>문6: 내부 쾌적성</t>
    <phoneticPr fontId="6" type="noConversion"/>
  </si>
  <si>
    <t>문7: 접수 장비 비치</t>
    <phoneticPr fontId="6" type="noConversion"/>
  </si>
  <si>
    <t>결과차원</t>
    <phoneticPr fontId="6" type="noConversion"/>
  </si>
  <si>
    <t>문8: 반송우편물 상태</t>
    <phoneticPr fontId="6" type="noConversion"/>
  </si>
  <si>
    <t>-</t>
    <phoneticPr fontId="6" type="noConversion"/>
  </si>
  <si>
    <t>문9: 요금체계 적절성</t>
    <phoneticPr fontId="6" type="noConversion"/>
  </si>
  <si>
    <t>문10: 이용절차 편리성</t>
    <phoneticPr fontId="6" type="noConversion"/>
  </si>
  <si>
    <t>다량 종합</t>
    <phoneticPr fontId="6" type="noConversion"/>
  </si>
  <si>
    <t>직원 차원</t>
    <phoneticPr fontId="6" type="noConversion"/>
  </si>
  <si>
    <t>환경 차원</t>
    <phoneticPr fontId="6" type="noConversion"/>
  </si>
  <si>
    <t>결과 차원</t>
    <phoneticPr fontId="6" type="noConversion"/>
  </si>
  <si>
    <t>(1030)</t>
  </si>
  <si>
    <t xml:space="preserve"> </t>
    <phoneticPr fontId="23" type="noConversion"/>
  </si>
  <si>
    <t>2. 2016년 KPCSI 점수 &lt;11월&gt;</t>
    <phoneticPr fontId="19" type="noConversion"/>
  </si>
  <si>
    <t>10월대비</t>
    <phoneticPr fontId="19" type="noConversion"/>
  </si>
  <si>
    <t>-</t>
    <phoneticPr fontId="6" type="noConversion"/>
  </si>
  <si>
    <t>4급</t>
    <phoneticPr fontId="6" type="noConversion"/>
  </si>
  <si>
    <t>인천남동</t>
    <phoneticPr fontId="6" type="noConversion"/>
  </si>
  <si>
    <t>(총괄국) 우정서비스 고객만족도 &lt;'16.11월 누계&gt;</t>
    <phoneticPr fontId="6" type="noConversion"/>
  </si>
  <si>
    <t>문7: 신청서류 및 필기도구 구비</t>
    <phoneticPr fontId="6" type="noConversion"/>
  </si>
  <si>
    <t>창구 종합</t>
    <phoneticPr fontId="6" type="noConversion"/>
  </si>
  <si>
    <t>문3</t>
    <phoneticPr fontId="6" type="noConversion"/>
  </si>
  <si>
    <t>문5</t>
    <phoneticPr fontId="6" type="noConversion"/>
  </si>
  <si>
    <t>문6</t>
    <phoneticPr fontId="6" type="noConversion"/>
  </si>
  <si>
    <t>문7</t>
    <phoneticPr fontId="6" type="noConversion"/>
  </si>
  <si>
    <t>(9764)</t>
  </si>
  <si>
    <t>(4002)</t>
  </si>
  <si>
    <t>(3753)</t>
  </si>
  <si>
    <t>(2330)</t>
  </si>
  <si>
    <t>(1012)</t>
  </si>
  <si>
    <t>(411)</t>
  </si>
  <si>
    <t>(205)</t>
  </si>
  <si>
    <t>(168)</t>
  </si>
  <si>
    <t>(46)</t>
  </si>
  <si>
    <t>(196)</t>
  </si>
  <si>
    <t>(261)</t>
  </si>
  <si>
    <t>(211)</t>
  </si>
  <si>
    <t>(188)</t>
  </si>
  <si>
    <t>(171)</t>
  </si>
  <si>
    <t>(185)</t>
  </si>
  <si>
    <t>(5631)</t>
  </si>
  <si>
    <t>(3211)</t>
  </si>
  <si>
    <t>(1693)</t>
  </si>
  <si>
    <t>(727)</t>
  </si>
  <si>
    <t>(221)</t>
  </si>
  <si>
    <t>(164)</t>
  </si>
  <si>
    <t>(140)</t>
  </si>
  <si>
    <t>(207)</t>
  </si>
  <si>
    <t>(192)</t>
  </si>
  <si>
    <t>(227)</t>
  </si>
  <si>
    <t>(5639)</t>
  </si>
  <si>
    <t>(3246)</t>
  </si>
  <si>
    <t>(1688)</t>
  </si>
  <si>
    <t>(705)</t>
  </si>
  <si>
    <t>(206)</t>
  </si>
  <si>
    <t>(265)</t>
  </si>
  <si>
    <t>(229)</t>
  </si>
  <si>
    <t>(237)</t>
  </si>
  <si>
    <t>(4654)</t>
  </si>
  <si>
    <t>(2645)</t>
  </si>
  <si>
    <t>(1433)</t>
  </si>
  <si>
    <t>(576)</t>
  </si>
  <si>
    <t>(165)</t>
  </si>
  <si>
    <t>(233)</t>
  </si>
  <si>
    <t>(226)</t>
  </si>
  <si>
    <t>(3729)</t>
  </si>
  <si>
    <t>(1189)</t>
  </si>
  <si>
    <t>(480)</t>
  </si>
  <si>
    <t>(290)</t>
  </si>
  <si>
    <t>(235)</t>
  </si>
  <si>
    <t>(108)</t>
  </si>
  <si>
    <t>(1361)</t>
  </si>
  <si>
    <t>(526)</t>
  </si>
  <si>
    <t>경북</t>
    <phoneticPr fontId="6" type="noConversion"/>
  </si>
  <si>
    <t>(276)</t>
  </si>
  <si>
    <t>(2226)</t>
  </si>
  <si>
    <t>(1247)</t>
  </si>
  <si>
    <t>(702)</t>
  </si>
  <si>
    <t>(277)</t>
  </si>
  <si>
    <t>(201)</t>
  </si>
  <si>
    <t>(166)</t>
  </si>
  <si>
    <t>(251)</t>
  </si>
  <si>
    <t>(1872)</t>
  </si>
  <si>
    <t>(1050)</t>
  </si>
  <si>
    <t>(571)</t>
  </si>
  <si>
    <t>(183)</t>
  </si>
  <si>
    <t>(383)</t>
  </si>
  <si>
    <t>(219)</t>
  </si>
  <si>
    <t>(240)</t>
  </si>
  <si>
    <t>집배 종합</t>
    <phoneticPr fontId="6" type="noConversion"/>
  </si>
  <si>
    <t>택배</t>
    <phoneticPr fontId="23" type="noConversion"/>
  </si>
  <si>
    <t>문2: 집배원의 복장 및 용모 상태</t>
    <phoneticPr fontId="6" type="noConversion"/>
  </si>
  <si>
    <t>문3: 집배원의 친절도</t>
    <phoneticPr fontId="6" type="noConversion"/>
  </si>
  <si>
    <t>문4: 수취인 확인후 정확한 배송</t>
    <phoneticPr fontId="6" type="noConversion"/>
  </si>
  <si>
    <t>문6: 배송 우편물 상태</t>
    <phoneticPr fontId="6" type="noConversion"/>
  </si>
  <si>
    <t>인적</t>
    <phoneticPr fontId="6" type="noConversion"/>
  </si>
  <si>
    <t>(17577)</t>
  </si>
  <si>
    <t>(4928)</t>
  </si>
  <si>
    <t>(12649)</t>
  </si>
  <si>
    <t>.</t>
    <phoneticPr fontId="23" type="noConversion"/>
  </si>
  <si>
    <t>(1936)</t>
  </si>
  <si>
    <t>(484)</t>
  </si>
  <si>
    <t>(1452)</t>
  </si>
  <si>
    <t>(902)</t>
  </si>
  <si>
    <t>(2508)</t>
  </si>
  <si>
    <t>(2992)</t>
  </si>
  <si>
    <t>(836)</t>
  </si>
  <si>
    <t>(2156)</t>
  </si>
  <si>
    <t>(2463)</t>
  </si>
  <si>
    <t>(704)</t>
  </si>
  <si>
    <t>(1759)</t>
  </si>
  <si>
    <t>(1914)</t>
  </si>
  <si>
    <t>(572)</t>
  </si>
  <si>
    <t>(1342)</t>
  </si>
  <si>
    <t>(2266)</t>
  </si>
  <si>
    <t>(660)</t>
  </si>
  <si>
    <t>(1606)</t>
  </si>
  <si>
    <t>(1144)</t>
  </si>
  <si>
    <t>(330)</t>
  </si>
  <si>
    <t>(814)</t>
  </si>
  <si>
    <t>(1254)</t>
  </si>
  <si>
    <t>(374)</t>
  </si>
  <si>
    <t>(880)</t>
  </si>
  <si>
    <t>11월</t>
    <phoneticPr fontId="19" type="noConversion"/>
  </si>
  <si>
    <t>(32181)</t>
  </si>
  <si>
    <t>(18415)</t>
  </si>
  <si>
    <t>(4294)</t>
  </si>
  <si>
    <t>(2407)</t>
  </si>
  <si>
    <t>고객만족도결과(11월)</t>
    <phoneticPr fontId="30" type="noConversion"/>
  </si>
  <si>
    <t>(우정청) 우정서비스고객만족도 &lt;2016년도&gt;</t>
    <phoneticPr fontId="6" type="noConversion"/>
  </si>
  <si>
    <t>(총괄국) 2016년 고객만족 경영평가 결과 &lt;2016년도&gt;</t>
    <phoneticPr fontId="30" type="noConversion"/>
  </si>
  <si>
    <t>(총괄국) 2016년 고객만족경영 연도평가 결과 &lt;2016년도&gt;</t>
    <phoneticPr fontId="30" type="noConversion"/>
  </si>
  <si>
    <t>소계</t>
    <phoneticPr fontId="30" type="noConversion"/>
  </si>
</sst>
</file>

<file path=xl/styles.xml><?xml version="1.0" encoding="utf-8"?>
<styleSheet xmlns="http://schemas.openxmlformats.org/spreadsheetml/2006/main">
  <numFmts count="20">
    <numFmt numFmtId="41" formatCode="_-* #,##0_-;\-* #,##0_-;_-* &quot;-&quot;_-;_-@_-"/>
    <numFmt numFmtId="176" formatCode="0_);[Red]\(0\)"/>
    <numFmt numFmtId="177" formatCode="0.000_);[Red]\(0.000\)"/>
    <numFmt numFmtId="178" formatCode="0.0_);[Red]\(0.0\)"/>
    <numFmt numFmtId="179" formatCode="0.0_ "/>
    <numFmt numFmtId="180" formatCode="0.0;_鰃"/>
    <numFmt numFmtId="181" formatCode="0.0%"/>
    <numFmt numFmtId="182" formatCode="\(#,###\)"/>
    <numFmt numFmtId="183" formatCode="0&quot;점&quot;"/>
    <numFmt numFmtId="184" formatCode="\(0\)"/>
    <numFmt numFmtId="185" formatCode="&quot;&lt;&quot;0&quot;월&gt;&quot;"/>
    <numFmt numFmtId="186" formatCode="0.00_);[Red]\(0.00\)"/>
    <numFmt numFmtId="187" formatCode="0.00_ "/>
    <numFmt numFmtId="188" formatCode="_-* #,##0.0_-;\-* #,##0.0_-;_-* &quot;-&quot;_-;_-@_-"/>
    <numFmt numFmtId="189" formatCode="_-* #,##0.00_-;\-* #,##0.00_-;_-* &quot;-&quot;_-;_-@_-"/>
    <numFmt numFmtId="190" formatCode="#,##0.00_);[Red]\(#,##0.00\)"/>
    <numFmt numFmtId="191" formatCode="#,##0_);[Red]\(#,##0\)"/>
    <numFmt numFmtId="192" formatCode="0.00;_鰃"/>
    <numFmt numFmtId="193" formatCode="0_ "/>
    <numFmt numFmtId="194" formatCode="0.000_ "/>
  </numFmts>
  <fonts count="92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0"/>
      <name val="Arial"/>
      <family val="2"/>
    </font>
    <font>
      <b/>
      <sz val="8"/>
      <color indexed="8"/>
      <name val="맑은 고딕"/>
      <family val="3"/>
      <charset val="129"/>
    </font>
    <font>
      <sz val="8"/>
      <name val="맑은 고딕"/>
      <family val="3"/>
      <charset val="129"/>
    </font>
    <font>
      <b/>
      <sz val="8"/>
      <name val="맑은 고딕"/>
      <family val="3"/>
      <charset val="129"/>
    </font>
    <font>
      <sz val="8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8"/>
      <color indexed="8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10"/>
      <name val="맑은 고딕"/>
      <family val="3"/>
      <charset val="129"/>
    </font>
    <font>
      <sz val="11"/>
      <name val="맑은 고딕"/>
      <family val="3"/>
      <charset val="129"/>
    </font>
    <font>
      <b/>
      <sz val="10"/>
      <color indexed="8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8"/>
      <name val="맑은 고딕"/>
      <family val="3"/>
      <charset val="129"/>
    </font>
    <font>
      <b/>
      <sz val="1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4"/>
      <color theme="0"/>
      <name val="맑은 고딕"/>
      <family val="3"/>
      <charset val="129"/>
    </font>
    <font>
      <b/>
      <sz val="12"/>
      <name val="맑은 고딕"/>
      <family val="3"/>
      <charset val="129"/>
    </font>
    <font>
      <b/>
      <u/>
      <sz val="12"/>
      <name val="맑은 고딕"/>
      <family val="3"/>
      <charset val="129"/>
    </font>
    <font>
      <b/>
      <sz val="9"/>
      <color indexed="8"/>
      <name val="맑은 고딕"/>
      <family val="3"/>
      <charset val="129"/>
    </font>
    <font>
      <b/>
      <sz val="9"/>
      <name val="맑은 고딕"/>
      <family val="3"/>
      <charset val="129"/>
    </font>
    <font>
      <sz val="8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indexed="9"/>
      <name val="맑은 고딕"/>
      <family val="3"/>
      <charset val="129"/>
    </font>
    <font>
      <sz val="11"/>
      <color indexed="2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62"/>
      <name val="맑은 고딕"/>
      <family val="3"/>
      <charset val="129"/>
    </font>
    <font>
      <sz val="11"/>
      <color indexed="52"/>
      <name val="맑은 고딕"/>
      <family val="3"/>
      <charset val="129"/>
    </font>
    <font>
      <sz val="11"/>
      <color indexed="60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0"/>
      <name val="맑은 고딕"/>
      <family val="3"/>
      <charset val="129"/>
    </font>
    <font>
      <sz val="8"/>
      <color theme="0"/>
      <name val="맑은 고딕"/>
      <family val="3"/>
      <charset val="129"/>
    </font>
    <font>
      <b/>
      <sz val="8"/>
      <color theme="0"/>
      <name val="맑은 고딕"/>
      <family val="3"/>
      <charset val="129"/>
    </font>
    <font>
      <b/>
      <sz val="9"/>
      <color theme="0"/>
      <name val="맑은 고딕"/>
      <family val="3"/>
      <charset val="129"/>
    </font>
    <font>
      <sz val="9"/>
      <name val="맑은 고딕"/>
      <family val="3"/>
      <charset val="129"/>
    </font>
    <font>
      <sz val="8"/>
      <color theme="0" tint="-0.499984740745262"/>
      <name val="맑은 고딕"/>
      <family val="3"/>
      <charset val="129"/>
    </font>
    <font>
      <sz val="11"/>
      <color rgb="FFFF0000"/>
      <name val="맑은 고딕"/>
      <family val="3"/>
      <charset val="129"/>
    </font>
    <font>
      <sz val="8"/>
      <color rgb="FFFF0000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u/>
      <sz val="12"/>
      <color rgb="FF000000"/>
      <name val="맑은 고딕"/>
      <family val="3"/>
      <charset val="129"/>
    </font>
    <font>
      <b/>
      <sz val="8"/>
      <color rgb="FF000000"/>
      <name val="맑은 고딕"/>
      <family val="3"/>
      <charset val="129"/>
    </font>
    <font>
      <b/>
      <sz val="9"/>
      <color rgb="FF000000"/>
      <name val="맑은 고딕"/>
      <family val="3"/>
      <charset val="129"/>
    </font>
    <font>
      <sz val="8"/>
      <color theme="1"/>
      <name val="맑은 고딕"/>
      <family val="3"/>
      <charset val="129"/>
    </font>
    <font>
      <sz val="12"/>
      <color rgb="FF000000"/>
      <name val="맑은 고딕"/>
      <family val="3"/>
      <charset val="129"/>
    </font>
    <font>
      <b/>
      <sz val="20"/>
      <color rgb="FFFFFFFF"/>
      <name val="맑은 고딕"/>
      <family val="3"/>
      <charset val="129"/>
    </font>
    <font>
      <sz val="14"/>
      <color rgb="FF000000"/>
      <name val="맑은 고딕"/>
      <family val="3"/>
      <charset val="129"/>
      <scheme val="major"/>
    </font>
    <font>
      <sz val="12"/>
      <color rgb="FF000000"/>
      <name val="맑은 고딕"/>
      <family val="3"/>
      <charset val="129"/>
      <scheme val="major"/>
    </font>
    <font>
      <b/>
      <sz val="12"/>
      <color rgb="FFFFFFFF"/>
      <name val="맑은 고딕"/>
      <family val="3"/>
      <charset val="129"/>
    </font>
    <font>
      <b/>
      <sz val="14"/>
      <color rgb="FFFF0000"/>
      <name val="맑은 고딕"/>
      <family val="3"/>
      <charset val="129"/>
    </font>
    <font>
      <sz val="9"/>
      <color indexed="81"/>
      <name val="Tahoma"/>
      <family val="2"/>
    </font>
    <font>
      <b/>
      <sz val="12"/>
      <color indexed="81"/>
      <name val="맑은 고딕"/>
      <family val="3"/>
      <charset val="129"/>
      <scheme val="major"/>
    </font>
    <font>
      <b/>
      <sz val="11"/>
      <color indexed="81"/>
      <name val="돋움"/>
      <family val="3"/>
      <charset val="129"/>
    </font>
    <font>
      <b/>
      <sz val="11"/>
      <color indexed="81"/>
      <name val="Tahoma"/>
      <family val="2"/>
    </font>
    <font>
      <b/>
      <sz val="9"/>
      <color rgb="FFFF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2"/>
      <color rgb="FF000000"/>
      <name val="바탕체"/>
      <family val="1"/>
      <charset val="129"/>
    </font>
    <font>
      <b/>
      <sz val="11"/>
      <color theme="0"/>
      <name val="맑은 고딕"/>
      <family val="3"/>
      <charset val="129"/>
    </font>
    <font>
      <sz val="11"/>
      <color theme="0"/>
      <name val="맑은 고딕"/>
      <family val="3"/>
      <charset val="129"/>
    </font>
    <font>
      <b/>
      <sz val="14"/>
      <color rgb="FFFFFFFF"/>
      <name val="맑은 고딕"/>
      <family val="3"/>
      <charset val="129"/>
    </font>
    <font>
      <sz val="9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b/>
      <sz val="8"/>
      <color rgb="FFFF0000"/>
      <name val="맑은 고딕"/>
      <family val="3"/>
      <charset val="129"/>
    </font>
    <font>
      <sz val="9"/>
      <color rgb="FFFF0000"/>
      <name val="맑은 고딕"/>
      <family val="3"/>
      <charset val="129"/>
    </font>
    <font>
      <sz val="10"/>
      <color rgb="FFFF0000"/>
      <name val="맑은 고딕"/>
      <family val="3"/>
      <charset val="129"/>
    </font>
    <font>
      <b/>
      <sz val="10"/>
      <color theme="0"/>
      <name val="맑은 고딕"/>
      <family val="3"/>
      <charset val="129"/>
    </font>
    <font>
      <sz val="14"/>
      <color rgb="FFFF0000"/>
      <name val="맑은 고딕"/>
      <family val="3"/>
      <charset val="129"/>
    </font>
    <font>
      <b/>
      <sz val="12"/>
      <color indexed="81"/>
      <name val="돋움"/>
      <family val="3"/>
      <charset val="129"/>
    </font>
    <font>
      <b/>
      <sz val="12"/>
      <color indexed="81"/>
      <name val="Tahoma"/>
      <family val="2"/>
    </font>
    <font>
      <sz val="14"/>
      <color rgb="FF0000FF"/>
      <name val="맑은 고딕"/>
      <family val="3"/>
      <charset val="129"/>
    </font>
    <font>
      <b/>
      <sz val="24"/>
      <color rgb="FFFFFFFF"/>
      <name val="맑은 고딕"/>
      <family val="3"/>
      <charset val="129"/>
    </font>
    <font>
      <b/>
      <sz val="8"/>
      <color theme="1"/>
      <name val="맑은 고딕"/>
      <family val="3"/>
      <charset val="129"/>
    </font>
    <font>
      <b/>
      <sz val="20"/>
      <color theme="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5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1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3" tint="-0.49998474074526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1F497D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8"/>
        <bgColor indexed="64"/>
      </patternFill>
    </fill>
  </fills>
  <borders count="19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theme="1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theme="0"/>
      </bottom>
      <diagonal/>
    </border>
    <border>
      <left style="medium">
        <color indexed="64"/>
      </left>
      <right style="medium">
        <color indexed="64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theme="0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rgb="FF0000FF"/>
      </left>
      <right style="thin">
        <color indexed="64"/>
      </right>
      <top style="thick">
        <color rgb="FF0000FF"/>
      </top>
      <bottom/>
      <diagonal/>
    </border>
    <border>
      <left style="thin">
        <color indexed="64"/>
      </left>
      <right/>
      <top style="thick">
        <color rgb="FF0000FF"/>
      </top>
      <bottom/>
      <diagonal/>
    </border>
    <border>
      <left/>
      <right/>
      <top style="thick">
        <color rgb="FF0000FF"/>
      </top>
      <bottom/>
      <diagonal/>
    </border>
    <border>
      <left/>
      <right style="thick">
        <color rgb="FF0000FF"/>
      </right>
      <top style="thick">
        <color rgb="FF0000FF"/>
      </top>
      <bottom/>
      <diagonal/>
    </border>
    <border>
      <left style="thick">
        <color rgb="FF0000FF"/>
      </left>
      <right style="thin">
        <color indexed="64"/>
      </right>
      <top/>
      <bottom/>
      <diagonal/>
    </border>
    <border>
      <left style="thin">
        <color indexed="64"/>
      </left>
      <right style="thick">
        <color rgb="FF0000FF"/>
      </right>
      <top style="thin">
        <color indexed="64"/>
      </top>
      <bottom style="thin">
        <color indexed="64"/>
      </bottom>
      <diagonal/>
    </border>
    <border>
      <left style="thick">
        <color rgb="FF0000FF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rgb="FF0000FF"/>
      </left>
      <right style="thin">
        <color indexed="64"/>
      </right>
      <top style="thin">
        <color indexed="64"/>
      </top>
      <bottom style="thick">
        <color rgb="FF0000F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rgb="FF0000FF"/>
      </bottom>
      <diagonal/>
    </border>
    <border>
      <left style="thin">
        <color indexed="64"/>
      </left>
      <right style="thick">
        <color rgb="FF0000FF"/>
      </right>
      <top style="thin">
        <color indexed="64"/>
      </top>
      <bottom style="thick">
        <color rgb="FF0000FF"/>
      </bottom>
      <diagonal/>
    </border>
    <border>
      <left style="thin">
        <color indexed="64"/>
      </left>
      <right/>
      <top style="thin">
        <color indexed="64"/>
      </top>
      <bottom style="thick">
        <color rgb="FF0000FF"/>
      </bottom>
      <diagonal/>
    </border>
    <border>
      <left style="thick">
        <color rgb="FF0000FF"/>
      </left>
      <right style="thick">
        <color rgb="FF0000FF"/>
      </right>
      <top style="thick">
        <color rgb="FF0000FF"/>
      </top>
      <bottom style="thin">
        <color indexed="64"/>
      </bottom>
      <diagonal/>
    </border>
    <border>
      <left style="thick">
        <color rgb="FF0000FF"/>
      </left>
      <right style="thick">
        <color rgb="FF0000FF"/>
      </right>
      <top style="thin">
        <color indexed="64"/>
      </top>
      <bottom style="thin">
        <color indexed="64"/>
      </bottom>
      <diagonal/>
    </border>
    <border>
      <left style="thick">
        <color rgb="FF0000FF"/>
      </left>
      <right style="thick">
        <color rgb="FF0000FF"/>
      </right>
      <top style="thin">
        <color indexed="64"/>
      </top>
      <bottom style="thick">
        <color rgb="FF0000FF"/>
      </bottom>
      <diagonal/>
    </border>
    <border>
      <left style="thick">
        <color rgb="FF0000FF"/>
      </left>
      <right style="thin">
        <color indexed="64"/>
      </right>
      <top style="thick">
        <color rgb="FF0000FF"/>
      </top>
      <bottom style="thin">
        <color indexed="64"/>
      </bottom>
      <diagonal/>
    </border>
    <border>
      <left style="thin">
        <color indexed="64"/>
      </left>
      <right style="thick">
        <color rgb="FF0000FF"/>
      </right>
      <top style="thick">
        <color rgb="FF0000FF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rgb="FF0000FF"/>
      </top>
      <bottom style="thin">
        <color indexed="64"/>
      </bottom>
      <diagonal/>
    </border>
    <border>
      <left style="thick">
        <color rgb="FF0000FF"/>
      </left>
      <right style="thin">
        <color indexed="64"/>
      </right>
      <top style="thin">
        <color indexed="64"/>
      </top>
      <bottom/>
      <diagonal/>
    </border>
    <border>
      <left style="thick">
        <color rgb="FF0000FF"/>
      </left>
      <right style="thin">
        <color indexed="64"/>
      </right>
      <top/>
      <bottom style="thin">
        <color indexed="64"/>
      </bottom>
      <diagonal/>
    </border>
    <border>
      <left style="thick">
        <color rgb="FF0000FF"/>
      </left>
      <right style="thick">
        <color rgb="FF0000FF"/>
      </right>
      <top style="thick">
        <color rgb="FF0000FF"/>
      </top>
      <bottom/>
      <diagonal/>
    </border>
    <border>
      <left style="thick">
        <color rgb="FF0000FF"/>
      </left>
      <right style="thick">
        <color rgb="FF0000FF"/>
      </right>
      <top/>
      <bottom style="thin">
        <color indexed="64"/>
      </bottom>
      <diagonal/>
    </border>
    <border>
      <left style="thin">
        <color indexed="64"/>
      </left>
      <right style="medium">
        <color theme="1"/>
      </right>
      <top style="medium">
        <color theme="1"/>
      </top>
      <bottom style="thin">
        <color indexed="64"/>
      </bottom>
      <diagonal/>
    </border>
    <border>
      <left style="thin">
        <color indexed="64"/>
      </left>
      <right style="medium">
        <color theme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theme="1"/>
      </right>
      <top style="thin">
        <color indexed="64"/>
      </top>
      <bottom style="medium">
        <color theme="1"/>
      </bottom>
      <diagonal/>
    </border>
    <border>
      <left/>
      <right style="thin">
        <color indexed="64"/>
      </right>
      <top style="medium">
        <color theme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theme="1"/>
      </bottom>
      <diagonal/>
    </border>
    <border>
      <left style="medium">
        <color theme="1"/>
      </left>
      <right style="thin">
        <color theme="1"/>
      </right>
      <top style="medium">
        <color theme="1"/>
      </top>
      <bottom/>
      <diagonal/>
    </border>
    <border>
      <left style="medium">
        <color theme="1"/>
      </left>
      <right style="thin">
        <color theme="1"/>
      </right>
      <top/>
      <bottom/>
      <diagonal/>
    </border>
    <border>
      <left style="medium">
        <color theme="1"/>
      </left>
      <right style="thin">
        <color theme="1"/>
      </right>
      <top style="thin">
        <color indexed="64"/>
      </top>
      <bottom style="thin">
        <color indexed="64"/>
      </bottom>
      <diagonal/>
    </border>
    <border>
      <left style="medium">
        <color theme="1"/>
      </left>
      <right style="thin">
        <color theme="1"/>
      </right>
      <top style="thin">
        <color indexed="64"/>
      </top>
      <bottom style="medium">
        <color theme="1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ck">
        <color rgb="FFFF0000"/>
      </left>
      <right style="thin">
        <color indexed="64"/>
      </right>
      <top style="thick">
        <color rgb="FFFF0000"/>
      </top>
      <bottom style="thin">
        <color indexed="64"/>
      </bottom>
      <diagonal/>
    </border>
    <border>
      <left style="thin">
        <color indexed="64"/>
      </left>
      <right style="thick">
        <color rgb="FFFF0000"/>
      </right>
      <top style="thick">
        <color rgb="FFFF0000"/>
      </top>
      <bottom style="thin">
        <color indexed="64"/>
      </bottom>
      <diagonal/>
    </border>
    <border>
      <left style="thick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rgb="FFFF0000"/>
      </right>
      <top style="thin">
        <color indexed="64"/>
      </top>
      <bottom style="thin">
        <color indexed="64"/>
      </bottom>
      <diagonal/>
    </border>
    <border>
      <left style="thick">
        <color rgb="FFFF0000"/>
      </left>
      <right style="thin">
        <color indexed="64"/>
      </right>
      <top style="thin">
        <color indexed="64"/>
      </top>
      <bottom style="thick">
        <color rgb="FFFF0000"/>
      </bottom>
      <diagonal/>
    </border>
    <border>
      <left style="thin">
        <color indexed="64"/>
      </left>
      <right style="thick">
        <color rgb="FFFF0000"/>
      </right>
      <top style="thin">
        <color indexed="64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/>
      <diagonal/>
    </border>
    <border>
      <left style="thick">
        <color rgb="FFFF0000"/>
      </left>
      <right style="thick">
        <color rgb="FFFF0000"/>
      </right>
      <top/>
      <bottom style="thin">
        <color indexed="64"/>
      </bottom>
      <diagonal/>
    </border>
    <border>
      <left style="thick">
        <color rgb="FFFF0000"/>
      </left>
      <right style="thick">
        <color rgb="FFFF0000"/>
      </right>
      <top style="thin">
        <color indexed="64"/>
      </top>
      <bottom style="thin">
        <color indexed="64"/>
      </bottom>
      <diagonal/>
    </border>
    <border>
      <left style="thick">
        <color rgb="FFFF0000"/>
      </left>
      <right style="thick">
        <color rgb="FFFF0000"/>
      </right>
      <top style="thin">
        <color indexed="64"/>
      </top>
      <bottom style="thick">
        <color rgb="FFFF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ck">
        <color rgb="FFFF0000"/>
      </left>
      <right style="thin">
        <color theme="1"/>
      </right>
      <top style="thick">
        <color rgb="FFFF0000"/>
      </top>
      <bottom style="thin">
        <color theme="1"/>
      </bottom>
      <diagonal/>
    </border>
    <border>
      <left style="thick">
        <color rgb="FFFF0000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ck">
        <color rgb="FFFF0000"/>
      </right>
      <top style="thin">
        <color theme="1"/>
      </top>
      <bottom style="thin">
        <color theme="1"/>
      </bottom>
      <diagonal/>
    </border>
    <border>
      <left style="thick">
        <color rgb="FFFF0000"/>
      </left>
      <right style="thin">
        <color theme="1"/>
      </right>
      <top style="thin">
        <color theme="1"/>
      </top>
      <bottom style="thick">
        <color rgb="FFFF0000"/>
      </bottom>
      <diagonal/>
    </border>
    <border>
      <left style="thin">
        <color theme="1"/>
      </left>
      <right style="thick">
        <color rgb="FFFF0000"/>
      </right>
      <top style="thin">
        <color theme="1"/>
      </top>
      <bottom style="thick">
        <color rgb="FFFF0000"/>
      </bottom>
      <diagonal/>
    </border>
    <border>
      <left style="thin">
        <color theme="1"/>
      </left>
      <right style="thick">
        <color rgb="FFFF0000"/>
      </right>
      <top style="thick">
        <color rgb="FFFF0000"/>
      </top>
      <bottom style="thin">
        <color theme="1"/>
      </bottom>
      <diagonal/>
    </border>
    <border>
      <left style="thick">
        <color rgb="FFFF0000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ck">
        <color rgb="FFFF0000"/>
      </right>
      <top style="thin">
        <color theme="1"/>
      </top>
      <bottom/>
      <diagonal/>
    </border>
    <border>
      <left style="thick">
        <color rgb="FFFF0000"/>
      </left>
      <right style="thin">
        <color theme="1"/>
      </right>
      <top style="double">
        <color theme="1"/>
      </top>
      <bottom style="thin">
        <color theme="1"/>
      </bottom>
      <diagonal/>
    </border>
    <border>
      <left style="thin">
        <color theme="1"/>
      </left>
      <right style="thick">
        <color rgb="FFFF0000"/>
      </right>
      <top style="double">
        <color theme="1"/>
      </top>
      <bottom style="thin">
        <color theme="1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double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double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double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</borders>
  <cellStyleXfs count="167">
    <xf numFmtId="0" fontId="0" fillId="0" borderId="0">
      <alignment vertical="center"/>
    </xf>
    <xf numFmtId="0" fontId="7" fillId="0" borderId="0" applyNumberFormat="0" applyFill="0" applyBorder="0" applyAlignment="0" applyProtection="0"/>
    <xf numFmtId="0" fontId="21" fillId="0" borderId="0">
      <alignment vertical="center"/>
    </xf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9" fontId="21" fillId="0" borderId="0" applyFont="0" applyFill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1" fillId="21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3" fillId="26" borderId="49" applyNumberFormat="0" applyAlignment="0" applyProtection="0">
      <alignment vertical="center"/>
    </xf>
    <xf numFmtId="0" fontId="34" fillId="27" borderId="50" applyNumberFormat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7" fillId="0" borderId="51" applyNumberFormat="0" applyFill="0" applyAlignment="0" applyProtection="0">
      <alignment vertical="center"/>
    </xf>
    <xf numFmtId="0" fontId="38" fillId="0" borderId="52" applyNumberFormat="0" applyFill="0" applyAlignment="0" applyProtection="0">
      <alignment vertical="center"/>
    </xf>
    <xf numFmtId="0" fontId="39" fillId="0" borderId="53" applyNumberFormat="0" applyFill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13" borderId="49" applyNumberFormat="0" applyAlignment="0" applyProtection="0">
      <alignment vertical="center"/>
    </xf>
    <xf numFmtId="0" fontId="41" fillId="0" borderId="54" applyNumberFormat="0" applyFill="0" applyAlignment="0" applyProtection="0">
      <alignment vertical="center"/>
    </xf>
    <xf numFmtId="0" fontId="42" fillId="28" borderId="0" applyNumberFormat="0" applyBorder="0" applyAlignment="0" applyProtection="0">
      <alignment vertical="center"/>
    </xf>
    <xf numFmtId="0" fontId="5" fillId="29" borderId="55" applyNumberFormat="0" applyFont="0" applyAlignment="0" applyProtection="0">
      <alignment vertical="center"/>
    </xf>
    <xf numFmtId="0" fontId="43" fillId="26" borderId="56" applyNumberFormat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12" fillId="0" borderId="57" applyNumberFormat="0" applyFill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71" fillId="0" borderId="0">
      <alignment vertical="center"/>
    </xf>
    <xf numFmtId="41" fontId="71" fillId="0" borderId="0">
      <alignment vertical="center"/>
    </xf>
    <xf numFmtId="41" fontId="7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72" fillId="0" borderId="0"/>
    <xf numFmtId="0" fontId="71" fillId="0" borderId="0">
      <alignment vertical="center"/>
    </xf>
    <xf numFmtId="0" fontId="7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7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1056">
    <xf numFmtId="0" fontId="0" fillId="0" borderId="0" xfId="0">
      <alignment vertical="center"/>
    </xf>
    <xf numFmtId="0" fontId="5" fillId="2" borderId="0" xfId="0" applyFont="1" applyFill="1" applyAlignment="1">
      <alignment horizontal="center" vertical="center"/>
    </xf>
    <xf numFmtId="0" fontId="12" fillId="2" borderId="0" xfId="0" applyFont="1" applyFill="1" applyAlignment="1">
      <alignment horizontal="center" vertical="center"/>
    </xf>
    <xf numFmtId="0" fontId="12" fillId="2" borderId="0" xfId="0" applyFont="1" applyFill="1" applyAlignment="1">
      <alignment horizontal="left" vertical="center"/>
    </xf>
    <xf numFmtId="0" fontId="5" fillId="2" borderId="0" xfId="0" applyFont="1" applyFill="1" applyBorder="1" applyAlignment="1">
      <alignment horizontal="center" vertical="center"/>
    </xf>
    <xf numFmtId="177" fontId="5" fillId="2" borderId="0" xfId="0" applyNumberFormat="1" applyFont="1" applyFill="1" applyAlignment="1">
      <alignment horizontal="center" vertical="center"/>
    </xf>
    <xf numFmtId="0" fontId="17" fillId="2" borderId="3" xfId="0" applyFont="1" applyFill="1" applyBorder="1" applyAlignment="1">
      <alignment horizontal="center" vertical="center"/>
    </xf>
    <xf numFmtId="0" fontId="17" fillId="2" borderId="1" xfId="0" applyFont="1" applyFill="1" applyBorder="1" applyAlignment="1">
      <alignment horizontal="center" vertical="center"/>
    </xf>
    <xf numFmtId="177" fontId="5" fillId="2" borderId="0" xfId="0" applyNumberFormat="1" applyFont="1" applyFill="1" applyBorder="1" applyAlignment="1">
      <alignment horizontal="center" vertical="center"/>
    </xf>
    <xf numFmtId="178" fontId="16" fillId="2" borderId="0" xfId="0" applyNumberFormat="1" applyFont="1" applyFill="1" applyBorder="1" applyAlignment="1">
      <alignment horizontal="center" vertical="center" wrapText="1"/>
    </xf>
    <xf numFmtId="177" fontId="16" fillId="2" borderId="0" xfId="0" applyNumberFormat="1" applyFont="1" applyFill="1" applyBorder="1" applyAlignment="1">
      <alignment horizontal="center" vertical="center" wrapText="1"/>
    </xf>
    <xf numFmtId="176" fontId="16" fillId="2" borderId="0" xfId="0" applyNumberFormat="1" applyFont="1" applyFill="1" applyBorder="1" applyAlignment="1">
      <alignment horizontal="center" vertical="center" wrapText="1"/>
    </xf>
    <xf numFmtId="177" fontId="17" fillId="2" borderId="2" xfId="0" applyNumberFormat="1" applyFont="1" applyFill="1" applyBorder="1" applyAlignment="1">
      <alignment horizontal="center" vertical="center"/>
    </xf>
    <xf numFmtId="177" fontId="17" fillId="2" borderId="6" xfId="0" applyNumberFormat="1" applyFont="1" applyFill="1" applyBorder="1" applyAlignment="1">
      <alignment horizontal="center" vertical="center"/>
    </xf>
    <xf numFmtId="179" fontId="5" fillId="2" borderId="0" xfId="0" applyNumberFormat="1" applyFont="1" applyFill="1" applyAlignment="1">
      <alignment horizontal="center" vertical="center"/>
    </xf>
    <xf numFmtId="177" fontId="20" fillId="4" borderId="2" xfId="0" applyNumberFormat="1" applyFont="1" applyFill="1" applyBorder="1" applyAlignment="1">
      <alignment horizontal="center" vertical="center" wrapText="1"/>
    </xf>
    <xf numFmtId="0" fontId="11" fillId="2" borderId="0" xfId="0" applyFont="1" applyFill="1" applyAlignment="1">
      <alignment horizontal="center" vertical="center"/>
    </xf>
    <xf numFmtId="0" fontId="8" fillId="2" borderId="0" xfId="0" applyFont="1" applyFill="1" applyAlignment="1">
      <alignment horizontal="center" vertical="center"/>
    </xf>
    <xf numFmtId="177" fontId="11" fillId="2" borderId="0" xfId="0" applyNumberFormat="1" applyFont="1" applyFill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178" fontId="10" fillId="2" borderId="1" xfId="0" applyNumberFormat="1" applyFont="1" applyFill="1" applyBorder="1" applyAlignment="1">
      <alignment horizontal="center" vertical="center" wrapText="1"/>
    </xf>
    <xf numFmtId="178" fontId="8" fillId="2" borderId="1" xfId="0" applyNumberFormat="1" applyFont="1" applyFill="1" applyBorder="1" applyAlignment="1">
      <alignment horizontal="center" vertical="center" wrapText="1"/>
    </xf>
    <xf numFmtId="180" fontId="8" fillId="2" borderId="1" xfId="0" applyNumberFormat="1" applyFont="1" applyFill="1" applyBorder="1" applyAlignment="1">
      <alignment horizontal="center" vertical="center" wrapText="1"/>
    </xf>
    <xf numFmtId="179" fontId="8" fillId="2" borderId="1" xfId="0" applyNumberFormat="1" applyFont="1" applyFill="1" applyBorder="1" applyAlignment="1">
      <alignment horizontal="center" vertical="center" wrapText="1"/>
    </xf>
    <xf numFmtId="179" fontId="8" fillId="2" borderId="3" xfId="0" applyNumberFormat="1" applyFont="1" applyFill="1" applyBorder="1" applyAlignment="1">
      <alignment horizontal="center" vertical="center"/>
    </xf>
    <xf numFmtId="177" fontId="8" fillId="2" borderId="1" xfId="0" applyNumberFormat="1" applyFont="1" applyFill="1" applyBorder="1" applyAlignment="1">
      <alignment horizontal="center" vertical="center"/>
    </xf>
    <xf numFmtId="176" fontId="8" fillId="2" borderId="1" xfId="0" applyNumberFormat="1" applyFont="1" applyFill="1" applyBorder="1" applyAlignment="1">
      <alignment horizontal="center" vertical="center"/>
    </xf>
    <xf numFmtId="177" fontId="8" fillId="2" borderId="4" xfId="0" applyNumberFormat="1" applyFont="1" applyFill="1" applyBorder="1" applyAlignment="1">
      <alignment horizontal="center" vertical="center"/>
    </xf>
    <xf numFmtId="176" fontId="8" fillId="2" borderId="4" xfId="0" applyNumberFormat="1" applyFont="1" applyFill="1" applyBorder="1" applyAlignment="1">
      <alignment horizontal="center" vertical="center"/>
    </xf>
    <xf numFmtId="178" fontId="10" fillId="2" borderId="4" xfId="0" applyNumberFormat="1" applyFont="1" applyFill="1" applyBorder="1" applyAlignment="1">
      <alignment horizontal="center" vertical="center" wrapText="1"/>
    </xf>
    <xf numFmtId="178" fontId="8" fillId="2" borderId="4" xfId="0" applyNumberFormat="1" applyFont="1" applyFill="1" applyBorder="1" applyAlignment="1">
      <alignment horizontal="center" vertical="center" wrapText="1"/>
    </xf>
    <xf numFmtId="180" fontId="8" fillId="2" borderId="4" xfId="0" applyNumberFormat="1" applyFont="1" applyFill="1" applyBorder="1" applyAlignment="1">
      <alignment horizontal="center" vertical="center" wrapText="1"/>
    </xf>
    <xf numFmtId="179" fontId="8" fillId="2" borderId="4" xfId="0" applyNumberFormat="1" applyFont="1" applyFill="1" applyBorder="1" applyAlignment="1">
      <alignment horizontal="center" vertical="center" wrapText="1"/>
    </xf>
    <xf numFmtId="179" fontId="8" fillId="2" borderId="5" xfId="0" applyNumberFormat="1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178" fontId="8" fillId="2" borderId="4" xfId="0" applyNumberFormat="1" applyFont="1" applyFill="1" applyBorder="1" applyAlignment="1">
      <alignment horizontal="center" vertical="center"/>
    </xf>
    <xf numFmtId="3" fontId="10" fillId="2" borderId="1" xfId="0" applyNumberFormat="1" applyFont="1" applyFill="1" applyBorder="1" applyAlignment="1">
      <alignment horizontal="center" vertical="center" wrapText="1"/>
    </xf>
    <xf numFmtId="3" fontId="10" fillId="2" borderId="4" xfId="0" applyNumberFormat="1" applyFont="1" applyFill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center" vertical="center"/>
    </xf>
    <xf numFmtId="176" fontId="10" fillId="2" borderId="4" xfId="0" applyNumberFormat="1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176" fontId="10" fillId="2" borderId="1" xfId="0" applyNumberFormat="1" applyFont="1" applyFill="1" applyBorder="1" applyAlignment="1">
      <alignment horizontal="center" vertical="center"/>
    </xf>
    <xf numFmtId="0" fontId="13" fillId="2" borderId="0" xfId="0" applyFont="1" applyFill="1" applyAlignment="1">
      <alignment horizontal="center" vertical="center"/>
    </xf>
    <xf numFmtId="178" fontId="13" fillId="2" borderId="0" xfId="0" applyNumberFormat="1" applyFont="1" applyFill="1" applyAlignment="1">
      <alignment horizontal="center" vertical="center"/>
    </xf>
    <xf numFmtId="178" fontId="8" fillId="2" borderId="0" xfId="1" applyNumberFormat="1" applyFont="1" applyFill="1" applyAlignment="1">
      <alignment horizontal="center" vertical="center"/>
    </xf>
    <xf numFmtId="178" fontId="13" fillId="2" borderId="0" xfId="1" applyNumberFormat="1" applyFont="1" applyFill="1" applyAlignment="1">
      <alignment horizontal="center" vertical="center"/>
    </xf>
    <xf numFmtId="177" fontId="10" fillId="5" borderId="1" xfId="0" quotePrefix="1" applyNumberFormat="1" applyFont="1" applyFill="1" applyBorder="1" applyAlignment="1">
      <alignment horizontal="center" vertical="center" wrapText="1"/>
    </xf>
    <xf numFmtId="178" fontId="10" fillId="5" borderId="1" xfId="0" applyNumberFormat="1" applyFont="1" applyFill="1" applyBorder="1" applyAlignment="1">
      <alignment horizontal="center" vertical="center" wrapText="1"/>
    </xf>
    <xf numFmtId="178" fontId="8" fillId="5" borderId="1" xfId="0" applyNumberFormat="1" applyFont="1" applyFill="1" applyBorder="1" applyAlignment="1">
      <alignment horizontal="center" vertical="center" wrapText="1"/>
    </xf>
    <xf numFmtId="180" fontId="8" fillId="5" borderId="1" xfId="0" applyNumberFormat="1" applyFont="1" applyFill="1" applyBorder="1" applyAlignment="1">
      <alignment horizontal="center" vertical="center" wrapText="1"/>
    </xf>
    <xf numFmtId="179" fontId="8" fillId="5" borderId="1" xfId="0" applyNumberFormat="1" applyFont="1" applyFill="1" applyBorder="1" applyAlignment="1">
      <alignment horizontal="center" vertical="center" wrapText="1"/>
    </xf>
    <xf numFmtId="178" fontId="8" fillId="5" borderId="1" xfId="0" applyNumberFormat="1" applyFont="1" applyFill="1" applyBorder="1" applyAlignment="1">
      <alignment horizontal="center" vertical="center"/>
    </xf>
    <xf numFmtId="179" fontId="8" fillId="5" borderId="3" xfId="0" applyNumberFormat="1" applyFont="1" applyFill="1" applyBorder="1" applyAlignment="1">
      <alignment horizontal="center" vertical="center"/>
    </xf>
    <xf numFmtId="0" fontId="10" fillId="5" borderId="20" xfId="0" applyNumberFormat="1" applyFont="1" applyFill="1" applyBorder="1" applyAlignment="1">
      <alignment horizontal="center" vertical="center" wrapText="1"/>
    </xf>
    <xf numFmtId="178" fontId="10" fillId="5" borderId="35" xfId="0" applyNumberFormat="1" applyFont="1" applyFill="1" applyBorder="1" applyAlignment="1">
      <alignment horizontal="center" vertical="center" wrapText="1"/>
    </xf>
    <xf numFmtId="178" fontId="10" fillId="5" borderId="3" xfId="0" applyNumberFormat="1" applyFont="1" applyFill="1" applyBorder="1" applyAlignment="1">
      <alignment horizontal="center" vertical="center" wrapText="1"/>
    </xf>
    <xf numFmtId="181" fontId="29" fillId="7" borderId="46" xfId="0" applyNumberFormat="1" applyFont="1" applyFill="1" applyBorder="1" applyAlignment="1">
      <alignment horizontal="center" vertical="center" wrapText="1" readingOrder="1"/>
    </xf>
    <xf numFmtId="0" fontId="11" fillId="7" borderId="1" xfId="0" applyFont="1" applyFill="1" applyBorder="1" applyAlignment="1">
      <alignment horizontal="center" vertical="center"/>
    </xf>
    <xf numFmtId="181" fontId="29" fillId="7" borderId="47" xfId="0" applyNumberFormat="1" applyFont="1" applyFill="1" applyBorder="1" applyAlignment="1">
      <alignment horizontal="center" vertical="center" wrapText="1" readingOrder="1"/>
    </xf>
    <xf numFmtId="181" fontId="29" fillId="7" borderId="45" xfId="0" applyNumberFormat="1" applyFont="1" applyFill="1" applyBorder="1" applyAlignment="1">
      <alignment horizontal="center" vertical="center" wrapText="1" readingOrder="1"/>
    </xf>
    <xf numFmtId="181" fontId="29" fillId="7" borderId="48" xfId="0" applyNumberFormat="1" applyFont="1" applyFill="1" applyBorder="1" applyAlignment="1">
      <alignment horizontal="center" vertical="center" wrapText="1" readingOrder="1"/>
    </xf>
    <xf numFmtId="0" fontId="17" fillId="2" borderId="3" xfId="0" applyFont="1" applyFill="1" applyBorder="1" applyAlignment="1">
      <alignment horizontal="center" vertical="center"/>
    </xf>
    <xf numFmtId="0" fontId="17" fillId="2" borderId="1" xfId="0" applyFont="1" applyFill="1" applyBorder="1" applyAlignment="1">
      <alignment horizontal="center" vertical="center"/>
    </xf>
    <xf numFmtId="0" fontId="11" fillId="2" borderId="0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center" vertical="center"/>
    </xf>
    <xf numFmtId="177" fontId="8" fillId="2" borderId="11" xfId="0" applyNumberFormat="1" applyFont="1" applyFill="1" applyBorder="1" applyAlignment="1">
      <alignment horizontal="center" vertical="center"/>
    </xf>
    <xf numFmtId="177" fontId="8" fillId="2" borderId="58" xfId="0" applyNumberFormat="1" applyFont="1" applyFill="1" applyBorder="1" applyAlignment="1">
      <alignment horizontal="center" vertical="center"/>
    </xf>
    <xf numFmtId="177" fontId="8" fillId="2" borderId="12" xfId="0" applyNumberFormat="1" applyFont="1" applyFill="1" applyBorder="1" applyAlignment="1">
      <alignment horizontal="center" vertical="center"/>
    </xf>
    <xf numFmtId="0" fontId="8" fillId="2" borderId="12" xfId="0" applyFont="1" applyFill="1" applyBorder="1" applyAlignment="1">
      <alignment horizontal="center" vertical="center"/>
    </xf>
    <xf numFmtId="0" fontId="8" fillId="2" borderId="58" xfId="0" applyFont="1" applyFill="1" applyBorder="1" applyAlignment="1">
      <alignment horizontal="center" vertical="center"/>
    </xf>
    <xf numFmtId="0" fontId="11" fillId="2" borderId="0" xfId="0" applyFont="1" applyFill="1" applyBorder="1" applyAlignment="1">
      <alignment horizontal="left" vertical="center"/>
    </xf>
    <xf numFmtId="178" fontId="10" fillId="5" borderId="13" xfId="0" applyNumberFormat="1" applyFont="1" applyFill="1" applyBorder="1" applyAlignment="1">
      <alignment horizontal="centerContinuous" vertical="center" wrapText="1"/>
    </xf>
    <xf numFmtId="178" fontId="10" fillId="5" borderId="19" xfId="0" applyNumberFormat="1" applyFont="1" applyFill="1" applyBorder="1" applyAlignment="1">
      <alignment horizontal="centerContinuous" vertical="center" wrapText="1"/>
    </xf>
    <xf numFmtId="178" fontId="10" fillId="5" borderId="18" xfId="0" applyNumberFormat="1" applyFont="1" applyFill="1" applyBorder="1" applyAlignment="1">
      <alignment horizontal="centerContinuous" vertical="center" wrapText="1"/>
    </xf>
    <xf numFmtId="178" fontId="10" fillId="5" borderId="2" xfId="0" applyNumberFormat="1" applyFont="1" applyFill="1" applyBorder="1" applyAlignment="1">
      <alignment horizontal="centerContinuous" vertical="center" wrapText="1"/>
    </xf>
    <xf numFmtId="178" fontId="10" fillId="5" borderId="3" xfId="0" applyNumberFormat="1" applyFont="1" applyFill="1" applyBorder="1" applyAlignment="1">
      <alignment horizontal="centerContinuous" vertical="center" wrapText="1"/>
    </xf>
    <xf numFmtId="177" fontId="8" fillId="2" borderId="3" xfId="0" applyNumberFormat="1" applyFont="1" applyFill="1" applyBorder="1" applyAlignment="1">
      <alignment horizontal="center" vertical="center"/>
    </xf>
    <xf numFmtId="177" fontId="8" fillId="2" borderId="5" xfId="0" applyNumberFormat="1" applyFont="1" applyFill="1" applyBorder="1" applyAlignment="1">
      <alignment horizontal="center" vertical="center"/>
    </xf>
    <xf numFmtId="177" fontId="8" fillId="2" borderId="59" xfId="0" applyNumberFormat="1" applyFont="1" applyFill="1" applyBorder="1" applyAlignment="1">
      <alignment horizontal="center" vertical="center"/>
    </xf>
    <xf numFmtId="177" fontId="8" fillId="2" borderId="10" xfId="0" applyNumberFormat="1" applyFont="1" applyFill="1" applyBorder="1" applyAlignment="1">
      <alignment horizontal="center" vertical="center"/>
    </xf>
    <xf numFmtId="178" fontId="10" fillId="5" borderId="16" xfId="0" applyNumberFormat="1" applyFont="1" applyFill="1" applyBorder="1" applyAlignment="1">
      <alignment horizontal="centerContinuous" vertical="center" wrapText="1"/>
    </xf>
    <xf numFmtId="178" fontId="10" fillId="5" borderId="15" xfId="0" applyNumberFormat="1" applyFont="1" applyFill="1" applyBorder="1" applyAlignment="1">
      <alignment horizontal="centerContinuous" vertical="center" wrapText="1"/>
    </xf>
    <xf numFmtId="178" fontId="10" fillId="5" borderId="59" xfId="0" applyNumberFormat="1" applyFont="1" applyFill="1" applyBorder="1" applyAlignment="1">
      <alignment horizontal="centerContinuous" vertical="center" wrapText="1"/>
    </xf>
    <xf numFmtId="178" fontId="10" fillId="5" borderId="63" xfId="0" applyNumberFormat="1" applyFont="1" applyFill="1" applyBorder="1" applyAlignment="1">
      <alignment horizontal="centerContinuous" vertical="center" wrapText="1"/>
    </xf>
    <xf numFmtId="182" fontId="18" fillId="2" borderId="1" xfId="0" applyNumberFormat="1" applyFont="1" applyFill="1" applyBorder="1" applyAlignment="1">
      <alignment horizontal="center" vertical="center"/>
    </xf>
    <xf numFmtId="182" fontId="18" fillId="2" borderId="4" xfId="0" applyNumberFormat="1" applyFont="1" applyFill="1" applyBorder="1" applyAlignment="1">
      <alignment horizontal="center" vertical="center"/>
    </xf>
    <xf numFmtId="182" fontId="15" fillId="2" borderId="1" xfId="0" applyNumberFormat="1" applyFont="1" applyFill="1" applyBorder="1" applyAlignment="1">
      <alignment horizontal="center" vertical="center" wrapText="1"/>
    </xf>
    <xf numFmtId="182" fontId="15" fillId="2" borderId="4" xfId="0" applyNumberFormat="1" applyFont="1" applyFill="1" applyBorder="1" applyAlignment="1">
      <alignment horizontal="center" vertical="center" wrapText="1"/>
    </xf>
    <xf numFmtId="182" fontId="15" fillId="4" borderId="1" xfId="0" applyNumberFormat="1" applyFont="1" applyFill="1" applyBorder="1" applyAlignment="1">
      <alignment horizontal="center" vertical="center" wrapText="1"/>
    </xf>
    <xf numFmtId="182" fontId="15" fillId="4" borderId="1" xfId="0" applyNumberFormat="1" applyFont="1" applyFill="1" applyBorder="1" applyAlignment="1">
      <alignment horizontal="center" vertical="center"/>
    </xf>
    <xf numFmtId="182" fontId="14" fillId="2" borderId="1" xfId="0" applyNumberFormat="1" applyFont="1" applyFill="1" applyBorder="1" applyAlignment="1">
      <alignment horizontal="center" vertical="center"/>
    </xf>
    <xf numFmtId="182" fontId="14" fillId="2" borderId="4" xfId="0" applyNumberFormat="1" applyFont="1" applyFill="1" applyBorder="1" applyAlignment="1">
      <alignment horizontal="center" vertical="center"/>
    </xf>
    <xf numFmtId="0" fontId="46" fillId="2" borderId="0" xfId="0" applyFont="1" applyFill="1" applyAlignment="1">
      <alignment horizontal="center" vertical="center"/>
    </xf>
    <xf numFmtId="178" fontId="15" fillId="4" borderId="1" xfId="0" applyNumberFormat="1" applyFont="1" applyFill="1" applyBorder="1" applyAlignment="1">
      <alignment horizontal="center" vertical="center" wrapText="1"/>
    </xf>
    <xf numFmtId="178" fontId="15" fillId="2" borderId="1" xfId="0" applyNumberFormat="1" applyFont="1" applyFill="1" applyBorder="1" applyAlignment="1">
      <alignment horizontal="center" vertical="center" wrapText="1"/>
    </xf>
    <xf numFmtId="178" fontId="15" fillId="2" borderId="4" xfId="0" applyNumberFormat="1" applyFont="1" applyFill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/>
    </xf>
    <xf numFmtId="0" fontId="17" fillId="2" borderId="3" xfId="0" applyFont="1" applyFill="1" applyBorder="1" applyAlignment="1">
      <alignment horizontal="center" vertical="center"/>
    </xf>
    <xf numFmtId="178" fontId="47" fillId="30" borderId="13" xfId="0" applyNumberFormat="1" applyFont="1" applyFill="1" applyBorder="1" applyAlignment="1">
      <alignment horizontal="centerContinuous" vertical="center"/>
    </xf>
    <xf numFmtId="178" fontId="47" fillId="30" borderId="8" xfId="0" applyNumberFormat="1" applyFont="1" applyFill="1" applyBorder="1" applyAlignment="1">
      <alignment horizontal="centerContinuous" vertical="center"/>
    </xf>
    <xf numFmtId="178" fontId="47" fillId="30" borderId="65" xfId="0" applyNumberFormat="1" applyFont="1" applyFill="1" applyBorder="1" applyAlignment="1">
      <alignment horizontal="center" vertical="center"/>
    </xf>
    <xf numFmtId="178" fontId="47" fillId="30" borderId="66" xfId="0" applyNumberFormat="1" applyFont="1" applyFill="1" applyBorder="1" applyAlignment="1">
      <alignment horizontal="center" vertical="center"/>
    </xf>
    <xf numFmtId="178" fontId="47" fillId="30" borderId="67" xfId="0" applyNumberFormat="1" applyFont="1" applyFill="1" applyBorder="1" applyAlignment="1">
      <alignment horizontal="center" vertical="center"/>
    </xf>
    <xf numFmtId="178" fontId="10" fillId="5" borderId="20" xfId="0" applyNumberFormat="1" applyFont="1" applyFill="1" applyBorder="1" applyAlignment="1">
      <alignment horizontal="centerContinuous" vertical="center" wrapText="1"/>
    </xf>
    <xf numFmtId="178" fontId="47" fillId="30" borderId="68" xfId="0" applyNumberFormat="1" applyFont="1" applyFill="1" applyBorder="1" applyAlignment="1">
      <alignment horizontal="centerContinuous" vertical="center"/>
    </xf>
    <xf numFmtId="178" fontId="47" fillId="30" borderId="66" xfId="0" applyNumberFormat="1" applyFont="1" applyFill="1" applyBorder="1" applyAlignment="1">
      <alignment horizontal="centerContinuous" vertical="center"/>
    </xf>
    <xf numFmtId="0" fontId="47" fillId="30" borderId="66" xfId="0" applyFont="1" applyFill="1" applyBorder="1" applyAlignment="1">
      <alignment horizontal="centerContinuous" vertical="center"/>
    </xf>
    <xf numFmtId="0" fontId="10" fillId="5" borderId="19" xfId="0" applyNumberFormat="1" applyFont="1" applyFill="1" applyBorder="1" applyAlignment="1">
      <alignment horizontal="center" vertical="center" wrapText="1"/>
    </xf>
    <xf numFmtId="178" fontId="10" fillId="5" borderId="34" xfId="0" applyNumberFormat="1" applyFont="1" applyFill="1" applyBorder="1" applyAlignment="1">
      <alignment horizontal="center" vertical="center" wrapText="1"/>
    </xf>
    <xf numFmtId="178" fontId="10" fillId="5" borderId="18" xfId="0" applyNumberFormat="1" applyFont="1" applyFill="1" applyBorder="1" applyAlignment="1">
      <alignment horizontal="center" vertical="center" wrapText="1"/>
    </xf>
    <xf numFmtId="178" fontId="10" fillId="5" borderId="14" xfId="0" applyNumberFormat="1" applyFont="1" applyFill="1" applyBorder="1" applyAlignment="1">
      <alignment horizontal="center" vertical="center" wrapText="1"/>
    </xf>
    <xf numFmtId="178" fontId="10" fillId="5" borderId="15" xfId="0" applyNumberFormat="1" applyFont="1" applyFill="1" applyBorder="1" applyAlignment="1">
      <alignment horizontal="center" vertical="center" wrapText="1"/>
    </xf>
    <xf numFmtId="0" fontId="10" fillId="5" borderId="64" xfId="0" applyNumberFormat="1" applyFont="1" applyFill="1" applyBorder="1" applyAlignment="1">
      <alignment horizontal="center" vertical="center" wrapText="1"/>
    </xf>
    <xf numFmtId="178" fontId="10" fillId="5" borderId="37" xfId="0" applyNumberFormat="1" applyFont="1" applyFill="1" applyBorder="1" applyAlignment="1">
      <alignment horizontal="center" vertical="center" wrapText="1"/>
    </xf>
    <xf numFmtId="178" fontId="10" fillId="5" borderId="33" xfId="0" applyNumberFormat="1" applyFont="1" applyFill="1" applyBorder="1" applyAlignment="1">
      <alignment horizontal="center" vertical="center" wrapText="1"/>
    </xf>
    <xf numFmtId="178" fontId="10" fillId="5" borderId="7" xfId="0" applyNumberFormat="1" applyFont="1" applyFill="1" applyBorder="1" applyAlignment="1">
      <alignment horizontal="center" vertical="center" wrapText="1"/>
    </xf>
    <xf numFmtId="178" fontId="10" fillId="5" borderId="63" xfId="0" applyNumberFormat="1" applyFont="1" applyFill="1" applyBorder="1" applyAlignment="1">
      <alignment horizontal="center" vertical="center" wrapText="1"/>
    </xf>
    <xf numFmtId="178" fontId="10" fillId="5" borderId="13" xfId="0" applyNumberFormat="1" applyFont="1" applyFill="1" applyBorder="1" applyAlignment="1">
      <alignment horizontal="center" vertical="center" wrapText="1"/>
    </xf>
    <xf numFmtId="179" fontId="47" fillId="30" borderId="66" xfId="0" applyNumberFormat="1" applyFont="1" applyFill="1" applyBorder="1" applyAlignment="1">
      <alignment horizontal="center" vertical="center"/>
    </xf>
    <xf numFmtId="179" fontId="47" fillId="30" borderId="69" xfId="0" applyNumberFormat="1" applyFont="1" applyFill="1" applyBorder="1" applyAlignment="1">
      <alignment horizontal="center" vertical="center"/>
    </xf>
    <xf numFmtId="179" fontId="47" fillId="30" borderId="67" xfId="0" applyNumberFormat="1" applyFont="1" applyFill="1" applyBorder="1" applyAlignment="1">
      <alignment horizontal="center" vertical="center"/>
    </xf>
    <xf numFmtId="178" fontId="11" fillId="2" borderId="0" xfId="0" applyNumberFormat="1" applyFont="1" applyFill="1" applyAlignment="1">
      <alignment horizontal="center" vertical="center"/>
    </xf>
    <xf numFmtId="0" fontId="11" fillId="7" borderId="1" xfId="0" applyFont="1" applyFill="1" applyBorder="1" applyAlignment="1">
      <alignment horizontal="center" vertical="center" shrinkToFit="1"/>
    </xf>
    <xf numFmtId="178" fontId="17" fillId="2" borderId="0" xfId="0" applyNumberFormat="1" applyFont="1" applyFill="1" applyAlignment="1">
      <alignment vertical="center"/>
    </xf>
    <xf numFmtId="0" fontId="17" fillId="2" borderId="0" xfId="0" applyFont="1" applyFill="1" applyAlignment="1">
      <alignment vertical="center"/>
    </xf>
    <xf numFmtId="183" fontId="29" fillId="7" borderId="1" xfId="0" applyNumberFormat="1" applyFont="1" applyFill="1" applyBorder="1" applyAlignment="1">
      <alignment horizontal="center" vertical="center" wrapText="1" readingOrder="1"/>
    </xf>
    <xf numFmtId="178" fontId="47" fillId="30" borderId="2" xfId="0" applyNumberFormat="1" applyFont="1" applyFill="1" applyBorder="1" applyAlignment="1">
      <alignment horizontal="center" vertical="center"/>
    </xf>
    <xf numFmtId="178" fontId="47" fillId="30" borderId="1" xfId="0" applyNumberFormat="1" applyFont="1" applyFill="1" applyBorder="1" applyAlignment="1">
      <alignment horizontal="center" vertical="center"/>
    </xf>
    <xf numFmtId="178" fontId="47" fillId="30" borderId="3" xfId="0" applyNumberFormat="1" applyFont="1" applyFill="1" applyBorder="1" applyAlignment="1">
      <alignment horizontal="center" vertical="center"/>
    </xf>
    <xf numFmtId="0" fontId="10" fillId="5" borderId="2" xfId="0" applyNumberFormat="1" applyFont="1" applyFill="1" applyBorder="1" applyAlignment="1">
      <alignment horizontal="center" vertical="center" wrapText="1"/>
    </xf>
    <xf numFmtId="178" fontId="17" fillId="6" borderId="16" xfId="0" applyNumberFormat="1" applyFont="1" applyFill="1" applyBorder="1" applyAlignment="1">
      <alignment horizontal="centerContinuous" vertical="center"/>
    </xf>
    <xf numFmtId="178" fontId="17" fillId="6" borderId="14" xfId="0" applyNumberFormat="1" applyFont="1" applyFill="1" applyBorder="1" applyAlignment="1">
      <alignment horizontal="centerContinuous" vertical="center"/>
    </xf>
    <xf numFmtId="178" fontId="17" fillId="6" borderId="15" xfId="0" applyNumberFormat="1" applyFont="1" applyFill="1" applyBorder="1" applyAlignment="1">
      <alignment horizontal="centerContinuous" vertical="center"/>
    </xf>
    <xf numFmtId="178" fontId="8" fillId="2" borderId="1" xfId="0" applyNumberFormat="1" applyFont="1" applyFill="1" applyBorder="1" applyAlignment="1">
      <alignment horizontal="centerContinuous" vertical="center" wrapText="1"/>
    </xf>
    <xf numFmtId="178" fontId="8" fillId="2" borderId="3" xfId="0" applyNumberFormat="1" applyFont="1" applyFill="1" applyBorder="1" applyAlignment="1">
      <alignment horizontal="centerContinuous" vertical="center" wrapText="1"/>
    </xf>
    <xf numFmtId="176" fontId="8" fillId="2" borderId="9" xfId="0" applyNumberFormat="1" applyFont="1" applyFill="1" applyBorder="1" applyAlignment="1">
      <alignment horizontal="center" vertical="center"/>
    </xf>
    <xf numFmtId="178" fontId="10" fillId="2" borderId="9" xfId="0" applyNumberFormat="1" applyFont="1" applyFill="1" applyBorder="1" applyAlignment="1">
      <alignment horizontal="center" vertical="center" wrapText="1"/>
    </xf>
    <xf numFmtId="179" fontId="8" fillId="2" borderId="10" xfId="0" applyNumberFormat="1" applyFont="1" applyFill="1" applyBorder="1" applyAlignment="1">
      <alignment horizontal="center" vertical="center"/>
    </xf>
    <xf numFmtId="0" fontId="17" fillId="2" borderId="0" xfId="0" applyFont="1" applyFill="1" applyAlignment="1">
      <alignment horizontal="left" vertical="center"/>
    </xf>
    <xf numFmtId="181" fontId="11" fillId="7" borderId="1" xfId="109" applyNumberFormat="1" applyFont="1" applyFill="1" applyBorder="1" applyAlignment="1">
      <alignment horizontal="center" vertical="center"/>
    </xf>
    <xf numFmtId="178" fontId="17" fillId="2" borderId="9" xfId="0" applyNumberFormat="1" applyFont="1" applyFill="1" applyBorder="1" applyAlignment="1">
      <alignment vertical="center"/>
    </xf>
    <xf numFmtId="178" fontId="17" fillId="2" borderId="70" xfId="0" applyNumberFormat="1" applyFont="1" applyFill="1" applyBorder="1" applyAlignment="1">
      <alignment vertical="center"/>
    </xf>
    <xf numFmtId="178" fontId="17" fillId="2" borderId="7" xfId="0" applyNumberFormat="1" applyFont="1" applyFill="1" applyBorder="1" applyAlignment="1">
      <alignment vertical="center"/>
    </xf>
    <xf numFmtId="178" fontId="17" fillId="2" borderId="8" xfId="0" applyNumberFormat="1" applyFont="1" applyFill="1" applyBorder="1" applyAlignment="1">
      <alignment horizontal="left" vertical="center"/>
    </xf>
    <xf numFmtId="178" fontId="17" fillId="2" borderId="13" xfId="0" applyNumberFormat="1" applyFont="1" applyFill="1" applyBorder="1" applyAlignment="1">
      <alignment horizontal="centerContinuous" vertical="center"/>
    </xf>
    <xf numFmtId="0" fontId="17" fillId="2" borderId="8" xfId="0" applyFont="1" applyFill="1" applyBorder="1" applyAlignment="1">
      <alignment horizontal="left" vertical="center"/>
    </xf>
    <xf numFmtId="0" fontId="17" fillId="2" borderId="13" xfId="0" applyFont="1" applyFill="1" applyBorder="1" applyAlignment="1">
      <alignment horizontal="centerContinuous" vertical="center"/>
    </xf>
    <xf numFmtId="178" fontId="10" fillId="31" borderId="1" xfId="0" applyNumberFormat="1" applyFont="1" applyFill="1" applyBorder="1" applyAlignment="1">
      <alignment horizontal="center" vertical="center" wrapText="1"/>
    </xf>
    <xf numFmtId="178" fontId="8" fillId="2" borderId="1" xfId="0" applyNumberFormat="1" applyFont="1" applyFill="1" applyBorder="1" applyAlignment="1">
      <alignment horizontal="center" vertical="center" shrinkToFit="1"/>
    </xf>
    <xf numFmtId="178" fontId="8" fillId="2" borderId="3" xfId="0" applyNumberFormat="1" applyFont="1" applyFill="1" applyBorder="1" applyAlignment="1">
      <alignment horizontal="center" vertical="center" shrinkToFit="1"/>
    </xf>
    <xf numFmtId="178" fontId="47" fillId="32" borderId="8" xfId="0" applyNumberFormat="1" applyFont="1" applyFill="1" applyBorder="1" applyAlignment="1">
      <alignment horizontal="centerContinuous" vertical="center"/>
    </xf>
    <xf numFmtId="178" fontId="47" fillId="32" borderId="66" xfId="0" applyNumberFormat="1" applyFont="1" applyFill="1" applyBorder="1" applyAlignment="1">
      <alignment horizontal="center" vertical="center"/>
    </xf>
    <xf numFmtId="178" fontId="10" fillId="33" borderId="1" xfId="0" applyNumberFormat="1" applyFont="1" applyFill="1" applyBorder="1" applyAlignment="1">
      <alignment vertical="center" wrapText="1"/>
    </xf>
    <xf numFmtId="178" fontId="10" fillId="33" borderId="1" xfId="0" applyNumberFormat="1" applyFont="1" applyFill="1" applyBorder="1" applyAlignment="1">
      <alignment horizontal="center" vertical="center" wrapText="1"/>
    </xf>
    <xf numFmtId="177" fontId="46" fillId="2" borderId="0" xfId="0" applyNumberFormat="1" applyFont="1" applyFill="1" applyAlignment="1">
      <alignment horizontal="center" vertical="center"/>
    </xf>
    <xf numFmtId="178" fontId="11" fillId="2" borderId="0" xfId="1" applyNumberFormat="1" applyFont="1" applyFill="1" applyAlignment="1">
      <alignment horizontal="center" vertical="center"/>
    </xf>
    <xf numFmtId="0" fontId="17" fillId="2" borderId="1" xfId="0" applyFont="1" applyFill="1" applyBorder="1" applyAlignment="1">
      <alignment horizontal="center" vertical="center"/>
    </xf>
    <xf numFmtId="0" fontId="17" fillId="2" borderId="0" xfId="0" applyFont="1" applyFill="1" applyAlignment="1">
      <alignment horizontal="left" vertical="center"/>
    </xf>
    <xf numFmtId="178" fontId="17" fillId="2" borderId="71" xfId="0" applyNumberFormat="1" applyFont="1" applyFill="1" applyBorder="1" applyAlignment="1">
      <alignment vertical="center"/>
    </xf>
    <xf numFmtId="0" fontId="17" fillId="2" borderId="72" xfId="0" applyFont="1" applyFill="1" applyBorder="1" applyAlignment="1">
      <alignment horizontal="left" vertical="center"/>
    </xf>
    <xf numFmtId="178" fontId="17" fillId="2" borderId="0" xfId="0" applyNumberFormat="1" applyFont="1" applyFill="1" applyBorder="1" applyAlignment="1">
      <alignment vertical="center"/>
    </xf>
    <xf numFmtId="0" fontId="24" fillId="3" borderId="0" xfId="0" applyFont="1" applyFill="1" applyAlignment="1">
      <alignment horizontal="centerContinuous" vertical="center"/>
    </xf>
    <xf numFmtId="178" fontId="27" fillId="6" borderId="74" xfId="0" applyNumberFormat="1" applyFont="1" applyFill="1" applyBorder="1" applyAlignment="1">
      <alignment horizontal="centerContinuous" vertical="center"/>
    </xf>
    <xf numFmtId="178" fontId="27" fillId="6" borderId="75" xfId="0" applyNumberFormat="1" applyFont="1" applyFill="1" applyBorder="1" applyAlignment="1">
      <alignment horizontal="centerContinuous" vertical="center"/>
    </xf>
    <xf numFmtId="178" fontId="27" fillId="6" borderId="76" xfId="0" applyNumberFormat="1" applyFont="1" applyFill="1" applyBorder="1" applyAlignment="1">
      <alignment horizontal="centerContinuous" vertical="center"/>
    </xf>
    <xf numFmtId="178" fontId="27" fillId="2" borderId="74" xfId="0" applyNumberFormat="1" applyFont="1" applyFill="1" applyBorder="1" applyAlignment="1">
      <alignment horizontal="centerContinuous" vertical="center"/>
    </xf>
    <xf numFmtId="178" fontId="27" fillId="2" borderId="75" xfId="0" applyNumberFormat="1" applyFont="1" applyFill="1" applyBorder="1" applyAlignment="1">
      <alignment horizontal="centerContinuous" vertical="center"/>
    </xf>
    <xf numFmtId="178" fontId="27" fillId="2" borderId="76" xfId="0" applyNumberFormat="1" applyFont="1" applyFill="1" applyBorder="1" applyAlignment="1">
      <alignment horizontal="centerContinuous" vertical="center"/>
    </xf>
    <xf numFmtId="178" fontId="27" fillId="2" borderId="33" xfId="0" applyNumberFormat="1" applyFont="1" applyFill="1" applyBorder="1" applyAlignment="1">
      <alignment horizontal="center" vertical="center" shrinkToFit="1"/>
    </xf>
    <xf numFmtId="178" fontId="27" fillId="2" borderId="7" xfId="0" applyNumberFormat="1" applyFont="1" applyFill="1" applyBorder="1" applyAlignment="1">
      <alignment horizontal="center" vertical="center" shrinkToFit="1"/>
    </xf>
    <xf numFmtId="178" fontId="27" fillId="2" borderId="31" xfId="0" applyNumberFormat="1" applyFont="1" applyFill="1" applyBorder="1" applyAlignment="1">
      <alignment horizontal="center" vertical="center" shrinkToFit="1"/>
    </xf>
    <xf numFmtId="178" fontId="27" fillId="2" borderId="63" xfId="0" applyNumberFormat="1" applyFont="1" applyFill="1" applyBorder="1" applyAlignment="1">
      <alignment horizontal="center" vertical="center" shrinkToFit="1"/>
    </xf>
    <xf numFmtId="178" fontId="27" fillId="34" borderId="2" xfId="0" applyNumberFormat="1" applyFont="1" applyFill="1" applyBorder="1" applyAlignment="1">
      <alignment horizontal="centerContinuous" vertical="center"/>
    </xf>
    <xf numFmtId="178" fontId="27" fillId="34" borderId="8" xfId="0" applyNumberFormat="1" applyFont="1" applyFill="1" applyBorder="1" applyAlignment="1">
      <alignment horizontal="centerContinuous" vertical="center"/>
    </xf>
    <xf numFmtId="178" fontId="27" fillId="34" borderId="64" xfId="0" applyNumberFormat="1" applyFont="1" applyFill="1" applyBorder="1" applyAlignment="1">
      <alignment horizontal="center" vertical="center"/>
    </xf>
    <xf numFmtId="178" fontId="27" fillId="34" borderId="35" xfId="0" applyNumberFormat="1" applyFont="1" applyFill="1" applyBorder="1" applyAlignment="1">
      <alignment horizontal="center" vertical="center"/>
    </xf>
    <xf numFmtId="178" fontId="27" fillId="34" borderId="2" xfId="0" applyNumberFormat="1" applyFont="1" applyFill="1" applyBorder="1" applyAlignment="1">
      <alignment horizontal="center" vertical="center" shrinkToFit="1"/>
    </xf>
    <xf numFmtId="178" fontId="27" fillId="34" borderId="1" xfId="0" applyNumberFormat="1" applyFont="1" applyFill="1" applyBorder="1" applyAlignment="1">
      <alignment horizontal="center" vertical="center" shrinkToFit="1"/>
    </xf>
    <xf numFmtId="0" fontId="27" fillId="34" borderId="3" xfId="0" applyFont="1" applyFill="1" applyBorder="1" applyAlignment="1">
      <alignment horizontal="center" vertical="center"/>
    </xf>
    <xf numFmtId="178" fontId="48" fillId="32" borderId="2" xfId="0" applyNumberFormat="1" applyFont="1" applyFill="1" applyBorder="1" applyAlignment="1">
      <alignment horizontal="centerContinuous" vertical="center"/>
    </xf>
    <xf numFmtId="178" fontId="48" fillId="32" borderId="8" xfId="0" applyNumberFormat="1" applyFont="1" applyFill="1" applyBorder="1" applyAlignment="1">
      <alignment horizontal="centerContinuous" vertical="center"/>
    </xf>
    <xf numFmtId="178" fontId="48" fillId="32" borderId="1" xfId="0" applyNumberFormat="1" applyFont="1" applyFill="1" applyBorder="1" applyAlignment="1">
      <alignment horizontal="center" vertical="center"/>
    </xf>
    <xf numFmtId="178" fontId="48" fillId="32" borderId="3" xfId="0" applyNumberFormat="1" applyFont="1" applyFill="1" applyBorder="1" applyAlignment="1">
      <alignment horizontal="center" vertical="center"/>
    </xf>
    <xf numFmtId="177" fontId="27" fillId="2" borderId="3" xfId="0" applyNumberFormat="1" applyFont="1" applyFill="1" applyBorder="1" applyAlignment="1">
      <alignment horizontal="center" vertical="center"/>
    </xf>
    <xf numFmtId="178" fontId="28" fillId="2" borderId="35" xfId="0" applyNumberFormat="1" applyFont="1" applyFill="1" applyBorder="1" applyAlignment="1">
      <alignment horizontal="center" vertical="center" wrapText="1"/>
    </xf>
    <xf numFmtId="178" fontId="49" fillId="2" borderId="13" xfId="0" applyNumberFormat="1" applyFont="1" applyFill="1" applyBorder="1" applyAlignment="1">
      <alignment horizontal="center" vertical="center" wrapText="1"/>
    </xf>
    <xf numFmtId="178" fontId="49" fillId="2" borderId="1" xfId="0" applyNumberFormat="1" applyFont="1" applyFill="1" applyBorder="1" applyAlignment="1">
      <alignment horizontal="center" vertical="center" wrapText="1"/>
    </xf>
    <xf numFmtId="178" fontId="49" fillId="0" borderId="3" xfId="0" applyNumberFormat="1" applyFont="1" applyFill="1" applyBorder="1" applyAlignment="1">
      <alignment horizontal="center" vertical="center" wrapText="1"/>
    </xf>
    <xf numFmtId="178" fontId="49" fillId="0" borderId="1" xfId="0" applyNumberFormat="1" applyFont="1" applyFill="1" applyBorder="1" applyAlignment="1">
      <alignment horizontal="center" vertical="center" wrapText="1"/>
    </xf>
    <xf numFmtId="178" fontId="49" fillId="0" borderId="8" xfId="0" applyNumberFormat="1" applyFont="1" applyFill="1" applyBorder="1" applyAlignment="1">
      <alignment horizontal="center" vertical="center" wrapText="1"/>
    </xf>
    <xf numFmtId="177" fontId="27" fillId="2" borderId="5" xfId="0" applyNumberFormat="1" applyFont="1" applyFill="1" applyBorder="1" applyAlignment="1">
      <alignment horizontal="center" vertical="center"/>
    </xf>
    <xf numFmtId="178" fontId="28" fillId="2" borderId="36" xfId="0" applyNumberFormat="1" applyFont="1" applyFill="1" applyBorder="1" applyAlignment="1">
      <alignment horizontal="center" vertical="center" wrapText="1"/>
    </xf>
    <xf numFmtId="178" fontId="49" fillId="2" borderId="22" xfId="0" applyNumberFormat="1" applyFont="1" applyFill="1" applyBorder="1" applyAlignment="1">
      <alignment horizontal="center" vertical="center" wrapText="1"/>
    </xf>
    <xf numFmtId="178" fontId="49" fillId="2" borderId="4" xfId="0" applyNumberFormat="1" applyFont="1" applyFill="1" applyBorder="1" applyAlignment="1">
      <alignment horizontal="center" vertical="center" wrapText="1"/>
    </xf>
    <xf numFmtId="178" fontId="49" fillId="0" borderId="5" xfId="0" applyNumberFormat="1" applyFont="1" applyFill="1" applyBorder="1" applyAlignment="1">
      <alignment horizontal="center" vertical="center" wrapText="1"/>
    </xf>
    <xf numFmtId="178" fontId="49" fillId="0" borderId="4" xfId="0" applyNumberFormat="1" applyFont="1" applyFill="1" applyBorder="1" applyAlignment="1">
      <alignment horizontal="center" vertical="center" wrapText="1"/>
    </xf>
    <xf numFmtId="178" fontId="49" fillId="0" borderId="77" xfId="0" applyNumberFormat="1" applyFont="1" applyFill="1" applyBorder="1" applyAlignment="1">
      <alignment horizontal="center" vertical="center" wrapText="1"/>
    </xf>
    <xf numFmtId="178" fontId="27" fillId="2" borderId="16" xfId="0" applyNumberFormat="1" applyFont="1" applyFill="1" applyBorder="1" applyAlignment="1">
      <alignment horizontal="center" vertical="center"/>
    </xf>
    <xf numFmtId="178" fontId="27" fillId="2" borderId="14" xfId="0" applyNumberFormat="1" applyFont="1" applyFill="1" applyBorder="1" applyAlignment="1">
      <alignment horizontal="center" vertical="center"/>
    </xf>
    <xf numFmtId="178" fontId="27" fillId="2" borderId="15" xfId="0" applyNumberFormat="1" applyFont="1" applyFill="1" applyBorder="1" applyAlignment="1">
      <alignment horizontal="center" vertical="center"/>
    </xf>
    <xf numFmtId="178" fontId="27" fillId="2" borderId="2" xfId="0" applyNumberFormat="1" applyFont="1" applyFill="1" applyBorder="1" applyAlignment="1">
      <alignment horizontal="center" vertical="center" shrinkToFit="1"/>
    </xf>
    <xf numFmtId="178" fontId="27" fillId="2" borderId="1" xfId="0" applyNumberFormat="1" applyFont="1" applyFill="1" applyBorder="1" applyAlignment="1">
      <alignment horizontal="center" vertical="center" shrinkToFit="1"/>
    </xf>
    <xf numFmtId="0" fontId="27" fillId="2" borderId="3" xfId="0" applyFont="1" applyFill="1" applyBorder="1" applyAlignment="1">
      <alignment horizontal="center" vertical="center"/>
    </xf>
    <xf numFmtId="177" fontId="27" fillId="34" borderId="33" xfId="0" applyNumberFormat="1" applyFont="1" applyFill="1" applyBorder="1" applyAlignment="1">
      <alignment horizontal="center" vertical="center" shrinkToFit="1"/>
    </xf>
    <xf numFmtId="177" fontId="27" fillId="34" borderId="7" xfId="0" applyNumberFormat="1" applyFont="1" applyFill="1" applyBorder="1" applyAlignment="1">
      <alignment horizontal="center" vertical="center" shrinkToFit="1"/>
    </xf>
    <xf numFmtId="177" fontId="27" fillId="34" borderId="63" xfId="0" applyNumberFormat="1" applyFont="1" applyFill="1" applyBorder="1" applyAlignment="1">
      <alignment horizontal="center" vertical="center" shrinkToFit="1"/>
    </xf>
    <xf numFmtId="184" fontId="48" fillId="32" borderId="2" xfId="0" applyNumberFormat="1" applyFont="1" applyFill="1" applyBorder="1" applyAlignment="1">
      <alignment horizontal="center" vertical="center"/>
    </xf>
    <xf numFmtId="184" fontId="49" fillId="2" borderId="20" xfId="0" applyNumberFormat="1" applyFont="1" applyFill="1" applyBorder="1" applyAlignment="1">
      <alignment horizontal="center" vertical="center" wrapText="1"/>
    </xf>
    <xf numFmtId="184" fontId="49" fillId="2" borderId="21" xfId="0" applyNumberFormat="1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center" vertical="center"/>
    </xf>
    <xf numFmtId="3" fontId="10" fillId="2" borderId="9" xfId="0" applyNumberFormat="1" applyFont="1" applyFill="1" applyBorder="1" applyAlignment="1">
      <alignment horizontal="center" vertical="center" wrapText="1"/>
    </xf>
    <xf numFmtId="0" fontId="10" fillId="2" borderId="20" xfId="0" applyNumberFormat="1" applyFont="1" applyFill="1" applyBorder="1" applyAlignment="1">
      <alignment horizontal="center" vertical="center" wrapText="1"/>
    </xf>
    <xf numFmtId="178" fontId="10" fillId="2" borderId="35" xfId="0" applyNumberFormat="1" applyFont="1" applyFill="1" applyBorder="1" applyAlignment="1">
      <alignment horizontal="center" vertical="center" wrapText="1"/>
    </xf>
    <xf numFmtId="178" fontId="10" fillId="2" borderId="3" xfId="0" applyNumberFormat="1" applyFont="1" applyFill="1" applyBorder="1" applyAlignment="1">
      <alignment horizontal="center" vertical="center" wrapText="1"/>
    </xf>
    <xf numFmtId="0" fontId="10" fillId="2" borderId="60" xfId="0" applyNumberFormat="1" applyFont="1" applyFill="1" applyBorder="1" applyAlignment="1">
      <alignment horizontal="center" vertical="center" wrapText="1"/>
    </xf>
    <xf numFmtId="178" fontId="10" fillId="2" borderId="61" xfId="0" applyNumberFormat="1" applyFont="1" applyFill="1" applyBorder="1" applyAlignment="1">
      <alignment horizontal="center" vertical="center" wrapText="1"/>
    </xf>
    <xf numFmtId="178" fontId="10" fillId="2" borderId="10" xfId="0" applyNumberFormat="1" applyFont="1" applyFill="1" applyBorder="1" applyAlignment="1">
      <alignment horizontal="center" vertical="center" wrapText="1"/>
    </xf>
    <xf numFmtId="0" fontId="10" fillId="2" borderId="21" xfId="0" applyNumberFormat="1" applyFont="1" applyFill="1" applyBorder="1" applyAlignment="1">
      <alignment horizontal="center" vertical="center" wrapText="1"/>
    </xf>
    <xf numFmtId="178" fontId="10" fillId="2" borderId="36" xfId="0" applyNumberFormat="1" applyFont="1" applyFill="1" applyBorder="1" applyAlignment="1">
      <alignment horizontal="center" vertical="center" wrapText="1"/>
    </xf>
    <xf numFmtId="178" fontId="10" fillId="2" borderId="5" xfId="0" applyNumberFormat="1" applyFont="1" applyFill="1" applyBorder="1" applyAlignment="1">
      <alignment horizontal="center" vertical="center" wrapText="1"/>
    </xf>
    <xf numFmtId="178" fontId="10" fillId="2" borderId="13" xfId="0" applyNumberFormat="1" applyFont="1" applyFill="1" applyBorder="1" applyAlignment="1">
      <alignment horizontal="center" vertical="center" wrapText="1"/>
    </xf>
    <xf numFmtId="178" fontId="10" fillId="2" borderId="62" xfId="0" applyNumberFormat="1" applyFont="1" applyFill="1" applyBorder="1" applyAlignment="1">
      <alignment horizontal="center" vertical="center" wrapText="1"/>
    </xf>
    <xf numFmtId="178" fontId="10" fillId="2" borderId="22" xfId="0" applyNumberFormat="1" applyFont="1" applyFill="1" applyBorder="1" applyAlignment="1">
      <alignment horizontal="center" vertical="center" wrapText="1"/>
    </xf>
    <xf numFmtId="178" fontId="10" fillId="33" borderId="4" xfId="0" applyNumberFormat="1" applyFont="1" applyFill="1" applyBorder="1" applyAlignment="1">
      <alignment horizontal="center" vertical="center" wrapText="1"/>
    </xf>
    <xf numFmtId="178" fontId="6" fillId="5" borderId="1" xfId="0" applyNumberFormat="1" applyFont="1" applyFill="1" applyBorder="1" applyAlignment="1">
      <alignment horizontal="center" vertical="center" wrapText="1"/>
    </xf>
    <xf numFmtId="178" fontId="6" fillId="2" borderId="1" xfId="0" applyNumberFormat="1" applyFont="1" applyFill="1" applyBorder="1" applyAlignment="1">
      <alignment horizontal="center" vertical="center" wrapText="1"/>
    </xf>
    <xf numFmtId="178" fontId="6" fillId="2" borderId="9" xfId="0" applyNumberFormat="1" applyFont="1" applyFill="1" applyBorder="1" applyAlignment="1">
      <alignment horizontal="center" vertical="center" wrapText="1"/>
    </xf>
    <xf numFmtId="178" fontId="6" fillId="5" borderId="14" xfId="0" applyNumberFormat="1" applyFont="1" applyFill="1" applyBorder="1" applyAlignment="1">
      <alignment horizontal="center" vertical="center" wrapText="1"/>
    </xf>
    <xf numFmtId="178" fontId="6" fillId="2" borderId="4" xfId="0" applyNumberFormat="1" applyFont="1" applyFill="1" applyBorder="1" applyAlignment="1">
      <alignment horizontal="center" vertical="center" wrapText="1"/>
    </xf>
    <xf numFmtId="178" fontId="6" fillId="5" borderId="7" xfId="0" applyNumberFormat="1" applyFont="1" applyFill="1" applyBorder="1" applyAlignment="1">
      <alignment horizontal="center" vertical="center" wrapText="1"/>
    </xf>
    <xf numFmtId="184" fontId="47" fillId="30" borderId="65" xfId="0" applyNumberFormat="1" applyFont="1" applyFill="1" applyBorder="1" applyAlignment="1">
      <alignment horizontal="center" vertical="center"/>
    </xf>
    <xf numFmtId="184" fontId="10" fillId="5" borderId="20" xfId="0" applyNumberFormat="1" applyFont="1" applyFill="1" applyBorder="1" applyAlignment="1">
      <alignment horizontal="center" vertical="center" wrapText="1"/>
    </xf>
    <xf numFmtId="184" fontId="10" fillId="2" borderId="20" xfId="0" applyNumberFormat="1" applyFont="1" applyFill="1" applyBorder="1" applyAlignment="1">
      <alignment horizontal="center" vertical="center" wrapText="1"/>
    </xf>
    <xf numFmtId="184" fontId="10" fillId="2" borderId="60" xfId="0" applyNumberFormat="1" applyFont="1" applyFill="1" applyBorder="1" applyAlignment="1">
      <alignment horizontal="center" vertical="center" wrapText="1"/>
    </xf>
    <xf numFmtId="184" fontId="10" fillId="5" borderId="19" xfId="0" applyNumberFormat="1" applyFont="1" applyFill="1" applyBorder="1" applyAlignment="1">
      <alignment horizontal="center" vertical="center" wrapText="1"/>
    </xf>
    <xf numFmtId="184" fontId="10" fillId="2" borderId="21" xfId="0" applyNumberFormat="1" applyFont="1" applyFill="1" applyBorder="1" applyAlignment="1">
      <alignment horizontal="center" vertical="center" wrapText="1"/>
    </xf>
    <xf numFmtId="184" fontId="10" fillId="5" borderId="64" xfId="0" applyNumberFormat="1" applyFont="1" applyFill="1" applyBorder="1" applyAlignment="1">
      <alignment horizontal="center" vertical="center" wrapText="1"/>
    </xf>
    <xf numFmtId="0" fontId="11" fillId="2" borderId="0" xfId="0" applyFont="1" applyFill="1" applyAlignment="1">
      <alignment horizontal="center" vertical="center" wrapText="1"/>
    </xf>
    <xf numFmtId="182" fontId="15" fillId="2" borderId="1" xfId="0" applyNumberFormat="1" applyFont="1" applyFill="1" applyBorder="1" applyAlignment="1">
      <alignment horizontal="center" vertical="center"/>
    </xf>
    <xf numFmtId="182" fontId="15" fillId="2" borderId="4" xfId="0" applyNumberFormat="1" applyFont="1" applyFill="1" applyBorder="1" applyAlignment="1">
      <alignment horizontal="center" vertical="center"/>
    </xf>
    <xf numFmtId="178" fontId="46" fillId="30" borderId="66" xfId="0" applyNumberFormat="1" applyFont="1" applyFill="1" applyBorder="1" applyAlignment="1">
      <alignment horizontal="center" vertical="center"/>
    </xf>
    <xf numFmtId="0" fontId="17" fillId="2" borderId="0" xfId="0" applyFont="1" applyFill="1" applyAlignment="1">
      <alignment horizontal="left" vertical="center"/>
    </xf>
    <xf numFmtId="178" fontId="17" fillId="2" borderId="9" xfId="0" applyNumberFormat="1" applyFont="1" applyFill="1" applyBorder="1" applyAlignment="1">
      <alignment vertical="center" wrapText="1"/>
    </xf>
    <xf numFmtId="178" fontId="17" fillId="2" borderId="1" xfId="0" applyNumberFormat="1" applyFont="1" applyFill="1" applyBorder="1" applyAlignment="1">
      <alignment horizontal="left" vertical="center"/>
    </xf>
    <xf numFmtId="178" fontId="17" fillId="35" borderId="1" xfId="0" applyNumberFormat="1" applyFont="1" applyFill="1" applyBorder="1" applyAlignment="1">
      <alignment horizontal="left" vertical="center"/>
    </xf>
    <xf numFmtId="0" fontId="17" fillId="35" borderId="1" xfId="0" applyFont="1" applyFill="1" applyBorder="1" applyAlignment="1">
      <alignment horizontal="left" vertical="center"/>
    </xf>
    <xf numFmtId="0" fontId="17" fillId="2" borderId="1" xfId="0" applyFont="1" applyFill="1" applyBorder="1" applyAlignment="1">
      <alignment horizontal="left" vertical="center"/>
    </xf>
    <xf numFmtId="178" fontId="17" fillId="36" borderId="1" xfId="0" applyNumberFormat="1" applyFont="1" applyFill="1" applyBorder="1" applyAlignment="1">
      <alignment horizontal="left" vertical="center"/>
    </xf>
    <xf numFmtId="0" fontId="17" fillId="36" borderId="1" xfId="0" applyFont="1" applyFill="1" applyBorder="1" applyAlignment="1">
      <alignment horizontal="left" vertical="center"/>
    </xf>
    <xf numFmtId="0" fontId="17" fillId="0" borderId="0" xfId="0" applyFont="1" applyFill="1" applyBorder="1" applyAlignment="1">
      <alignment horizontal="left" vertical="center"/>
    </xf>
    <xf numFmtId="0" fontId="17" fillId="2" borderId="0" xfId="0" applyFont="1" applyFill="1" applyBorder="1" applyAlignment="1">
      <alignment horizontal="centerContinuous" vertical="center"/>
    </xf>
    <xf numFmtId="178" fontId="46" fillId="2" borderId="0" xfId="1" applyNumberFormat="1" applyFont="1" applyFill="1" applyAlignment="1">
      <alignment horizontal="center" vertical="center"/>
    </xf>
    <xf numFmtId="178" fontId="17" fillId="6" borderId="1" xfId="0" applyNumberFormat="1" applyFont="1" applyFill="1" applyBorder="1" applyAlignment="1">
      <alignment horizontal="centerContinuous" vertical="center"/>
    </xf>
    <xf numFmtId="178" fontId="8" fillId="35" borderId="1" xfId="0" applyNumberFormat="1" applyFont="1" applyFill="1" applyBorder="1" applyAlignment="1">
      <alignment horizontal="center" vertical="center" shrinkToFit="1"/>
    </xf>
    <xf numFmtId="178" fontId="8" fillId="36" borderId="1" xfId="0" applyNumberFormat="1" applyFont="1" applyFill="1" applyBorder="1" applyAlignment="1">
      <alignment horizontal="center" vertical="center" shrinkToFit="1"/>
    </xf>
    <xf numFmtId="178" fontId="8" fillId="34" borderId="1" xfId="0" applyNumberFormat="1" applyFont="1" applyFill="1" applyBorder="1" applyAlignment="1">
      <alignment horizontal="centerContinuous" vertical="center"/>
    </xf>
    <xf numFmtId="178" fontId="8" fillId="34" borderId="1" xfId="0" applyNumberFormat="1" applyFont="1" applyFill="1" applyBorder="1" applyAlignment="1">
      <alignment horizontal="center" vertical="center"/>
    </xf>
    <xf numFmtId="177" fontId="8" fillId="34" borderId="1" xfId="0" applyNumberFormat="1" applyFont="1" applyFill="1" applyBorder="1" applyAlignment="1">
      <alignment horizontal="center" vertical="center" shrinkToFit="1"/>
    </xf>
    <xf numFmtId="178" fontId="8" fillId="34" borderId="1" xfId="0" applyNumberFormat="1" applyFont="1" applyFill="1" applyBorder="1" applyAlignment="1">
      <alignment horizontal="center" vertical="center" shrinkToFit="1"/>
    </xf>
    <xf numFmtId="178" fontId="47" fillId="32" borderId="9" xfId="0" applyNumberFormat="1" applyFont="1" applyFill="1" applyBorder="1" applyAlignment="1">
      <alignment horizontal="centerContinuous" vertical="center"/>
    </xf>
    <xf numFmtId="178" fontId="47" fillId="32" borderId="1" xfId="0" applyNumberFormat="1" applyFont="1" applyFill="1" applyBorder="1" applyAlignment="1">
      <alignment horizontal="centerContinuous" vertical="center"/>
    </xf>
    <xf numFmtId="178" fontId="47" fillId="32" borderId="1" xfId="0" applyNumberFormat="1" applyFont="1" applyFill="1" applyBorder="1" applyAlignment="1">
      <alignment horizontal="center" vertical="center"/>
    </xf>
    <xf numFmtId="177" fontId="8" fillId="2" borderId="9" xfId="0" applyNumberFormat="1" applyFont="1" applyFill="1" applyBorder="1" applyAlignment="1">
      <alignment horizontal="center" vertical="center"/>
    </xf>
    <xf numFmtId="0" fontId="10" fillId="2" borderId="1" xfId="0" applyNumberFormat="1" applyFont="1" applyFill="1" applyBorder="1" applyAlignment="1">
      <alignment horizontal="center" vertical="center" wrapText="1"/>
    </xf>
    <xf numFmtId="177" fontId="8" fillId="2" borderId="70" xfId="0" applyNumberFormat="1" applyFont="1" applyFill="1" applyBorder="1" applyAlignment="1">
      <alignment horizontal="center" vertical="center"/>
    </xf>
    <xf numFmtId="177" fontId="8" fillId="2" borderId="7" xfId="0" applyNumberFormat="1" applyFont="1" applyFill="1" applyBorder="1" applyAlignment="1">
      <alignment horizontal="center" vertical="center"/>
    </xf>
    <xf numFmtId="0" fontId="11" fillId="2" borderId="0" xfId="0" applyFont="1" applyFill="1" applyAlignment="1">
      <alignment horizontal="left" vertical="center"/>
    </xf>
    <xf numFmtId="0" fontId="20" fillId="2" borderId="0" xfId="0" applyFont="1" applyFill="1" applyAlignment="1">
      <alignment vertical="center"/>
    </xf>
    <xf numFmtId="178" fontId="6" fillId="2" borderId="0" xfId="1" applyNumberFormat="1" applyFont="1" applyFill="1" applyAlignment="1">
      <alignment horizontal="center" vertical="center"/>
    </xf>
    <xf numFmtId="178" fontId="17" fillId="6" borderId="8" xfId="0" applyNumberFormat="1" applyFont="1" applyFill="1" applyBorder="1" applyAlignment="1">
      <alignment horizontal="centerContinuous" vertical="center"/>
    </xf>
    <xf numFmtId="178" fontId="17" fillId="6" borderId="72" xfId="0" applyNumberFormat="1" applyFont="1" applyFill="1" applyBorder="1" applyAlignment="1">
      <alignment horizontal="centerContinuous" vertical="center"/>
    </xf>
    <xf numFmtId="178" fontId="17" fillId="6" borderId="13" xfId="0" applyNumberFormat="1" applyFont="1" applyFill="1" applyBorder="1" applyAlignment="1">
      <alignment horizontal="centerContinuous" vertical="center"/>
    </xf>
    <xf numFmtId="0" fontId="17" fillId="2" borderId="0" xfId="0" applyFont="1" applyFill="1" applyAlignment="1">
      <alignment horizontal="left" vertical="center"/>
    </xf>
    <xf numFmtId="178" fontId="8" fillId="0" borderId="13" xfId="0" applyNumberFormat="1" applyFont="1" applyFill="1" applyBorder="1" applyAlignment="1">
      <alignment horizontal="center" vertical="center" shrinkToFit="1"/>
    </xf>
    <xf numFmtId="178" fontId="8" fillId="0" borderId="1" xfId="0" applyNumberFormat="1" applyFont="1" applyFill="1" applyBorder="1" applyAlignment="1">
      <alignment horizontal="center" vertical="center" shrinkToFit="1"/>
    </xf>
    <xf numFmtId="178" fontId="8" fillId="36" borderId="8" xfId="0" applyNumberFormat="1" applyFont="1" applyFill="1" applyBorder="1" applyAlignment="1">
      <alignment horizontal="center" vertical="center" shrinkToFit="1"/>
    </xf>
    <xf numFmtId="178" fontId="8" fillId="36" borderId="3" xfId="0" applyNumberFormat="1" applyFont="1" applyFill="1" applyBorder="1" applyAlignment="1">
      <alignment horizontal="center" vertical="center" shrinkToFit="1"/>
    </xf>
    <xf numFmtId="178" fontId="8" fillId="34" borderId="37" xfId="0" applyNumberFormat="1" applyFont="1" applyFill="1" applyBorder="1" applyAlignment="1">
      <alignment horizontal="center" vertical="center"/>
    </xf>
    <xf numFmtId="178" fontId="47" fillId="34" borderId="37" xfId="0" applyNumberFormat="1" applyFont="1" applyFill="1" applyBorder="1" applyAlignment="1">
      <alignment horizontal="center" vertical="center"/>
    </xf>
    <xf numFmtId="177" fontId="8" fillId="34" borderId="81" xfId="0" applyNumberFormat="1" applyFont="1" applyFill="1" applyBorder="1" applyAlignment="1">
      <alignment horizontal="center" vertical="center" shrinkToFit="1"/>
    </xf>
    <xf numFmtId="177" fontId="8" fillId="34" borderId="82" xfId="0" applyNumberFormat="1" applyFont="1" applyFill="1" applyBorder="1" applyAlignment="1">
      <alignment horizontal="center" vertical="center" shrinkToFit="1"/>
    </xf>
    <xf numFmtId="178" fontId="8" fillId="34" borderId="82" xfId="0" applyNumberFormat="1" applyFont="1" applyFill="1" applyBorder="1" applyAlignment="1">
      <alignment horizontal="center" vertical="center" shrinkToFit="1"/>
    </xf>
    <xf numFmtId="178" fontId="8" fillId="34" borderId="83" xfId="0" applyNumberFormat="1" applyFont="1" applyFill="1" applyBorder="1" applyAlignment="1">
      <alignment horizontal="center" vertical="center" shrinkToFit="1"/>
    </xf>
    <xf numFmtId="178" fontId="47" fillId="32" borderId="2" xfId="0" applyNumberFormat="1" applyFont="1" applyFill="1" applyBorder="1" applyAlignment="1">
      <alignment horizontal="centerContinuous" vertical="center"/>
    </xf>
    <xf numFmtId="178" fontId="47" fillId="32" borderId="35" xfId="0" applyNumberFormat="1" applyFont="1" applyFill="1" applyBorder="1" applyAlignment="1">
      <alignment horizontal="center" vertical="center"/>
    </xf>
    <xf numFmtId="178" fontId="47" fillId="37" borderId="84" xfId="0" applyNumberFormat="1" applyFont="1" applyFill="1" applyBorder="1" applyAlignment="1">
      <alignment horizontal="center" vertical="center"/>
    </xf>
    <xf numFmtId="178" fontId="47" fillId="32" borderId="68" xfId="0" applyNumberFormat="1" applyFont="1" applyFill="1" applyBorder="1" applyAlignment="1">
      <alignment horizontal="center" vertical="center"/>
    </xf>
    <xf numFmtId="178" fontId="47" fillId="32" borderId="67" xfId="0" applyNumberFormat="1" applyFont="1" applyFill="1" applyBorder="1" applyAlignment="1">
      <alignment horizontal="center" vertical="center"/>
    </xf>
    <xf numFmtId="0" fontId="10" fillId="2" borderId="35" xfId="0" applyNumberFormat="1" applyFont="1" applyFill="1" applyBorder="1" applyAlignment="1">
      <alignment horizontal="center" vertical="center" wrapText="1"/>
    </xf>
    <xf numFmtId="178" fontId="47" fillId="37" borderId="85" xfId="0" applyNumberFormat="1" applyFont="1" applyFill="1" applyBorder="1" applyAlignment="1">
      <alignment horizontal="center" vertical="center" wrapText="1"/>
    </xf>
    <xf numFmtId="178" fontId="10" fillId="2" borderId="8" xfId="0" applyNumberFormat="1" applyFont="1" applyFill="1" applyBorder="1" applyAlignment="1">
      <alignment horizontal="center" vertical="center" wrapText="1"/>
    </xf>
    <xf numFmtId="0" fontId="10" fillId="2" borderId="61" xfId="0" applyNumberFormat="1" applyFont="1" applyFill="1" applyBorder="1" applyAlignment="1">
      <alignment horizontal="center" vertical="center" wrapText="1"/>
    </xf>
    <xf numFmtId="178" fontId="10" fillId="2" borderId="86" xfId="0" applyNumberFormat="1" applyFont="1" applyFill="1" applyBorder="1" applyAlignment="1">
      <alignment horizontal="center" vertical="center" wrapText="1"/>
    </xf>
    <xf numFmtId="0" fontId="10" fillId="2" borderId="36" xfId="0" applyNumberFormat="1" applyFont="1" applyFill="1" applyBorder="1" applyAlignment="1">
      <alignment horizontal="center" vertical="center" wrapText="1"/>
    </xf>
    <xf numFmtId="178" fontId="47" fillId="37" borderId="87" xfId="0" applyNumberFormat="1" applyFont="1" applyFill="1" applyBorder="1" applyAlignment="1">
      <alignment horizontal="center" vertical="center" wrapText="1"/>
    </xf>
    <xf numFmtId="178" fontId="10" fillId="2" borderId="77" xfId="0" applyNumberFormat="1" applyFont="1" applyFill="1" applyBorder="1" applyAlignment="1">
      <alignment horizontal="center" vertical="center" wrapText="1"/>
    </xf>
    <xf numFmtId="185" fontId="12" fillId="2" borderId="0" xfId="0" applyNumberFormat="1" applyFont="1" applyFill="1" applyAlignment="1">
      <alignment horizontal="center" vertical="center"/>
    </xf>
    <xf numFmtId="178" fontId="10" fillId="5" borderId="33" xfId="0" applyNumberFormat="1" applyFont="1" applyFill="1" applyBorder="1" applyAlignment="1">
      <alignment horizontal="centerContinuous" vertical="center" wrapText="1"/>
    </xf>
    <xf numFmtId="177" fontId="10" fillId="5" borderId="7" xfId="0" quotePrefix="1" applyNumberFormat="1" applyFont="1" applyFill="1" applyBorder="1" applyAlignment="1">
      <alignment horizontal="center" vertical="center" wrapText="1"/>
    </xf>
    <xf numFmtId="178" fontId="8" fillId="5" borderId="7" xfId="0" applyNumberFormat="1" applyFont="1" applyFill="1" applyBorder="1" applyAlignment="1">
      <alignment horizontal="center" vertical="center"/>
    </xf>
    <xf numFmtId="179" fontId="8" fillId="5" borderId="63" xfId="0" applyNumberFormat="1" applyFont="1" applyFill="1" applyBorder="1" applyAlignment="1">
      <alignment horizontal="center" vertical="center"/>
    </xf>
    <xf numFmtId="0" fontId="50" fillId="2" borderId="0" xfId="0" applyFont="1" applyFill="1" applyAlignment="1">
      <alignment horizontal="center" vertical="center"/>
    </xf>
    <xf numFmtId="0" fontId="50" fillId="2" borderId="0" xfId="0" applyFont="1" applyFill="1" applyBorder="1" applyAlignment="1">
      <alignment horizontal="center" vertical="center"/>
    </xf>
    <xf numFmtId="178" fontId="50" fillId="2" borderId="0" xfId="0" applyNumberFormat="1" applyFont="1" applyFill="1" applyAlignment="1">
      <alignment horizontal="center" vertical="center"/>
    </xf>
    <xf numFmtId="178" fontId="47" fillId="32" borderId="3" xfId="0" applyNumberFormat="1" applyFont="1" applyFill="1" applyBorder="1" applyAlignment="1">
      <alignment horizontal="centerContinuous" vertical="center"/>
    </xf>
    <xf numFmtId="178" fontId="47" fillId="31" borderId="2" xfId="0" applyNumberFormat="1" applyFont="1" applyFill="1" applyBorder="1" applyAlignment="1">
      <alignment horizontal="centerContinuous" vertical="center"/>
    </xf>
    <xf numFmtId="178" fontId="47" fillId="31" borderId="1" xfId="0" applyNumberFormat="1" applyFont="1" applyFill="1" applyBorder="1" applyAlignment="1">
      <alignment horizontal="centerContinuous" vertical="center"/>
    </xf>
    <xf numFmtId="0" fontId="10" fillId="31" borderId="1" xfId="0" applyNumberFormat="1" applyFont="1" applyFill="1" applyBorder="1" applyAlignment="1">
      <alignment horizontal="center" vertical="center" wrapText="1"/>
    </xf>
    <xf numFmtId="178" fontId="10" fillId="33" borderId="3" xfId="0" applyNumberFormat="1" applyFont="1" applyFill="1" applyBorder="1" applyAlignment="1">
      <alignment vertical="center" wrapText="1"/>
    </xf>
    <xf numFmtId="178" fontId="10" fillId="5" borderId="1" xfId="0" applyNumberFormat="1" applyFont="1" applyFill="1" applyBorder="1" applyAlignment="1">
      <alignment horizontal="centerContinuous" vertical="center" wrapText="1"/>
    </xf>
    <xf numFmtId="0" fontId="10" fillId="5" borderId="1" xfId="0" applyNumberFormat="1" applyFont="1" applyFill="1" applyBorder="1" applyAlignment="1">
      <alignment horizontal="center" vertical="center" wrapText="1"/>
    </xf>
    <xf numFmtId="178" fontId="10" fillId="33" borderId="3" xfId="0" applyNumberFormat="1" applyFont="1" applyFill="1" applyBorder="1" applyAlignment="1">
      <alignment horizontal="center" vertical="center" wrapText="1"/>
    </xf>
    <xf numFmtId="177" fontId="8" fillId="2" borderId="2" xfId="0" applyNumberFormat="1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8" fillId="2" borderId="6" xfId="0" applyFont="1" applyFill="1" applyBorder="1" applyAlignment="1">
      <alignment horizontal="center" vertical="center"/>
    </xf>
    <xf numFmtId="0" fontId="10" fillId="2" borderId="4" xfId="0" applyNumberFormat="1" applyFont="1" applyFill="1" applyBorder="1" applyAlignment="1">
      <alignment horizontal="center" vertical="center" wrapText="1"/>
    </xf>
    <xf numFmtId="178" fontId="10" fillId="33" borderId="5" xfId="0" applyNumberFormat="1" applyFont="1" applyFill="1" applyBorder="1" applyAlignment="1">
      <alignment horizontal="center" vertical="center" wrapText="1"/>
    </xf>
    <xf numFmtId="0" fontId="51" fillId="2" borderId="0" xfId="0" applyFont="1" applyFill="1" applyAlignment="1">
      <alignment horizontal="center" vertical="center"/>
    </xf>
    <xf numFmtId="0" fontId="52" fillId="2" borderId="0" xfId="0" applyFont="1" applyFill="1" applyBorder="1" applyAlignment="1">
      <alignment horizontal="center" vertical="center"/>
    </xf>
    <xf numFmtId="177" fontId="52" fillId="2" borderId="0" xfId="0" applyNumberFormat="1" applyFont="1" applyFill="1" applyAlignment="1">
      <alignment horizontal="center" vertical="center"/>
    </xf>
    <xf numFmtId="181" fontId="46" fillId="2" borderId="0" xfId="0" applyNumberFormat="1" applyFont="1" applyFill="1" applyAlignment="1">
      <alignment horizontal="center" vertical="center"/>
    </xf>
    <xf numFmtId="0" fontId="11" fillId="2" borderId="0" xfId="0" quotePrefix="1" applyFont="1" applyFill="1" applyAlignment="1">
      <alignment horizontal="center" vertical="center"/>
    </xf>
    <xf numFmtId="0" fontId="17" fillId="2" borderId="1" xfId="0" applyFont="1" applyFill="1" applyBorder="1" applyAlignment="1">
      <alignment horizontal="center" vertical="center"/>
    </xf>
    <xf numFmtId="0" fontId="17" fillId="2" borderId="3" xfId="0" applyFont="1" applyFill="1" applyBorder="1" applyAlignment="1">
      <alignment horizontal="center" vertical="center"/>
    </xf>
    <xf numFmtId="177" fontId="20" fillId="4" borderId="13" xfId="0" applyNumberFormat="1" applyFont="1" applyFill="1" applyBorder="1" applyAlignment="1">
      <alignment horizontal="center" vertical="center" wrapText="1"/>
    </xf>
    <xf numFmtId="186" fontId="20" fillId="4" borderId="13" xfId="0" applyNumberFormat="1" applyFont="1" applyFill="1" applyBorder="1" applyAlignment="1">
      <alignment horizontal="center" vertical="center" wrapText="1"/>
    </xf>
    <xf numFmtId="176" fontId="17" fillId="2" borderId="13" xfId="0" applyNumberFormat="1" applyFont="1" applyFill="1" applyBorder="1" applyAlignment="1">
      <alignment horizontal="center" vertical="center"/>
    </xf>
    <xf numFmtId="176" fontId="17" fillId="2" borderId="22" xfId="0" applyNumberFormat="1" applyFont="1" applyFill="1" applyBorder="1" applyAlignment="1">
      <alignment horizontal="center" vertical="center"/>
    </xf>
    <xf numFmtId="186" fontId="20" fillId="0" borderId="13" xfId="0" applyNumberFormat="1" applyFont="1" applyFill="1" applyBorder="1" applyAlignment="1">
      <alignment horizontal="center" vertical="center" wrapText="1"/>
    </xf>
    <xf numFmtId="186" fontId="20" fillId="0" borderId="4" xfId="0" applyNumberFormat="1" applyFont="1" applyFill="1" applyBorder="1" applyAlignment="1">
      <alignment horizontal="center" vertical="center" wrapText="1"/>
    </xf>
    <xf numFmtId="177" fontId="17" fillId="5" borderId="2" xfId="0" applyNumberFormat="1" applyFont="1" applyFill="1" applyBorder="1" applyAlignment="1">
      <alignment horizontal="center" vertical="center"/>
    </xf>
    <xf numFmtId="186" fontId="20" fillId="5" borderId="13" xfId="0" applyNumberFormat="1" applyFont="1" applyFill="1" applyBorder="1" applyAlignment="1">
      <alignment horizontal="center" vertical="center" wrapText="1"/>
    </xf>
    <xf numFmtId="176" fontId="20" fillId="5" borderId="13" xfId="0" applyNumberFormat="1" applyFont="1" applyFill="1" applyBorder="1" applyAlignment="1">
      <alignment horizontal="center" vertical="center" wrapText="1"/>
    </xf>
    <xf numFmtId="176" fontId="17" fillId="5" borderId="13" xfId="0" applyNumberFormat="1" applyFont="1" applyFill="1" applyBorder="1" applyAlignment="1">
      <alignment horizontal="center" vertical="center"/>
    </xf>
    <xf numFmtId="182" fontId="15" fillId="5" borderId="1" xfId="0" applyNumberFormat="1" applyFont="1" applyFill="1" applyBorder="1" applyAlignment="1">
      <alignment horizontal="center" vertical="center" wrapText="1"/>
    </xf>
    <xf numFmtId="182" fontId="18" fillId="5" borderId="1" xfId="0" applyNumberFormat="1" applyFont="1" applyFill="1" applyBorder="1" applyAlignment="1">
      <alignment horizontal="center" vertical="center"/>
    </xf>
    <xf numFmtId="182" fontId="14" fillId="5" borderId="1" xfId="0" applyNumberFormat="1" applyFont="1" applyFill="1" applyBorder="1" applyAlignment="1">
      <alignment horizontal="center" vertical="center"/>
    </xf>
    <xf numFmtId="182" fontId="15" fillId="5" borderId="1" xfId="0" applyNumberFormat="1" applyFont="1" applyFill="1" applyBorder="1" applyAlignment="1">
      <alignment horizontal="center" vertical="center"/>
    </xf>
    <xf numFmtId="176" fontId="20" fillId="5" borderId="22" xfId="0" applyNumberFormat="1" applyFont="1" applyFill="1" applyBorder="1" applyAlignment="1">
      <alignment horizontal="center" vertical="center" wrapText="1"/>
    </xf>
    <xf numFmtId="0" fontId="54" fillId="38" borderId="0" xfId="0" applyNumberFormat="1" applyFont="1" applyFill="1" applyBorder="1" applyAlignment="1">
      <alignment horizontal="center" vertical="center"/>
    </xf>
    <xf numFmtId="0" fontId="54" fillId="38" borderId="0" xfId="0" applyNumberFormat="1" applyFont="1" applyFill="1" applyAlignment="1">
      <alignment horizontal="center" vertical="center"/>
    </xf>
    <xf numFmtId="0" fontId="29" fillId="38" borderId="0" xfId="0" applyNumberFormat="1" applyFont="1" applyFill="1" applyBorder="1" applyAlignment="1">
      <alignment horizontal="center" vertical="center"/>
    </xf>
    <xf numFmtId="176" fontId="17" fillId="5" borderId="22" xfId="0" applyNumberFormat="1" applyFont="1" applyFill="1" applyBorder="1" applyAlignment="1">
      <alignment horizontal="center" vertical="center"/>
    </xf>
    <xf numFmtId="0" fontId="0" fillId="38" borderId="0" xfId="0" applyNumberFormat="1" applyFont="1" applyFill="1" applyAlignment="1">
      <alignment horizontal="center" vertical="center"/>
    </xf>
    <xf numFmtId="0" fontId="50" fillId="2" borderId="1" xfId="0" applyFont="1" applyFill="1" applyBorder="1" applyAlignment="1">
      <alignment horizontal="center" vertical="center"/>
    </xf>
    <xf numFmtId="0" fontId="59" fillId="2" borderId="1" xfId="0" applyFont="1" applyFill="1" applyBorder="1" applyAlignment="1">
      <alignment horizontal="center" vertical="center"/>
    </xf>
    <xf numFmtId="189" fontId="59" fillId="2" borderId="1" xfId="152" applyNumberFormat="1" applyFont="1" applyFill="1" applyBorder="1" applyAlignment="1">
      <alignment horizontal="right" vertical="center"/>
    </xf>
    <xf numFmtId="0" fontId="59" fillId="2" borderId="91" xfId="0" applyFont="1" applyFill="1" applyBorder="1" applyAlignment="1">
      <alignment horizontal="center" vertical="center"/>
    </xf>
    <xf numFmtId="176" fontId="59" fillId="2" borderId="92" xfId="0" applyNumberFormat="1" applyFont="1" applyFill="1" applyBorder="1" applyAlignment="1">
      <alignment horizontal="center" vertical="center"/>
    </xf>
    <xf numFmtId="176" fontId="59" fillId="2" borderId="91" xfId="0" applyNumberFormat="1" applyFont="1" applyFill="1" applyBorder="1" applyAlignment="1">
      <alignment horizontal="center" vertical="center"/>
    </xf>
    <xf numFmtId="0" fontId="57" fillId="40" borderId="91" xfId="0" applyNumberFormat="1" applyFont="1" applyFill="1" applyBorder="1" applyAlignment="1">
      <alignment vertical="center"/>
    </xf>
    <xf numFmtId="0" fontId="57" fillId="40" borderId="90" xfId="0" applyNumberFormat="1" applyFont="1" applyFill="1" applyBorder="1" applyAlignment="1">
      <alignment vertical="center"/>
    </xf>
    <xf numFmtId="0" fontId="57" fillId="40" borderId="92" xfId="0" applyNumberFormat="1" applyFont="1" applyFill="1" applyBorder="1" applyAlignment="1">
      <alignment vertical="center"/>
    </xf>
    <xf numFmtId="0" fontId="57" fillId="40" borderId="1" xfId="0" applyNumberFormat="1" applyFont="1" applyFill="1" applyBorder="1" applyAlignment="1">
      <alignment horizontal="center" vertical="center"/>
    </xf>
    <xf numFmtId="0" fontId="29" fillId="40" borderId="1" xfId="0" applyNumberFormat="1" applyFont="1" applyFill="1" applyBorder="1" applyAlignment="1">
      <alignment horizontal="center" vertical="center"/>
    </xf>
    <xf numFmtId="0" fontId="59" fillId="41" borderId="1" xfId="0" applyFont="1" applyFill="1" applyBorder="1" applyAlignment="1">
      <alignment horizontal="center" vertical="center"/>
    </xf>
    <xf numFmtId="189" fontId="59" fillId="41" borderId="1" xfId="152" applyNumberFormat="1" applyFont="1" applyFill="1" applyBorder="1" applyAlignment="1">
      <alignment horizontal="right" vertical="center"/>
    </xf>
    <xf numFmtId="187" fontId="59" fillId="41" borderId="90" xfId="0" applyNumberFormat="1" applyFont="1" applyFill="1" applyBorder="1" applyAlignment="1">
      <alignment horizontal="right" vertical="center"/>
    </xf>
    <xf numFmtId="187" fontId="59" fillId="41" borderId="91" xfId="0" applyNumberFormat="1" applyFont="1" applyFill="1" applyBorder="1" applyAlignment="1">
      <alignment horizontal="right" vertical="center"/>
    </xf>
    <xf numFmtId="187" fontId="59" fillId="41" borderId="92" xfId="0" applyNumberFormat="1" applyFont="1" applyFill="1" applyBorder="1" applyAlignment="1">
      <alignment horizontal="right" vertical="center"/>
    </xf>
    <xf numFmtId="0" fontId="11" fillId="41" borderId="1" xfId="0" applyFont="1" applyFill="1" applyBorder="1" applyAlignment="1">
      <alignment horizontal="center" vertical="center"/>
    </xf>
    <xf numFmtId="189" fontId="11" fillId="41" borderId="1" xfId="152" applyNumberFormat="1" applyFont="1" applyFill="1" applyBorder="1" applyAlignment="1">
      <alignment horizontal="center" vertical="center"/>
    </xf>
    <xf numFmtId="177" fontId="11" fillId="41" borderId="1" xfId="0" applyNumberFormat="1" applyFont="1" applyFill="1" applyBorder="1" applyAlignment="1">
      <alignment horizontal="center" vertical="center"/>
    </xf>
    <xf numFmtId="0" fontId="11" fillId="42" borderId="1" xfId="0" applyFont="1" applyFill="1" applyBorder="1" applyAlignment="1">
      <alignment horizontal="center" vertical="center"/>
    </xf>
    <xf numFmtId="189" fontId="11" fillId="42" borderId="1" xfId="152" applyNumberFormat="1" applyFont="1" applyFill="1" applyBorder="1" applyAlignment="1">
      <alignment horizontal="center" vertical="center"/>
    </xf>
    <xf numFmtId="177" fontId="11" fillId="42" borderId="1" xfId="0" applyNumberFormat="1" applyFont="1" applyFill="1" applyBorder="1" applyAlignment="1">
      <alignment horizontal="center" vertical="center"/>
    </xf>
    <xf numFmtId="0" fontId="50" fillId="42" borderId="1" xfId="0" applyFont="1" applyFill="1" applyBorder="1" applyAlignment="1">
      <alignment horizontal="center" vertical="center"/>
    </xf>
    <xf numFmtId="0" fontId="50" fillId="41" borderId="1" xfId="0" applyFont="1" applyFill="1" applyBorder="1" applyAlignment="1">
      <alignment horizontal="center" vertical="center"/>
    </xf>
    <xf numFmtId="0" fontId="17" fillId="0" borderId="0" xfId="0" applyFont="1" applyFill="1" applyBorder="1" applyAlignment="1">
      <alignment vertical="center"/>
    </xf>
    <xf numFmtId="0" fontId="17" fillId="0" borderId="0" xfId="0" applyFont="1" applyFill="1" applyBorder="1" applyAlignment="1">
      <alignment horizontal="center" vertical="center"/>
    </xf>
    <xf numFmtId="178" fontId="15" fillId="0" borderId="0" xfId="0" applyNumberFormat="1" applyFont="1" applyFill="1" applyBorder="1" applyAlignment="1">
      <alignment horizontal="center" vertical="center" wrapText="1"/>
    </xf>
    <xf numFmtId="187" fontId="15" fillId="4" borderId="1" xfId="0" applyNumberFormat="1" applyFont="1" applyFill="1" applyBorder="1" applyAlignment="1">
      <alignment horizontal="center" vertical="center" wrapText="1"/>
    </xf>
    <xf numFmtId="187" fontId="15" fillId="2" borderId="1" xfId="0" applyNumberFormat="1" applyFont="1" applyFill="1" applyBorder="1" applyAlignment="1">
      <alignment horizontal="center" vertical="center" wrapText="1"/>
    </xf>
    <xf numFmtId="187" fontId="15" fillId="2" borderId="4" xfId="0" applyNumberFormat="1" applyFont="1" applyFill="1" applyBorder="1" applyAlignment="1">
      <alignment horizontal="center" vertical="center" wrapText="1"/>
    </xf>
    <xf numFmtId="182" fontId="15" fillId="4" borderId="3" xfId="0" applyNumberFormat="1" applyFont="1" applyFill="1" applyBorder="1" applyAlignment="1">
      <alignment horizontal="center" vertical="center" wrapText="1"/>
    </xf>
    <xf numFmtId="186" fontId="15" fillId="4" borderId="1" xfId="0" applyNumberFormat="1" applyFont="1" applyFill="1" applyBorder="1" applyAlignment="1">
      <alignment horizontal="center" vertical="center" wrapText="1"/>
    </xf>
    <xf numFmtId="186" fontId="15" fillId="2" borderId="1" xfId="0" applyNumberFormat="1" applyFont="1" applyFill="1" applyBorder="1" applyAlignment="1">
      <alignment horizontal="center" vertical="center" wrapText="1"/>
    </xf>
    <xf numFmtId="186" fontId="15" fillId="2" borderId="4" xfId="0" applyNumberFormat="1" applyFont="1" applyFill="1" applyBorder="1" applyAlignment="1">
      <alignment horizontal="center" vertical="center" wrapText="1"/>
    </xf>
    <xf numFmtId="190" fontId="15" fillId="4" borderId="1" xfId="0" applyNumberFormat="1" applyFont="1" applyFill="1" applyBorder="1" applyAlignment="1">
      <alignment horizontal="center" vertical="center" wrapText="1"/>
    </xf>
    <xf numFmtId="190" fontId="15" fillId="0" borderId="1" xfId="0" applyNumberFormat="1" applyFont="1" applyFill="1" applyBorder="1" applyAlignment="1">
      <alignment horizontal="center" vertical="center" wrapText="1"/>
    </xf>
    <xf numFmtId="190" fontId="15" fillId="0" borderId="4" xfId="0" applyNumberFormat="1" applyFont="1" applyFill="1" applyBorder="1" applyAlignment="1">
      <alignment horizontal="center" vertical="center" wrapText="1"/>
    </xf>
    <xf numFmtId="182" fontId="20" fillId="5" borderId="1" xfId="0" applyNumberFormat="1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center"/>
    </xf>
    <xf numFmtId="186" fontId="15" fillId="0" borderId="1" xfId="0" applyNumberFormat="1" applyFont="1" applyFill="1" applyBorder="1" applyAlignment="1">
      <alignment horizontal="center" vertical="center" wrapText="1"/>
    </xf>
    <xf numFmtId="186" fontId="15" fillId="0" borderId="4" xfId="0" applyNumberFormat="1" applyFont="1" applyFill="1" applyBorder="1" applyAlignment="1">
      <alignment horizontal="center" vertical="center" wrapText="1"/>
    </xf>
    <xf numFmtId="191" fontId="15" fillId="0" borderId="3" xfId="0" applyNumberFormat="1" applyFont="1" applyFill="1" applyBorder="1" applyAlignment="1">
      <alignment horizontal="center" vertical="center" wrapText="1"/>
    </xf>
    <xf numFmtId="191" fontId="15" fillId="0" borderId="5" xfId="0" applyNumberFormat="1" applyFont="1" applyFill="1" applyBorder="1" applyAlignment="1">
      <alignment horizontal="center" vertical="center" wrapText="1"/>
    </xf>
    <xf numFmtId="0" fontId="60" fillId="38" borderId="0" xfId="0" applyNumberFormat="1" applyFont="1" applyFill="1" applyAlignment="1">
      <alignment horizontal="center" vertical="center"/>
    </xf>
    <xf numFmtId="0" fontId="63" fillId="38" borderId="0" xfId="0" applyNumberFormat="1" applyFont="1" applyFill="1" applyAlignment="1">
      <alignment horizontal="center" vertical="center"/>
    </xf>
    <xf numFmtId="0" fontId="64" fillId="0" borderId="0" xfId="0" applyNumberFormat="1" applyFont="1" applyFill="1" applyAlignment="1">
      <alignment horizontal="center" vertical="center"/>
    </xf>
    <xf numFmtId="0" fontId="60" fillId="38" borderId="0" xfId="0" applyNumberFormat="1" applyFont="1" applyFill="1" applyBorder="1" applyAlignment="1">
      <alignment horizontal="center" vertical="center"/>
    </xf>
    <xf numFmtId="0" fontId="60" fillId="0" borderId="0" xfId="0" applyNumberFormat="1" applyFont="1" applyFill="1" applyAlignment="1">
      <alignment horizontal="center" vertical="center"/>
    </xf>
    <xf numFmtId="0" fontId="54" fillId="0" borderId="0" xfId="0" applyNumberFormat="1" applyFont="1" applyFill="1" applyAlignment="1">
      <alignment horizontal="center" vertical="center"/>
    </xf>
    <xf numFmtId="0" fontId="65" fillId="7" borderId="0" xfId="0" applyNumberFormat="1" applyFont="1" applyFill="1" applyAlignment="1">
      <alignment horizontal="center" vertical="center"/>
    </xf>
    <xf numFmtId="176" fontId="59" fillId="2" borderId="90" xfId="0" applyNumberFormat="1" applyFont="1" applyFill="1" applyBorder="1" applyAlignment="1">
      <alignment horizontal="center" vertical="center"/>
    </xf>
    <xf numFmtId="0" fontId="60" fillId="38" borderId="0" xfId="0" applyNumberFormat="1" applyFont="1" applyFill="1" applyAlignment="1">
      <alignment vertical="center"/>
    </xf>
    <xf numFmtId="0" fontId="61" fillId="0" borderId="0" xfId="0" applyNumberFormat="1" applyFont="1" applyFill="1" applyAlignment="1">
      <alignment vertical="center"/>
    </xf>
    <xf numFmtId="0" fontId="61" fillId="0" borderId="0" xfId="0" applyNumberFormat="1" applyFont="1" applyFill="1" applyAlignment="1">
      <alignment horizontal="center" vertical="center"/>
    </xf>
    <xf numFmtId="0" fontId="60" fillId="38" borderId="0" xfId="0" applyNumberFormat="1" applyFont="1" applyFill="1" applyAlignment="1">
      <alignment horizontal="right" vertical="center"/>
    </xf>
    <xf numFmtId="0" fontId="64" fillId="0" borderId="0" xfId="0" applyNumberFormat="1" applyFont="1" applyFill="1" applyAlignment="1">
      <alignment horizontal="right" vertical="center"/>
    </xf>
    <xf numFmtId="0" fontId="62" fillId="40" borderId="93" xfId="0" applyNumberFormat="1" applyFont="1" applyFill="1" applyBorder="1" applyAlignment="1">
      <alignment horizontal="center" vertical="center"/>
    </xf>
    <xf numFmtId="0" fontId="62" fillId="40" borderId="92" xfId="0" applyNumberFormat="1" applyFont="1" applyFill="1" applyBorder="1" applyAlignment="1">
      <alignment horizontal="center" vertical="center"/>
    </xf>
    <xf numFmtId="0" fontId="62" fillId="40" borderId="100" xfId="0" applyNumberFormat="1" applyFont="1" applyFill="1" applyBorder="1" applyAlignment="1">
      <alignment horizontal="center" vertical="center"/>
    </xf>
    <xf numFmtId="0" fontId="62" fillId="40" borderId="91" xfId="0" applyNumberFormat="1" applyFont="1" applyFill="1" applyBorder="1" applyAlignment="1">
      <alignment horizontal="center" vertical="center"/>
    </xf>
    <xf numFmtId="0" fontId="54" fillId="40" borderId="90" xfId="0" applyNumberFormat="1" applyFont="1" applyFill="1" applyBorder="1" applyAlignment="1">
      <alignment horizontal="center" vertical="center"/>
    </xf>
    <xf numFmtId="0" fontId="54" fillId="40" borderId="102" xfId="0" applyNumberFormat="1" applyFont="1" applyFill="1" applyBorder="1" applyAlignment="1">
      <alignment horizontal="center" vertical="center"/>
    </xf>
    <xf numFmtId="0" fontId="54" fillId="40" borderId="92" xfId="0" applyNumberFormat="1" applyFont="1" applyFill="1" applyBorder="1" applyAlignment="1">
      <alignment horizontal="center" vertical="center"/>
    </xf>
    <xf numFmtId="0" fontId="54" fillId="40" borderId="97" xfId="0" applyNumberFormat="1" applyFont="1" applyFill="1" applyBorder="1" applyAlignment="1">
      <alignment horizontal="center" vertical="center"/>
    </xf>
    <xf numFmtId="187" fontId="54" fillId="0" borderId="1" xfId="0" applyNumberFormat="1" applyFont="1" applyFill="1" applyBorder="1" applyAlignment="1">
      <alignment horizontal="right" vertical="center"/>
    </xf>
    <xf numFmtId="188" fontId="62" fillId="38" borderId="93" xfId="152" applyNumberFormat="1" applyFont="1" applyFill="1" applyBorder="1" applyAlignment="1">
      <alignment horizontal="right" vertical="center"/>
    </xf>
    <xf numFmtId="189" fontId="62" fillId="38" borderId="92" xfId="152" applyNumberFormat="1" applyFont="1" applyFill="1" applyBorder="1" applyAlignment="1">
      <alignment horizontal="right" vertical="center"/>
    </xf>
    <xf numFmtId="189" fontId="62" fillId="38" borderId="100" xfId="152" applyNumberFormat="1" applyFont="1" applyFill="1" applyBorder="1" applyAlignment="1">
      <alignment vertical="center"/>
    </xf>
    <xf numFmtId="0" fontId="62" fillId="38" borderId="91" xfId="0" applyNumberFormat="1" applyFont="1" applyFill="1" applyBorder="1" applyAlignment="1">
      <alignment horizontal="center" vertical="center"/>
    </xf>
    <xf numFmtId="188" fontId="54" fillId="38" borderId="90" xfId="152" applyNumberFormat="1" applyFont="1" applyFill="1" applyBorder="1" applyAlignment="1">
      <alignment vertical="center"/>
    </xf>
    <xf numFmtId="189" fontId="54" fillId="38" borderId="102" xfId="152" applyNumberFormat="1" applyFont="1" applyFill="1" applyBorder="1" applyAlignment="1">
      <alignment vertical="center"/>
    </xf>
    <xf numFmtId="189" fontId="54" fillId="38" borderId="92" xfId="152" applyNumberFormat="1" applyFont="1" applyFill="1" applyBorder="1" applyAlignment="1">
      <alignment horizontal="right" vertical="center"/>
    </xf>
    <xf numFmtId="187" fontId="54" fillId="41" borderId="1" xfId="0" applyNumberFormat="1" applyFont="1" applyFill="1" applyBorder="1" applyAlignment="1">
      <alignment horizontal="right" vertical="center"/>
    </xf>
    <xf numFmtId="188" fontId="62" fillId="41" borderId="93" xfId="152" applyNumberFormat="1" applyFont="1" applyFill="1" applyBorder="1" applyAlignment="1">
      <alignment horizontal="right" vertical="center"/>
    </xf>
    <xf numFmtId="189" fontId="62" fillId="41" borderId="92" xfId="152" applyNumberFormat="1" applyFont="1" applyFill="1" applyBorder="1" applyAlignment="1">
      <alignment horizontal="right" vertical="center"/>
    </xf>
    <xf numFmtId="189" fontId="62" fillId="41" borderId="100" xfId="152" applyNumberFormat="1" applyFont="1" applyFill="1" applyBorder="1" applyAlignment="1">
      <alignment vertical="center"/>
    </xf>
    <xf numFmtId="0" fontId="62" fillId="41" borderId="91" xfId="0" applyNumberFormat="1" applyFont="1" applyFill="1" applyBorder="1" applyAlignment="1">
      <alignment horizontal="center" vertical="center"/>
    </xf>
    <xf numFmtId="188" fontId="54" fillId="41" borderId="90" xfId="152" applyNumberFormat="1" applyFont="1" applyFill="1" applyBorder="1" applyAlignment="1">
      <alignment vertical="center"/>
    </xf>
    <xf numFmtId="189" fontId="54" fillId="41" borderId="102" xfId="152" applyNumberFormat="1" applyFont="1" applyFill="1" applyBorder="1" applyAlignment="1">
      <alignment vertical="center"/>
    </xf>
    <xf numFmtId="189" fontId="54" fillId="41" borderId="92" xfId="152" applyNumberFormat="1" applyFont="1" applyFill="1" applyBorder="1" applyAlignment="1">
      <alignment horizontal="right" vertical="center"/>
    </xf>
    <xf numFmtId="0" fontId="54" fillId="41" borderId="97" xfId="0" applyNumberFormat="1" applyFont="1" applyFill="1" applyBorder="1" applyAlignment="1">
      <alignment horizontal="center" vertical="center"/>
    </xf>
    <xf numFmtId="188" fontId="62" fillId="38" borderId="93" xfId="152" applyNumberFormat="1" applyFont="1" applyFill="1" applyBorder="1" applyAlignment="1">
      <alignment horizontal="center" vertical="center"/>
    </xf>
    <xf numFmtId="189" fontId="62" fillId="38" borderId="92" xfId="152" applyNumberFormat="1" applyFont="1" applyFill="1" applyBorder="1" applyAlignment="1">
      <alignment horizontal="center" vertical="center"/>
    </xf>
    <xf numFmtId="189" fontId="62" fillId="38" borderId="100" xfId="152" applyNumberFormat="1" applyFont="1" applyFill="1" applyBorder="1" applyAlignment="1">
      <alignment horizontal="center" vertical="center"/>
    </xf>
    <xf numFmtId="188" fontId="54" fillId="38" borderId="90" xfId="152" applyNumberFormat="1" applyFont="1" applyFill="1" applyBorder="1" applyAlignment="1">
      <alignment horizontal="center" vertical="center"/>
    </xf>
    <xf numFmtId="189" fontId="54" fillId="38" borderId="102" xfId="152" applyNumberFormat="1" applyFont="1" applyFill="1" applyBorder="1" applyAlignment="1">
      <alignment horizontal="center" vertical="center"/>
    </xf>
    <xf numFmtId="189" fontId="54" fillId="38" borderId="92" xfId="152" applyNumberFormat="1" applyFont="1" applyFill="1" applyBorder="1" applyAlignment="1">
      <alignment horizontal="center" vertical="center"/>
    </xf>
    <xf numFmtId="188" fontId="62" fillId="41" borderId="93" xfId="152" applyNumberFormat="1" applyFont="1" applyFill="1" applyBorder="1" applyAlignment="1">
      <alignment horizontal="center" vertical="center"/>
    </xf>
    <xf numFmtId="189" fontId="62" fillId="41" borderId="92" xfId="152" applyNumberFormat="1" applyFont="1" applyFill="1" applyBorder="1" applyAlignment="1">
      <alignment horizontal="center" vertical="center"/>
    </xf>
    <xf numFmtId="189" fontId="62" fillId="41" borderId="100" xfId="152" applyNumberFormat="1" applyFont="1" applyFill="1" applyBorder="1" applyAlignment="1">
      <alignment horizontal="center" vertical="center"/>
    </xf>
    <xf numFmtId="188" fontId="54" fillId="41" borderId="90" xfId="152" applyNumberFormat="1" applyFont="1" applyFill="1" applyBorder="1" applyAlignment="1">
      <alignment horizontal="center" vertical="center"/>
    </xf>
    <xf numFmtId="189" fontId="54" fillId="41" borderId="102" xfId="152" applyNumberFormat="1" applyFont="1" applyFill="1" applyBorder="1" applyAlignment="1">
      <alignment horizontal="center" vertical="center"/>
    </xf>
    <xf numFmtId="189" fontId="54" fillId="41" borderId="92" xfId="152" applyNumberFormat="1" applyFont="1" applyFill="1" applyBorder="1" applyAlignment="1">
      <alignment horizontal="center" vertical="center"/>
    </xf>
    <xf numFmtId="188" fontId="62" fillId="42" borderId="94" xfId="152" applyNumberFormat="1" applyFont="1" applyFill="1" applyBorder="1" applyAlignment="1">
      <alignment horizontal="center" vertical="center"/>
    </xf>
    <xf numFmtId="189" fontId="62" fillId="42" borderId="95" xfId="152" applyNumberFormat="1" applyFont="1" applyFill="1" applyBorder="1" applyAlignment="1">
      <alignment horizontal="center" vertical="center"/>
    </xf>
    <xf numFmtId="189" fontId="62" fillId="42" borderId="101" xfId="152" applyNumberFormat="1" applyFont="1" applyFill="1" applyBorder="1" applyAlignment="1">
      <alignment horizontal="center" vertical="center"/>
    </xf>
    <xf numFmtId="0" fontId="62" fillId="42" borderId="96" xfId="0" applyNumberFormat="1" applyFont="1" applyFill="1" applyBorder="1" applyAlignment="1">
      <alignment horizontal="center" vertical="center"/>
    </xf>
    <xf numFmtId="188" fontId="54" fillId="42" borderId="98" xfId="152" applyNumberFormat="1" applyFont="1" applyFill="1" applyBorder="1" applyAlignment="1">
      <alignment horizontal="center" vertical="center"/>
    </xf>
    <xf numFmtId="189" fontId="54" fillId="42" borderId="103" xfId="152" applyNumberFormat="1" applyFont="1" applyFill="1" applyBorder="1" applyAlignment="1">
      <alignment horizontal="center" vertical="center"/>
    </xf>
    <xf numFmtId="189" fontId="54" fillId="42" borderId="95" xfId="152" applyNumberFormat="1" applyFont="1" applyFill="1" applyBorder="1" applyAlignment="1">
      <alignment horizontal="center" vertical="center"/>
    </xf>
    <xf numFmtId="0" fontId="54" fillId="42" borderId="99" xfId="0" applyNumberFormat="1" applyFont="1" applyFill="1" applyBorder="1" applyAlignment="1">
      <alignment horizontal="center" vertical="center"/>
    </xf>
    <xf numFmtId="0" fontId="70" fillId="0" borderId="0" xfId="0" applyNumberFormat="1" applyFont="1" applyFill="1" applyAlignment="1">
      <alignment horizontal="center" vertical="center"/>
    </xf>
    <xf numFmtId="0" fontId="54" fillId="41" borderId="111" xfId="0" applyNumberFormat="1" applyFont="1" applyFill="1" applyBorder="1" applyAlignment="1">
      <alignment horizontal="center" vertical="distributed"/>
    </xf>
    <xf numFmtId="0" fontId="54" fillId="42" borderId="112" xfId="0" applyNumberFormat="1" applyFont="1" applyFill="1" applyBorder="1" applyAlignment="1">
      <alignment horizontal="center" vertical="center"/>
    </xf>
    <xf numFmtId="187" fontId="54" fillId="42" borderId="113" xfId="0" applyNumberFormat="1" applyFont="1" applyFill="1" applyBorder="1" applyAlignment="1">
      <alignment horizontal="right" vertical="center"/>
    </xf>
    <xf numFmtId="0" fontId="54" fillId="43" borderId="1" xfId="0" applyNumberFormat="1" applyFont="1" applyFill="1" applyBorder="1" applyAlignment="1">
      <alignment horizontal="center" vertical="center"/>
    </xf>
    <xf numFmtId="0" fontId="54" fillId="43" borderId="1" xfId="0" applyNumberFormat="1" applyFont="1" applyFill="1" applyBorder="1" applyAlignment="1">
      <alignment horizontal="center" vertical="center" wrapText="1"/>
    </xf>
    <xf numFmtId="0" fontId="54" fillId="43" borderId="8" xfId="0" applyNumberFormat="1" applyFont="1" applyFill="1" applyBorder="1" applyAlignment="1">
      <alignment horizontal="center" vertical="center" wrapText="1"/>
    </xf>
    <xf numFmtId="187" fontId="54" fillId="0" borderId="8" xfId="0" applyNumberFormat="1" applyFont="1" applyFill="1" applyBorder="1" applyAlignment="1">
      <alignment horizontal="right" vertical="center"/>
    </xf>
    <xf numFmtId="187" fontId="54" fillId="41" borderId="8" xfId="0" applyNumberFormat="1" applyFont="1" applyFill="1" applyBorder="1" applyAlignment="1">
      <alignment horizontal="right" vertical="center"/>
    </xf>
    <xf numFmtId="187" fontId="54" fillId="42" borderId="115" xfId="0" applyNumberFormat="1" applyFont="1" applyFill="1" applyBorder="1" applyAlignment="1">
      <alignment horizontal="right" vertical="center"/>
    </xf>
    <xf numFmtId="186" fontId="65" fillId="43" borderId="116" xfId="0" applyNumberFormat="1" applyFont="1" applyFill="1" applyBorder="1" applyAlignment="1">
      <alignment horizontal="center" vertical="center" wrapText="1"/>
    </xf>
    <xf numFmtId="177" fontId="53" fillId="0" borderId="117" xfId="152" applyNumberFormat="1" applyFont="1" applyFill="1" applyBorder="1" applyAlignment="1">
      <alignment horizontal="center" vertical="center"/>
    </xf>
    <xf numFmtId="177" fontId="53" fillId="41" borderId="117" xfId="152" applyNumberFormat="1" applyFont="1" applyFill="1" applyBorder="1" applyAlignment="1">
      <alignment horizontal="center" vertical="center"/>
    </xf>
    <xf numFmtId="177" fontId="53" fillId="41" borderId="117" xfId="0" applyNumberFormat="1" applyFont="1" applyFill="1" applyBorder="1" applyAlignment="1">
      <alignment horizontal="center" vertical="center"/>
    </xf>
    <xf numFmtId="177" fontId="53" fillId="42" borderId="118" xfId="0" applyNumberFormat="1" applyFont="1" applyFill="1" applyBorder="1" applyAlignment="1">
      <alignment horizontal="center" vertical="center"/>
    </xf>
    <xf numFmtId="0" fontId="0" fillId="0" borderId="29" xfId="0" applyBorder="1" applyAlignment="1">
      <alignment vertical="center"/>
    </xf>
    <xf numFmtId="177" fontId="55" fillId="0" borderId="0" xfId="0" applyNumberFormat="1" applyFont="1" applyFill="1" applyBorder="1" applyAlignment="1">
      <alignment horizontal="center" vertical="center" wrapText="1"/>
    </xf>
    <xf numFmtId="177" fontId="55" fillId="0" borderId="0" xfId="0" applyNumberFormat="1" applyFont="1" applyFill="1" applyBorder="1" applyAlignment="1">
      <alignment horizontal="left" vertical="center" wrapText="1"/>
    </xf>
    <xf numFmtId="177" fontId="57" fillId="0" borderId="0" xfId="0" applyNumberFormat="1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center" vertical="center"/>
    </xf>
    <xf numFmtId="177" fontId="55" fillId="38" borderId="24" xfId="0" applyNumberFormat="1" applyFont="1" applyFill="1" applyBorder="1" applyAlignment="1">
      <alignment vertical="center" wrapText="1"/>
    </xf>
    <xf numFmtId="177" fontId="55" fillId="38" borderId="25" xfId="0" applyNumberFormat="1" applyFont="1" applyFill="1" applyBorder="1" applyAlignment="1">
      <alignment vertical="center" wrapText="1"/>
    </xf>
    <xf numFmtId="177" fontId="55" fillId="38" borderId="0" xfId="0" applyNumberFormat="1" applyFont="1" applyFill="1" applyBorder="1" applyAlignment="1">
      <alignment vertical="center" wrapText="1"/>
    </xf>
    <xf numFmtId="189" fontId="11" fillId="41" borderId="8" xfId="152" applyNumberFormat="1" applyFont="1" applyFill="1" applyBorder="1" applyAlignment="1">
      <alignment horizontal="center" vertical="center"/>
    </xf>
    <xf numFmtId="189" fontId="11" fillId="42" borderId="8" xfId="152" applyNumberFormat="1" applyFont="1" applyFill="1" applyBorder="1" applyAlignment="1">
      <alignment horizontal="center" vertical="center"/>
    </xf>
    <xf numFmtId="0" fontId="57" fillId="40" borderId="102" xfId="0" applyNumberFormat="1" applyFont="1" applyFill="1" applyBorder="1" applyAlignment="1">
      <alignment horizontal="center" vertical="center"/>
    </xf>
    <xf numFmtId="0" fontId="59" fillId="2" borderId="102" xfId="0" applyFont="1" applyFill="1" applyBorder="1" applyAlignment="1">
      <alignment horizontal="center" vertical="center"/>
    </xf>
    <xf numFmtId="187" fontId="59" fillId="41" borderId="102" xfId="0" applyNumberFormat="1" applyFont="1" applyFill="1" applyBorder="1" applyAlignment="1">
      <alignment horizontal="right" vertical="center"/>
    </xf>
    <xf numFmtId="0" fontId="11" fillId="41" borderId="13" xfId="0" applyFont="1" applyFill="1" applyBorder="1" applyAlignment="1">
      <alignment horizontal="center" vertical="center"/>
    </xf>
    <xf numFmtId="0" fontId="11" fillId="42" borderId="13" xfId="0" applyFont="1" applyFill="1" applyBorder="1" applyAlignment="1">
      <alignment horizontal="center" vertical="center"/>
    </xf>
    <xf numFmtId="0" fontId="59" fillId="2" borderId="8" xfId="0" applyFont="1" applyFill="1" applyBorder="1" applyAlignment="1">
      <alignment horizontal="center" vertical="center"/>
    </xf>
    <xf numFmtId="187" fontId="59" fillId="41" borderId="8" xfId="0" applyNumberFormat="1" applyFont="1" applyFill="1" applyBorder="1" applyAlignment="1">
      <alignment horizontal="right" vertical="center"/>
    </xf>
    <xf numFmtId="0" fontId="11" fillId="41" borderId="8" xfId="0" applyFont="1" applyFill="1" applyBorder="1" applyAlignment="1">
      <alignment horizontal="center" vertical="center"/>
    </xf>
    <xf numFmtId="0" fontId="11" fillId="42" borderId="8" xfId="0" applyFont="1" applyFill="1" applyBorder="1" applyAlignment="1">
      <alignment horizontal="center" vertical="center"/>
    </xf>
    <xf numFmtId="189" fontId="59" fillId="2" borderId="8" xfId="152" applyNumberFormat="1" applyFont="1" applyFill="1" applyBorder="1" applyAlignment="1">
      <alignment horizontal="right" vertical="center"/>
    </xf>
    <xf numFmtId="189" fontId="59" fillId="41" borderId="8" xfId="152" applyNumberFormat="1" applyFont="1" applyFill="1" applyBorder="1" applyAlignment="1">
      <alignment horizontal="right" vertical="center"/>
    </xf>
    <xf numFmtId="0" fontId="57" fillId="40" borderId="13" xfId="0" applyNumberFormat="1" applyFont="1" applyFill="1" applyBorder="1" applyAlignment="1">
      <alignment horizontal="center" vertical="center"/>
    </xf>
    <xf numFmtId="189" fontId="59" fillId="2" borderId="13" xfId="152" applyNumberFormat="1" applyFont="1" applyFill="1" applyBorder="1" applyAlignment="1">
      <alignment horizontal="right" vertical="center"/>
    </xf>
    <xf numFmtId="189" fontId="59" fillId="41" borderId="13" xfId="152" applyNumberFormat="1" applyFont="1" applyFill="1" applyBorder="1" applyAlignment="1">
      <alignment horizontal="right" vertical="center"/>
    </xf>
    <xf numFmtId="189" fontId="11" fillId="41" borderId="13" xfId="152" applyNumberFormat="1" applyFont="1" applyFill="1" applyBorder="1" applyAlignment="1">
      <alignment horizontal="center" vertical="center"/>
    </xf>
    <xf numFmtId="189" fontId="11" fillId="42" borderId="13" xfId="152" applyNumberFormat="1" applyFont="1" applyFill="1" applyBorder="1" applyAlignment="1">
      <alignment horizontal="center" vertical="center"/>
    </xf>
    <xf numFmtId="0" fontId="57" fillId="40" borderId="116" xfId="0" applyNumberFormat="1" applyFont="1" applyFill="1" applyBorder="1" applyAlignment="1">
      <alignment horizontal="center" vertical="center"/>
    </xf>
    <xf numFmtId="189" fontId="59" fillId="2" borderId="117" xfId="152" applyNumberFormat="1" applyFont="1" applyFill="1" applyBorder="1" applyAlignment="1">
      <alignment horizontal="right" vertical="center"/>
    </xf>
    <xf numFmtId="189" fontId="59" fillId="41" borderId="117" xfId="152" applyNumberFormat="1" applyFont="1" applyFill="1" applyBorder="1" applyAlignment="1">
      <alignment horizontal="right" vertical="center"/>
    </xf>
    <xf numFmtId="189" fontId="11" fillId="41" borderId="117" xfId="152" applyNumberFormat="1" applyFont="1" applyFill="1" applyBorder="1" applyAlignment="1">
      <alignment horizontal="center" vertical="center"/>
    </xf>
    <xf numFmtId="189" fontId="11" fillId="42" borderId="118" xfId="152" applyNumberFormat="1" applyFont="1" applyFill="1" applyBorder="1" applyAlignment="1">
      <alignment horizontal="center" vertical="center"/>
    </xf>
    <xf numFmtId="0" fontId="57" fillId="40" borderId="8" xfId="0" applyNumberFormat="1" applyFont="1" applyFill="1" applyBorder="1" applyAlignment="1">
      <alignment horizontal="center" vertical="center"/>
    </xf>
    <xf numFmtId="186" fontId="59" fillId="2" borderId="13" xfId="0" applyNumberFormat="1" applyFont="1" applyFill="1" applyBorder="1" applyAlignment="1">
      <alignment horizontal="center" vertical="center"/>
    </xf>
    <xf numFmtId="0" fontId="54" fillId="40" borderId="127" xfId="0" applyNumberFormat="1" applyFont="1" applyFill="1" applyBorder="1" applyAlignment="1">
      <alignment horizontal="center" vertical="center"/>
    </xf>
    <xf numFmtId="190" fontId="54" fillId="38" borderId="127" xfId="152" applyNumberFormat="1" applyFont="1" applyFill="1" applyBorder="1" applyAlignment="1">
      <alignment horizontal="center" vertical="center"/>
    </xf>
    <xf numFmtId="190" fontId="54" fillId="41" borderId="127" xfId="152" applyNumberFormat="1" applyFont="1" applyFill="1" applyBorder="1" applyAlignment="1">
      <alignment horizontal="center" vertical="center"/>
    </xf>
    <xf numFmtId="190" fontId="54" fillId="42" borderId="128" xfId="152" applyNumberFormat="1" applyFont="1" applyFill="1" applyBorder="1" applyAlignment="1">
      <alignment horizontal="center" vertical="center"/>
    </xf>
    <xf numFmtId="0" fontId="54" fillId="40" borderId="13" xfId="0" applyNumberFormat="1" applyFont="1" applyFill="1" applyBorder="1" applyAlignment="1">
      <alignment horizontal="center" vertical="center"/>
    </xf>
    <xf numFmtId="189" fontId="54" fillId="38" borderId="13" xfId="152" applyNumberFormat="1" applyFont="1" applyFill="1" applyBorder="1" applyAlignment="1">
      <alignment horizontal="center" vertical="center"/>
    </xf>
    <xf numFmtId="189" fontId="54" fillId="0" borderId="13" xfId="152" applyNumberFormat="1" applyFont="1" applyFill="1" applyBorder="1" applyAlignment="1">
      <alignment horizontal="center" vertical="center"/>
    </xf>
    <xf numFmtId="189" fontId="54" fillId="41" borderId="13" xfId="152" applyNumberFormat="1" applyFont="1" applyFill="1" applyBorder="1" applyAlignment="1">
      <alignment horizontal="center" vertical="center"/>
    </xf>
    <xf numFmtId="189" fontId="54" fillId="42" borderId="130" xfId="152" applyNumberFormat="1" applyFont="1" applyFill="1" applyBorder="1" applyAlignment="1">
      <alignment horizontal="center" vertical="center"/>
    </xf>
    <xf numFmtId="0" fontId="54" fillId="41" borderId="133" xfId="0" applyNumberFormat="1" applyFont="1" applyFill="1" applyBorder="1" applyAlignment="1">
      <alignment horizontal="center" vertical="distributed"/>
    </xf>
    <xf numFmtId="0" fontId="54" fillId="42" borderId="134" xfId="0" applyNumberFormat="1" applyFont="1" applyFill="1" applyBorder="1" applyAlignment="1">
      <alignment horizontal="center" vertical="center"/>
    </xf>
    <xf numFmtId="0" fontId="62" fillId="38" borderId="97" xfId="0" applyNumberFormat="1" applyFont="1" applyFill="1" applyBorder="1" applyAlignment="1">
      <alignment horizontal="center" vertical="center"/>
    </xf>
    <xf numFmtId="0" fontId="65" fillId="45" borderId="0" xfId="0" applyNumberFormat="1" applyFont="1" applyFill="1" applyAlignment="1">
      <alignment horizontal="center" vertical="center"/>
    </xf>
    <xf numFmtId="0" fontId="65" fillId="35" borderId="0" xfId="0" applyNumberFormat="1" applyFont="1" applyFill="1" applyAlignment="1">
      <alignment horizontal="center" vertical="center"/>
    </xf>
    <xf numFmtId="186" fontId="20" fillId="4" borderId="1" xfId="0" applyNumberFormat="1" applyFont="1" applyFill="1" applyBorder="1" applyAlignment="1">
      <alignment horizontal="center" vertical="center" wrapText="1"/>
    </xf>
    <xf numFmtId="186" fontId="20" fillId="2" borderId="1" xfId="0" applyNumberFormat="1" applyFont="1" applyFill="1" applyBorder="1" applyAlignment="1">
      <alignment horizontal="center" vertical="center" wrapText="1"/>
    </xf>
    <xf numFmtId="186" fontId="20" fillId="5" borderId="1" xfId="0" applyNumberFormat="1" applyFont="1" applyFill="1" applyBorder="1" applyAlignment="1">
      <alignment horizontal="center" vertical="center" wrapText="1"/>
    </xf>
    <xf numFmtId="186" fontId="20" fillId="2" borderId="4" xfId="0" applyNumberFormat="1" applyFont="1" applyFill="1" applyBorder="1" applyAlignment="1">
      <alignment horizontal="center" vertical="center" wrapText="1"/>
    </xf>
    <xf numFmtId="186" fontId="17" fillId="2" borderId="1" xfId="0" applyNumberFormat="1" applyFont="1" applyFill="1" applyBorder="1" applyAlignment="1">
      <alignment horizontal="center" vertical="center" wrapText="1"/>
    </xf>
    <xf numFmtId="186" fontId="17" fillId="5" borderId="1" xfId="0" applyNumberFormat="1" applyFont="1" applyFill="1" applyBorder="1" applyAlignment="1">
      <alignment horizontal="center" vertical="center" wrapText="1"/>
    </xf>
    <xf numFmtId="186" fontId="17" fillId="2" borderId="4" xfId="0" applyNumberFormat="1" applyFont="1" applyFill="1" applyBorder="1" applyAlignment="1">
      <alignment horizontal="center" vertical="center" wrapText="1"/>
    </xf>
    <xf numFmtId="192" fontId="20" fillId="4" borderId="1" xfId="0" applyNumberFormat="1" applyFont="1" applyFill="1" applyBorder="1" applyAlignment="1">
      <alignment horizontal="center" vertical="center" wrapText="1"/>
    </xf>
    <xf numFmtId="192" fontId="17" fillId="2" borderId="1" xfId="0" applyNumberFormat="1" applyFont="1" applyFill="1" applyBorder="1" applyAlignment="1">
      <alignment horizontal="center" vertical="center" wrapText="1"/>
    </xf>
    <xf numFmtId="192" fontId="17" fillId="5" borderId="1" xfId="0" applyNumberFormat="1" applyFont="1" applyFill="1" applyBorder="1" applyAlignment="1">
      <alignment horizontal="center" vertical="center" wrapText="1"/>
    </xf>
    <xf numFmtId="192" fontId="17" fillId="2" borderId="4" xfId="0" applyNumberFormat="1" applyFont="1" applyFill="1" applyBorder="1" applyAlignment="1">
      <alignment horizontal="center" vertical="center" wrapText="1"/>
    </xf>
    <xf numFmtId="192" fontId="20" fillId="2" borderId="1" xfId="0" applyNumberFormat="1" applyFont="1" applyFill="1" applyBorder="1" applyAlignment="1">
      <alignment horizontal="center" vertical="center" wrapText="1"/>
    </xf>
    <xf numFmtId="192" fontId="20" fillId="2" borderId="4" xfId="0" applyNumberFormat="1" applyFont="1" applyFill="1" applyBorder="1" applyAlignment="1">
      <alignment horizontal="center" vertical="center" wrapText="1"/>
    </xf>
    <xf numFmtId="4" fontId="20" fillId="4" borderId="1" xfId="0" applyNumberFormat="1" applyFont="1" applyFill="1" applyBorder="1" applyAlignment="1">
      <alignment horizontal="center" vertical="center" wrapText="1"/>
    </xf>
    <xf numFmtId="4" fontId="17" fillId="2" borderId="1" xfId="0" applyNumberFormat="1" applyFont="1" applyFill="1" applyBorder="1" applyAlignment="1">
      <alignment horizontal="center" vertical="center" wrapText="1"/>
    </xf>
    <xf numFmtId="4" fontId="17" fillId="2" borderId="4" xfId="0" applyNumberFormat="1" applyFont="1" applyFill="1" applyBorder="1" applyAlignment="1">
      <alignment horizontal="center" vertical="center" wrapText="1"/>
    </xf>
    <xf numFmtId="187" fontId="20" fillId="4" borderId="1" xfId="0" applyNumberFormat="1" applyFont="1" applyFill="1" applyBorder="1" applyAlignment="1">
      <alignment horizontal="center" vertical="center" wrapText="1"/>
    </xf>
    <xf numFmtId="187" fontId="17" fillId="2" borderId="1" xfId="0" applyNumberFormat="1" applyFont="1" applyFill="1" applyBorder="1" applyAlignment="1">
      <alignment horizontal="center" vertical="center" wrapText="1"/>
    </xf>
    <xf numFmtId="187" fontId="17" fillId="2" borderId="4" xfId="0" applyNumberFormat="1" applyFont="1" applyFill="1" applyBorder="1" applyAlignment="1">
      <alignment horizontal="center" vertical="center" wrapText="1"/>
    </xf>
    <xf numFmtId="187" fontId="20" fillId="4" borderId="3" xfId="0" applyNumberFormat="1" applyFont="1" applyFill="1" applyBorder="1" applyAlignment="1">
      <alignment horizontal="center" vertical="center" wrapText="1"/>
    </xf>
    <xf numFmtId="187" fontId="17" fillId="2" borderId="3" xfId="0" applyNumberFormat="1" applyFont="1" applyFill="1" applyBorder="1" applyAlignment="1">
      <alignment horizontal="center" vertical="center" wrapText="1"/>
    </xf>
    <xf numFmtId="187" fontId="17" fillId="5" borderId="3" xfId="0" applyNumberFormat="1" applyFont="1" applyFill="1" applyBorder="1" applyAlignment="1">
      <alignment horizontal="center" vertical="center" wrapText="1"/>
    </xf>
    <xf numFmtId="187" fontId="17" fillId="2" borderId="5" xfId="0" applyNumberFormat="1" applyFont="1" applyFill="1" applyBorder="1" applyAlignment="1">
      <alignment horizontal="center" vertical="center" wrapText="1"/>
    </xf>
    <xf numFmtId="187" fontId="17" fillId="5" borderId="1" xfId="0" applyNumberFormat="1" applyFont="1" applyFill="1" applyBorder="1" applyAlignment="1">
      <alignment horizontal="center" vertical="center" wrapText="1"/>
    </xf>
    <xf numFmtId="182" fontId="15" fillId="0" borderId="1" xfId="0" applyNumberFormat="1" applyFont="1" applyFill="1" applyBorder="1" applyAlignment="1">
      <alignment horizontal="center" vertical="center" wrapText="1"/>
    </xf>
    <xf numFmtId="182" fontId="15" fillId="0" borderId="4" xfId="0" applyNumberFormat="1" applyFont="1" applyFill="1" applyBorder="1" applyAlignment="1">
      <alignment horizontal="center" vertical="center" wrapText="1"/>
    </xf>
    <xf numFmtId="0" fontId="73" fillId="2" borderId="0" xfId="0" applyFont="1" applyFill="1" applyAlignment="1">
      <alignment horizontal="center" vertical="center"/>
    </xf>
    <xf numFmtId="0" fontId="74" fillId="2" borderId="0" xfId="0" applyFont="1" applyFill="1" applyAlignment="1">
      <alignment horizontal="center" vertical="center"/>
    </xf>
    <xf numFmtId="186" fontId="15" fillId="4" borderId="13" xfId="0" applyNumberFormat="1" applyFont="1" applyFill="1" applyBorder="1" applyAlignment="1">
      <alignment horizontal="center" vertical="center" wrapText="1"/>
    </xf>
    <xf numFmtId="186" fontId="15" fillId="0" borderId="13" xfId="0" applyNumberFormat="1" applyFont="1" applyFill="1" applyBorder="1" applyAlignment="1">
      <alignment horizontal="center" vertical="center" wrapText="1"/>
    </xf>
    <xf numFmtId="182" fontId="20" fillId="4" borderId="1" xfId="0" applyNumberFormat="1" applyFont="1" applyFill="1" applyBorder="1" applyAlignment="1">
      <alignment horizontal="center" vertical="center" wrapText="1"/>
    </xf>
    <xf numFmtId="187" fontId="20" fillId="5" borderId="1" xfId="0" applyNumberFormat="1" applyFont="1" applyFill="1" applyBorder="1" applyAlignment="1">
      <alignment horizontal="center" vertical="center" wrapText="1"/>
    </xf>
    <xf numFmtId="190" fontId="20" fillId="5" borderId="1" xfId="0" applyNumberFormat="1" applyFont="1" applyFill="1" applyBorder="1" applyAlignment="1">
      <alignment horizontal="center" vertical="center" wrapText="1"/>
    </xf>
    <xf numFmtId="191" fontId="20" fillId="5" borderId="3" xfId="0" applyNumberFormat="1" applyFont="1" applyFill="1" applyBorder="1" applyAlignment="1">
      <alignment horizontal="center" vertical="center" wrapText="1"/>
    </xf>
    <xf numFmtId="178" fontId="20" fillId="0" borderId="0" xfId="0" applyNumberFormat="1" applyFont="1" applyFill="1" applyBorder="1" applyAlignment="1">
      <alignment horizontal="center" vertical="center" wrapText="1"/>
    </xf>
    <xf numFmtId="0" fontId="59" fillId="0" borderId="1" xfId="0" applyFont="1" applyFill="1" applyBorder="1" applyAlignment="1">
      <alignment horizontal="center" vertical="center"/>
    </xf>
    <xf numFmtId="0" fontId="54" fillId="0" borderId="111" xfId="0" applyNumberFormat="1" applyFont="1" applyFill="1" applyBorder="1" applyAlignment="1">
      <alignment horizontal="center" vertical="distributed"/>
    </xf>
    <xf numFmtId="0" fontId="54" fillId="0" borderId="133" xfId="0" applyNumberFormat="1" applyFont="1" applyFill="1" applyBorder="1" applyAlignment="1">
      <alignment horizontal="center" vertical="distributed"/>
    </xf>
    <xf numFmtId="0" fontId="11" fillId="2" borderId="0" xfId="0" applyNumberFormat="1" applyFont="1" applyFill="1" applyAlignment="1">
      <alignment horizontal="center" vertical="center"/>
    </xf>
    <xf numFmtId="181" fontId="11" fillId="7" borderId="7" xfId="109" applyNumberFormat="1" applyFont="1" applyFill="1" applyBorder="1" applyAlignment="1">
      <alignment horizontal="center" vertical="center"/>
    </xf>
    <xf numFmtId="0" fontId="76" fillId="0" borderId="0" xfId="153" applyNumberFormat="1" applyFont="1">
      <alignment vertical="center"/>
    </xf>
    <xf numFmtId="0" fontId="76" fillId="0" borderId="0" xfId="153" applyNumberFormat="1" applyFont="1" applyAlignment="1">
      <alignment horizontal="center" vertical="center"/>
    </xf>
    <xf numFmtId="0" fontId="58" fillId="0" borderId="0" xfId="153" applyNumberFormat="1" applyFont="1" applyFill="1" applyAlignment="1">
      <alignment horizontal="center" vertical="center"/>
    </xf>
    <xf numFmtId="0" fontId="29" fillId="0" borderId="0" xfId="153" applyNumberFormat="1" applyFont="1" applyFill="1">
      <alignment vertical="center"/>
    </xf>
    <xf numFmtId="0" fontId="29" fillId="0" borderId="0" xfId="153" applyNumberFormat="1" applyFont="1" applyFill="1" applyAlignment="1">
      <alignment horizontal="center" vertical="center"/>
    </xf>
    <xf numFmtId="0" fontId="77" fillId="40" borderId="1" xfId="153" applyNumberFormat="1" applyFont="1" applyFill="1" applyBorder="1" applyAlignment="1">
      <alignment horizontal="center" vertical="center" wrapText="1"/>
    </xf>
    <xf numFmtId="0" fontId="77" fillId="40" borderId="8" xfId="153" applyNumberFormat="1" applyFont="1" applyFill="1" applyBorder="1" applyAlignment="1">
      <alignment horizontal="center" vertical="center" wrapText="1"/>
    </xf>
    <xf numFmtId="0" fontId="77" fillId="40" borderId="119" xfId="153" applyNumberFormat="1" applyFont="1" applyFill="1" applyBorder="1" applyAlignment="1">
      <alignment horizontal="center" vertical="center" wrapText="1"/>
    </xf>
    <xf numFmtId="0" fontId="77" fillId="40" borderId="121" xfId="153" applyNumberFormat="1" applyFont="1" applyFill="1" applyBorder="1" applyAlignment="1">
      <alignment horizontal="center" vertical="center" wrapText="1"/>
    </xf>
    <xf numFmtId="0" fontId="77" fillId="40" borderId="120" xfId="153" applyNumberFormat="1" applyFont="1" applyFill="1" applyBorder="1" applyAlignment="1">
      <alignment horizontal="center" vertical="center" wrapText="1"/>
    </xf>
    <xf numFmtId="0" fontId="77" fillId="40" borderId="13" xfId="153" applyNumberFormat="1" applyFont="1" applyFill="1" applyBorder="1" applyAlignment="1">
      <alignment horizontal="center" vertical="center" wrapText="1"/>
    </xf>
    <xf numFmtId="0" fontId="78" fillId="0" borderId="1" xfId="153" applyNumberFormat="1" applyFont="1" applyBorder="1" applyAlignment="1">
      <alignment horizontal="center" vertical="center" wrapText="1"/>
    </xf>
    <xf numFmtId="0" fontId="78" fillId="0" borderId="8" xfId="153" applyNumberFormat="1" applyFont="1" applyBorder="1" applyAlignment="1">
      <alignment horizontal="center" vertical="center" wrapText="1"/>
    </xf>
    <xf numFmtId="0" fontId="77" fillId="0" borderId="111" xfId="153" applyNumberFormat="1" applyFont="1" applyFill="1" applyBorder="1" applyAlignment="1">
      <alignment horizontal="center" vertical="center" wrapText="1"/>
    </xf>
    <xf numFmtId="0" fontId="78" fillId="0" borderId="1" xfId="153" applyNumberFormat="1" applyFont="1" applyFill="1" applyBorder="1" applyAlignment="1">
      <alignment horizontal="center" vertical="center" wrapText="1"/>
    </xf>
    <xf numFmtId="0" fontId="78" fillId="0" borderId="110" xfId="153" applyNumberFormat="1" applyFont="1" applyFill="1" applyBorder="1" applyAlignment="1">
      <alignment horizontal="center" vertical="center" wrapText="1"/>
    </xf>
    <xf numFmtId="0" fontId="78" fillId="0" borderId="13" xfId="153" applyNumberFormat="1" applyFont="1" applyBorder="1" applyAlignment="1">
      <alignment horizontal="center" vertical="center" wrapText="1"/>
    </xf>
    <xf numFmtId="187" fontId="78" fillId="0" borderId="1" xfId="153" applyNumberFormat="1" applyFont="1" applyBorder="1" applyAlignment="1">
      <alignment horizontal="center" vertical="center" wrapText="1"/>
    </xf>
    <xf numFmtId="187" fontId="78" fillId="0" borderId="8" xfId="153" applyNumberFormat="1" applyFont="1" applyBorder="1" applyAlignment="1">
      <alignment horizontal="center" vertical="center" wrapText="1"/>
    </xf>
    <xf numFmtId="187" fontId="77" fillId="0" borderId="111" xfId="153" applyNumberFormat="1" applyFont="1" applyFill="1" applyBorder="1" applyAlignment="1">
      <alignment horizontal="center" vertical="center" wrapText="1"/>
    </xf>
    <xf numFmtId="187" fontId="78" fillId="0" borderId="1" xfId="153" applyNumberFormat="1" applyFont="1" applyFill="1" applyBorder="1" applyAlignment="1">
      <alignment horizontal="center" vertical="center" wrapText="1"/>
    </xf>
    <xf numFmtId="187" fontId="78" fillId="0" borderId="110" xfId="153" applyNumberFormat="1" applyFont="1" applyFill="1" applyBorder="1" applyAlignment="1">
      <alignment horizontal="center" vertical="center" wrapText="1"/>
    </xf>
    <xf numFmtId="187" fontId="78" fillId="0" borderId="13" xfId="153" applyNumberFormat="1" applyFont="1" applyBorder="1" applyAlignment="1">
      <alignment horizontal="center" vertical="center" wrapText="1"/>
    </xf>
    <xf numFmtId="193" fontId="78" fillId="0" borderId="1" xfId="153" applyNumberFormat="1" applyFont="1" applyBorder="1" applyAlignment="1">
      <alignment horizontal="center" vertical="center" wrapText="1"/>
    </xf>
    <xf numFmtId="193" fontId="78" fillId="0" borderId="8" xfId="153" applyNumberFormat="1" applyFont="1" applyBorder="1" applyAlignment="1">
      <alignment horizontal="center" vertical="center" wrapText="1"/>
    </xf>
    <xf numFmtId="193" fontId="77" fillId="0" borderId="111" xfId="153" applyNumberFormat="1" applyFont="1" applyFill="1" applyBorder="1" applyAlignment="1">
      <alignment horizontal="center" vertical="center" wrapText="1"/>
    </xf>
    <xf numFmtId="193" fontId="78" fillId="0" borderId="1" xfId="153" applyNumberFormat="1" applyFont="1" applyFill="1" applyBorder="1" applyAlignment="1">
      <alignment horizontal="center" vertical="center" wrapText="1"/>
    </xf>
    <xf numFmtId="193" fontId="78" fillId="0" borderId="110" xfId="153" applyNumberFormat="1" applyFont="1" applyFill="1" applyBorder="1" applyAlignment="1">
      <alignment horizontal="center" vertical="center" wrapText="1"/>
    </xf>
    <xf numFmtId="193" fontId="78" fillId="0" borderId="13" xfId="153" applyNumberFormat="1" applyFont="1" applyBorder="1" applyAlignment="1">
      <alignment horizontal="center" vertical="center" wrapText="1"/>
    </xf>
    <xf numFmtId="0" fontId="78" fillId="5" borderId="1" xfId="153" applyNumberFormat="1" applyFont="1" applyFill="1" applyBorder="1" applyAlignment="1">
      <alignment horizontal="center" vertical="center" wrapText="1"/>
    </xf>
    <xf numFmtId="187" fontId="78" fillId="5" borderId="1" xfId="153" applyNumberFormat="1" applyFont="1" applyFill="1" applyBorder="1" applyAlignment="1">
      <alignment horizontal="center" vertical="center" wrapText="1"/>
    </xf>
    <xf numFmtId="187" fontId="78" fillId="5" borderId="8" xfId="153" applyNumberFormat="1" applyFont="1" applyFill="1" applyBorder="1" applyAlignment="1">
      <alignment horizontal="center" vertical="center" wrapText="1"/>
    </xf>
    <xf numFmtId="187" fontId="77" fillId="5" borderId="111" xfId="153" applyNumberFormat="1" applyFont="1" applyFill="1" applyBorder="1" applyAlignment="1">
      <alignment horizontal="center" vertical="center" wrapText="1"/>
    </xf>
    <xf numFmtId="187" fontId="78" fillId="5" borderId="110" xfId="153" applyNumberFormat="1" applyFont="1" applyFill="1" applyBorder="1" applyAlignment="1">
      <alignment horizontal="center" vertical="center" wrapText="1"/>
    </xf>
    <xf numFmtId="187" fontId="78" fillId="5" borderId="13" xfId="153" applyNumberFormat="1" applyFont="1" applyFill="1" applyBorder="1" applyAlignment="1">
      <alignment horizontal="center" vertical="center" wrapText="1"/>
    </xf>
    <xf numFmtId="0" fontId="78" fillId="0" borderId="7" xfId="153" applyNumberFormat="1" applyFont="1" applyBorder="1" applyAlignment="1">
      <alignment horizontal="center" vertical="center" wrapText="1"/>
    </xf>
    <xf numFmtId="193" fontId="78" fillId="5" borderId="1" xfId="153" applyNumberFormat="1" applyFont="1" applyFill="1" applyBorder="1" applyAlignment="1">
      <alignment horizontal="center" vertical="center" wrapText="1"/>
    </xf>
    <xf numFmtId="193" fontId="78" fillId="5" borderId="8" xfId="153" applyNumberFormat="1" applyFont="1" applyFill="1" applyBorder="1" applyAlignment="1">
      <alignment horizontal="center" vertical="center" wrapText="1"/>
    </xf>
    <xf numFmtId="193" fontId="77" fillId="5" borderId="111" xfId="153" applyNumberFormat="1" applyFont="1" applyFill="1" applyBorder="1" applyAlignment="1">
      <alignment horizontal="center" vertical="center" wrapText="1"/>
    </xf>
    <xf numFmtId="193" fontId="78" fillId="5" borderId="110" xfId="153" applyNumberFormat="1" applyFont="1" applyFill="1" applyBorder="1" applyAlignment="1">
      <alignment horizontal="center" vertical="center" wrapText="1"/>
    </xf>
    <xf numFmtId="193" fontId="78" fillId="5" borderId="13" xfId="153" applyNumberFormat="1" applyFont="1" applyFill="1" applyBorder="1" applyAlignment="1">
      <alignment horizontal="center" vertical="center" wrapText="1"/>
    </xf>
    <xf numFmtId="194" fontId="78" fillId="0" borderId="1" xfId="153" applyNumberFormat="1" applyFont="1" applyBorder="1" applyAlignment="1">
      <alignment horizontal="center" vertical="center" wrapText="1"/>
    </xf>
    <xf numFmtId="194" fontId="78" fillId="0" borderId="8" xfId="153" applyNumberFormat="1" applyFont="1" applyBorder="1" applyAlignment="1">
      <alignment horizontal="center" vertical="center" wrapText="1"/>
    </xf>
    <xf numFmtId="194" fontId="77" fillId="0" borderId="112" xfId="153" applyNumberFormat="1" applyFont="1" applyFill="1" applyBorder="1" applyAlignment="1">
      <alignment horizontal="center" vertical="center" wrapText="1"/>
    </xf>
    <xf numFmtId="194" fontId="78" fillId="0" borderId="113" xfId="153" applyNumberFormat="1" applyFont="1" applyFill="1" applyBorder="1" applyAlignment="1">
      <alignment horizontal="center" vertical="center" wrapText="1"/>
    </xf>
    <xf numFmtId="194" fontId="78" fillId="0" borderId="114" xfId="153" applyNumberFormat="1" applyFont="1" applyFill="1" applyBorder="1" applyAlignment="1">
      <alignment horizontal="center" vertical="center" wrapText="1"/>
    </xf>
    <xf numFmtId="194" fontId="78" fillId="0" borderId="13" xfId="153" applyNumberFormat="1" applyFont="1" applyBorder="1" applyAlignment="1">
      <alignment horizontal="center" vertical="center" wrapText="1"/>
    </xf>
    <xf numFmtId="0" fontId="29" fillId="0" borderId="0" xfId="153" applyNumberFormat="1" applyFont="1" applyAlignment="1">
      <alignment horizontal="center" vertical="center"/>
    </xf>
    <xf numFmtId="0" fontId="29" fillId="0" borderId="0" xfId="153" applyNumberFormat="1" applyFont="1">
      <alignment vertical="center"/>
    </xf>
    <xf numFmtId="0" fontId="8" fillId="2" borderId="0" xfId="0" applyFont="1" applyFill="1" applyBorder="1" applyAlignment="1">
      <alignment horizontal="center" vertical="center"/>
    </xf>
    <xf numFmtId="186" fontId="20" fillId="0" borderId="1" xfId="0" applyNumberFormat="1" applyFont="1" applyFill="1" applyBorder="1" applyAlignment="1">
      <alignment horizontal="center" vertical="center" wrapText="1"/>
    </xf>
    <xf numFmtId="0" fontId="79" fillId="2" borderId="0" xfId="0" applyFont="1" applyFill="1" applyAlignment="1">
      <alignment horizontal="center" vertical="center"/>
    </xf>
    <xf numFmtId="0" fontId="80" fillId="2" borderId="0" xfId="0" applyFont="1" applyFill="1" applyBorder="1" applyAlignment="1">
      <alignment horizontal="center" vertical="center"/>
    </xf>
    <xf numFmtId="179" fontId="48" fillId="30" borderId="66" xfId="0" applyNumberFormat="1" applyFont="1" applyFill="1" applyBorder="1" applyAlignment="1">
      <alignment horizontal="center" vertical="center"/>
    </xf>
    <xf numFmtId="178" fontId="28" fillId="5" borderId="1" xfId="0" applyNumberFormat="1" applyFont="1" applyFill="1" applyBorder="1" applyAlignment="1">
      <alignment horizontal="center" vertical="center" wrapText="1"/>
    </xf>
    <xf numFmtId="178" fontId="28" fillId="2" borderId="1" xfId="0" applyNumberFormat="1" applyFont="1" applyFill="1" applyBorder="1" applyAlignment="1">
      <alignment horizontal="center" vertical="center" wrapText="1"/>
    </xf>
    <xf numFmtId="178" fontId="28" fillId="2" borderId="4" xfId="0" applyNumberFormat="1" applyFont="1" applyFill="1" applyBorder="1" applyAlignment="1">
      <alignment horizontal="center" vertical="center" wrapText="1"/>
    </xf>
    <xf numFmtId="178" fontId="28" fillId="5" borderId="7" xfId="0" applyNumberFormat="1" applyFont="1" applyFill="1" applyBorder="1" applyAlignment="1">
      <alignment horizontal="center" vertical="center" wrapText="1"/>
    </xf>
    <xf numFmtId="178" fontId="28" fillId="2" borderId="9" xfId="0" applyNumberFormat="1" applyFont="1" applyFill="1" applyBorder="1" applyAlignment="1">
      <alignment horizontal="center" vertical="center" wrapText="1"/>
    </xf>
    <xf numFmtId="187" fontId="59" fillId="41" borderId="13" xfId="0" applyNumberFormat="1" applyFont="1" applyFill="1" applyBorder="1" applyAlignment="1">
      <alignment horizontal="center" vertical="center"/>
    </xf>
    <xf numFmtId="188" fontId="62" fillId="0" borderId="93" xfId="152" applyNumberFormat="1" applyFont="1" applyFill="1" applyBorder="1" applyAlignment="1">
      <alignment horizontal="center" vertical="center"/>
    </xf>
    <xf numFmtId="189" fontId="62" fillId="0" borderId="92" xfId="152" applyNumberFormat="1" applyFont="1" applyFill="1" applyBorder="1" applyAlignment="1">
      <alignment horizontal="center" vertical="center"/>
    </xf>
    <xf numFmtId="189" fontId="62" fillId="0" borderId="100" xfId="152" applyNumberFormat="1" applyFont="1" applyFill="1" applyBorder="1" applyAlignment="1">
      <alignment horizontal="center" vertical="center"/>
    </xf>
    <xf numFmtId="0" fontId="62" fillId="0" borderId="91" xfId="0" applyNumberFormat="1" applyFont="1" applyFill="1" applyBorder="1" applyAlignment="1">
      <alignment horizontal="center" vertical="center"/>
    </xf>
    <xf numFmtId="188" fontId="54" fillId="0" borderId="90" xfId="152" applyNumberFormat="1" applyFont="1" applyFill="1" applyBorder="1" applyAlignment="1">
      <alignment horizontal="center" vertical="center"/>
    </xf>
    <xf numFmtId="189" fontId="54" fillId="0" borderId="102" xfId="152" applyNumberFormat="1" applyFont="1" applyFill="1" applyBorder="1" applyAlignment="1">
      <alignment horizontal="center" vertical="center"/>
    </xf>
    <xf numFmtId="189" fontId="54" fillId="0" borderId="92" xfId="152" applyNumberFormat="1" applyFont="1" applyFill="1" applyBorder="1" applyAlignment="1">
      <alignment horizontal="center" vertical="center"/>
    </xf>
    <xf numFmtId="0" fontId="62" fillId="0" borderId="97" xfId="0" applyNumberFormat="1" applyFont="1" applyFill="1" applyBorder="1" applyAlignment="1">
      <alignment horizontal="center" vertical="center"/>
    </xf>
    <xf numFmtId="190" fontId="54" fillId="0" borderId="127" xfId="152" applyNumberFormat="1" applyFont="1" applyFill="1" applyBorder="1" applyAlignment="1">
      <alignment horizontal="center" vertical="center"/>
    </xf>
    <xf numFmtId="0" fontId="6" fillId="2" borderId="2" xfId="0" applyNumberFormat="1" applyFont="1" applyFill="1" applyBorder="1" applyAlignment="1">
      <alignment horizontal="center" vertical="center" wrapText="1"/>
    </xf>
    <xf numFmtId="178" fontId="6" fillId="2" borderId="3" xfId="0" applyNumberFormat="1" applyFont="1" applyFill="1" applyBorder="1" applyAlignment="1">
      <alignment horizontal="center" vertical="center" wrapText="1"/>
    </xf>
    <xf numFmtId="0" fontId="6" fillId="2" borderId="11" xfId="0" applyNumberFormat="1" applyFont="1" applyFill="1" applyBorder="1" applyAlignment="1">
      <alignment horizontal="center" vertical="center" wrapText="1"/>
    </xf>
    <xf numFmtId="178" fontId="6" fillId="2" borderId="10" xfId="0" applyNumberFormat="1" applyFont="1" applyFill="1" applyBorder="1" applyAlignment="1">
      <alignment horizontal="center" vertical="center" wrapText="1"/>
    </xf>
    <xf numFmtId="0" fontId="6" fillId="2" borderId="6" xfId="0" applyNumberFormat="1" applyFont="1" applyFill="1" applyBorder="1" applyAlignment="1">
      <alignment horizontal="center" vertical="center" wrapText="1"/>
    </xf>
    <xf numFmtId="178" fontId="6" fillId="2" borderId="5" xfId="0" applyNumberFormat="1" applyFont="1" applyFill="1" applyBorder="1" applyAlignment="1">
      <alignment horizontal="center" vertical="center" wrapText="1"/>
    </xf>
    <xf numFmtId="0" fontId="78" fillId="0" borderId="1" xfId="153" applyNumberFormat="1" applyFont="1" applyBorder="1" applyAlignment="1">
      <alignment horizontal="center" vertical="center" wrapText="1"/>
    </xf>
    <xf numFmtId="0" fontId="78" fillId="0" borderId="7" xfId="153" applyNumberFormat="1" applyFont="1" applyBorder="1" applyAlignment="1">
      <alignment horizontal="center" vertical="center" wrapText="1"/>
    </xf>
    <xf numFmtId="0" fontId="78" fillId="0" borderId="13" xfId="153" applyNumberFormat="1" applyFont="1" applyBorder="1" applyAlignment="1">
      <alignment horizontal="center" vertical="center" wrapText="1"/>
    </xf>
    <xf numFmtId="0" fontId="77" fillId="40" borderId="1" xfId="153" applyNumberFormat="1" applyFont="1" applyFill="1" applyBorder="1" applyAlignment="1">
      <alignment horizontal="center" vertical="center" wrapText="1"/>
    </xf>
    <xf numFmtId="0" fontId="17" fillId="2" borderId="13" xfId="0" applyFont="1" applyFill="1" applyBorder="1" applyAlignment="1">
      <alignment horizontal="center" vertical="center"/>
    </xf>
    <xf numFmtId="0" fontId="15" fillId="2" borderId="0" xfId="1" applyFont="1" applyFill="1" applyAlignment="1">
      <alignment vertical="center"/>
    </xf>
    <xf numFmtId="0" fontId="81" fillId="2" borderId="0" xfId="1" applyFont="1" applyFill="1" applyAlignment="1">
      <alignment vertical="center"/>
    </xf>
    <xf numFmtId="177" fontId="20" fillId="4" borderId="72" xfId="0" applyNumberFormat="1" applyFont="1" applyFill="1" applyBorder="1" applyAlignment="1">
      <alignment horizontal="center" vertical="center" wrapText="1"/>
    </xf>
    <xf numFmtId="176" fontId="17" fillId="2" borderId="72" xfId="0" applyNumberFormat="1" applyFont="1" applyFill="1" applyBorder="1" applyAlignment="1">
      <alignment horizontal="center" vertical="center"/>
    </xf>
    <xf numFmtId="176" fontId="17" fillId="5" borderId="72" xfId="0" applyNumberFormat="1" applyFont="1" applyFill="1" applyBorder="1" applyAlignment="1">
      <alignment horizontal="center" vertical="center"/>
    </xf>
    <xf numFmtId="176" fontId="17" fillId="2" borderId="135" xfId="0" applyNumberFormat="1" applyFont="1" applyFill="1" applyBorder="1" applyAlignment="1">
      <alignment horizontal="center" vertical="center"/>
    </xf>
    <xf numFmtId="182" fontId="15" fillId="4" borderId="13" xfId="0" applyNumberFormat="1" applyFont="1" applyFill="1" applyBorder="1" applyAlignment="1">
      <alignment horizontal="center" vertical="center" wrapText="1"/>
    </xf>
    <xf numFmtId="182" fontId="15" fillId="2" borderId="13" xfId="0" applyNumberFormat="1" applyFont="1" applyFill="1" applyBorder="1" applyAlignment="1">
      <alignment horizontal="center" vertical="center" wrapText="1"/>
    </xf>
    <xf numFmtId="182" fontId="15" fillId="5" borderId="13" xfId="0" applyNumberFormat="1" applyFont="1" applyFill="1" applyBorder="1" applyAlignment="1">
      <alignment horizontal="center" vertical="center" wrapText="1"/>
    </xf>
    <xf numFmtId="182" fontId="15" fillId="2" borderId="22" xfId="0" applyNumberFormat="1" applyFont="1" applyFill="1" applyBorder="1" applyAlignment="1">
      <alignment horizontal="center" vertical="center" wrapText="1"/>
    </xf>
    <xf numFmtId="0" fontId="17" fillId="2" borderId="138" xfId="0" applyFont="1" applyFill="1" applyBorder="1" applyAlignment="1">
      <alignment horizontal="center" vertical="center"/>
    </xf>
    <xf numFmtId="0" fontId="17" fillId="2" borderId="139" xfId="0" applyFont="1" applyFill="1" applyBorder="1" applyAlignment="1">
      <alignment horizontal="center" vertical="center"/>
    </xf>
    <xf numFmtId="182" fontId="15" fillId="4" borderId="138" xfId="0" applyNumberFormat="1" applyFont="1" applyFill="1" applyBorder="1" applyAlignment="1">
      <alignment horizontal="center" vertical="center" wrapText="1"/>
    </xf>
    <xf numFmtId="186" fontId="20" fillId="4" borderId="139" xfId="0" applyNumberFormat="1" applyFont="1" applyFill="1" applyBorder="1" applyAlignment="1">
      <alignment horizontal="center" vertical="center" wrapText="1"/>
    </xf>
    <xf numFmtId="182" fontId="15" fillId="2" borderId="138" xfId="0" applyNumberFormat="1" applyFont="1" applyFill="1" applyBorder="1" applyAlignment="1">
      <alignment horizontal="center" vertical="center" wrapText="1"/>
    </xf>
    <xf numFmtId="186" fontId="20" fillId="2" borderId="139" xfId="0" applyNumberFormat="1" applyFont="1" applyFill="1" applyBorder="1" applyAlignment="1">
      <alignment horizontal="center" vertical="center" wrapText="1"/>
    </xf>
    <xf numFmtId="182" fontId="15" fillId="5" borderId="138" xfId="0" applyNumberFormat="1" applyFont="1" applyFill="1" applyBorder="1" applyAlignment="1">
      <alignment horizontal="center" vertical="center" wrapText="1"/>
    </xf>
    <xf numFmtId="182" fontId="15" fillId="2" borderId="140" xfId="0" applyNumberFormat="1" applyFont="1" applyFill="1" applyBorder="1" applyAlignment="1">
      <alignment horizontal="center" vertical="center" wrapText="1"/>
    </xf>
    <xf numFmtId="186" fontId="20" fillId="2" borderId="141" xfId="0" applyNumberFormat="1" applyFont="1" applyFill="1" applyBorder="1" applyAlignment="1">
      <alignment horizontal="center" vertical="center" wrapText="1"/>
    </xf>
    <xf numFmtId="186" fontId="20" fillId="4" borderId="72" xfId="0" applyNumberFormat="1" applyFont="1" applyFill="1" applyBorder="1" applyAlignment="1">
      <alignment horizontal="center" vertical="center" wrapText="1"/>
    </xf>
    <xf numFmtId="186" fontId="20" fillId="0" borderId="72" xfId="0" applyNumberFormat="1" applyFont="1" applyFill="1" applyBorder="1" applyAlignment="1">
      <alignment horizontal="center" vertical="center" wrapText="1"/>
    </xf>
    <xf numFmtId="186" fontId="20" fillId="5" borderId="72" xfId="0" applyNumberFormat="1" applyFont="1" applyFill="1" applyBorder="1" applyAlignment="1">
      <alignment horizontal="center" vertical="center" wrapText="1"/>
    </xf>
    <xf numFmtId="186" fontId="20" fillId="0" borderId="135" xfId="0" applyNumberFormat="1" applyFont="1" applyFill="1" applyBorder="1" applyAlignment="1">
      <alignment horizontal="center" vertical="center" wrapText="1"/>
    </xf>
    <xf numFmtId="186" fontId="20" fillId="47" borderId="139" xfId="0" applyNumberFormat="1" applyFont="1" applyFill="1" applyBorder="1" applyAlignment="1">
      <alignment horizontal="center" vertical="center" wrapText="1"/>
    </xf>
    <xf numFmtId="186" fontId="20" fillId="47" borderId="1" xfId="0" applyNumberFormat="1" applyFont="1" applyFill="1" applyBorder="1" applyAlignment="1">
      <alignment horizontal="center" vertical="center" wrapText="1"/>
    </xf>
    <xf numFmtId="192" fontId="82" fillId="48" borderId="1" xfId="0" applyNumberFormat="1" applyFont="1" applyFill="1" applyBorder="1" applyAlignment="1">
      <alignment horizontal="center" vertical="center" wrapText="1"/>
    </xf>
    <xf numFmtId="187" fontId="82" fillId="48" borderId="1" xfId="0" applyNumberFormat="1" applyFont="1" applyFill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/>
    </xf>
    <xf numFmtId="0" fontId="8" fillId="2" borderId="59" xfId="0" applyFont="1" applyFill="1" applyBorder="1" applyAlignment="1">
      <alignment horizontal="center" vertical="center"/>
    </xf>
    <xf numFmtId="4" fontId="82" fillId="48" borderId="1" xfId="0" applyNumberFormat="1" applyFont="1" applyFill="1" applyBorder="1" applyAlignment="1">
      <alignment horizontal="center" vertical="center" wrapText="1"/>
    </xf>
    <xf numFmtId="186" fontId="20" fillId="4" borderId="145" xfId="0" applyNumberFormat="1" applyFont="1" applyFill="1" applyBorder="1" applyAlignment="1">
      <alignment horizontal="center" vertical="center" wrapText="1"/>
    </xf>
    <xf numFmtId="186" fontId="20" fillId="0" borderId="145" xfId="0" applyNumberFormat="1" applyFont="1" applyFill="1" applyBorder="1" applyAlignment="1">
      <alignment horizontal="center" vertical="center" wrapText="1"/>
    </xf>
    <xf numFmtId="186" fontId="20" fillId="47" borderId="145" xfId="0" applyNumberFormat="1" applyFont="1" applyFill="1" applyBorder="1" applyAlignment="1">
      <alignment horizontal="center" vertical="center" wrapText="1"/>
    </xf>
    <xf numFmtId="186" fontId="20" fillId="0" borderId="146" xfId="0" applyNumberFormat="1" applyFont="1" applyFill="1" applyBorder="1" applyAlignment="1">
      <alignment horizontal="center" vertical="center" wrapText="1"/>
    </xf>
    <xf numFmtId="186" fontId="20" fillId="47" borderId="13" xfId="0" applyNumberFormat="1" applyFont="1" applyFill="1" applyBorder="1" applyAlignment="1">
      <alignment horizontal="center" vertical="center" wrapText="1"/>
    </xf>
    <xf numFmtId="0" fontId="65" fillId="0" borderId="0" xfId="0" applyNumberFormat="1" applyFont="1" applyFill="1" applyAlignment="1">
      <alignment horizontal="center" vertical="center"/>
    </xf>
    <xf numFmtId="0" fontId="54" fillId="6" borderId="1" xfId="0" applyNumberFormat="1" applyFont="1" applyFill="1" applyBorder="1" applyAlignment="1">
      <alignment horizontal="center" vertical="center"/>
    </xf>
    <xf numFmtId="0" fontId="54" fillId="6" borderId="1" xfId="0" applyNumberFormat="1" applyFont="1" applyFill="1" applyBorder="1" applyAlignment="1">
      <alignment horizontal="center" vertical="center" wrapText="1"/>
    </xf>
    <xf numFmtId="0" fontId="54" fillId="0" borderId="2" xfId="0" applyNumberFormat="1" applyFont="1" applyFill="1" applyBorder="1" applyAlignment="1">
      <alignment horizontal="center" vertical="distributed"/>
    </xf>
    <xf numFmtId="187" fontId="54" fillId="0" borderId="4" xfId="0" applyNumberFormat="1" applyFont="1" applyFill="1" applyBorder="1" applyAlignment="1">
      <alignment horizontal="right" vertical="center"/>
    </xf>
    <xf numFmtId="0" fontId="54" fillId="6" borderId="2" xfId="0" applyNumberFormat="1" applyFont="1" applyFill="1" applyBorder="1" applyAlignment="1">
      <alignment horizontal="center" vertical="center"/>
    </xf>
    <xf numFmtId="187" fontId="54" fillId="38" borderId="2" xfId="0" applyNumberFormat="1" applyFont="1" applyFill="1" applyBorder="1" applyAlignment="1">
      <alignment horizontal="center" vertical="center"/>
    </xf>
    <xf numFmtId="187" fontId="54" fillId="38" borderId="1" xfId="0" applyNumberFormat="1" applyFont="1" applyFill="1" applyBorder="1" applyAlignment="1">
      <alignment horizontal="center" vertical="center"/>
    </xf>
    <xf numFmtId="187" fontId="54" fillId="38" borderId="3" xfId="0" applyNumberFormat="1" applyFont="1" applyFill="1" applyBorder="1" applyAlignment="1">
      <alignment horizontal="center" vertical="center"/>
    </xf>
    <xf numFmtId="187" fontId="54" fillId="38" borderId="5" xfId="0" applyNumberFormat="1" applyFont="1" applyFill="1" applyBorder="1" applyAlignment="1">
      <alignment horizontal="center" vertical="center"/>
    </xf>
    <xf numFmtId="0" fontId="54" fillId="6" borderId="8" xfId="0" applyNumberFormat="1" applyFont="1" applyFill="1" applyBorder="1" applyAlignment="1">
      <alignment horizontal="center" vertical="center" wrapText="1"/>
    </xf>
    <xf numFmtId="187" fontId="54" fillId="0" borderId="72" xfId="0" applyNumberFormat="1" applyFont="1" applyFill="1" applyBorder="1" applyAlignment="1">
      <alignment horizontal="right" vertical="center"/>
    </xf>
    <xf numFmtId="187" fontId="54" fillId="0" borderId="135" xfId="0" applyNumberFormat="1" applyFont="1" applyFill="1" applyBorder="1" applyAlignment="1">
      <alignment horizontal="right" vertical="center"/>
    </xf>
    <xf numFmtId="187" fontId="54" fillId="0" borderId="3" xfId="0" applyNumberFormat="1" applyFont="1" applyFill="1" applyBorder="1" applyAlignment="1">
      <alignment horizontal="right" vertical="center"/>
    </xf>
    <xf numFmtId="187" fontId="54" fillId="0" borderId="5" xfId="0" applyNumberFormat="1" applyFont="1" applyFill="1" applyBorder="1" applyAlignment="1">
      <alignment horizontal="right" vertical="center"/>
    </xf>
    <xf numFmtId="0" fontId="54" fillId="0" borderId="0" xfId="0" applyNumberFormat="1" applyFont="1" applyFill="1" applyBorder="1" applyAlignment="1">
      <alignment vertical="center"/>
    </xf>
    <xf numFmtId="0" fontId="54" fillId="6" borderId="34" xfId="0" applyNumberFormat="1" applyFont="1" applyFill="1" applyBorder="1" applyAlignment="1">
      <alignment horizontal="center" vertical="center"/>
    </xf>
    <xf numFmtId="0" fontId="54" fillId="0" borderId="0" xfId="0" applyNumberFormat="1" applyFont="1" applyFill="1" applyBorder="1" applyAlignment="1">
      <alignment horizontal="center" vertical="center"/>
    </xf>
    <xf numFmtId="0" fontId="54" fillId="0" borderId="11" xfId="0" applyNumberFormat="1" applyFont="1" applyFill="1" applyBorder="1" applyAlignment="1">
      <alignment horizontal="center" vertical="distributed"/>
    </xf>
    <xf numFmtId="187" fontId="54" fillId="0" borderId="9" xfId="0" applyNumberFormat="1" applyFont="1" applyFill="1" applyBorder="1" applyAlignment="1">
      <alignment horizontal="right" vertical="center"/>
    </xf>
    <xf numFmtId="187" fontId="54" fillId="0" borderId="150" xfId="0" applyNumberFormat="1" applyFont="1" applyFill="1" applyBorder="1" applyAlignment="1">
      <alignment horizontal="right" vertical="center"/>
    </xf>
    <xf numFmtId="187" fontId="54" fillId="0" borderId="10" xfId="0" applyNumberFormat="1" applyFont="1" applyFill="1" applyBorder="1" applyAlignment="1">
      <alignment horizontal="right" vertical="center"/>
    </xf>
    <xf numFmtId="187" fontId="54" fillId="38" borderId="11" xfId="0" applyNumberFormat="1" applyFont="1" applyFill="1" applyBorder="1" applyAlignment="1">
      <alignment horizontal="center" vertical="center"/>
    </xf>
    <xf numFmtId="187" fontId="54" fillId="38" borderId="9" xfId="0" applyNumberFormat="1" applyFont="1" applyFill="1" applyBorder="1" applyAlignment="1">
      <alignment horizontal="center" vertical="center"/>
    </xf>
    <xf numFmtId="187" fontId="54" fillId="38" borderId="10" xfId="0" applyNumberFormat="1" applyFont="1" applyFill="1" applyBorder="1" applyAlignment="1">
      <alignment horizontal="center" vertical="center"/>
    </xf>
    <xf numFmtId="187" fontId="54" fillId="38" borderId="35" xfId="0" applyNumberFormat="1" applyFont="1" applyFill="1" applyBorder="1" applyAlignment="1">
      <alignment horizontal="center" vertical="center"/>
    </xf>
    <xf numFmtId="0" fontId="54" fillId="0" borderId="59" xfId="0" applyNumberFormat="1" applyFont="1" applyFill="1" applyBorder="1" applyAlignment="1">
      <alignment horizontal="center" vertical="distributed"/>
    </xf>
    <xf numFmtId="187" fontId="54" fillId="0" borderId="7" xfId="0" applyNumberFormat="1" applyFont="1" applyFill="1" applyBorder="1" applyAlignment="1">
      <alignment horizontal="right" vertical="center"/>
    </xf>
    <xf numFmtId="187" fontId="54" fillId="0" borderId="38" xfId="0" applyNumberFormat="1" applyFont="1" applyFill="1" applyBorder="1" applyAlignment="1">
      <alignment horizontal="right" vertical="center"/>
    </xf>
    <xf numFmtId="187" fontId="54" fillId="0" borderId="63" xfId="0" applyNumberFormat="1" applyFont="1" applyFill="1" applyBorder="1" applyAlignment="1">
      <alignment horizontal="right" vertical="center"/>
    </xf>
    <xf numFmtId="187" fontId="54" fillId="0" borderId="153" xfId="0" applyNumberFormat="1" applyFont="1" applyFill="1" applyBorder="1" applyAlignment="1">
      <alignment horizontal="right" vertical="center"/>
    </xf>
    <xf numFmtId="187" fontId="54" fillId="0" borderId="154" xfId="0" applyNumberFormat="1" applyFont="1" applyFill="1" applyBorder="1" applyAlignment="1">
      <alignment horizontal="right" vertical="center"/>
    </xf>
    <xf numFmtId="187" fontId="54" fillId="0" borderId="155" xfId="0" applyNumberFormat="1" applyFont="1" applyFill="1" applyBorder="1" applyAlignment="1">
      <alignment horizontal="right" vertical="center"/>
    </xf>
    <xf numFmtId="187" fontId="54" fillId="38" borderId="59" xfId="0" applyNumberFormat="1" applyFont="1" applyFill="1" applyBorder="1" applyAlignment="1">
      <alignment horizontal="center" vertical="center"/>
    </xf>
    <xf numFmtId="187" fontId="54" fillId="38" borderId="7" xfId="0" applyNumberFormat="1" applyFont="1" applyFill="1" applyBorder="1" applyAlignment="1">
      <alignment horizontal="center" vertical="center"/>
    </xf>
    <xf numFmtId="187" fontId="54" fillId="38" borderId="63" xfId="0" applyNumberFormat="1" applyFont="1" applyFill="1" applyBorder="1" applyAlignment="1">
      <alignment horizontal="center" vertical="center"/>
    </xf>
    <xf numFmtId="187" fontId="54" fillId="38" borderId="152" xfId="0" applyNumberFormat="1" applyFont="1" applyFill="1" applyBorder="1" applyAlignment="1">
      <alignment horizontal="center" vertical="center"/>
    </xf>
    <xf numFmtId="187" fontId="54" fillId="38" borderId="153" xfId="0" applyNumberFormat="1" applyFont="1" applyFill="1" applyBorder="1" applyAlignment="1">
      <alignment horizontal="center" vertical="center"/>
    </xf>
    <xf numFmtId="187" fontId="54" fillId="38" borderId="155" xfId="0" applyNumberFormat="1" applyFont="1" applyFill="1" applyBorder="1" applyAlignment="1">
      <alignment horizontal="center" vertical="center"/>
    </xf>
    <xf numFmtId="187" fontId="54" fillId="38" borderId="0" xfId="0" applyNumberFormat="1" applyFont="1" applyFill="1" applyBorder="1" applyAlignment="1">
      <alignment horizontal="center" vertical="center"/>
    </xf>
    <xf numFmtId="187" fontId="54" fillId="0" borderId="61" xfId="0" applyNumberFormat="1" applyFont="1" applyFill="1" applyBorder="1" applyAlignment="1">
      <alignment horizontal="center" vertical="center"/>
    </xf>
    <xf numFmtId="187" fontId="54" fillId="0" borderId="0" xfId="0" applyNumberFormat="1" applyFont="1" applyFill="1" applyBorder="1" applyAlignment="1">
      <alignment horizontal="center" vertical="center"/>
    </xf>
    <xf numFmtId="187" fontId="54" fillId="38" borderId="151" xfId="0" applyNumberFormat="1" applyFont="1" applyFill="1" applyBorder="1" applyAlignment="1">
      <alignment horizontal="center" vertical="center"/>
    </xf>
    <xf numFmtId="187" fontId="54" fillId="38" borderId="37" xfId="0" applyNumberFormat="1" applyFont="1" applyFill="1" applyBorder="1" applyAlignment="1">
      <alignment horizontal="center" vertical="center"/>
    </xf>
    <xf numFmtId="187" fontId="54" fillId="0" borderId="35" xfId="0" applyNumberFormat="1" applyFont="1" applyFill="1" applyBorder="1" applyAlignment="1">
      <alignment horizontal="center" vertical="center"/>
    </xf>
    <xf numFmtId="187" fontId="54" fillId="38" borderId="36" xfId="0" applyNumberFormat="1" applyFont="1" applyFill="1" applyBorder="1" applyAlignment="1">
      <alignment horizontal="center" vertical="center"/>
    </xf>
    <xf numFmtId="0" fontId="54" fillId="6" borderId="156" xfId="0" applyNumberFormat="1" applyFont="1" applyFill="1" applyBorder="1" applyAlignment="1">
      <alignment horizontal="center" vertical="center"/>
    </xf>
    <xf numFmtId="0" fontId="60" fillId="38" borderId="158" xfId="0" applyNumberFormat="1" applyFont="1" applyFill="1" applyBorder="1" applyAlignment="1">
      <alignment horizontal="center" vertical="center"/>
    </xf>
    <xf numFmtId="187" fontId="54" fillId="0" borderId="157" xfId="0" applyNumberFormat="1" applyFont="1" applyFill="1" applyBorder="1" applyAlignment="1">
      <alignment horizontal="center" vertical="center"/>
    </xf>
    <xf numFmtId="0" fontId="60" fillId="0" borderId="158" xfId="0" applyNumberFormat="1" applyFont="1" applyFill="1" applyBorder="1" applyAlignment="1">
      <alignment horizontal="center" vertical="center"/>
    </xf>
    <xf numFmtId="0" fontId="60" fillId="38" borderId="160" xfId="0" applyNumberFormat="1" applyFont="1" applyFill="1" applyBorder="1" applyAlignment="1">
      <alignment horizontal="center" vertical="center"/>
    </xf>
    <xf numFmtId="0" fontId="60" fillId="38" borderId="163" xfId="0" applyNumberFormat="1" applyFont="1" applyFill="1" applyBorder="1" applyAlignment="1">
      <alignment horizontal="center" vertical="center"/>
    </xf>
    <xf numFmtId="0" fontId="60" fillId="38" borderId="165" xfId="0" applyNumberFormat="1" applyFont="1" applyFill="1" applyBorder="1" applyAlignment="1">
      <alignment horizontal="center" vertical="center"/>
    </xf>
    <xf numFmtId="187" fontId="54" fillId="0" borderId="162" xfId="0" applyNumberFormat="1" applyFont="1" applyFill="1" applyBorder="1" applyAlignment="1">
      <alignment horizontal="center" vertical="center"/>
    </xf>
    <xf numFmtId="187" fontId="54" fillId="0" borderId="164" xfId="0" applyNumberFormat="1" applyFont="1" applyFill="1" applyBorder="1" applyAlignment="1">
      <alignment horizontal="center" vertical="center"/>
    </xf>
    <xf numFmtId="0" fontId="54" fillId="5" borderId="2" xfId="0" applyNumberFormat="1" applyFont="1" applyFill="1" applyBorder="1" applyAlignment="1">
      <alignment horizontal="center" vertical="distributed"/>
    </xf>
    <xf numFmtId="0" fontId="17" fillId="2" borderId="1" xfId="0" applyFont="1" applyFill="1" applyBorder="1" applyAlignment="1">
      <alignment horizontal="center" vertical="center"/>
    </xf>
    <xf numFmtId="0" fontId="17" fillId="2" borderId="3" xfId="0" applyFont="1" applyFill="1" applyBorder="1" applyAlignment="1">
      <alignment horizontal="center" vertical="center"/>
    </xf>
    <xf numFmtId="0" fontId="8" fillId="2" borderId="11" xfId="0" applyFont="1" applyFill="1" applyBorder="1" applyAlignment="1">
      <alignment horizontal="center" vertical="center"/>
    </xf>
    <xf numFmtId="178" fontId="8" fillId="2" borderId="1" xfId="0" applyNumberFormat="1" applyFont="1" applyFill="1" applyBorder="1" applyAlignment="1">
      <alignment horizontal="center" vertical="center"/>
    </xf>
    <xf numFmtId="0" fontId="17" fillId="2" borderId="0" xfId="0" applyFont="1" applyFill="1" applyAlignment="1">
      <alignment horizontal="left" vertical="center"/>
    </xf>
    <xf numFmtId="178" fontId="8" fillId="2" borderId="3" xfId="0" applyNumberFormat="1" applyFont="1" applyFill="1" applyBorder="1" applyAlignment="1">
      <alignment horizontal="center" vertical="center"/>
    </xf>
    <xf numFmtId="0" fontId="14" fillId="4" borderId="3" xfId="0" applyFont="1" applyFill="1" applyBorder="1" applyAlignment="1">
      <alignment horizontal="center" vertical="center"/>
    </xf>
    <xf numFmtId="178" fontId="20" fillId="5" borderId="1" xfId="0" applyNumberFormat="1" applyFont="1" applyFill="1" applyBorder="1" applyAlignment="1">
      <alignment horizontal="center" vertical="center" wrapText="1"/>
    </xf>
    <xf numFmtId="189" fontId="88" fillId="2" borderId="1" xfId="152" applyNumberFormat="1" applyFont="1" applyFill="1" applyBorder="1" applyAlignment="1">
      <alignment horizontal="center" vertical="center"/>
    </xf>
    <xf numFmtId="189" fontId="88" fillId="41" borderId="1" xfId="152" applyNumberFormat="1" applyFont="1" applyFill="1" applyBorder="1" applyAlignment="1">
      <alignment horizontal="center" vertical="center"/>
    </xf>
    <xf numFmtId="189" fontId="8" fillId="41" borderId="1" xfId="152" applyNumberFormat="1" applyFont="1" applyFill="1" applyBorder="1" applyAlignment="1">
      <alignment horizontal="center" vertical="center"/>
    </xf>
    <xf numFmtId="189" fontId="8" fillId="42" borderId="113" xfId="152" applyNumberFormat="1" applyFont="1" applyFill="1" applyBorder="1" applyAlignment="1">
      <alignment horizontal="center" vertical="center"/>
    </xf>
    <xf numFmtId="188" fontId="88" fillId="2" borderId="111" xfId="152" applyNumberFormat="1" applyFont="1" applyFill="1" applyBorder="1" applyAlignment="1">
      <alignment horizontal="center" vertical="center"/>
    </xf>
    <xf numFmtId="189" fontId="88" fillId="2" borderId="110" xfId="152" applyNumberFormat="1" applyFont="1" applyFill="1" applyBorder="1" applyAlignment="1">
      <alignment horizontal="center" vertical="center"/>
    </xf>
    <xf numFmtId="188" fontId="88" fillId="41" borderId="111" xfId="152" applyNumberFormat="1" applyFont="1" applyFill="1" applyBorder="1" applyAlignment="1">
      <alignment horizontal="center" vertical="center"/>
    </xf>
    <xf numFmtId="189" fontId="88" fillId="41" borderId="110" xfId="152" applyNumberFormat="1" applyFont="1" applyFill="1" applyBorder="1" applyAlignment="1">
      <alignment horizontal="center" vertical="center"/>
    </xf>
    <xf numFmtId="189" fontId="8" fillId="41" borderId="111" xfId="152" applyNumberFormat="1" applyFont="1" applyFill="1" applyBorder="1" applyAlignment="1">
      <alignment horizontal="center" vertical="center"/>
    </xf>
    <xf numFmtId="189" fontId="8" fillId="41" borderId="110" xfId="152" applyNumberFormat="1" applyFont="1" applyFill="1" applyBorder="1" applyAlignment="1">
      <alignment horizontal="center" vertical="center"/>
    </xf>
    <xf numFmtId="189" fontId="8" fillId="42" borderId="112" xfId="152" applyNumberFormat="1" applyFont="1" applyFill="1" applyBorder="1" applyAlignment="1">
      <alignment horizontal="center" vertical="center"/>
    </xf>
    <xf numFmtId="189" fontId="8" fillId="42" borderId="114" xfId="152" applyNumberFormat="1" applyFont="1" applyFill="1" applyBorder="1" applyAlignment="1">
      <alignment horizontal="center" vertical="center"/>
    </xf>
    <xf numFmtId="177" fontId="6" fillId="2" borderId="0" xfId="0" applyNumberFormat="1" applyFont="1" applyFill="1" applyAlignment="1">
      <alignment horizontal="center" vertical="center"/>
    </xf>
    <xf numFmtId="190" fontId="11" fillId="2" borderId="0" xfId="0" applyNumberFormat="1" applyFont="1" applyFill="1" applyAlignment="1">
      <alignment horizontal="center" vertical="center"/>
    </xf>
    <xf numFmtId="189" fontId="11" fillId="2" borderId="0" xfId="152" applyNumberFormat="1" applyFont="1" applyFill="1" applyAlignment="1">
      <alignment horizontal="center" vertical="center"/>
    </xf>
    <xf numFmtId="0" fontId="8" fillId="2" borderId="11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center" vertical="center"/>
    </xf>
    <xf numFmtId="187" fontId="20" fillId="2" borderId="1" xfId="0" applyNumberFormat="1" applyFont="1" applyFill="1" applyBorder="1" applyAlignment="1">
      <alignment horizontal="center" vertical="center" wrapText="1"/>
    </xf>
    <xf numFmtId="187" fontId="20" fillId="2" borderId="4" xfId="0" applyNumberFormat="1" applyFont="1" applyFill="1" applyBorder="1" applyAlignment="1">
      <alignment horizontal="center" vertical="center" wrapText="1"/>
    </xf>
    <xf numFmtId="0" fontId="54" fillId="0" borderId="152" xfId="0" applyNumberFormat="1" applyFont="1" applyFill="1" applyBorder="1" applyAlignment="1">
      <alignment horizontal="center" vertical="distributed"/>
    </xf>
    <xf numFmtId="186" fontId="20" fillId="43" borderId="1" xfId="0" applyNumberFormat="1" applyFont="1" applyFill="1" applyBorder="1" applyAlignment="1">
      <alignment horizontal="center" vertical="center" wrapText="1"/>
    </xf>
    <xf numFmtId="177" fontId="17" fillId="43" borderId="2" xfId="0" applyNumberFormat="1" applyFont="1" applyFill="1" applyBorder="1" applyAlignment="1">
      <alignment horizontal="center" vertical="center"/>
    </xf>
    <xf numFmtId="182" fontId="15" fillId="43" borderId="1" xfId="0" applyNumberFormat="1" applyFont="1" applyFill="1" applyBorder="1" applyAlignment="1">
      <alignment horizontal="center" vertical="center" wrapText="1"/>
    </xf>
    <xf numFmtId="186" fontId="20" fillId="7" borderId="1" xfId="0" applyNumberFormat="1" applyFont="1" applyFill="1" applyBorder="1" applyAlignment="1">
      <alignment horizontal="center" vertical="center" wrapText="1"/>
    </xf>
    <xf numFmtId="0" fontId="3" fillId="0" borderId="0" xfId="165">
      <alignment vertical="center"/>
    </xf>
    <xf numFmtId="0" fontId="3" fillId="0" borderId="0" xfId="165" applyAlignment="1">
      <alignment horizontal="center" vertical="center"/>
    </xf>
    <xf numFmtId="0" fontId="3" fillId="4" borderId="92" xfId="165" applyFill="1" applyBorder="1" applyAlignment="1">
      <alignment horizontal="center" vertical="center"/>
    </xf>
    <xf numFmtId="0" fontId="3" fillId="4" borderId="168" xfId="165" applyFill="1" applyBorder="1" applyAlignment="1">
      <alignment horizontal="center" vertical="center"/>
    </xf>
    <xf numFmtId="0" fontId="91" fillId="5" borderId="102" xfId="165" applyFont="1" applyFill="1" applyBorder="1" applyAlignment="1">
      <alignment horizontal="center" vertical="center"/>
    </xf>
    <xf numFmtId="0" fontId="91" fillId="5" borderId="92" xfId="165" applyFont="1" applyFill="1" applyBorder="1" applyAlignment="1">
      <alignment horizontal="center" vertical="center"/>
    </xf>
    <xf numFmtId="0" fontId="3" fillId="5" borderId="92" xfId="165" applyFill="1" applyBorder="1" applyAlignment="1">
      <alignment horizontal="center" vertical="center"/>
    </xf>
    <xf numFmtId="0" fontId="3" fillId="5" borderId="168" xfId="165" applyFill="1" applyBorder="1" applyAlignment="1">
      <alignment horizontal="center" vertical="center"/>
    </xf>
    <xf numFmtId="0" fontId="91" fillId="7" borderId="169" xfId="165" applyFont="1" applyFill="1" applyBorder="1" applyAlignment="1">
      <alignment horizontal="center" vertical="center"/>
    </xf>
    <xf numFmtId="0" fontId="91" fillId="7" borderId="92" xfId="165" applyFont="1" applyFill="1" applyBorder="1" applyAlignment="1">
      <alignment horizontal="center" vertical="center"/>
    </xf>
    <xf numFmtId="0" fontId="3" fillId="7" borderId="92" xfId="165" applyFill="1" applyBorder="1" applyAlignment="1">
      <alignment horizontal="center" vertical="center"/>
    </xf>
    <xf numFmtId="0" fontId="3" fillId="7" borderId="97" xfId="165" applyFill="1" applyBorder="1" applyAlignment="1">
      <alignment horizontal="center" vertical="center"/>
    </xf>
    <xf numFmtId="0" fontId="3" fillId="6" borderId="2" xfId="165" applyFill="1" applyBorder="1" applyAlignment="1">
      <alignment horizontal="center" vertical="center"/>
    </xf>
    <xf numFmtId="179" fontId="3" fillId="0" borderId="90" xfId="165" applyNumberFormat="1" applyBorder="1" applyAlignment="1">
      <alignment horizontal="center" vertical="center"/>
    </xf>
    <xf numFmtId="188" fontId="0" fillId="0" borderId="92" xfId="166" applyNumberFormat="1" applyFont="1" applyBorder="1" applyAlignment="1">
      <alignment horizontal="center" vertical="center"/>
    </xf>
    <xf numFmtId="0" fontId="3" fillId="0" borderId="168" xfId="165" applyBorder="1" applyAlignment="1">
      <alignment horizontal="center" vertical="center"/>
    </xf>
    <xf numFmtId="188" fontId="0" fillId="0" borderId="102" xfId="166" applyNumberFormat="1" applyFont="1" applyBorder="1" applyAlignment="1">
      <alignment horizontal="center" vertical="center"/>
    </xf>
    <xf numFmtId="41" fontId="0" fillId="0" borderId="92" xfId="166" applyNumberFormat="1" applyFont="1" applyBorder="1" applyAlignment="1">
      <alignment horizontal="center" vertical="center"/>
    </xf>
    <xf numFmtId="41" fontId="0" fillId="0" borderId="168" xfId="166" applyNumberFormat="1" applyFont="1" applyBorder="1" applyAlignment="1">
      <alignment horizontal="center" vertical="center"/>
    </xf>
    <xf numFmtId="188" fontId="0" fillId="0" borderId="169" xfId="166" applyNumberFormat="1" applyFont="1" applyBorder="1" applyAlignment="1">
      <alignment horizontal="center" vertical="center"/>
    </xf>
    <xf numFmtId="41" fontId="0" fillId="0" borderId="97" xfId="166" applyNumberFormat="1" applyFont="1" applyBorder="1" applyAlignment="1">
      <alignment horizontal="center" vertical="center"/>
    </xf>
    <xf numFmtId="0" fontId="3" fillId="6" borderId="11" xfId="165" applyFill="1" applyBorder="1" applyAlignment="1">
      <alignment horizontal="center" vertical="center"/>
    </xf>
    <xf numFmtId="179" fontId="3" fillId="0" borderId="170" xfId="165" applyNumberFormat="1" applyBorder="1" applyAlignment="1">
      <alignment horizontal="center" vertical="center"/>
    </xf>
    <xf numFmtId="188" fontId="0" fillId="0" borderId="171" xfId="166" applyNumberFormat="1" applyFont="1" applyBorder="1" applyAlignment="1">
      <alignment horizontal="center" vertical="center"/>
    </xf>
    <xf numFmtId="0" fontId="3" fillId="0" borderId="172" xfId="165" applyBorder="1" applyAlignment="1">
      <alignment horizontal="center" vertical="center"/>
    </xf>
    <xf numFmtId="188" fontId="0" fillId="0" borderId="173" xfId="166" applyNumberFormat="1" applyFont="1" applyBorder="1" applyAlignment="1">
      <alignment horizontal="center" vertical="center"/>
    </xf>
    <xf numFmtId="41" fontId="0" fillId="0" borderId="171" xfId="166" applyNumberFormat="1" applyFont="1" applyBorder="1" applyAlignment="1">
      <alignment horizontal="center" vertical="center"/>
    </xf>
    <xf numFmtId="41" fontId="0" fillId="0" borderId="172" xfId="166" applyNumberFormat="1" applyFont="1" applyBorder="1" applyAlignment="1">
      <alignment horizontal="center" vertical="center"/>
    </xf>
    <xf numFmtId="188" fontId="0" fillId="0" borderId="174" xfId="166" applyNumberFormat="1" applyFont="1" applyBorder="1" applyAlignment="1">
      <alignment horizontal="center" vertical="center"/>
    </xf>
    <xf numFmtId="41" fontId="0" fillId="0" borderId="175" xfId="166" applyNumberFormat="1" applyFont="1" applyBorder="1" applyAlignment="1">
      <alignment horizontal="center" vertical="center"/>
    </xf>
    <xf numFmtId="0" fontId="3" fillId="6" borderId="16" xfId="165" applyFill="1" applyBorder="1" applyAlignment="1">
      <alignment horizontal="center" vertical="center"/>
    </xf>
    <xf numFmtId="179" fontId="3" fillId="0" borderId="176" xfId="165" applyNumberFormat="1" applyBorder="1" applyAlignment="1">
      <alignment horizontal="center" vertical="center"/>
    </xf>
    <xf numFmtId="188" fontId="0" fillId="0" borderId="177" xfId="166" applyNumberFormat="1" applyFont="1" applyBorder="1" applyAlignment="1">
      <alignment horizontal="center" vertical="center"/>
    </xf>
    <xf numFmtId="0" fontId="3" fillId="0" borderId="178" xfId="165" applyBorder="1" applyAlignment="1">
      <alignment horizontal="center" vertical="center"/>
    </xf>
    <xf numFmtId="188" fontId="0" fillId="0" borderId="179" xfId="166" applyNumberFormat="1" applyFont="1" applyBorder="1" applyAlignment="1">
      <alignment horizontal="center" vertical="center"/>
    </xf>
    <xf numFmtId="41" fontId="0" fillId="0" borderId="177" xfId="166" applyNumberFormat="1" applyFont="1" applyBorder="1" applyAlignment="1">
      <alignment horizontal="center" vertical="center"/>
    </xf>
    <xf numFmtId="41" fontId="0" fillId="0" borderId="178" xfId="166" applyNumberFormat="1" applyFont="1" applyBorder="1" applyAlignment="1">
      <alignment horizontal="center" vertical="center"/>
    </xf>
    <xf numFmtId="188" fontId="0" fillId="0" borderId="180" xfId="166" applyNumberFormat="1" applyFont="1" applyBorder="1" applyAlignment="1">
      <alignment horizontal="center" vertical="center"/>
    </xf>
    <xf numFmtId="0" fontId="3" fillId="0" borderId="181" xfId="165" applyBorder="1">
      <alignment vertical="center"/>
    </xf>
    <xf numFmtId="0" fontId="3" fillId="0" borderId="97" xfId="165" applyBorder="1">
      <alignment vertical="center"/>
    </xf>
    <xf numFmtId="0" fontId="3" fillId="0" borderId="175" xfId="165" applyBorder="1">
      <alignment vertical="center"/>
    </xf>
    <xf numFmtId="0" fontId="3" fillId="6" borderId="59" xfId="165" applyFill="1" applyBorder="1" applyAlignment="1">
      <alignment horizontal="center" vertical="center"/>
    </xf>
    <xf numFmtId="179" fontId="3" fillId="0" borderId="188" xfId="165" applyNumberFormat="1" applyBorder="1" applyAlignment="1">
      <alignment horizontal="center" vertical="center"/>
    </xf>
    <xf numFmtId="188" fontId="0" fillId="0" borderId="189" xfId="166" applyNumberFormat="1" applyFont="1" applyBorder="1" applyAlignment="1">
      <alignment horizontal="center" vertical="center"/>
    </xf>
    <xf numFmtId="0" fontId="3" fillId="0" borderId="190" xfId="165" applyBorder="1" applyAlignment="1">
      <alignment horizontal="center" vertical="center"/>
    </xf>
    <xf numFmtId="188" fontId="0" fillId="0" borderId="191" xfId="166" applyNumberFormat="1" applyFont="1" applyBorder="1" applyAlignment="1">
      <alignment horizontal="center" vertical="center"/>
    </xf>
    <xf numFmtId="41" fontId="0" fillId="0" borderId="189" xfId="166" applyNumberFormat="1" applyFont="1" applyBorder="1" applyAlignment="1">
      <alignment horizontal="center" vertical="center"/>
    </xf>
    <xf numFmtId="41" fontId="0" fillId="0" borderId="190" xfId="166" applyNumberFormat="1" applyFont="1" applyBorder="1" applyAlignment="1">
      <alignment horizontal="center" vertical="center"/>
    </xf>
    <xf numFmtId="188" fontId="0" fillId="0" borderId="192" xfId="166" applyNumberFormat="1" applyFont="1" applyBorder="1" applyAlignment="1">
      <alignment horizontal="center" vertical="center"/>
    </xf>
    <xf numFmtId="0" fontId="3" fillId="0" borderId="193" xfId="165" applyBorder="1">
      <alignment vertical="center"/>
    </xf>
    <xf numFmtId="0" fontId="3" fillId="6" borderId="6" xfId="165" applyFill="1" applyBorder="1" applyAlignment="1">
      <alignment horizontal="center" vertical="center"/>
    </xf>
    <xf numFmtId="179" fontId="3" fillId="0" borderId="98" xfId="165" applyNumberFormat="1" applyBorder="1" applyAlignment="1">
      <alignment horizontal="center" vertical="center"/>
    </xf>
    <xf numFmtId="188" fontId="0" fillId="0" borderId="95" xfId="166" applyNumberFormat="1" applyFont="1" applyBorder="1" applyAlignment="1">
      <alignment horizontal="center" vertical="center"/>
    </xf>
    <xf numFmtId="0" fontId="3" fillId="0" borderId="194" xfId="165" applyBorder="1" applyAlignment="1">
      <alignment horizontal="center" vertical="center"/>
    </xf>
    <xf numFmtId="188" fontId="0" fillId="0" borderId="103" xfId="166" applyNumberFormat="1" applyFont="1" applyBorder="1" applyAlignment="1">
      <alignment horizontal="center" vertical="center"/>
    </xf>
    <xf numFmtId="41" fontId="0" fillId="0" borderId="95" xfId="166" applyNumberFormat="1" applyFont="1" applyBorder="1" applyAlignment="1">
      <alignment horizontal="center" vertical="center"/>
    </xf>
    <xf numFmtId="188" fontId="0" fillId="0" borderId="194" xfId="166" applyNumberFormat="1" applyFont="1" applyBorder="1" applyAlignment="1">
      <alignment horizontal="center" vertical="center"/>
    </xf>
    <xf numFmtId="188" fontId="0" fillId="0" borderId="195" xfId="166" applyNumberFormat="1" applyFont="1" applyBorder="1" applyAlignment="1">
      <alignment horizontal="center" vertical="center"/>
    </xf>
    <xf numFmtId="0" fontId="3" fillId="0" borderId="99" xfId="165" applyBorder="1">
      <alignment vertical="center"/>
    </xf>
    <xf numFmtId="0" fontId="3" fillId="6" borderId="2" xfId="165" applyFill="1" applyBorder="1" applyAlignment="1">
      <alignment horizontal="center" vertical="center"/>
    </xf>
    <xf numFmtId="0" fontId="17" fillId="2" borderId="0" xfId="0" applyFont="1" applyFill="1" applyAlignment="1">
      <alignment horizontal="left" vertical="center"/>
    </xf>
    <xf numFmtId="181" fontId="29" fillId="7" borderId="9" xfId="0" applyNumberFormat="1" applyFont="1" applyFill="1" applyBorder="1" applyAlignment="1">
      <alignment horizontal="center" vertical="center" wrapText="1" readingOrder="1"/>
    </xf>
    <xf numFmtId="181" fontId="29" fillId="7" borderId="70" xfId="0" applyNumberFormat="1" applyFont="1" applyFill="1" applyBorder="1" applyAlignment="1">
      <alignment horizontal="center" vertical="center" wrapText="1" readingOrder="1"/>
    </xf>
    <xf numFmtId="181" fontId="29" fillId="7" borderId="7" xfId="0" applyNumberFormat="1" applyFont="1" applyFill="1" applyBorder="1" applyAlignment="1">
      <alignment horizontal="center" vertical="center" wrapText="1" readingOrder="1"/>
    </xf>
    <xf numFmtId="0" fontId="2" fillId="4" borderId="90" xfId="165" applyFont="1" applyFill="1" applyBorder="1" applyAlignment="1">
      <alignment horizontal="center" vertical="center"/>
    </xf>
    <xf numFmtId="186" fontId="5" fillId="2" borderId="0" xfId="0" applyNumberFormat="1" applyFont="1" applyFill="1" applyAlignment="1">
      <alignment horizontal="center" vertical="center"/>
    </xf>
    <xf numFmtId="179" fontId="3" fillId="0" borderId="90" xfId="165" applyNumberFormat="1" applyFill="1" applyBorder="1" applyAlignment="1">
      <alignment horizontal="center" vertical="center"/>
    </xf>
    <xf numFmtId="188" fontId="0" fillId="0" borderId="92" xfId="166" applyNumberFormat="1" applyFont="1" applyFill="1" applyBorder="1" applyAlignment="1">
      <alignment horizontal="center" vertical="center"/>
    </xf>
    <xf numFmtId="0" fontId="3" fillId="0" borderId="168" xfId="165" applyFill="1" applyBorder="1" applyAlignment="1">
      <alignment horizontal="center" vertical="center"/>
    </xf>
    <xf numFmtId="188" fontId="0" fillId="0" borderId="102" xfId="166" applyNumberFormat="1" applyFont="1" applyFill="1" applyBorder="1" applyAlignment="1">
      <alignment horizontal="center" vertical="center"/>
    </xf>
    <xf numFmtId="41" fontId="0" fillId="0" borderId="92" xfId="166" applyNumberFormat="1" applyFont="1" applyFill="1" applyBorder="1" applyAlignment="1">
      <alignment horizontal="center" vertical="center"/>
    </xf>
    <xf numFmtId="41" fontId="0" fillId="0" borderId="168" xfId="166" applyNumberFormat="1" applyFont="1" applyFill="1" applyBorder="1" applyAlignment="1">
      <alignment horizontal="center" vertical="center"/>
    </xf>
    <xf numFmtId="188" fontId="0" fillId="0" borderId="169" xfId="166" applyNumberFormat="1" applyFont="1" applyFill="1" applyBorder="1" applyAlignment="1">
      <alignment horizontal="center" vertical="center"/>
    </xf>
    <xf numFmtId="0" fontId="3" fillId="0" borderId="97" xfId="165" applyFill="1" applyBorder="1">
      <alignment vertical="center"/>
    </xf>
    <xf numFmtId="0" fontId="91" fillId="4" borderId="41" xfId="165" applyFont="1" applyFill="1" applyBorder="1" applyAlignment="1">
      <alignment horizontal="center" vertical="center"/>
    </xf>
    <xf numFmtId="179" fontId="91" fillId="4" borderId="182" xfId="165" applyNumberFormat="1" applyFont="1" applyFill="1" applyBorder="1" applyAlignment="1">
      <alignment horizontal="center" vertical="center"/>
    </xf>
    <xf numFmtId="188" fontId="91" fillId="4" borderId="183" xfId="166" applyNumberFormat="1" applyFont="1" applyFill="1" applyBorder="1" applyAlignment="1">
      <alignment horizontal="center" vertical="center"/>
    </xf>
    <xf numFmtId="0" fontId="91" fillId="4" borderId="184" xfId="165" applyFont="1" applyFill="1" applyBorder="1" applyAlignment="1">
      <alignment horizontal="center" vertical="center"/>
    </xf>
    <xf numFmtId="188" fontId="91" fillId="4" borderId="185" xfId="166" applyNumberFormat="1" applyFont="1" applyFill="1" applyBorder="1" applyAlignment="1">
      <alignment horizontal="center" vertical="center"/>
    </xf>
    <xf numFmtId="188" fontId="91" fillId="4" borderId="184" xfId="166" applyNumberFormat="1" applyFont="1" applyFill="1" applyBorder="1" applyAlignment="1">
      <alignment horizontal="center" vertical="center"/>
    </xf>
    <xf numFmtId="188" fontId="91" fillId="4" borderId="186" xfId="166" applyNumberFormat="1" applyFont="1" applyFill="1" applyBorder="1" applyAlignment="1">
      <alignment horizontal="center" vertical="center"/>
    </xf>
    <xf numFmtId="0" fontId="91" fillId="4" borderId="187" xfId="165" applyFont="1" applyFill="1" applyBorder="1">
      <alignment vertical="center"/>
    </xf>
    <xf numFmtId="187" fontId="54" fillId="7" borderId="159" xfId="0" applyNumberFormat="1" applyFont="1" applyFill="1" applyBorder="1" applyAlignment="1">
      <alignment horizontal="center" vertical="center"/>
    </xf>
    <xf numFmtId="0" fontId="54" fillId="5" borderId="6" xfId="0" applyNumberFormat="1" applyFont="1" applyFill="1" applyBorder="1" applyAlignment="1">
      <alignment horizontal="center" vertical="distributed"/>
    </xf>
    <xf numFmtId="0" fontId="8" fillId="2" borderId="11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center" vertical="center"/>
    </xf>
    <xf numFmtId="178" fontId="8" fillId="2" borderId="1" xfId="0" applyNumberFormat="1" applyFont="1" applyFill="1" applyBorder="1" applyAlignment="1">
      <alignment horizontal="center" vertical="center"/>
    </xf>
    <xf numFmtId="178" fontId="8" fillId="2" borderId="3" xfId="0" applyNumberFormat="1" applyFont="1" applyFill="1" applyBorder="1" applyAlignment="1">
      <alignment horizontal="center" vertical="center"/>
    </xf>
    <xf numFmtId="178" fontId="8" fillId="2" borderId="9" xfId="0" applyNumberFormat="1" applyFont="1" applyFill="1" applyBorder="1" applyAlignment="1">
      <alignment horizontal="center" vertical="center"/>
    </xf>
    <xf numFmtId="178" fontId="8" fillId="2" borderId="13" xfId="0" applyNumberFormat="1" applyFont="1" applyFill="1" applyBorder="1" applyAlignment="1">
      <alignment horizontal="center" vertical="center"/>
    </xf>
    <xf numFmtId="186" fontId="20" fillId="4" borderId="3" xfId="0" applyNumberFormat="1" applyFont="1" applyFill="1" applyBorder="1" applyAlignment="1">
      <alignment horizontal="center" vertical="center" wrapText="1"/>
    </xf>
    <xf numFmtId="186" fontId="20" fillId="2" borderId="3" xfId="0" applyNumberFormat="1" applyFont="1" applyFill="1" applyBorder="1" applyAlignment="1">
      <alignment horizontal="center" vertical="center" wrapText="1"/>
    </xf>
    <xf numFmtId="186" fontId="20" fillId="2" borderId="5" xfId="0" applyNumberFormat="1" applyFont="1" applyFill="1" applyBorder="1" applyAlignment="1">
      <alignment horizontal="center" vertical="center" wrapText="1"/>
    </xf>
    <xf numFmtId="186" fontId="20" fillId="47" borderId="3" xfId="0" applyNumberFormat="1" applyFont="1" applyFill="1" applyBorder="1" applyAlignment="1">
      <alignment horizontal="center" vertical="center" wrapText="1"/>
    </xf>
    <xf numFmtId="186" fontId="20" fillId="7" borderId="3" xfId="0" applyNumberFormat="1" applyFont="1" applyFill="1" applyBorder="1" applyAlignment="1">
      <alignment horizontal="center" vertical="center" wrapText="1"/>
    </xf>
    <xf numFmtId="0" fontId="24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177" fontId="25" fillId="0" borderId="0" xfId="0" applyNumberFormat="1" applyFont="1" applyFill="1" applyBorder="1" applyAlignment="1">
      <alignment horizontal="left" vertical="center" wrapText="1"/>
    </xf>
    <xf numFmtId="0" fontId="74" fillId="0" borderId="0" xfId="0" applyFont="1" applyFill="1" applyAlignment="1">
      <alignment horizontal="center" vertical="center"/>
    </xf>
    <xf numFmtId="187" fontId="20" fillId="0" borderId="0" xfId="0" applyNumberFormat="1" applyFont="1" applyFill="1" applyBorder="1" applyAlignment="1">
      <alignment horizontal="center" vertical="center" wrapText="1"/>
    </xf>
    <xf numFmtId="187" fontId="17" fillId="0" borderId="0" xfId="0" applyNumberFormat="1" applyFont="1" applyFill="1" applyBorder="1" applyAlignment="1">
      <alignment horizontal="center" vertical="center" wrapText="1"/>
    </xf>
    <xf numFmtId="0" fontId="17" fillId="0" borderId="0" xfId="0" applyFont="1" applyFill="1" applyBorder="1" applyAlignment="1">
      <alignment horizontal="center" vertical="center" wrapText="1"/>
    </xf>
    <xf numFmtId="186" fontId="20" fillId="0" borderId="0" xfId="0" applyNumberFormat="1" applyFont="1" applyFill="1" applyBorder="1" applyAlignment="1">
      <alignment horizontal="center" vertical="center" wrapText="1"/>
    </xf>
    <xf numFmtId="0" fontId="12" fillId="0" borderId="0" xfId="0" applyFont="1" applyFill="1" applyAlignment="1">
      <alignment horizontal="center" vertical="center"/>
    </xf>
    <xf numFmtId="0" fontId="8" fillId="2" borderId="11" xfId="0" applyFont="1" applyFill="1" applyBorder="1" applyAlignment="1">
      <alignment horizontal="center" vertical="center"/>
    </xf>
    <xf numFmtId="178" fontId="8" fillId="2" borderId="1" xfId="0" applyNumberFormat="1" applyFont="1" applyFill="1" applyBorder="1" applyAlignment="1">
      <alignment horizontal="center" vertical="center"/>
    </xf>
    <xf numFmtId="178" fontId="8" fillId="2" borderId="3" xfId="0" applyNumberFormat="1" applyFont="1" applyFill="1" applyBorder="1" applyAlignment="1">
      <alignment horizontal="center" vertical="center"/>
    </xf>
    <xf numFmtId="187" fontId="17" fillId="47" borderId="1" xfId="0" applyNumberFormat="1" applyFont="1" applyFill="1" applyBorder="1" applyAlignment="1">
      <alignment horizontal="center" vertical="center" wrapText="1"/>
    </xf>
    <xf numFmtId="178" fontId="8" fillId="5" borderId="3" xfId="0" applyNumberFormat="1" applyFont="1" applyFill="1" applyBorder="1" applyAlignment="1">
      <alignment horizontal="center" vertical="center"/>
    </xf>
    <xf numFmtId="0" fontId="24" fillId="3" borderId="0" xfId="0" applyFont="1" applyFill="1" applyAlignment="1">
      <alignment horizontal="center" vertical="center"/>
    </xf>
    <xf numFmtId="177" fontId="25" fillId="2" borderId="23" xfId="0" applyNumberFormat="1" applyFont="1" applyFill="1" applyBorder="1" applyAlignment="1">
      <alignment horizontal="left" vertical="center" wrapText="1"/>
    </xf>
    <xf numFmtId="177" fontId="25" fillId="2" borderId="24" xfId="0" applyNumberFormat="1" applyFont="1" applyFill="1" applyBorder="1" applyAlignment="1">
      <alignment horizontal="left" vertical="center" wrapText="1"/>
    </xf>
    <xf numFmtId="177" fontId="25" fillId="2" borderId="25" xfId="0" applyNumberFormat="1" applyFont="1" applyFill="1" applyBorder="1" applyAlignment="1">
      <alignment horizontal="left" vertical="center" wrapText="1"/>
    </xf>
    <xf numFmtId="177" fontId="25" fillId="2" borderId="26" xfId="0" applyNumberFormat="1" applyFont="1" applyFill="1" applyBorder="1" applyAlignment="1">
      <alignment horizontal="left" vertical="center" wrapText="1"/>
    </xf>
    <xf numFmtId="177" fontId="25" fillId="2" borderId="0" xfId="0" applyNumberFormat="1" applyFont="1" applyFill="1" applyBorder="1" applyAlignment="1">
      <alignment horizontal="left" vertical="center" wrapText="1"/>
    </xf>
    <xf numFmtId="177" fontId="25" fillId="2" borderId="27" xfId="0" applyNumberFormat="1" applyFont="1" applyFill="1" applyBorder="1" applyAlignment="1">
      <alignment horizontal="left" vertical="center" wrapText="1"/>
    </xf>
    <xf numFmtId="177" fontId="25" fillId="2" borderId="28" xfId="0" applyNumberFormat="1" applyFont="1" applyFill="1" applyBorder="1" applyAlignment="1">
      <alignment horizontal="left" vertical="center" wrapText="1"/>
    </xf>
    <xf numFmtId="177" fontId="25" fillId="2" borderId="29" xfId="0" applyNumberFormat="1" applyFont="1" applyFill="1" applyBorder="1" applyAlignment="1">
      <alignment horizontal="left" vertical="center" wrapText="1"/>
    </xf>
    <xf numFmtId="177" fontId="25" fillId="2" borderId="30" xfId="0" applyNumberFormat="1" applyFont="1" applyFill="1" applyBorder="1" applyAlignment="1">
      <alignment horizontal="left" vertical="center" wrapText="1"/>
    </xf>
    <xf numFmtId="0" fontId="17" fillId="2" borderId="14" xfId="0" applyFont="1" applyFill="1" applyBorder="1" applyAlignment="1">
      <alignment horizontal="center" vertical="center" wrapText="1"/>
    </xf>
    <xf numFmtId="0" fontId="17" fillId="2" borderId="15" xfId="0" applyFont="1" applyFill="1" applyBorder="1" applyAlignment="1">
      <alignment horizontal="center" vertical="center"/>
    </xf>
    <xf numFmtId="0" fontId="17" fillId="2" borderId="1" xfId="0" applyFont="1" applyFill="1" applyBorder="1" applyAlignment="1">
      <alignment horizontal="center" vertical="center"/>
    </xf>
    <xf numFmtId="0" fontId="17" fillId="2" borderId="3" xfId="0" applyFont="1" applyFill="1" applyBorder="1" applyAlignment="1">
      <alignment horizontal="center" vertical="center"/>
    </xf>
    <xf numFmtId="0" fontId="17" fillId="2" borderId="136" xfId="0" applyFont="1" applyFill="1" applyBorder="1" applyAlignment="1">
      <alignment horizontal="center" vertical="center" wrapText="1"/>
    </xf>
    <xf numFmtId="0" fontId="17" fillId="2" borderId="137" xfId="0" applyFont="1" applyFill="1" applyBorder="1" applyAlignment="1">
      <alignment horizontal="center" vertical="center"/>
    </xf>
    <xf numFmtId="0" fontId="17" fillId="2" borderId="138" xfId="0" applyFont="1" applyFill="1" applyBorder="1" applyAlignment="1">
      <alignment horizontal="center" vertical="center"/>
    </xf>
    <xf numFmtId="0" fontId="17" fillId="2" borderId="139" xfId="0" applyFont="1" applyFill="1" applyBorder="1" applyAlignment="1">
      <alignment horizontal="center" vertical="center"/>
    </xf>
    <xf numFmtId="0" fontId="17" fillId="2" borderId="14" xfId="0" applyFont="1" applyFill="1" applyBorder="1" applyAlignment="1">
      <alignment horizontal="center" vertical="center"/>
    </xf>
    <xf numFmtId="0" fontId="17" fillId="2" borderId="16" xfId="0" applyFont="1" applyFill="1" applyBorder="1" applyAlignment="1">
      <alignment horizontal="center" vertical="center"/>
    </xf>
    <xf numFmtId="0" fontId="17" fillId="2" borderId="2" xfId="0" applyFont="1" applyFill="1" applyBorder="1" applyAlignment="1">
      <alignment horizontal="center" vertical="center"/>
    </xf>
    <xf numFmtId="0" fontId="17" fillId="2" borderId="18" xfId="0" applyFont="1" applyFill="1" applyBorder="1" applyAlignment="1">
      <alignment horizontal="center" vertical="center" wrapText="1"/>
    </xf>
    <xf numFmtId="0" fontId="17" fillId="2" borderId="13" xfId="0" applyFont="1" applyFill="1" applyBorder="1" applyAlignment="1">
      <alignment horizontal="center" vertical="center"/>
    </xf>
    <xf numFmtId="0" fontId="12" fillId="2" borderId="17" xfId="0" applyFont="1" applyFill="1" applyBorder="1" applyAlignment="1">
      <alignment horizontal="center" vertical="center"/>
    </xf>
    <xf numFmtId="0" fontId="12" fillId="2" borderId="14" xfId="0" applyFont="1" applyFill="1" applyBorder="1" applyAlignment="1">
      <alignment horizontal="center" vertical="center"/>
    </xf>
    <xf numFmtId="0" fontId="17" fillId="2" borderId="18" xfId="0" applyFont="1" applyFill="1" applyBorder="1" applyAlignment="1">
      <alignment horizontal="center" vertical="center"/>
    </xf>
    <xf numFmtId="0" fontId="17" fillId="2" borderId="31" xfId="0" applyFont="1" applyFill="1" applyBorder="1" applyAlignment="1">
      <alignment horizontal="center" vertical="center"/>
    </xf>
    <xf numFmtId="0" fontId="17" fillId="2" borderId="38" xfId="0" applyFont="1" applyFill="1" applyBorder="1" applyAlignment="1">
      <alignment horizontal="center" vertical="center"/>
    </xf>
    <xf numFmtId="0" fontId="17" fillId="2" borderId="88" xfId="0" applyFont="1" applyFill="1" applyBorder="1" applyAlignment="1">
      <alignment horizontal="center" vertical="center"/>
    </xf>
    <xf numFmtId="0" fontId="17" fillId="2" borderId="71" xfId="0" applyFont="1" applyFill="1" applyBorder="1" applyAlignment="1">
      <alignment horizontal="center" vertical="center"/>
    </xf>
    <xf numFmtId="0" fontId="17" fillId="2" borderId="142" xfId="0" applyFont="1" applyFill="1" applyBorder="1" applyAlignment="1">
      <alignment horizontal="center" vertical="center"/>
    </xf>
    <xf numFmtId="0" fontId="17" fillId="2" borderId="143" xfId="0" applyFont="1" applyFill="1" applyBorder="1" applyAlignment="1">
      <alignment horizontal="center" vertical="center"/>
    </xf>
    <xf numFmtId="0" fontId="17" fillId="2" borderId="144" xfId="0" applyFont="1" applyFill="1" applyBorder="1" applyAlignment="1">
      <alignment horizontal="center" vertical="center"/>
    </xf>
    <xf numFmtId="0" fontId="17" fillId="2" borderId="73" xfId="0" applyFont="1" applyFill="1" applyBorder="1" applyAlignment="1">
      <alignment horizontal="center" vertical="center"/>
    </xf>
    <xf numFmtId="0" fontId="17" fillId="2" borderId="88" xfId="0" applyFont="1" applyFill="1" applyBorder="1" applyAlignment="1">
      <alignment horizontal="center" vertical="center" wrapText="1"/>
    </xf>
    <xf numFmtId="0" fontId="17" fillId="2" borderId="32" xfId="0" applyFont="1" applyFill="1" applyBorder="1" applyAlignment="1">
      <alignment horizontal="center" vertical="center"/>
    </xf>
    <xf numFmtId="0" fontId="17" fillId="2" borderId="33" xfId="0" applyFont="1" applyFill="1" applyBorder="1" applyAlignment="1">
      <alignment horizontal="center" vertical="center"/>
    </xf>
    <xf numFmtId="0" fontId="17" fillId="2" borderId="32" xfId="0" applyFont="1" applyFill="1" applyBorder="1" applyAlignment="1">
      <alignment horizontal="center" vertical="center" wrapText="1"/>
    </xf>
    <xf numFmtId="0" fontId="17" fillId="2" borderId="31" xfId="0" applyFont="1" applyFill="1" applyBorder="1" applyAlignment="1">
      <alignment horizontal="center" vertical="center" wrapText="1"/>
    </xf>
    <xf numFmtId="0" fontId="17" fillId="2" borderId="33" xfId="0" applyFont="1" applyFill="1" applyBorder="1" applyAlignment="1">
      <alignment horizontal="center" vertical="center" wrapText="1"/>
    </xf>
    <xf numFmtId="0" fontId="17" fillId="2" borderId="17" xfId="0" applyFont="1" applyFill="1" applyBorder="1" applyAlignment="1">
      <alignment horizontal="center" vertical="center"/>
    </xf>
    <xf numFmtId="0" fontId="17" fillId="2" borderId="70" xfId="0" applyFont="1" applyFill="1" applyBorder="1" applyAlignment="1">
      <alignment horizontal="center" vertical="center"/>
    </xf>
    <xf numFmtId="0" fontId="17" fillId="2" borderId="7" xfId="0" applyFont="1" applyFill="1" applyBorder="1" applyAlignment="1">
      <alignment horizontal="center" vertical="center"/>
    </xf>
    <xf numFmtId="0" fontId="17" fillId="2" borderId="9" xfId="0" applyFont="1" applyFill="1" applyBorder="1" applyAlignment="1">
      <alignment horizontal="center" vertical="center"/>
    </xf>
    <xf numFmtId="0" fontId="17" fillId="2" borderId="25" xfId="0" applyFont="1" applyFill="1" applyBorder="1" applyAlignment="1">
      <alignment horizontal="center" vertical="center" wrapText="1"/>
    </xf>
    <xf numFmtId="0" fontId="17" fillId="2" borderId="39" xfId="0" applyFont="1" applyFill="1" applyBorder="1" applyAlignment="1">
      <alignment horizontal="center" vertical="center" wrapText="1"/>
    </xf>
    <xf numFmtId="0" fontId="17" fillId="2" borderId="24" xfId="0" applyFont="1" applyFill="1" applyBorder="1" applyAlignment="1">
      <alignment horizontal="center" vertical="center"/>
    </xf>
    <xf numFmtId="0" fontId="17" fillId="0" borderId="62" xfId="0" applyFont="1" applyFill="1" applyBorder="1" applyAlignment="1">
      <alignment horizontal="center" vertical="center"/>
    </xf>
    <xf numFmtId="0" fontId="17" fillId="0" borderId="33" xfId="0" applyFont="1" applyFill="1" applyBorder="1" applyAlignment="1">
      <alignment horizontal="center" vertical="center"/>
    </xf>
    <xf numFmtId="0" fontId="17" fillId="2" borderId="86" xfId="0" applyFont="1" applyFill="1" applyBorder="1" applyAlignment="1">
      <alignment horizontal="center" vertical="center"/>
    </xf>
    <xf numFmtId="0" fontId="17" fillId="2" borderId="89" xfId="0" applyFont="1" applyFill="1" applyBorder="1" applyAlignment="1">
      <alignment horizontal="center" vertical="center"/>
    </xf>
    <xf numFmtId="0" fontId="17" fillId="0" borderId="14" xfId="0" applyFont="1" applyFill="1" applyBorder="1" applyAlignment="1">
      <alignment horizontal="center" vertical="center"/>
    </xf>
    <xf numFmtId="0" fontId="17" fillId="0" borderId="15" xfId="0" applyFont="1" applyFill="1" applyBorder="1" applyAlignment="1">
      <alignment horizontal="center" vertical="center"/>
    </xf>
    <xf numFmtId="0" fontId="89" fillId="49" borderId="0" xfId="165" applyFont="1" applyFill="1" applyAlignment="1">
      <alignment horizontal="center" vertical="center"/>
    </xf>
    <xf numFmtId="0" fontId="3" fillId="6" borderId="16" xfId="165" applyFill="1" applyBorder="1" applyAlignment="1">
      <alignment horizontal="center" vertical="center"/>
    </xf>
    <xf numFmtId="0" fontId="3" fillId="6" borderId="2" xfId="165" applyFill="1" applyBorder="1" applyAlignment="1">
      <alignment horizontal="center" vertical="center"/>
    </xf>
    <xf numFmtId="0" fontId="3" fillId="4" borderId="73" xfId="165" applyFill="1" applyBorder="1" applyAlignment="1">
      <alignment horizontal="center" vertical="center"/>
    </xf>
    <xf numFmtId="0" fontId="3" fillId="4" borderId="89" xfId="165" applyFill="1" applyBorder="1" applyAlignment="1">
      <alignment horizontal="center" vertical="center"/>
    </xf>
    <xf numFmtId="0" fontId="3" fillId="4" borderId="166" xfId="165" applyFill="1" applyBorder="1" applyAlignment="1">
      <alignment horizontal="center" vertical="center"/>
    </xf>
    <xf numFmtId="0" fontId="3" fillId="5" borderId="89" xfId="165" applyFill="1" applyBorder="1" applyAlignment="1">
      <alignment horizontal="center" vertical="center"/>
    </xf>
    <xf numFmtId="0" fontId="3" fillId="5" borderId="166" xfId="165" applyFill="1" applyBorder="1" applyAlignment="1">
      <alignment horizontal="center" vertical="center"/>
    </xf>
    <xf numFmtId="0" fontId="3" fillId="7" borderId="167" xfId="165" applyFill="1" applyBorder="1" applyAlignment="1">
      <alignment horizontal="center" vertical="center"/>
    </xf>
    <xf numFmtId="0" fontId="3" fillId="7" borderId="89" xfId="165" applyFill="1" applyBorder="1" applyAlignment="1">
      <alignment horizontal="center" vertical="center"/>
    </xf>
    <xf numFmtId="0" fontId="3" fillId="7" borderId="104" xfId="165" applyFill="1" applyBorder="1" applyAlignment="1">
      <alignment horizontal="center" vertical="center"/>
    </xf>
    <xf numFmtId="0" fontId="54" fillId="40" borderId="129" xfId="0" applyNumberFormat="1" applyFont="1" applyFill="1" applyBorder="1" applyAlignment="1">
      <alignment horizontal="center" vertical="center"/>
    </xf>
    <xf numFmtId="0" fontId="54" fillId="40" borderId="126" xfId="0" applyNumberFormat="1" applyFont="1" applyFill="1" applyBorder="1" applyAlignment="1">
      <alignment horizontal="center" vertical="center"/>
    </xf>
    <xf numFmtId="0" fontId="61" fillId="39" borderId="0" xfId="0" applyNumberFormat="1" applyFont="1" applyFill="1" applyAlignment="1">
      <alignment horizontal="center" vertical="center"/>
    </xf>
    <xf numFmtId="0" fontId="54" fillId="43" borderId="105" xfId="0" applyNumberFormat="1" applyFont="1" applyFill="1" applyBorder="1" applyAlignment="1">
      <alignment horizontal="center" vertical="distributed"/>
    </xf>
    <xf numFmtId="0" fontId="54" fillId="43" borderId="109" xfId="0" applyNumberFormat="1" applyFont="1" applyFill="1" applyBorder="1" applyAlignment="1">
      <alignment horizontal="center" vertical="distributed"/>
    </xf>
    <xf numFmtId="0" fontId="54" fillId="43" borderId="106" xfId="0" applyNumberFormat="1" applyFont="1" applyFill="1" applyBorder="1" applyAlignment="1">
      <alignment horizontal="center" vertical="center"/>
    </xf>
    <xf numFmtId="0" fontId="54" fillId="43" borderId="107" xfId="0" applyNumberFormat="1" applyFont="1" applyFill="1" applyBorder="1" applyAlignment="1">
      <alignment horizontal="center" vertical="center"/>
    </xf>
    <xf numFmtId="0" fontId="54" fillId="43" borderId="108" xfId="0" applyNumberFormat="1" applyFont="1" applyFill="1" applyBorder="1" applyAlignment="1">
      <alignment horizontal="center" vertical="center"/>
    </xf>
    <xf numFmtId="0" fontId="62" fillId="40" borderId="19" xfId="0" applyNumberFormat="1" applyFont="1" applyFill="1" applyBorder="1" applyAlignment="1">
      <alignment horizontal="center" vertical="center"/>
    </xf>
    <xf numFmtId="0" fontId="62" fillId="40" borderId="89" xfId="0" applyNumberFormat="1" applyFont="1" applyFill="1" applyBorder="1" applyAlignment="1">
      <alignment horizontal="center" vertical="center"/>
    </xf>
    <xf numFmtId="0" fontId="62" fillId="40" borderId="18" xfId="0" applyNumberFormat="1" applyFont="1" applyFill="1" applyBorder="1" applyAlignment="1">
      <alignment horizontal="center" vertical="center"/>
    </xf>
    <xf numFmtId="0" fontId="62" fillId="40" borderId="104" xfId="0" applyNumberFormat="1" applyFont="1" applyFill="1" applyBorder="1" applyAlignment="1">
      <alignment horizontal="center" vertical="center"/>
    </xf>
    <xf numFmtId="0" fontId="54" fillId="40" borderId="131" xfId="0" applyNumberFormat="1" applyFont="1" applyFill="1" applyBorder="1" applyAlignment="1">
      <alignment horizontal="center" vertical="distributed"/>
    </xf>
    <xf numFmtId="0" fontId="54" fillId="40" borderId="132" xfId="0" applyNumberFormat="1" applyFont="1" applyFill="1" applyBorder="1" applyAlignment="1">
      <alignment horizontal="center" vertical="distributed"/>
    </xf>
    <xf numFmtId="0" fontId="60" fillId="6" borderId="161" xfId="0" applyNumberFormat="1" applyFont="1" applyFill="1" applyBorder="1" applyAlignment="1">
      <alignment horizontal="center" vertical="center"/>
    </xf>
    <xf numFmtId="0" fontId="60" fillId="6" borderId="158" xfId="0" applyNumberFormat="1" applyFont="1" applyFill="1" applyBorder="1" applyAlignment="1">
      <alignment horizontal="center" vertical="center"/>
    </xf>
    <xf numFmtId="0" fontId="87" fillId="39" borderId="0" xfId="0" applyNumberFormat="1" applyFont="1" applyFill="1" applyAlignment="1">
      <alignment horizontal="center" vertical="center"/>
    </xf>
    <xf numFmtId="0" fontId="54" fillId="6" borderId="16" xfId="0" applyNumberFormat="1" applyFont="1" applyFill="1" applyBorder="1" applyAlignment="1">
      <alignment horizontal="center" vertical="center"/>
    </xf>
    <xf numFmtId="0" fontId="54" fillId="6" borderId="14" xfId="0" applyNumberFormat="1" applyFont="1" applyFill="1" applyBorder="1" applyAlignment="1">
      <alignment horizontal="center" vertical="center"/>
    </xf>
    <xf numFmtId="0" fontId="54" fillId="6" borderId="15" xfId="0" applyNumberFormat="1" applyFont="1" applyFill="1" applyBorder="1" applyAlignment="1">
      <alignment horizontal="center" vertical="center"/>
    </xf>
    <xf numFmtId="0" fontId="54" fillId="6" borderId="88" xfId="0" applyNumberFormat="1" applyFont="1" applyFill="1" applyBorder="1" applyAlignment="1">
      <alignment horizontal="center" vertical="center"/>
    </xf>
    <xf numFmtId="0" fontId="54" fillId="6" borderId="24" xfId="0" applyNumberFormat="1" applyFont="1" applyFill="1" applyBorder="1" applyAlignment="1">
      <alignment horizontal="center" vertical="center"/>
    </xf>
    <xf numFmtId="0" fontId="54" fillId="6" borderId="147" xfId="0" applyNumberFormat="1" applyFont="1" applyFill="1" applyBorder="1" applyAlignment="1">
      <alignment horizontal="center" vertical="distributed"/>
    </xf>
    <xf numFmtId="0" fontId="54" fillId="6" borderId="58" xfId="0" applyNumberFormat="1" applyFont="1" applyFill="1" applyBorder="1" applyAlignment="1">
      <alignment horizontal="center" vertical="distributed"/>
    </xf>
    <xf numFmtId="0" fontId="54" fillId="6" borderId="148" xfId="0" applyNumberFormat="1" applyFont="1" applyFill="1" applyBorder="1" applyAlignment="1">
      <alignment horizontal="center" vertical="center" wrapText="1"/>
    </xf>
    <xf numFmtId="0" fontId="54" fillId="6" borderId="149" xfId="0" applyNumberFormat="1" applyFont="1" applyFill="1" applyBorder="1" applyAlignment="1">
      <alignment horizontal="center" vertical="center" wrapText="1"/>
    </xf>
    <xf numFmtId="0" fontId="70" fillId="44" borderId="0" xfId="0" applyNumberFormat="1" applyFont="1" applyFill="1" applyAlignment="1">
      <alignment horizontal="center" vertical="center" wrapText="1"/>
    </xf>
    <xf numFmtId="0" fontId="70" fillId="44" borderId="29" xfId="0" applyNumberFormat="1" applyFont="1" applyFill="1" applyBorder="1" applyAlignment="1">
      <alignment horizontal="center" vertical="center"/>
    </xf>
    <xf numFmtId="0" fontId="29" fillId="40" borderId="8" xfId="0" applyNumberFormat="1" applyFont="1" applyFill="1" applyBorder="1" applyAlignment="1">
      <alignment horizontal="center" vertical="center"/>
    </xf>
    <xf numFmtId="0" fontId="29" fillId="40" borderId="72" xfId="0" applyNumberFormat="1" applyFont="1" applyFill="1" applyBorder="1" applyAlignment="1">
      <alignment horizontal="center" vertical="center"/>
    </xf>
    <xf numFmtId="0" fontId="29" fillId="40" borderId="13" xfId="0" applyNumberFormat="1" applyFont="1" applyFill="1" applyBorder="1" applyAlignment="1">
      <alignment horizontal="center" vertical="center"/>
    </xf>
    <xf numFmtId="0" fontId="57" fillId="40" borderId="1" xfId="0" applyNumberFormat="1" applyFont="1" applyFill="1" applyBorder="1" applyAlignment="1">
      <alignment horizontal="center" vertical="center"/>
    </xf>
    <xf numFmtId="0" fontId="57" fillId="40" borderId="119" xfId="0" applyNumberFormat="1" applyFont="1" applyFill="1" applyBorder="1" applyAlignment="1">
      <alignment horizontal="center" vertical="center"/>
    </xf>
    <xf numFmtId="0" fontId="57" fillId="40" borderId="111" xfId="0" applyNumberFormat="1" applyFont="1" applyFill="1" applyBorder="1" applyAlignment="1">
      <alignment horizontal="center" vertical="center"/>
    </xf>
    <xf numFmtId="0" fontId="57" fillId="40" borderId="120" xfId="0" applyNumberFormat="1" applyFont="1" applyFill="1" applyBorder="1" applyAlignment="1">
      <alignment horizontal="center" vertical="center"/>
    </xf>
    <xf numFmtId="0" fontId="57" fillId="40" borderId="110" xfId="0" applyNumberFormat="1" applyFont="1" applyFill="1" applyBorder="1" applyAlignment="1">
      <alignment horizontal="center" vertical="center"/>
    </xf>
    <xf numFmtId="0" fontId="57" fillId="40" borderId="8" xfId="0" applyNumberFormat="1" applyFont="1" applyFill="1" applyBorder="1" applyAlignment="1">
      <alignment horizontal="center" vertical="center"/>
    </xf>
    <xf numFmtId="0" fontId="57" fillId="40" borderId="13" xfId="0" applyNumberFormat="1" applyFont="1" applyFill="1" applyBorder="1" applyAlignment="1">
      <alignment horizontal="center" vertical="center"/>
    </xf>
    <xf numFmtId="0" fontId="0" fillId="40" borderId="1" xfId="0" applyNumberFormat="1" applyFill="1" applyBorder="1" applyAlignment="1">
      <alignment vertical="center"/>
    </xf>
    <xf numFmtId="0" fontId="58" fillId="40" borderId="121" xfId="0" applyNumberFormat="1" applyFont="1" applyFill="1" applyBorder="1" applyAlignment="1">
      <alignment horizontal="center" vertical="center" wrapText="1"/>
    </xf>
    <xf numFmtId="0" fontId="58" fillId="40" borderId="1" xfId="0" applyNumberFormat="1" applyFont="1" applyFill="1" applyBorder="1" applyAlignment="1">
      <alignment horizontal="center" vertical="center"/>
    </xf>
    <xf numFmtId="0" fontId="57" fillId="40" borderId="86" xfId="0" applyNumberFormat="1" applyFont="1" applyFill="1" applyBorder="1" applyAlignment="1">
      <alignment horizontal="center" vertical="center" wrapText="1"/>
    </xf>
    <xf numFmtId="0" fontId="57" fillId="40" borderId="31" xfId="0" applyNumberFormat="1" applyFont="1" applyFill="1" applyBorder="1" applyAlignment="1">
      <alignment horizontal="center" vertical="center" wrapText="1"/>
    </xf>
    <xf numFmtId="0" fontId="57" fillId="40" borderId="9" xfId="0" applyNumberFormat="1" applyFont="1" applyFill="1" applyBorder="1" applyAlignment="1">
      <alignment horizontal="center" vertical="center"/>
    </xf>
    <xf numFmtId="0" fontId="57" fillId="40" borderId="124" xfId="0" applyNumberFormat="1" applyFont="1" applyFill="1" applyBorder="1" applyAlignment="1">
      <alignment horizontal="center" vertical="center"/>
    </xf>
    <xf numFmtId="0" fontId="57" fillId="40" borderId="125" xfId="0" applyNumberFormat="1" applyFont="1" applyFill="1" applyBorder="1" applyAlignment="1">
      <alignment horizontal="center" vertical="center"/>
    </xf>
    <xf numFmtId="0" fontId="57" fillId="40" borderId="122" xfId="0" applyNumberFormat="1" applyFont="1" applyFill="1" applyBorder="1" applyAlignment="1">
      <alignment horizontal="center" vertical="center" wrapText="1"/>
    </xf>
    <xf numFmtId="0" fontId="57" fillId="40" borderId="123" xfId="0" applyNumberFormat="1" applyFont="1" applyFill="1" applyBorder="1" applyAlignment="1">
      <alignment horizontal="center" vertical="center" wrapText="1"/>
    </xf>
    <xf numFmtId="0" fontId="70" fillId="35" borderId="27" xfId="0" applyNumberFormat="1" applyFont="1" applyFill="1" applyBorder="1" applyAlignment="1">
      <alignment horizontal="center" vertical="center" wrapText="1"/>
    </xf>
    <xf numFmtId="0" fontId="70" fillId="35" borderId="30" xfId="0" applyNumberFormat="1" applyFont="1" applyFill="1" applyBorder="1" applyAlignment="1">
      <alignment horizontal="center" vertical="center"/>
    </xf>
    <xf numFmtId="177" fontId="55" fillId="38" borderId="23" xfId="0" applyNumberFormat="1" applyFont="1" applyFill="1" applyBorder="1" applyAlignment="1">
      <alignment horizontal="left" vertical="center" wrapText="1"/>
    </xf>
    <xf numFmtId="177" fontId="55" fillId="38" borderId="24" xfId="0" applyNumberFormat="1" applyFont="1" applyFill="1" applyBorder="1" applyAlignment="1">
      <alignment horizontal="left" vertical="center" wrapText="1"/>
    </xf>
    <xf numFmtId="177" fontId="55" fillId="38" borderId="26" xfId="0" applyNumberFormat="1" applyFont="1" applyFill="1" applyBorder="1" applyAlignment="1">
      <alignment horizontal="left" vertical="center" wrapText="1"/>
    </xf>
    <xf numFmtId="177" fontId="55" fillId="38" borderId="0" xfId="0" applyNumberFormat="1" applyFont="1" applyFill="1" applyBorder="1" applyAlignment="1">
      <alignment horizontal="left" vertical="center" wrapText="1"/>
    </xf>
    <xf numFmtId="177" fontId="55" fillId="38" borderId="28" xfId="0" applyNumberFormat="1" applyFont="1" applyFill="1" applyBorder="1" applyAlignment="1">
      <alignment horizontal="left" vertical="center" wrapText="1"/>
    </xf>
    <xf numFmtId="177" fontId="55" fillId="38" borderId="29" xfId="0" applyNumberFormat="1" applyFont="1" applyFill="1" applyBorder="1" applyAlignment="1">
      <alignment horizontal="left" vertical="center" wrapText="1"/>
    </xf>
    <xf numFmtId="0" fontId="70" fillId="7" borderId="0" xfId="0" applyNumberFormat="1" applyFont="1" applyFill="1" applyAlignment="1">
      <alignment horizontal="center" vertical="center" wrapText="1"/>
    </xf>
    <xf numFmtId="0" fontId="70" fillId="7" borderId="29" xfId="0" applyNumberFormat="1" applyFont="1" applyFill="1" applyBorder="1" applyAlignment="1">
      <alignment horizontal="center" vertical="center"/>
    </xf>
    <xf numFmtId="0" fontId="8" fillId="2" borderId="15" xfId="0" applyFont="1" applyFill="1" applyBorder="1" applyAlignment="1">
      <alignment horizontal="center" vertical="center" wrapText="1"/>
    </xf>
    <xf numFmtId="0" fontId="8" fillId="2" borderId="10" xfId="0" applyFont="1" applyFill="1" applyBorder="1" applyAlignment="1">
      <alignment horizontal="center" vertical="center"/>
    </xf>
    <xf numFmtId="0" fontId="79" fillId="2" borderId="0" xfId="0" applyFont="1" applyFill="1" applyBorder="1" applyAlignment="1">
      <alignment horizontal="center" vertical="center"/>
    </xf>
    <xf numFmtId="0" fontId="8" fillId="2" borderId="16" xfId="0" applyFont="1" applyFill="1" applyBorder="1" applyAlignment="1">
      <alignment horizontal="center" vertical="center"/>
    </xf>
    <xf numFmtId="0" fontId="8" fillId="2" borderId="11" xfId="0" applyFont="1" applyFill="1" applyBorder="1" applyAlignment="1">
      <alignment horizontal="center" vertical="center"/>
    </xf>
    <xf numFmtId="0" fontId="8" fillId="2" borderId="14" xfId="0" applyFont="1" applyFill="1" applyBorder="1" applyAlignment="1">
      <alignment horizontal="center" vertical="center" wrapText="1"/>
    </xf>
    <xf numFmtId="0" fontId="8" fillId="2" borderId="9" xfId="0" applyFont="1" applyFill="1" applyBorder="1" applyAlignment="1">
      <alignment horizontal="center" vertical="center"/>
    </xf>
    <xf numFmtId="0" fontId="8" fillId="2" borderId="14" xfId="0" applyFont="1" applyFill="1" applyBorder="1" applyAlignment="1">
      <alignment horizontal="center" vertical="center"/>
    </xf>
    <xf numFmtId="0" fontId="27" fillId="2" borderId="14" xfId="0" applyFont="1" applyFill="1" applyBorder="1" applyAlignment="1">
      <alignment horizontal="center" vertical="center" wrapText="1"/>
    </xf>
    <xf numFmtId="0" fontId="27" fillId="2" borderId="9" xfId="0" applyFont="1" applyFill="1" applyBorder="1" applyAlignment="1">
      <alignment horizontal="center" vertical="center"/>
    </xf>
    <xf numFmtId="0" fontId="8" fillId="2" borderId="32" xfId="0" applyFont="1" applyFill="1" applyBorder="1" applyAlignment="1">
      <alignment horizontal="center" vertical="center"/>
    </xf>
    <xf numFmtId="178" fontId="17" fillId="2" borderId="0" xfId="0" applyNumberFormat="1" applyFont="1" applyFill="1" applyAlignment="1">
      <alignment horizontal="left" vertical="center"/>
    </xf>
    <xf numFmtId="178" fontId="8" fillId="2" borderId="1" xfId="0" applyNumberFormat="1" applyFont="1" applyFill="1" applyBorder="1" applyAlignment="1">
      <alignment horizontal="center" vertical="center"/>
    </xf>
    <xf numFmtId="178" fontId="8" fillId="2" borderId="8" xfId="0" applyNumberFormat="1" applyFont="1" applyFill="1" applyBorder="1" applyAlignment="1">
      <alignment horizontal="center" vertical="center"/>
    </xf>
    <xf numFmtId="178" fontId="17" fillId="6" borderId="41" xfId="0" applyNumberFormat="1" applyFont="1" applyFill="1" applyBorder="1" applyAlignment="1">
      <alignment horizontal="center" vertical="center"/>
    </xf>
    <xf numFmtId="178" fontId="17" fillId="6" borderId="42" xfId="0" applyNumberFormat="1" applyFont="1" applyFill="1" applyBorder="1" applyAlignment="1">
      <alignment horizontal="center" vertical="center"/>
    </xf>
    <xf numFmtId="178" fontId="17" fillId="6" borderId="43" xfId="0" applyNumberFormat="1" applyFont="1" applyFill="1" applyBorder="1" applyAlignment="1">
      <alignment horizontal="center" vertical="center"/>
    </xf>
    <xf numFmtId="178" fontId="8" fillId="2" borderId="40" xfId="0" applyNumberFormat="1" applyFont="1" applyFill="1" applyBorder="1" applyAlignment="1">
      <alignment horizontal="center" vertical="center"/>
    </xf>
    <xf numFmtId="178" fontId="8" fillId="2" borderId="37" xfId="0" applyNumberFormat="1" applyFont="1" applyFill="1" applyBorder="1" applyAlignment="1">
      <alignment horizontal="center" vertical="center"/>
    </xf>
    <xf numFmtId="178" fontId="8" fillId="2" borderId="35" xfId="0" applyNumberFormat="1" applyFont="1" applyFill="1" applyBorder="1" applyAlignment="1">
      <alignment horizontal="center" vertical="center"/>
    </xf>
    <xf numFmtId="178" fontId="8" fillId="2" borderId="31" xfId="0" applyNumberFormat="1" applyFont="1" applyFill="1" applyBorder="1" applyAlignment="1">
      <alignment horizontal="center" vertical="center"/>
    </xf>
    <xf numFmtId="178" fontId="8" fillId="2" borderId="38" xfId="0" applyNumberFormat="1" applyFont="1" applyFill="1" applyBorder="1" applyAlignment="1">
      <alignment horizontal="center" vertical="center"/>
    </xf>
    <xf numFmtId="178" fontId="8" fillId="2" borderId="33" xfId="0" applyNumberFormat="1" applyFont="1" applyFill="1" applyBorder="1" applyAlignment="1">
      <alignment horizontal="center" vertical="center"/>
    </xf>
    <xf numFmtId="178" fontId="8" fillId="2" borderId="39" xfId="0" applyNumberFormat="1" applyFont="1" applyFill="1" applyBorder="1" applyAlignment="1">
      <alignment horizontal="center" vertical="center"/>
    </xf>
    <xf numFmtId="178" fontId="8" fillId="2" borderId="34" xfId="0" applyNumberFormat="1" applyFont="1" applyFill="1" applyBorder="1" applyAlignment="1">
      <alignment horizontal="center" vertical="center"/>
    </xf>
    <xf numFmtId="178" fontId="8" fillId="2" borderId="7" xfId="0" applyNumberFormat="1" applyFont="1" applyFill="1" applyBorder="1" applyAlignment="1">
      <alignment horizontal="center" vertical="center"/>
    </xf>
    <xf numFmtId="178" fontId="8" fillId="2" borderId="18" xfId="0" applyNumberFormat="1" applyFont="1" applyFill="1" applyBorder="1" applyAlignment="1">
      <alignment horizontal="center" vertical="center"/>
    </xf>
    <xf numFmtId="178" fontId="8" fillId="2" borderId="14" xfId="0" applyNumberFormat="1" applyFont="1" applyFill="1" applyBorder="1" applyAlignment="1">
      <alignment horizontal="center" vertical="center"/>
    </xf>
    <xf numFmtId="178" fontId="8" fillId="2" borderId="15" xfId="0" applyNumberFormat="1" applyFont="1" applyFill="1" applyBorder="1" applyAlignment="1">
      <alignment horizontal="center" vertical="center"/>
    </xf>
    <xf numFmtId="178" fontId="8" fillId="2" borderId="44" xfId="0" applyNumberFormat="1" applyFont="1" applyFill="1" applyBorder="1" applyAlignment="1">
      <alignment horizontal="center" vertical="center"/>
    </xf>
    <xf numFmtId="0" fontId="17" fillId="2" borderId="0" xfId="0" applyFont="1" applyFill="1" applyAlignment="1">
      <alignment horizontal="left" vertical="center"/>
    </xf>
    <xf numFmtId="178" fontId="8" fillId="2" borderId="3" xfId="0" applyNumberFormat="1" applyFont="1" applyFill="1" applyBorder="1" applyAlignment="1">
      <alignment horizontal="center" vertical="center"/>
    </xf>
    <xf numFmtId="178" fontId="8" fillId="2" borderId="16" xfId="0" applyNumberFormat="1" applyFont="1" applyFill="1" applyBorder="1" applyAlignment="1">
      <alignment horizontal="center" vertical="center"/>
    </xf>
    <xf numFmtId="178" fontId="8" fillId="2" borderId="2" xfId="0" applyNumberFormat="1" applyFont="1" applyFill="1" applyBorder="1" applyAlignment="1">
      <alignment horizontal="center" vertical="center"/>
    </xf>
    <xf numFmtId="178" fontId="17" fillId="6" borderId="14" xfId="0" applyNumberFormat="1" applyFont="1" applyFill="1" applyBorder="1" applyAlignment="1">
      <alignment horizontal="center" vertical="center"/>
    </xf>
    <xf numFmtId="178" fontId="17" fillId="6" borderId="15" xfId="0" applyNumberFormat="1" applyFont="1" applyFill="1" applyBorder="1" applyAlignment="1">
      <alignment horizontal="center" vertical="center"/>
    </xf>
    <xf numFmtId="178" fontId="8" fillId="2" borderId="9" xfId="0" applyNumberFormat="1" applyFont="1" applyFill="1" applyBorder="1" applyAlignment="1">
      <alignment horizontal="center" vertical="center"/>
    </xf>
    <xf numFmtId="178" fontId="8" fillId="2" borderId="11" xfId="0" applyNumberFormat="1" applyFont="1" applyFill="1" applyBorder="1" applyAlignment="1">
      <alignment horizontal="center" vertical="center"/>
    </xf>
    <xf numFmtId="178" fontId="8" fillId="2" borderId="59" xfId="0" applyNumberFormat="1" applyFont="1" applyFill="1" applyBorder="1" applyAlignment="1">
      <alignment horizontal="center" vertical="center"/>
    </xf>
    <xf numFmtId="0" fontId="78" fillId="0" borderId="1" xfId="153" applyNumberFormat="1" applyFont="1" applyBorder="1" applyAlignment="1">
      <alignment horizontal="center" vertical="center" wrapText="1"/>
    </xf>
    <xf numFmtId="0" fontId="78" fillId="0" borderId="9" xfId="153" applyNumberFormat="1" applyFont="1" applyBorder="1" applyAlignment="1">
      <alignment horizontal="center" vertical="center" wrapText="1"/>
    </xf>
    <xf numFmtId="0" fontId="78" fillId="0" borderId="70" xfId="153" applyNumberFormat="1" applyFont="1" applyBorder="1" applyAlignment="1">
      <alignment horizontal="center" vertical="center" wrapText="1"/>
    </xf>
    <xf numFmtId="0" fontId="78" fillId="0" borderId="7" xfId="153" applyNumberFormat="1" applyFont="1" applyBorder="1" applyAlignment="1">
      <alignment horizontal="center" vertical="center" wrapText="1"/>
    </xf>
    <xf numFmtId="0" fontId="78" fillId="0" borderId="86" xfId="153" applyNumberFormat="1" applyFont="1" applyBorder="1" applyAlignment="1">
      <alignment horizontal="center" vertical="center" wrapText="1"/>
    </xf>
    <xf numFmtId="0" fontId="78" fillId="0" borderId="13" xfId="153" applyNumberFormat="1" applyFont="1" applyBorder="1" applyAlignment="1">
      <alignment horizontal="center" vertical="center" wrapText="1"/>
    </xf>
    <xf numFmtId="0" fontId="75" fillId="46" borderId="0" xfId="153" applyNumberFormat="1" applyFont="1" applyFill="1" applyBorder="1" applyAlignment="1">
      <alignment horizontal="center" vertical="center"/>
    </xf>
    <xf numFmtId="0" fontId="77" fillId="40" borderId="1" xfId="153" applyNumberFormat="1" applyFont="1" applyFill="1" applyBorder="1" applyAlignment="1">
      <alignment horizontal="center" vertical="center" wrapText="1"/>
    </xf>
    <xf numFmtId="0" fontId="77" fillId="40" borderId="9" xfId="153" applyNumberFormat="1" applyFont="1" applyFill="1" applyBorder="1" applyAlignment="1">
      <alignment horizontal="center" vertical="center" wrapText="1"/>
    </xf>
    <xf numFmtId="178" fontId="27" fillId="2" borderId="44" xfId="0" applyNumberFormat="1" applyFont="1" applyFill="1" applyBorder="1" applyAlignment="1">
      <alignment horizontal="center" vertical="center"/>
    </xf>
    <xf numFmtId="178" fontId="27" fillId="2" borderId="64" xfId="0" applyNumberFormat="1" applyFont="1" applyFill="1" applyBorder="1" applyAlignment="1">
      <alignment horizontal="center" vertical="center"/>
    </xf>
    <xf numFmtId="177" fontId="27" fillId="2" borderId="11" xfId="0" applyNumberFormat="1" applyFont="1" applyFill="1" applyBorder="1" applyAlignment="1">
      <alignment horizontal="center" vertical="center"/>
    </xf>
    <xf numFmtId="177" fontId="27" fillId="2" borderId="58" xfId="0" applyNumberFormat="1" applyFont="1" applyFill="1" applyBorder="1" applyAlignment="1">
      <alignment horizontal="center" vertical="center"/>
    </xf>
    <xf numFmtId="177" fontId="27" fillId="2" borderId="12" xfId="0" applyNumberFormat="1" applyFont="1" applyFill="1" applyBorder="1" applyAlignment="1">
      <alignment horizontal="center" vertical="center"/>
    </xf>
    <xf numFmtId="178" fontId="17" fillId="2" borderId="9" xfId="0" applyNumberFormat="1" applyFont="1" applyFill="1" applyBorder="1" applyAlignment="1">
      <alignment horizontal="center" vertical="center"/>
    </xf>
    <xf numFmtId="178" fontId="17" fillId="2" borderId="70" xfId="0" applyNumberFormat="1" applyFont="1" applyFill="1" applyBorder="1" applyAlignment="1">
      <alignment horizontal="center" vertical="center"/>
    </xf>
    <xf numFmtId="178" fontId="27" fillId="2" borderId="16" xfId="0" applyNumberFormat="1" applyFont="1" applyFill="1" applyBorder="1" applyAlignment="1">
      <alignment horizontal="center" vertical="center"/>
    </xf>
    <xf numFmtId="178" fontId="27" fillId="2" borderId="2" xfId="0" applyNumberFormat="1" applyFont="1" applyFill="1" applyBorder="1" applyAlignment="1">
      <alignment horizontal="center" vertical="center"/>
    </xf>
    <xf numFmtId="178" fontId="27" fillId="2" borderId="73" xfId="0" applyNumberFormat="1" applyFont="1" applyFill="1" applyBorder="1" applyAlignment="1">
      <alignment horizontal="center" vertical="center"/>
    </xf>
    <xf numFmtId="178" fontId="27" fillId="2" borderId="8" xfId="0" applyNumberFormat="1" applyFont="1" applyFill="1" applyBorder="1" applyAlignment="1">
      <alignment horizontal="center" vertical="center"/>
    </xf>
    <xf numFmtId="178" fontId="27" fillId="2" borderId="37" xfId="0" applyNumberFormat="1" applyFont="1" applyFill="1" applyBorder="1" applyAlignment="1">
      <alignment horizontal="center" vertical="center"/>
    </xf>
    <xf numFmtId="178" fontId="8" fillId="34" borderId="20" xfId="0" applyNumberFormat="1" applyFont="1" applyFill="1" applyBorder="1" applyAlignment="1">
      <alignment horizontal="center" vertical="center"/>
    </xf>
    <xf numFmtId="178" fontId="8" fillId="34" borderId="80" xfId="0" applyNumberFormat="1" applyFont="1" applyFill="1" applyBorder="1" applyAlignment="1">
      <alignment horizontal="center" vertical="center"/>
    </xf>
    <xf numFmtId="178" fontId="8" fillId="2" borderId="73" xfId="0" applyNumberFormat="1" applyFont="1" applyFill="1" applyBorder="1" applyAlignment="1">
      <alignment horizontal="center" vertical="center"/>
    </xf>
    <xf numFmtId="178" fontId="17" fillId="6" borderId="78" xfId="0" applyNumberFormat="1" applyFont="1" applyFill="1" applyBorder="1" applyAlignment="1">
      <alignment horizontal="center" vertical="center"/>
    </xf>
    <xf numFmtId="178" fontId="17" fillId="6" borderId="79" xfId="0" applyNumberFormat="1" applyFont="1" applyFill="1" applyBorder="1" applyAlignment="1">
      <alignment horizontal="center" vertical="center"/>
    </xf>
    <xf numFmtId="178" fontId="47" fillId="37" borderId="44" xfId="0" applyNumberFormat="1" applyFont="1" applyFill="1" applyBorder="1" applyAlignment="1">
      <alignment horizontal="center" vertical="center"/>
    </xf>
    <xf numFmtId="178" fontId="47" fillId="37" borderId="37" xfId="0" applyNumberFormat="1" applyFont="1" applyFill="1" applyBorder="1" applyAlignment="1">
      <alignment horizontal="center" vertical="center"/>
    </xf>
    <xf numFmtId="178" fontId="8" fillId="2" borderId="13" xfId="0" applyNumberFormat="1" applyFont="1" applyFill="1" applyBorder="1" applyAlignment="1">
      <alignment horizontal="center" vertical="center"/>
    </xf>
    <xf numFmtId="181" fontId="29" fillId="7" borderId="9" xfId="0" applyNumberFormat="1" applyFont="1" applyFill="1" applyBorder="1" applyAlignment="1">
      <alignment horizontal="center" vertical="center" wrapText="1" readingOrder="1"/>
    </xf>
    <xf numFmtId="181" fontId="29" fillId="7" borderId="70" xfId="0" applyNumberFormat="1" applyFont="1" applyFill="1" applyBorder="1" applyAlignment="1">
      <alignment horizontal="center" vertical="center" wrapText="1" readingOrder="1"/>
    </xf>
    <xf numFmtId="181" fontId="29" fillId="7" borderId="7" xfId="0" applyNumberFormat="1" applyFont="1" applyFill="1" applyBorder="1" applyAlignment="1">
      <alignment horizontal="center" vertical="center" wrapText="1" readingOrder="1"/>
    </xf>
    <xf numFmtId="0" fontId="54" fillId="5" borderId="3" xfId="0" applyNumberFormat="1" applyFont="1" applyFill="1" applyBorder="1" applyAlignment="1">
      <alignment horizontal="center" vertical="center"/>
    </xf>
    <xf numFmtId="0" fontId="54" fillId="5" borderId="35" xfId="0" applyNumberFormat="1" applyFont="1" applyFill="1" applyBorder="1" applyAlignment="1">
      <alignment horizontal="center" vertical="center"/>
    </xf>
    <xf numFmtId="0" fontId="86" fillId="5" borderId="157" xfId="0" applyNumberFormat="1" applyFont="1" applyFill="1" applyBorder="1" applyAlignment="1">
      <alignment horizontal="center" vertical="center"/>
    </xf>
    <xf numFmtId="187" fontId="60" fillId="38" borderId="0" xfId="0" applyNumberFormat="1" applyFont="1" applyFill="1" applyAlignment="1">
      <alignment horizontal="center" vertical="center"/>
    </xf>
  </cellXfs>
  <cellStyles count="167">
    <cellStyle name="20% - Accent1" xfId="110"/>
    <cellStyle name="20% - Accent2" xfId="111"/>
    <cellStyle name="20% - Accent3" xfId="112"/>
    <cellStyle name="20% - Accent4" xfId="113"/>
    <cellStyle name="20% - Accent5" xfId="114"/>
    <cellStyle name="20% - Accent6" xfId="115"/>
    <cellStyle name="40% - Accent1" xfId="116"/>
    <cellStyle name="40% - Accent2" xfId="117"/>
    <cellStyle name="40% - Accent3" xfId="118"/>
    <cellStyle name="40% - Accent4" xfId="119"/>
    <cellStyle name="40% - Accent5" xfId="120"/>
    <cellStyle name="40% - Accent6" xfId="121"/>
    <cellStyle name="60% - Accent1" xfId="122"/>
    <cellStyle name="60% - Accent2" xfId="123"/>
    <cellStyle name="60% - Accent3" xfId="124"/>
    <cellStyle name="60% - Accent4" xfId="125"/>
    <cellStyle name="60% - Accent5" xfId="126"/>
    <cellStyle name="60% - Accent6" xfId="127"/>
    <cellStyle name="Accent1" xfId="128"/>
    <cellStyle name="Accent2" xfId="129"/>
    <cellStyle name="Accent3" xfId="130"/>
    <cellStyle name="Accent4" xfId="131"/>
    <cellStyle name="Accent5" xfId="132"/>
    <cellStyle name="Accent6" xfId="133"/>
    <cellStyle name="Bad" xfId="134"/>
    <cellStyle name="Calculation" xfId="135"/>
    <cellStyle name="Check Cell" xfId="136"/>
    <cellStyle name="Explanatory Text" xfId="137"/>
    <cellStyle name="Good" xfId="138"/>
    <cellStyle name="Heading 1" xfId="139"/>
    <cellStyle name="Heading 2" xfId="140"/>
    <cellStyle name="Heading 3" xfId="141"/>
    <cellStyle name="Heading 4" xfId="142"/>
    <cellStyle name="Input" xfId="143"/>
    <cellStyle name="Linked Cell" xfId="144"/>
    <cellStyle name="Neutral" xfId="145"/>
    <cellStyle name="Note" xfId="146"/>
    <cellStyle name="Output" xfId="147"/>
    <cellStyle name="style1390902756140" xfId="6"/>
    <cellStyle name="style1390902756171" xfId="8"/>
    <cellStyle name="style1390902756453" xfId="9"/>
    <cellStyle name="style1390902756750" xfId="7"/>
    <cellStyle name="style1390902756875" xfId="10"/>
    <cellStyle name="style1390902756937" xfId="11"/>
    <cellStyle name="style1390902756953" xfId="15"/>
    <cellStyle name="style1390902756984" xfId="13"/>
    <cellStyle name="style1390902757000" xfId="14"/>
    <cellStyle name="style1390902757031" xfId="12"/>
    <cellStyle name="style1390902757078" xfId="16"/>
    <cellStyle name="style1390902757109" xfId="17"/>
    <cellStyle name="style1390902757140" xfId="18"/>
    <cellStyle name="style1390902758015" xfId="3"/>
    <cellStyle name="style1390902758046" xfId="4"/>
    <cellStyle name="style1390902758093" xfId="5"/>
    <cellStyle name="style1393481369953" xfId="22"/>
    <cellStyle name="style1393481370562" xfId="26"/>
    <cellStyle name="style1393481370609" xfId="29"/>
    <cellStyle name="style1393481371609" xfId="30"/>
    <cellStyle name="style1393481371640" xfId="31"/>
    <cellStyle name="style1393481371734" xfId="19"/>
    <cellStyle name="style1393481371812" xfId="23"/>
    <cellStyle name="style1393481371843" xfId="24"/>
    <cellStyle name="style1393481371875" xfId="25"/>
    <cellStyle name="style1393481371906" xfId="20"/>
    <cellStyle name="style1393481371921" xfId="21"/>
    <cellStyle name="style1393481372015" xfId="27"/>
    <cellStyle name="style1393481372031" xfId="28"/>
    <cellStyle name="style1395992853953" xfId="33"/>
    <cellStyle name="style1395992854000" xfId="37"/>
    <cellStyle name="style1395992855218" xfId="38"/>
    <cellStyle name="style1395992855234" xfId="39"/>
    <cellStyle name="style1395992855515" xfId="32"/>
    <cellStyle name="style1395992855531" xfId="36"/>
    <cellStyle name="style1395992855609" xfId="34"/>
    <cellStyle name="style1395992855640" xfId="35"/>
    <cellStyle name="style1399447548015" xfId="40"/>
    <cellStyle name="style1402235406890" xfId="43"/>
    <cellStyle name="style1402235407562" xfId="44"/>
    <cellStyle name="style1402235407609" xfId="45"/>
    <cellStyle name="style1402235408218" xfId="46"/>
    <cellStyle name="style1402235408250" xfId="47"/>
    <cellStyle name="style1402235408859" xfId="48"/>
    <cellStyle name="style1402235408890" xfId="49"/>
    <cellStyle name="style1402235409140" xfId="50"/>
    <cellStyle name="style1402235409171" xfId="51"/>
    <cellStyle name="style1402235409281" xfId="52"/>
    <cellStyle name="style1402235409328" xfId="53"/>
    <cellStyle name="style1402235409359" xfId="54"/>
    <cellStyle name="style1402235409390" xfId="55"/>
    <cellStyle name="style1402235409453" xfId="56"/>
    <cellStyle name="style1402235409500" xfId="57"/>
    <cellStyle name="style1402235409593" xfId="58"/>
    <cellStyle name="style1402235409609" xfId="59"/>
    <cellStyle name="style1404372087875" xfId="41"/>
    <cellStyle name="style1404372089203" xfId="42"/>
    <cellStyle name="style1407142247421" xfId="72"/>
    <cellStyle name="style1407142248078" xfId="65"/>
    <cellStyle name="style1407142248140" xfId="69"/>
    <cellStyle name="style1407142249281" xfId="73"/>
    <cellStyle name="style1407142249406" xfId="70"/>
    <cellStyle name="style1407142249500" xfId="71"/>
    <cellStyle name="style1407142249593" xfId="60"/>
    <cellStyle name="style1407142249656" xfId="61"/>
    <cellStyle name="style1407142249687" xfId="62"/>
    <cellStyle name="style1407142249703" xfId="63"/>
    <cellStyle name="style1407142249734" xfId="64"/>
    <cellStyle name="style1407142249765" xfId="68"/>
    <cellStyle name="style1407142249828" xfId="66"/>
    <cellStyle name="style1407142249843" xfId="67"/>
    <cellStyle name="style1409555850203" xfId="74"/>
    <cellStyle name="style1409555851578" xfId="75"/>
    <cellStyle name="style1415001839656" xfId="76"/>
    <cellStyle name="style1415001839828" xfId="95"/>
    <cellStyle name="style1415001839859" xfId="97"/>
    <cellStyle name="style1415001840015" xfId="81"/>
    <cellStyle name="style1415001840078" xfId="85"/>
    <cellStyle name="style1415001840125" xfId="89"/>
    <cellStyle name="style1415001840156" xfId="82"/>
    <cellStyle name="style1415001840203" xfId="86"/>
    <cellStyle name="style1415001840265" xfId="90"/>
    <cellStyle name="style1415001840312" xfId="94"/>
    <cellStyle name="style1415001840375" xfId="96"/>
    <cellStyle name="style1415001840437" xfId="99"/>
    <cellStyle name="style1415001840468" xfId="102"/>
    <cellStyle name="style1415001840484" xfId="106"/>
    <cellStyle name="style1415001840593" xfId="104"/>
    <cellStyle name="style1415001840625" xfId="105"/>
    <cellStyle name="style1415001840671" xfId="103"/>
    <cellStyle name="style1415001840718" xfId="107"/>
    <cellStyle name="style1415001840781" xfId="108"/>
    <cellStyle name="style1415001840828" xfId="93"/>
    <cellStyle name="style1415001840843" xfId="91"/>
    <cellStyle name="style1415001840875" xfId="92"/>
    <cellStyle name="style1415001840921" xfId="87"/>
    <cellStyle name="style1415001840937" xfId="88"/>
    <cellStyle name="style1415001841000" xfId="77"/>
    <cellStyle name="style1415001841031" xfId="78"/>
    <cellStyle name="style1415001841062" xfId="79"/>
    <cellStyle name="style1415001841078" xfId="80"/>
    <cellStyle name="style1415001841109" xfId="83"/>
    <cellStyle name="style1415001841140" xfId="84"/>
    <cellStyle name="style1415001841421" xfId="98"/>
    <cellStyle name="style1415001841562" xfId="100"/>
    <cellStyle name="style1415001841593" xfId="101"/>
    <cellStyle name="Title" xfId="148"/>
    <cellStyle name="Total" xfId="149"/>
    <cellStyle name="Warning Text" xfId="150"/>
    <cellStyle name="백분율" xfId="109" builtinId="5"/>
    <cellStyle name="쉼표 [0]" xfId="152" builtinId="6"/>
    <cellStyle name="쉼표 [0] 2" xfId="154"/>
    <cellStyle name="쉼표 [0] 3" xfId="155"/>
    <cellStyle name="쉼표 [0] 4" xfId="156"/>
    <cellStyle name="쉼표 [0] 5" xfId="166"/>
    <cellStyle name="콤마 [0]_손익(월별)" xfId="157"/>
    <cellStyle name="표준" xfId="0" builtinId="0"/>
    <cellStyle name="표준 2" xfId="1"/>
    <cellStyle name="표준 3" xfId="2"/>
    <cellStyle name="표준 4" xfId="151"/>
    <cellStyle name="표준 5" xfId="153"/>
    <cellStyle name="표준 5 2" xfId="158"/>
    <cellStyle name="표준 5 3" xfId="159"/>
    <cellStyle name="표준 5 4" xfId="160"/>
    <cellStyle name="표준 5 5" xfId="161"/>
    <cellStyle name="표준 5 6" xfId="162"/>
    <cellStyle name="표준 6" xfId="163"/>
    <cellStyle name="표준 7" xfId="164"/>
    <cellStyle name="표준 8" xfId="165"/>
  </cellStyles>
  <dxfs count="47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0000FF"/>
      <color rgb="FFCCFF99"/>
      <color rgb="FFCCFFCC"/>
      <color rgb="FF99FFCC"/>
      <color rgb="FF99FF99"/>
      <color rgb="FFC0504D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externalLink" Target="externalLinks/externalLink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23</xdr:col>
      <xdr:colOff>228600</xdr:colOff>
      <xdr:row>35</xdr:row>
      <xdr:rowOff>28575</xdr:rowOff>
    </xdr:from>
    <xdr:to>
      <xdr:col>24</xdr:col>
      <xdr:colOff>133350</xdr:colOff>
      <xdr:row>37</xdr:row>
      <xdr:rowOff>131763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50000"/>
        <a:stretch>
          <a:fillRect/>
        </a:stretch>
      </xdr:blipFill>
      <xdr:spPr bwMode="auto">
        <a:xfrm>
          <a:off x="13344525" y="6724650"/>
          <a:ext cx="476250" cy="48418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21</xdr:col>
      <xdr:colOff>561975</xdr:colOff>
      <xdr:row>62</xdr:row>
      <xdr:rowOff>9525</xdr:rowOff>
    </xdr:from>
    <xdr:to>
      <xdr:col>22</xdr:col>
      <xdr:colOff>466725</xdr:colOff>
      <xdr:row>64</xdr:row>
      <xdr:rowOff>112713</xdr:rowOff>
    </xdr:to>
    <xdr:pic>
      <xdr:nvPicPr>
        <xdr:cNvPr id="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50000"/>
        <a:stretch>
          <a:fillRect/>
        </a:stretch>
      </xdr:blipFill>
      <xdr:spPr bwMode="auto">
        <a:xfrm>
          <a:off x="12534900" y="11849100"/>
          <a:ext cx="476250" cy="48418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295275</xdr:colOff>
      <xdr:row>5</xdr:row>
      <xdr:rowOff>0</xdr:rowOff>
    </xdr:from>
    <xdr:to>
      <xdr:col>8</xdr:col>
      <xdr:colOff>200025</xdr:colOff>
      <xdr:row>7</xdr:row>
      <xdr:rowOff>103188</xdr:rowOff>
    </xdr:to>
    <xdr:pic>
      <xdr:nvPicPr>
        <xdr:cNvPr id="4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50000"/>
        <a:stretch>
          <a:fillRect/>
        </a:stretch>
      </xdr:blipFill>
      <xdr:spPr bwMode="auto">
        <a:xfrm>
          <a:off x="4267200" y="981075"/>
          <a:ext cx="476250" cy="48418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114300</xdr:colOff>
      <xdr:row>36</xdr:row>
      <xdr:rowOff>139700</xdr:rowOff>
    </xdr:from>
    <xdr:to>
      <xdr:col>10</xdr:col>
      <xdr:colOff>152400</xdr:colOff>
      <xdr:row>41</xdr:row>
      <xdr:rowOff>355600</xdr:rowOff>
    </xdr:to>
    <xdr:sp macro="" textlink="">
      <xdr:nvSpPr>
        <xdr:cNvPr id="2" name="직사각형 1"/>
        <xdr:cNvSpPr/>
      </xdr:nvSpPr>
      <xdr:spPr>
        <a:xfrm>
          <a:off x="279400" y="16471900"/>
          <a:ext cx="6781800" cy="2438400"/>
        </a:xfrm>
        <a:prstGeom prst="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tlCol="0" anchor="ctr"/>
        <a:lstStyle/>
        <a:p>
          <a:pPr algn="l" fontAlgn="base" latinLnBrk="1"/>
          <a:r>
            <a:rPr lang="en-US" altLang="ko-KR" sz="1400" b="1">
              <a:solidFill>
                <a:srgbClr val="FF0000"/>
              </a:solidFill>
              <a:latin typeface="+mj-ea"/>
              <a:ea typeface="+mj-ea"/>
              <a:cs typeface="+mn-cs"/>
            </a:rPr>
            <a:t>&lt;</a:t>
          </a:r>
          <a:r>
            <a:rPr lang="ko-KR" altLang="en-US" sz="1400" b="1">
              <a:solidFill>
                <a:srgbClr val="FF0000"/>
              </a:solidFill>
              <a:latin typeface="+mj-ea"/>
              <a:ea typeface="+mj-ea"/>
              <a:cs typeface="+mn-cs"/>
            </a:rPr>
            <a:t>고객만족경영 연도평가 방법</a:t>
          </a:r>
          <a:r>
            <a:rPr lang="en-US" altLang="ko-KR" sz="1400" b="1">
              <a:solidFill>
                <a:srgbClr val="FF0000"/>
              </a:solidFill>
              <a:latin typeface="+mj-ea"/>
              <a:ea typeface="+mj-ea"/>
              <a:cs typeface="+mn-cs"/>
            </a:rPr>
            <a:t>&gt;</a:t>
          </a:r>
        </a:p>
        <a:p>
          <a:pPr algn="l" fontAlgn="base" latinLnBrk="1"/>
          <a:r>
            <a:rPr lang="en-US" altLang="ko-KR" sz="1400" b="1">
              <a:solidFill>
                <a:schemeClr val="dk1"/>
              </a:solidFill>
              <a:latin typeface="+mj-ea"/>
              <a:ea typeface="+mj-ea"/>
              <a:cs typeface="+mn-cs"/>
            </a:rPr>
            <a:t>- </a:t>
          </a:r>
          <a:r>
            <a:rPr lang="ko-KR" altLang="en-US" sz="1400" b="1">
              <a:solidFill>
                <a:schemeClr val="dk1"/>
              </a:solidFill>
              <a:latin typeface="+mj-ea"/>
              <a:ea typeface="+mj-ea"/>
              <a:cs typeface="+mn-cs"/>
            </a:rPr>
            <a:t>우정서비스 고객만족도</a:t>
          </a:r>
          <a:r>
            <a:rPr lang="en-US" altLang="ko-KR" sz="1400" b="1">
              <a:solidFill>
                <a:schemeClr val="dk1"/>
              </a:solidFill>
              <a:latin typeface="+mj-ea"/>
              <a:ea typeface="+mj-ea"/>
              <a:cs typeface="+mn-cs"/>
            </a:rPr>
            <a:t>(</a:t>
          </a:r>
          <a:r>
            <a:rPr lang="en-US" sz="1400" b="1">
              <a:solidFill>
                <a:schemeClr val="dk1"/>
              </a:solidFill>
              <a:latin typeface="+mj-ea"/>
              <a:ea typeface="+mj-ea"/>
              <a:cs typeface="+mn-cs"/>
            </a:rPr>
            <a:t>KPCSI) 80% + </a:t>
          </a:r>
          <a:r>
            <a:rPr lang="ko-KR" altLang="en-US" sz="1400" b="1" u="sng">
              <a:solidFill>
                <a:schemeClr val="dk1"/>
              </a:solidFill>
              <a:latin typeface="+mj-ea"/>
              <a:ea typeface="+mj-ea"/>
              <a:cs typeface="+mn-cs"/>
            </a:rPr>
            <a:t>경영평가 종합득점 </a:t>
          </a:r>
          <a:r>
            <a:rPr lang="en-US" altLang="ko-KR" sz="1400" b="1" u="sng">
              <a:solidFill>
                <a:schemeClr val="dk1"/>
              </a:solidFill>
              <a:latin typeface="+mj-ea"/>
              <a:ea typeface="+mj-ea"/>
              <a:cs typeface="+mn-cs"/>
            </a:rPr>
            <a:t>20%</a:t>
          </a:r>
          <a:endParaRPr lang="ko-KR" altLang="en-US" sz="1400" b="1">
            <a:solidFill>
              <a:schemeClr val="dk1"/>
            </a:solidFill>
            <a:latin typeface="+mj-ea"/>
            <a:ea typeface="+mj-ea"/>
            <a:cs typeface="+mn-cs"/>
          </a:endParaRPr>
        </a:p>
        <a:p>
          <a:pPr algn="l" fontAlgn="base" latinLnBrk="1"/>
          <a:r>
            <a:rPr lang="en-US" altLang="ko-KR" sz="1400">
              <a:solidFill>
                <a:schemeClr val="dk1"/>
              </a:solidFill>
              <a:latin typeface="+mj-ea"/>
              <a:ea typeface="+mj-ea"/>
              <a:cs typeface="+mn-cs"/>
            </a:rPr>
            <a:t>- </a:t>
          </a:r>
          <a:r>
            <a:rPr lang="en-US" sz="1400">
              <a:solidFill>
                <a:schemeClr val="dk1"/>
              </a:solidFill>
              <a:latin typeface="+mj-ea"/>
              <a:ea typeface="+mj-ea"/>
              <a:cs typeface="+mn-cs"/>
            </a:rPr>
            <a:t>KPCSI: [</a:t>
          </a:r>
          <a:r>
            <a:rPr lang="ko-KR" altLang="en-US" sz="1400">
              <a:solidFill>
                <a:schemeClr val="dk1"/>
              </a:solidFill>
              <a:latin typeface="+mj-ea"/>
              <a:ea typeface="+mj-ea"/>
              <a:cs typeface="+mn-cs"/>
            </a:rPr>
            <a:t>실적</a:t>
          </a:r>
          <a:r>
            <a:rPr lang="en-US" altLang="ko-KR" sz="1400">
              <a:solidFill>
                <a:schemeClr val="dk1"/>
              </a:solidFill>
              <a:latin typeface="+mj-ea"/>
              <a:ea typeface="+mj-ea"/>
              <a:cs typeface="+mn-cs"/>
            </a:rPr>
            <a:t>(45%) + </a:t>
          </a:r>
          <a:r>
            <a:rPr lang="ko-KR" altLang="en-US" sz="1400">
              <a:solidFill>
                <a:schemeClr val="dk1"/>
              </a:solidFill>
              <a:latin typeface="+mj-ea"/>
              <a:ea typeface="+mj-ea"/>
              <a:cs typeface="+mn-cs"/>
            </a:rPr>
            <a:t>달성률</a:t>
          </a:r>
          <a:r>
            <a:rPr lang="en-US" altLang="ko-KR" sz="1400">
              <a:solidFill>
                <a:schemeClr val="dk1"/>
              </a:solidFill>
              <a:latin typeface="+mj-ea"/>
              <a:ea typeface="+mj-ea"/>
              <a:cs typeface="+mn-cs"/>
            </a:rPr>
            <a:t>(45%) + </a:t>
          </a:r>
          <a:r>
            <a:rPr lang="ko-KR" altLang="en-US" sz="1400">
              <a:solidFill>
                <a:schemeClr val="dk1"/>
              </a:solidFill>
              <a:latin typeface="+mj-ea"/>
              <a:ea typeface="+mj-ea"/>
              <a:cs typeface="+mn-cs"/>
            </a:rPr>
            <a:t>다량만족도</a:t>
          </a:r>
          <a:r>
            <a:rPr lang="en-US" altLang="ko-KR" sz="1400">
              <a:solidFill>
                <a:schemeClr val="dk1"/>
              </a:solidFill>
              <a:latin typeface="+mj-ea"/>
              <a:ea typeface="+mj-ea"/>
              <a:cs typeface="+mn-cs"/>
            </a:rPr>
            <a:t>(10%)]*80%</a:t>
          </a:r>
          <a:endParaRPr lang="ko-KR" altLang="en-US" sz="1400">
            <a:solidFill>
              <a:schemeClr val="dk1"/>
            </a:solidFill>
            <a:latin typeface="+mj-ea"/>
            <a:ea typeface="+mj-ea"/>
            <a:cs typeface="+mn-cs"/>
          </a:endParaRPr>
        </a:p>
        <a:p>
          <a:pPr algn="l" fontAlgn="base" latinLnBrk="1"/>
          <a:r>
            <a:rPr lang="en-US" altLang="ko-KR" sz="1400">
              <a:solidFill>
                <a:schemeClr val="dk1"/>
              </a:solidFill>
              <a:latin typeface="+mj-ea"/>
              <a:ea typeface="+mj-ea"/>
              <a:cs typeface="+mn-cs"/>
            </a:rPr>
            <a:t>- </a:t>
          </a:r>
          <a:r>
            <a:rPr lang="ko-KR" altLang="en-US" sz="1400">
              <a:solidFill>
                <a:schemeClr val="dk1"/>
              </a:solidFill>
              <a:latin typeface="+mj-ea"/>
              <a:ea typeface="+mj-ea"/>
              <a:cs typeface="+mn-cs"/>
            </a:rPr>
            <a:t>경영평가 종합득점</a:t>
          </a:r>
          <a:r>
            <a:rPr lang="en-US" altLang="ko-KR" sz="1400">
              <a:solidFill>
                <a:schemeClr val="dk1"/>
              </a:solidFill>
              <a:latin typeface="+mj-ea"/>
              <a:ea typeface="+mj-ea"/>
              <a:cs typeface="+mn-cs"/>
            </a:rPr>
            <a:t>: [</a:t>
          </a:r>
          <a:r>
            <a:rPr lang="ko-KR" altLang="en-US" sz="1400">
              <a:solidFill>
                <a:schemeClr val="dk1"/>
              </a:solidFill>
              <a:latin typeface="+mj-ea"/>
              <a:ea typeface="+mj-ea"/>
              <a:cs typeface="+mn-cs"/>
            </a:rPr>
            <a:t>종합득점</a:t>
          </a:r>
          <a:r>
            <a:rPr lang="en-US" altLang="ko-KR" sz="1400">
              <a:solidFill>
                <a:schemeClr val="dk1"/>
              </a:solidFill>
              <a:latin typeface="+mj-ea"/>
              <a:ea typeface="+mj-ea"/>
              <a:cs typeface="+mn-cs"/>
            </a:rPr>
            <a:t>-</a:t>
          </a:r>
          <a:r>
            <a:rPr lang="ko-KR" altLang="en-US" sz="1400">
              <a:solidFill>
                <a:schemeClr val="dk1"/>
              </a:solidFill>
              <a:latin typeface="+mj-ea"/>
              <a:ea typeface="+mj-ea"/>
              <a:cs typeface="+mn-cs"/>
            </a:rPr>
            <a:t>고객만족도</a:t>
          </a:r>
          <a:r>
            <a:rPr lang="en-US" altLang="ko-KR" sz="1400">
              <a:solidFill>
                <a:schemeClr val="dk1"/>
              </a:solidFill>
              <a:latin typeface="+mj-ea"/>
              <a:ea typeface="+mj-ea"/>
              <a:cs typeface="+mn-cs"/>
            </a:rPr>
            <a:t>(5)]*20%</a:t>
          </a:r>
          <a:endParaRPr lang="ko-KR" altLang="en-US" sz="1400">
            <a:solidFill>
              <a:schemeClr val="dk1"/>
            </a:solidFill>
            <a:latin typeface="+mj-ea"/>
            <a:ea typeface="+mj-ea"/>
            <a:cs typeface="+mn-cs"/>
          </a:endParaRPr>
        </a:p>
        <a:p>
          <a:pPr algn="l" fontAlgn="base" latinLnBrk="1"/>
          <a:r>
            <a:rPr lang="en-US" altLang="ko-KR" sz="1400">
              <a:solidFill>
                <a:schemeClr val="dk1"/>
              </a:solidFill>
              <a:latin typeface="+mj-ea"/>
              <a:ea typeface="+mj-ea"/>
              <a:cs typeface="+mn-cs"/>
            </a:rPr>
            <a:t>- </a:t>
          </a:r>
          <a:r>
            <a:rPr lang="ko-KR" altLang="en-US" sz="1400">
              <a:solidFill>
                <a:schemeClr val="dk1"/>
              </a:solidFill>
              <a:latin typeface="+mj-ea"/>
              <a:ea typeface="+mj-ea"/>
              <a:cs typeface="+mn-cs"/>
            </a:rPr>
            <a:t>관서급별 상위 </a:t>
          </a:r>
          <a:r>
            <a:rPr lang="en-US" altLang="ko-KR" sz="1400">
              <a:solidFill>
                <a:schemeClr val="dk1"/>
              </a:solidFill>
              <a:latin typeface="+mj-ea"/>
              <a:ea typeface="+mj-ea"/>
              <a:cs typeface="+mn-cs"/>
            </a:rPr>
            <a:t>3</a:t>
          </a:r>
          <a:r>
            <a:rPr lang="ko-KR" altLang="en-US" sz="1400">
              <a:solidFill>
                <a:schemeClr val="dk1"/>
              </a:solidFill>
              <a:latin typeface="+mj-ea"/>
              <a:ea typeface="+mj-ea"/>
              <a:cs typeface="+mn-cs"/>
            </a:rPr>
            <a:t>국</a:t>
          </a:r>
          <a:r>
            <a:rPr lang="en-US" altLang="ko-KR" sz="1400">
              <a:solidFill>
                <a:schemeClr val="dk1"/>
              </a:solidFill>
              <a:latin typeface="+mj-ea"/>
              <a:ea typeface="+mj-ea"/>
              <a:cs typeface="+mn-cs"/>
            </a:rPr>
            <a:t>(</a:t>
          </a:r>
          <a:r>
            <a:rPr lang="ko-KR" altLang="en-US" sz="1400">
              <a:solidFill>
                <a:schemeClr val="dk1"/>
              </a:solidFill>
              <a:latin typeface="+mj-ea"/>
              <a:ea typeface="+mj-ea"/>
              <a:cs typeface="+mn-cs"/>
            </a:rPr>
            <a:t>최우수</a:t>
          </a:r>
          <a:r>
            <a:rPr lang="en-US" altLang="ko-KR" sz="1400">
              <a:solidFill>
                <a:schemeClr val="dk1"/>
              </a:solidFill>
              <a:latin typeface="+mj-ea"/>
              <a:ea typeface="+mj-ea"/>
              <a:cs typeface="+mn-cs"/>
            </a:rPr>
            <a:t>, </a:t>
          </a:r>
          <a:r>
            <a:rPr lang="ko-KR" altLang="en-US" sz="1400">
              <a:solidFill>
                <a:schemeClr val="dk1"/>
              </a:solidFill>
              <a:latin typeface="+mj-ea"/>
              <a:ea typeface="+mj-ea"/>
              <a:cs typeface="+mn-cs"/>
            </a:rPr>
            <a:t>우수</a:t>
          </a:r>
          <a:r>
            <a:rPr lang="en-US" altLang="ko-KR" sz="1400">
              <a:solidFill>
                <a:schemeClr val="dk1"/>
              </a:solidFill>
              <a:latin typeface="+mj-ea"/>
              <a:ea typeface="+mj-ea"/>
              <a:cs typeface="+mn-cs"/>
            </a:rPr>
            <a:t>, </a:t>
          </a:r>
          <a:r>
            <a:rPr lang="ko-KR" altLang="en-US" sz="1400">
              <a:solidFill>
                <a:schemeClr val="dk1"/>
              </a:solidFill>
              <a:latin typeface="+mj-ea"/>
              <a:ea typeface="+mj-ea"/>
              <a:cs typeface="+mn-cs"/>
            </a:rPr>
            <a:t>장려</a:t>
          </a:r>
          <a:r>
            <a:rPr lang="en-US" altLang="ko-KR" sz="1400">
              <a:solidFill>
                <a:schemeClr val="dk1"/>
              </a:solidFill>
              <a:latin typeface="+mj-ea"/>
              <a:ea typeface="+mj-ea"/>
              <a:cs typeface="+mn-cs"/>
            </a:rPr>
            <a:t>) </a:t>
          </a:r>
          <a:r>
            <a:rPr lang="ko-KR" altLang="en-US" sz="1400">
              <a:solidFill>
                <a:schemeClr val="dk1"/>
              </a:solidFill>
              <a:latin typeface="+mj-ea"/>
              <a:ea typeface="+mj-ea"/>
              <a:cs typeface="+mn-cs"/>
            </a:rPr>
            <a:t>차등지급</a:t>
          </a:r>
          <a:endParaRPr lang="en-US" altLang="ko-KR" sz="1400" b="1">
            <a:solidFill>
              <a:schemeClr val="dk1"/>
            </a:solidFill>
            <a:latin typeface="+mj-ea"/>
            <a:ea typeface="+mj-ea"/>
            <a:cs typeface="+mn-cs"/>
          </a:endParaRPr>
        </a:p>
        <a:p>
          <a:pPr algn="l"/>
          <a:r>
            <a:rPr lang="en-US" altLang="ko-KR" sz="1400" b="1">
              <a:solidFill>
                <a:srgbClr val="FF0000"/>
              </a:solidFill>
              <a:latin typeface="+mj-ea"/>
              <a:ea typeface="+mj-ea"/>
            </a:rPr>
            <a:t>&lt;</a:t>
          </a:r>
          <a:r>
            <a:rPr lang="ko-KR" altLang="en-US" sz="1400" b="1">
              <a:solidFill>
                <a:srgbClr val="FF0000"/>
              </a:solidFill>
              <a:latin typeface="+mj-ea"/>
              <a:ea typeface="+mj-ea"/>
            </a:rPr>
            <a:t>포상규모</a:t>
          </a:r>
          <a:r>
            <a:rPr lang="en-US" altLang="ko-KR" sz="1400" b="1">
              <a:solidFill>
                <a:srgbClr val="FF0000"/>
              </a:solidFill>
              <a:latin typeface="+mj-ea"/>
              <a:ea typeface="+mj-ea"/>
            </a:rPr>
            <a:t>&gt;</a:t>
          </a:r>
        </a:p>
        <a:p>
          <a:pPr algn="l"/>
          <a:r>
            <a:rPr lang="en-US" altLang="ko-KR" sz="1400" b="1">
              <a:latin typeface="+mj-ea"/>
              <a:ea typeface="+mj-ea"/>
            </a:rPr>
            <a:t>- 4</a:t>
          </a:r>
          <a:r>
            <a:rPr lang="ko-KR" altLang="en-US" sz="1400" b="1">
              <a:latin typeface="+mj-ea"/>
              <a:ea typeface="+mj-ea"/>
            </a:rPr>
            <a:t>급관서</a:t>
          </a:r>
          <a:r>
            <a:rPr lang="en-US" altLang="ko-KR" sz="1400" b="1">
              <a:latin typeface="+mj-ea"/>
              <a:ea typeface="+mj-ea"/>
            </a:rPr>
            <a:t>: 1</a:t>
          </a:r>
          <a:r>
            <a:rPr lang="ko-KR" altLang="en-US" sz="1400" b="1">
              <a:latin typeface="+mj-ea"/>
              <a:ea typeface="+mj-ea"/>
            </a:rPr>
            <a:t>위</a:t>
          </a:r>
          <a:r>
            <a:rPr lang="en-US" altLang="ko-KR" sz="1400" b="1">
              <a:latin typeface="+mj-ea"/>
              <a:ea typeface="+mj-ea"/>
            </a:rPr>
            <a:t>-200</a:t>
          </a:r>
          <a:r>
            <a:rPr lang="ko-KR" altLang="en-US" sz="1400" b="1">
              <a:latin typeface="+mj-ea"/>
              <a:ea typeface="+mj-ea"/>
            </a:rPr>
            <a:t>만원</a:t>
          </a:r>
          <a:r>
            <a:rPr lang="en-US" altLang="ko-KR" sz="1400" b="1">
              <a:latin typeface="+mj-ea"/>
              <a:ea typeface="+mj-ea"/>
            </a:rPr>
            <a:t>, 2</a:t>
          </a:r>
          <a:r>
            <a:rPr lang="ko-KR" altLang="en-US" sz="1400" b="1">
              <a:latin typeface="+mj-ea"/>
              <a:ea typeface="+mj-ea"/>
            </a:rPr>
            <a:t>위</a:t>
          </a:r>
          <a:r>
            <a:rPr lang="en-US" altLang="ko-KR" sz="1400" b="1">
              <a:latin typeface="+mj-ea"/>
              <a:ea typeface="+mj-ea"/>
            </a:rPr>
            <a:t>-150</a:t>
          </a:r>
          <a:r>
            <a:rPr lang="ko-KR" altLang="en-US" sz="1400" b="1">
              <a:latin typeface="+mj-ea"/>
              <a:ea typeface="+mj-ea"/>
            </a:rPr>
            <a:t>만원</a:t>
          </a:r>
          <a:r>
            <a:rPr lang="en-US" altLang="ko-KR" sz="1400" b="1">
              <a:latin typeface="+mj-ea"/>
              <a:ea typeface="+mj-ea"/>
            </a:rPr>
            <a:t>, 3</a:t>
          </a:r>
          <a:r>
            <a:rPr lang="ko-KR" altLang="en-US" sz="1400" b="1">
              <a:latin typeface="+mj-ea"/>
              <a:ea typeface="+mj-ea"/>
            </a:rPr>
            <a:t>위</a:t>
          </a:r>
          <a:r>
            <a:rPr lang="en-US" altLang="ko-KR" sz="1400" b="1">
              <a:latin typeface="+mj-ea"/>
              <a:ea typeface="+mj-ea"/>
            </a:rPr>
            <a:t>-100</a:t>
          </a:r>
          <a:r>
            <a:rPr lang="ko-KR" altLang="en-US" sz="1400" b="1">
              <a:latin typeface="+mj-ea"/>
              <a:ea typeface="+mj-ea"/>
            </a:rPr>
            <a:t>만원</a:t>
          </a:r>
          <a:endParaRPr lang="en-US" altLang="ko-KR" sz="1400" b="1">
            <a:latin typeface="+mj-ea"/>
            <a:ea typeface="+mj-ea"/>
          </a:endParaRPr>
        </a:p>
        <a:p>
          <a:pPr algn="l"/>
          <a:r>
            <a:rPr lang="en-US" altLang="ko-KR" sz="1400" b="1">
              <a:latin typeface="+mj-ea"/>
              <a:ea typeface="+mj-ea"/>
            </a:rPr>
            <a:t>- 5</a:t>
          </a:r>
          <a:r>
            <a:rPr lang="ko-KR" altLang="en-US" sz="1400" b="1">
              <a:latin typeface="+mj-ea"/>
              <a:ea typeface="+mj-ea"/>
            </a:rPr>
            <a:t>급관서</a:t>
          </a:r>
          <a:r>
            <a:rPr lang="en-US" altLang="ko-KR" sz="1400" b="1">
              <a:latin typeface="+mj-ea"/>
              <a:ea typeface="+mj-ea"/>
            </a:rPr>
            <a:t>:</a:t>
          </a:r>
          <a:r>
            <a:rPr lang="en-US" sz="1400" b="1">
              <a:solidFill>
                <a:schemeClr val="dk1"/>
              </a:solidFill>
              <a:latin typeface="+mj-ea"/>
              <a:ea typeface="+mj-ea"/>
              <a:cs typeface="+mn-cs"/>
            </a:rPr>
            <a:t> 1</a:t>
          </a:r>
          <a:r>
            <a:rPr lang="ko-KR" altLang="en-US" sz="1400" b="1">
              <a:solidFill>
                <a:schemeClr val="dk1"/>
              </a:solidFill>
              <a:latin typeface="+mj-ea"/>
              <a:ea typeface="+mj-ea"/>
              <a:cs typeface="+mn-cs"/>
            </a:rPr>
            <a:t>위</a:t>
          </a:r>
          <a:r>
            <a:rPr lang="en-US" sz="1400" b="1">
              <a:solidFill>
                <a:schemeClr val="dk1"/>
              </a:solidFill>
              <a:latin typeface="+mj-ea"/>
              <a:ea typeface="+mj-ea"/>
              <a:cs typeface="+mn-cs"/>
            </a:rPr>
            <a:t>-150</a:t>
          </a:r>
          <a:r>
            <a:rPr lang="ko-KR" altLang="en-US" sz="1400" b="1">
              <a:solidFill>
                <a:schemeClr val="dk1"/>
              </a:solidFill>
              <a:latin typeface="+mj-ea"/>
              <a:ea typeface="+mj-ea"/>
              <a:cs typeface="+mn-cs"/>
            </a:rPr>
            <a:t>만원</a:t>
          </a:r>
          <a:r>
            <a:rPr lang="en-US" sz="1400" b="1">
              <a:solidFill>
                <a:schemeClr val="dk1"/>
              </a:solidFill>
              <a:latin typeface="+mj-ea"/>
              <a:ea typeface="+mj-ea"/>
              <a:cs typeface="+mn-cs"/>
            </a:rPr>
            <a:t>, 2</a:t>
          </a:r>
          <a:r>
            <a:rPr lang="ko-KR" altLang="en-US" sz="1400" b="1">
              <a:solidFill>
                <a:schemeClr val="dk1"/>
              </a:solidFill>
              <a:latin typeface="+mj-ea"/>
              <a:ea typeface="+mj-ea"/>
              <a:cs typeface="+mn-cs"/>
            </a:rPr>
            <a:t>위</a:t>
          </a:r>
          <a:r>
            <a:rPr lang="en-US" sz="1400" b="1">
              <a:solidFill>
                <a:schemeClr val="dk1"/>
              </a:solidFill>
              <a:latin typeface="+mj-ea"/>
              <a:ea typeface="+mj-ea"/>
              <a:cs typeface="+mn-cs"/>
            </a:rPr>
            <a:t>-100</a:t>
          </a:r>
          <a:r>
            <a:rPr lang="ko-KR" altLang="en-US" sz="1400" b="1">
              <a:solidFill>
                <a:schemeClr val="dk1"/>
              </a:solidFill>
              <a:latin typeface="+mj-ea"/>
              <a:ea typeface="+mj-ea"/>
              <a:cs typeface="+mn-cs"/>
            </a:rPr>
            <a:t>만원</a:t>
          </a:r>
          <a:r>
            <a:rPr lang="en-US" sz="1400" b="1">
              <a:solidFill>
                <a:schemeClr val="dk1"/>
              </a:solidFill>
              <a:latin typeface="+mj-ea"/>
              <a:ea typeface="+mj-ea"/>
              <a:cs typeface="+mn-cs"/>
            </a:rPr>
            <a:t>, 3</a:t>
          </a:r>
          <a:r>
            <a:rPr lang="ko-KR" altLang="en-US" sz="1400" b="1">
              <a:solidFill>
                <a:schemeClr val="dk1"/>
              </a:solidFill>
              <a:latin typeface="+mj-ea"/>
              <a:ea typeface="+mj-ea"/>
              <a:cs typeface="+mn-cs"/>
            </a:rPr>
            <a:t>위</a:t>
          </a:r>
          <a:r>
            <a:rPr lang="en-US" sz="1400" b="1">
              <a:solidFill>
                <a:schemeClr val="dk1"/>
              </a:solidFill>
              <a:latin typeface="+mj-ea"/>
              <a:ea typeface="+mj-ea"/>
              <a:cs typeface="+mn-cs"/>
            </a:rPr>
            <a:t>-80</a:t>
          </a:r>
          <a:r>
            <a:rPr lang="ko-KR" altLang="en-US" sz="1400" b="1">
              <a:solidFill>
                <a:schemeClr val="dk1"/>
              </a:solidFill>
              <a:latin typeface="+mj-ea"/>
              <a:ea typeface="+mj-ea"/>
              <a:cs typeface="+mn-cs"/>
            </a:rPr>
            <a:t>만원</a:t>
          </a:r>
          <a:endParaRPr lang="ko-KR" altLang="en-US" sz="1400" b="1">
            <a:latin typeface="+mj-ea"/>
            <a:ea typeface="+mj-ea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44256;&#44061;&#47564;&#51313;2015&#45380;\KPCSI\11&#50900;\11&#50900;%20&#50864;&#51221;&#49436;&#48708;&#49828;%20&#44256;&#44061;&#47564;&#51313;&#46020;%20&#51312;&#49324;%20&#44208;&#44284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44256;&#44061;&#47564;&#51313;2016&#45380;\KPCSI\3\2016.3&#50900;%20KPCSI%20&#44208;&#44284;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2016.12.31&#54788;&#51116;%20&#52509;&#44292;&#44397;%20&#44221;&#50689;&#54217;&#44032;%20&#49457;&#51201;-v3(&#52572;&#51333;&#49457;&#51201;)&#44208;&#51116;&#50857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다양한보고서"/>
      <sheetName val="종합점수(청)"/>
      <sheetName val="종합점수(총괄국)"/>
      <sheetName val="총괄국 경영평가"/>
      <sheetName val="총괄국 연도대상"/>
      <sheetName val="항목별(창구국별)"/>
      <sheetName val="항목별(집배분야별)"/>
      <sheetName val="항목별(다량 국별)"/>
      <sheetName val="현장MOT(상세)"/>
      <sheetName val="현장MOT(추이)"/>
      <sheetName val="항목별(창구)"/>
      <sheetName val="항목별(집배)"/>
      <sheetName val="항목별(다량)"/>
      <sheetName val="현장MOT"/>
      <sheetName val="항목별 점수(다량)"/>
      <sheetName val="항목별 점수(현장모니터링)"/>
    </sheetNames>
    <sheetDataSet>
      <sheetData sheetId="0"/>
      <sheetData sheetId="1"/>
      <sheetData sheetId="2"/>
      <sheetData sheetId="3">
        <row r="6">
          <cell r="B6" t="str">
            <v>총괄국</v>
          </cell>
          <cell r="C6" t="str">
            <v>순위</v>
          </cell>
          <cell r="E6" t="str">
            <v>목표</v>
          </cell>
          <cell r="F6" t="str">
            <v>종합
KPCSI</v>
          </cell>
          <cell r="G6" t="str">
            <v>달성률</v>
          </cell>
          <cell r="H6" t="str">
            <v>종합점수(100)</v>
          </cell>
          <cell r="K6" t="str">
            <v>가점</v>
          </cell>
          <cell r="L6" t="str">
            <v>경평득점</v>
          </cell>
        </row>
        <row r="7">
          <cell r="C7" t="str">
            <v>종합CSI</v>
          </cell>
          <cell r="D7" t="str">
            <v>달성률</v>
          </cell>
          <cell r="H7" t="str">
            <v>종합CSI(50)</v>
          </cell>
          <cell r="I7" t="str">
            <v>달성률(50)</v>
          </cell>
        </row>
        <row r="8">
          <cell r="B8" t="str">
            <v>대전</v>
          </cell>
          <cell r="C8">
            <v>6</v>
          </cell>
          <cell r="D8">
            <v>6</v>
          </cell>
          <cell r="E8">
            <v>93.311679207099658</v>
          </cell>
          <cell r="F8">
            <v>95.638326321983982</v>
          </cell>
          <cell r="G8">
            <v>102.49341468790898</v>
          </cell>
          <cell r="H8">
            <v>49.633606671991821</v>
          </cell>
          <cell r="I8">
            <v>49.399103416143056</v>
          </cell>
          <cell r="J8">
            <v>99.032710088134877</v>
          </cell>
          <cell r="K8">
            <v>5.0000000000000001E-3</v>
          </cell>
          <cell r="L8">
            <v>5.0049999999999999</v>
          </cell>
        </row>
        <row r="9">
          <cell r="B9" t="str">
            <v>서대전</v>
          </cell>
          <cell r="C9">
            <v>10</v>
          </cell>
          <cell r="D9">
            <v>4</v>
          </cell>
          <cell r="E9">
            <v>92.858965354330678</v>
          </cell>
          <cell r="F9">
            <v>95.30045259795348</v>
          </cell>
          <cell r="G9">
            <v>102.62924235081297</v>
          </cell>
          <cell r="H9">
            <v>49.458259693763942</v>
          </cell>
          <cell r="I9">
            <v>49.464568741764204</v>
          </cell>
          <cell r="J9">
            <v>98.922828435528146</v>
          </cell>
          <cell r="K9">
            <v>5.0000000000000001E-3</v>
          </cell>
          <cell r="L9">
            <v>5.0049999999999999</v>
          </cell>
        </row>
        <row r="10">
          <cell r="B10" t="str">
            <v>대전유성</v>
          </cell>
          <cell r="C10">
            <v>14</v>
          </cell>
          <cell r="D10">
            <v>14</v>
          </cell>
          <cell r="E10">
            <v>93.534345876808629</v>
          </cell>
          <cell r="F10">
            <v>93.924277269474544</v>
          </cell>
          <cell r="G10">
            <v>100.41688578565513</v>
          </cell>
          <cell r="H10">
            <v>48.744063329270247</v>
          </cell>
          <cell r="I10">
            <v>48.398271642693032</v>
          </cell>
          <cell r="J10">
            <v>97.14233497196328</v>
          </cell>
          <cell r="K10" t="str">
            <v/>
          </cell>
          <cell r="L10">
            <v>5</v>
          </cell>
        </row>
        <row r="11">
          <cell r="B11" t="str">
            <v>대전대덕</v>
          </cell>
          <cell r="C11">
            <v>7</v>
          </cell>
          <cell r="D11">
            <v>2</v>
          </cell>
          <cell r="E11">
            <v>92.778211667058173</v>
          </cell>
          <cell r="F11">
            <v>95.621019441037745</v>
          </cell>
          <cell r="G11">
            <v>103.06408985784421</v>
          </cell>
          <cell r="H11">
            <v>49.624624886606824</v>
          </cell>
          <cell r="I11">
            <v>49.674153689592295</v>
          </cell>
          <cell r="J11">
            <v>99.298778576199112</v>
          </cell>
          <cell r="K11">
            <v>5.0000000000000001E-3</v>
          </cell>
          <cell r="L11">
            <v>5.0049999999999999</v>
          </cell>
        </row>
        <row r="12">
          <cell r="B12" t="str">
            <v>대전둔산</v>
          </cell>
          <cell r="C12">
            <v>8</v>
          </cell>
          <cell r="D12">
            <v>1</v>
          </cell>
          <cell r="E12">
            <v>92.076079277817001</v>
          </cell>
          <cell r="F12">
            <v>95.519869022300057</v>
          </cell>
          <cell r="G12">
            <v>103.74015680456188</v>
          </cell>
          <cell r="H12">
            <v>49.572130658702498</v>
          </cell>
          <cell r="I12">
            <v>50</v>
          </cell>
          <cell r="J12">
            <v>99.572130658702491</v>
          </cell>
          <cell r="K12">
            <v>5.0000000000000001E-3</v>
          </cell>
          <cell r="L12">
            <v>5.0049999999999999</v>
          </cell>
        </row>
        <row r="13">
          <cell r="B13" t="str">
            <v>천안</v>
          </cell>
          <cell r="C13">
            <v>11</v>
          </cell>
          <cell r="D13">
            <v>5</v>
          </cell>
          <cell r="E13">
            <v>92.531359623709847</v>
          </cell>
          <cell r="F13">
            <v>94.906361573991731</v>
          </cell>
          <cell r="G13">
            <v>102.56669950591899</v>
          </cell>
          <cell r="H13">
            <v>49.253737514962666</v>
          </cell>
          <cell r="I13">
            <v>49.434424751808706</v>
          </cell>
          <cell r="J13">
            <v>98.688162266771371</v>
          </cell>
          <cell r="K13" t="str">
            <v/>
          </cell>
          <cell r="L13">
            <v>5</v>
          </cell>
        </row>
        <row r="14">
          <cell r="B14" t="str">
            <v>동천안</v>
          </cell>
          <cell r="C14">
            <v>9</v>
          </cell>
          <cell r="D14">
            <v>7</v>
          </cell>
          <cell r="E14">
            <v>93.127835276033281</v>
          </cell>
          <cell r="F14">
            <v>95.426797100156037</v>
          </cell>
          <cell r="G14">
            <v>102.46860867892889</v>
          </cell>
          <cell r="H14">
            <v>49.523828943756655</v>
          </cell>
          <cell r="I14">
            <v>49.387147578719933</v>
          </cell>
          <cell r="J14">
            <v>98.910976522476588</v>
          </cell>
          <cell r="K14">
            <v>5.0000000000000001E-3</v>
          </cell>
          <cell r="L14">
            <v>5.0049999999999999</v>
          </cell>
        </row>
        <row r="15">
          <cell r="B15" t="str">
            <v>공주</v>
          </cell>
          <cell r="C15">
            <v>4</v>
          </cell>
          <cell r="D15">
            <v>10</v>
          </cell>
          <cell r="E15">
            <v>94.07</v>
          </cell>
          <cell r="F15">
            <v>95.923016361142075</v>
          </cell>
          <cell r="G15">
            <v>101.96982710868723</v>
          </cell>
          <cell r="H15">
            <v>49.781352810704398</v>
          </cell>
          <cell r="I15">
            <v>49.146748110661811</v>
          </cell>
          <cell r="J15">
            <v>98.928100921366209</v>
          </cell>
          <cell r="K15">
            <v>5.0000000000000001E-3</v>
          </cell>
          <cell r="L15">
            <v>5.0049999999999999</v>
          </cell>
        </row>
        <row r="16">
          <cell r="B16" t="str">
            <v>아산</v>
          </cell>
          <cell r="C16">
            <v>1</v>
          </cell>
          <cell r="D16">
            <v>3</v>
          </cell>
          <cell r="E16">
            <v>93.54505468250133</v>
          </cell>
          <cell r="F16">
            <v>96.344324677046458</v>
          </cell>
          <cell r="G16">
            <v>102.99242969502349</v>
          </cell>
          <cell r="H16">
            <v>50</v>
          </cell>
          <cell r="I16">
            <v>49.639615394573269</v>
          </cell>
          <cell r="J16">
            <v>99.639615394573269</v>
          </cell>
          <cell r="K16">
            <v>5.0000000000000001E-3</v>
          </cell>
          <cell r="L16">
            <v>5.0049999999999999</v>
          </cell>
        </row>
        <row r="17">
          <cell r="B17" t="str">
            <v>논산</v>
          </cell>
          <cell r="C17">
            <v>5</v>
          </cell>
          <cell r="D17">
            <v>11</v>
          </cell>
          <cell r="E17">
            <v>94.058535432791032</v>
          </cell>
          <cell r="F17">
            <v>95.783561458477848</v>
          </cell>
          <cell r="G17">
            <v>101.83399201119757</v>
          </cell>
          <cell r="H17">
            <v>49.708979630897652</v>
          </cell>
          <cell r="I17">
            <v>49.081279201767849</v>
          </cell>
          <cell r="J17">
            <v>98.790258832665501</v>
          </cell>
          <cell r="K17">
            <v>5.0000000000000001E-3</v>
          </cell>
          <cell r="L17">
            <v>5.0049999999999999</v>
          </cell>
        </row>
        <row r="18">
          <cell r="B18" t="str">
            <v>청주</v>
          </cell>
          <cell r="C18">
            <v>13</v>
          </cell>
          <cell r="D18">
            <v>13</v>
          </cell>
          <cell r="E18">
            <v>93.947698359771579</v>
          </cell>
          <cell r="F18">
            <v>94.407836393756412</v>
          </cell>
          <cell r="G18">
            <v>100.48978106118443</v>
          </cell>
          <cell r="H18">
            <v>48.995016940654622</v>
          </cell>
          <cell r="I18">
            <v>48.433405229230139</v>
          </cell>
          <cell r="J18">
            <v>97.428422169884755</v>
          </cell>
          <cell r="K18" t="str">
            <v/>
          </cell>
          <cell r="L18">
            <v>5</v>
          </cell>
        </row>
        <row r="19">
          <cell r="B19" t="str">
            <v>서청주</v>
          </cell>
          <cell r="C19">
            <v>12</v>
          </cell>
          <cell r="D19">
            <v>12</v>
          </cell>
          <cell r="E19">
            <v>93.366279142045755</v>
          </cell>
          <cell r="F19">
            <v>94.46436171960562</v>
          </cell>
          <cell r="G19">
            <v>101.17610189422808</v>
          </cell>
          <cell r="H19">
            <v>49.024351998032778</v>
          </cell>
          <cell r="I19">
            <v>48.764193640479903</v>
          </cell>
          <cell r="J19">
            <v>97.788545638512687</v>
          </cell>
          <cell r="K19" t="str">
            <v/>
          </cell>
          <cell r="L19">
            <v>5</v>
          </cell>
        </row>
        <row r="20">
          <cell r="B20" t="str">
            <v>충주</v>
          </cell>
          <cell r="C20">
            <v>3</v>
          </cell>
          <cell r="D20">
            <v>9</v>
          </cell>
          <cell r="E20">
            <v>94.074063592198399</v>
          </cell>
          <cell r="F20">
            <v>96.066275648606492</v>
          </cell>
          <cell r="G20">
            <v>102.1177059652107</v>
          </cell>
          <cell r="H20">
            <v>49.855700359428532</v>
          </cell>
          <cell r="I20">
            <v>49.218021791499822</v>
          </cell>
          <cell r="J20">
            <v>99.073722150928347</v>
          </cell>
          <cell r="K20">
            <v>5.0000000000000001E-3</v>
          </cell>
          <cell r="L20">
            <v>5.0049999999999999</v>
          </cell>
        </row>
        <row r="21">
          <cell r="B21" t="str">
            <v>제천</v>
          </cell>
          <cell r="C21">
            <v>2</v>
          </cell>
          <cell r="D21">
            <v>8</v>
          </cell>
          <cell r="E21">
            <v>94.074063592198399</v>
          </cell>
          <cell r="F21">
            <v>96.092395063176156</v>
          </cell>
          <cell r="G21">
            <v>102.14547070032715</v>
          </cell>
          <cell r="H21">
            <v>49.869255602385095</v>
          </cell>
          <cell r="I21">
            <v>49.231403656330023</v>
          </cell>
          <cell r="J21">
            <v>99.100659258715126</v>
          </cell>
          <cell r="K21">
            <v>5.0000000000000001E-3</v>
          </cell>
          <cell r="L21">
            <v>5.0049999999999999</v>
          </cell>
        </row>
        <row r="22">
          <cell r="B22" t="str">
            <v>4급계</v>
          </cell>
          <cell r="E22">
            <v>93.382440791740265</v>
          </cell>
          <cell r="F22">
            <v>95.387062474907765</v>
          </cell>
          <cell r="G22">
            <v>102.15031472196357</v>
          </cell>
        </row>
        <row r="23">
          <cell r="B23" t="str">
            <v>세종</v>
          </cell>
          <cell r="C23">
            <v>17</v>
          </cell>
          <cell r="D23">
            <v>10</v>
          </cell>
          <cell r="E23">
            <v>94.036741287973499</v>
          </cell>
          <cell r="F23">
            <v>95.380964052438969</v>
          </cell>
          <cell r="G23">
            <v>101.42946548982275</v>
          </cell>
          <cell r="H23">
            <v>48.604761009849909</v>
          </cell>
          <cell r="I23">
            <v>49.333333096358565</v>
          </cell>
          <cell r="J23">
            <v>97.938094106208467</v>
          </cell>
          <cell r="K23" t="str">
            <v/>
          </cell>
          <cell r="L23">
            <v>5</v>
          </cell>
        </row>
        <row r="24">
          <cell r="B24" t="str">
            <v>금산</v>
          </cell>
          <cell r="C24">
            <v>14</v>
          </cell>
          <cell r="D24">
            <v>17</v>
          </cell>
          <cell r="E24">
            <v>95.103710238890187</v>
          </cell>
          <cell r="F24">
            <v>95.870986667813995</v>
          </cell>
          <cell r="G24">
            <v>100.80677864932555</v>
          </cell>
          <cell r="H24">
            <v>48.854469453734275</v>
          </cell>
          <cell r="I24">
            <v>49.030470243156913</v>
          </cell>
          <cell r="J24">
            <v>97.884939696891195</v>
          </cell>
          <cell r="K24" t="str">
            <v/>
          </cell>
          <cell r="L24">
            <v>5</v>
          </cell>
        </row>
        <row r="25">
          <cell r="B25" t="str">
            <v>홍성</v>
          </cell>
          <cell r="C25">
            <v>9</v>
          </cell>
          <cell r="D25">
            <v>9</v>
          </cell>
          <cell r="E25">
            <v>95.142559940341329</v>
          </cell>
          <cell r="F25">
            <v>96.580064665102668</v>
          </cell>
          <cell r="G25">
            <v>101.51089557151155</v>
          </cell>
          <cell r="H25">
            <v>49.215805354854027</v>
          </cell>
          <cell r="I25">
            <v>49.372939115424309</v>
          </cell>
          <cell r="J25">
            <v>98.588744470278328</v>
          </cell>
          <cell r="K25" t="str">
            <v/>
          </cell>
          <cell r="L25">
            <v>5</v>
          </cell>
        </row>
        <row r="26">
          <cell r="B26" t="str">
            <v>예산</v>
          </cell>
          <cell r="C26">
            <v>7</v>
          </cell>
          <cell r="D26">
            <v>16</v>
          </cell>
          <cell r="E26">
            <v>95.713559513887063</v>
          </cell>
          <cell r="F26">
            <v>96.726754759203502</v>
          </cell>
          <cell r="G26">
            <v>101.05857022814979</v>
          </cell>
          <cell r="H26">
            <v>49.290556507110814</v>
          </cell>
          <cell r="I26">
            <v>49.152936804219884</v>
          </cell>
          <cell r="J26">
            <v>98.443493311330698</v>
          </cell>
          <cell r="K26" t="str">
            <v/>
          </cell>
          <cell r="L26">
            <v>5</v>
          </cell>
        </row>
        <row r="27">
          <cell r="B27" t="str">
            <v>서천</v>
          </cell>
          <cell r="C27">
            <v>8</v>
          </cell>
          <cell r="D27">
            <v>7</v>
          </cell>
          <cell r="E27">
            <v>94.955502887868505</v>
          </cell>
          <cell r="F27">
            <v>96.718841923525858</v>
          </cell>
          <cell r="G27">
            <v>101.85701616233833</v>
          </cell>
          <cell r="H27">
            <v>49.286524240391323</v>
          </cell>
          <cell r="I27">
            <v>49.541285486139223</v>
          </cell>
          <cell r="J27">
            <v>98.827809726530546</v>
          </cell>
          <cell r="K27">
            <v>5.0000000000000001E-3</v>
          </cell>
          <cell r="L27">
            <v>5.0049999999999999</v>
          </cell>
        </row>
        <row r="28">
          <cell r="B28" t="str">
            <v>당진</v>
          </cell>
          <cell r="C28">
            <v>18</v>
          </cell>
          <cell r="D28">
            <v>6</v>
          </cell>
          <cell r="E28">
            <v>93.413245756062736</v>
          </cell>
          <cell r="F28">
            <v>95.195787536887551</v>
          </cell>
          <cell r="G28">
            <v>101.90823235655435</v>
          </cell>
          <cell r="H28">
            <v>48.510397733357287</v>
          </cell>
          <cell r="I28">
            <v>49.566196053862178</v>
          </cell>
          <cell r="J28">
            <v>98.076593787219466</v>
          </cell>
          <cell r="K28" t="str">
            <v/>
          </cell>
          <cell r="L28">
            <v>5</v>
          </cell>
        </row>
        <row r="29">
          <cell r="B29" t="str">
            <v>청양</v>
          </cell>
          <cell r="C29">
            <v>2</v>
          </cell>
          <cell r="D29">
            <v>5</v>
          </cell>
          <cell r="E29">
            <v>95.713559513887063</v>
          </cell>
          <cell r="F29">
            <v>97.634190867048133</v>
          </cell>
          <cell r="G29">
            <v>102.00664499671272</v>
          </cell>
          <cell r="H29">
            <v>49.752972835061207</v>
          </cell>
          <cell r="I29">
            <v>49.614062061381581</v>
          </cell>
          <cell r="J29">
            <v>99.367034896442789</v>
          </cell>
          <cell r="K29">
            <v>5.0000000000000001E-3</v>
          </cell>
          <cell r="L29">
            <v>5.0049999999999999</v>
          </cell>
        </row>
        <row r="30">
          <cell r="B30" t="str">
            <v>부여</v>
          </cell>
          <cell r="C30">
            <v>1</v>
          </cell>
          <cell r="D30">
            <v>2</v>
          </cell>
          <cell r="E30">
            <v>95.713559513887063</v>
          </cell>
          <cell r="F30">
            <v>98.118951796830885</v>
          </cell>
          <cell r="G30">
            <v>102.51311548244617</v>
          </cell>
          <cell r="H30">
            <v>50</v>
          </cell>
          <cell r="I30">
            <v>49.860399524124787</v>
          </cell>
          <cell r="J30">
            <v>99.860399524124787</v>
          </cell>
          <cell r="K30">
            <v>5.0000000000000001E-3</v>
          </cell>
          <cell r="L30">
            <v>5.0049999999999999</v>
          </cell>
        </row>
        <row r="31">
          <cell r="B31" t="str">
            <v>보령</v>
          </cell>
          <cell r="C31">
            <v>3</v>
          </cell>
          <cell r="D31">
            <v>1</v>
          </cell>
          <cell r="E31">
            <v>94.840296371253686</v>
          </cell>
          <cell r="F31">
            <v>97.495952169332412</v>
          </cell>
          <cell r="G31">
            <v>102.80013443619274</v>
          </cell>
          <cell r="H31">
            <v>49.682528392278144</v>
          </cell>
          <cell r="I31">
            <v>50</v>
          </cell>
          <cell r="J31">
            <v>99.682528392278144</v>
          </cell>
          <cell r="K31">
            <v>5.0000000000000001E-3</v>
          </cell>
          <cell r="L31">
            <v>5.0049999999999999</v>
          </cell>
        </row>
        <row r="32">
          <cell r="B32" t="str">
            <v>서산</v>
          </cell>
          <cell r="C32">
            <v>15</v>
          </cell>
          <cell r="D32">
            <v>13</v>
          </cell>
          <cell r="E32">
            <v>94.469224195144022</v>
          </cell>
          <cell r="F32">
            <v>95.63244805341273</v>
          </cell>
          <cell r="G32">
            <v>101.23132572346086</v>
          </cell>
          <cell r="H32">
            <v>48.732913622759234</v>
          </cell>
          <cell r="I32">
            <v>49.236961740694206</v>
          </cell>
          <cell r="J32">
            <v>97.96987536345344</v>
          </cell>
          <cell r="K32" t="str">
            <v/>
          </cell>
          <cell r="L32">
            <v>5</v>
          </cell>
        </row>
        <row r="33">
          <cell r="B33" t="str">
            <v>태안</v>
          </cell>
          <cell r="C33">
            <v>13</v>
          </cell>
          <cell r="D33">
            <v>18</v>
          </cell>
          <cell r="E33">
            <v>95.605273693387431</v>
          </cell>
          <cell r="F33">
            <v>95.995061001777174</v>
          </cell>
          <cell r="G33">
            <v>100.40770481933853</v>
          </cell>
          <cell r="H33">
            <v>48.917695941426523</v>
          </cell>
          <cell r="I33">
            <v>48.836368439605906</v>
          </cell>
          <cell r="J33">
            <v>97.754064381032435</v>
          </cell>
          <cell r="K33" t="str">
            <v/>
          </cell>
          <cell r="L33">
            <v>5</v>
          </cell>
        </row>
        <row r="34">
          <cell r="B34" t="str">
            <v>단양</v>
          </cell>
          <cell r="C34">
            <v>4</v>
          </cell>
          <cell r="D34">
            <v>3</v>
          </cell>
          <cell r="E34">
            <v>95.057682782449334</v>
          </cell>
          <cell r="F34">
            <v>97.292959806436684</v>
          </cell>
          <cell r="G34">
            <v>102.35149538528417</v>
          </cell>
          <cell r="H34">
            <v>49.579086417420903</v>
          </cell>
          <cell r="I34">
            <v>49.781790630251052</v>
          </cell>
          <cell r="J34">
            <v>99.360877047671949</v>
          </cell>
          <cell r="K34">
            <v>5.0000000000000001E-3</v>
          </cell>
          <cell r="L34">
            <v>5.0049999999999999</v>
          </cell>
        </row>
        <row r="35">
          <cell r="B35" t="str">
            <v>괴산</v>
          </cell>
          <cell r="C35">
            <v>12</v>
          </cell>
          <cell r="D35">
            <v>15</v>
          </cell>
          <cell r="E35">
            <v>95.376523675943275</v>
          </cell>
          <cell r="F35">
            <v>96.400918344126936</v>
          </cell>
          <cell r="G35">
            <v>101.0740532666762</v>
          </cell>
          <cell r="H35">
            <v>49.124514978379821</v>
          </cell>
          <cell r="I35">
            <v>49.160467455133585</v>
          </cell>
          <cell r="J35">
            <v>98.284982433513406</v>
          </cell>
          <cell r="K35" t="str">
            <v/>
          </cell>
          <cell r="L35">
            <v>5</v>
          </cell>
        </row>
        <row r="36">
          <cell r="B36" t="str">
            <v>진천</v>
          </cell>
          <cell r="C36">
            <v>16</v>
          </cell>
          <cell r="D36">
            <v>12</v>
          </cell>
          <cell r="E36">
            <v>94.164888874498729</v>
          </cell>
          <cell r="F36">
            <v>95.38640601312963</v>
          </cell>
          <cell r="G36">
            <v>101.29721083222316</v>
          </cell>
          <cell r="H36">
            <v>48.607534154380602</v>
          </cell>
          <cell r="I36">
            <v>49.269006985150185</v>
          </cell>
          <cell r="J36">
            <v>97.876541139530786</v>
          </cell>
          <cell r="K36" t="str">
            <v/>
          </cell>
          <cell r="L36">
            <v>5</v>
          </cell>
        </row>
        <row r="37">
          <cell r="B37" t="str">
            <v>옥천</v>
          </cell>
          <cell r="C37">
            <v>11</v>
          </cell>
          <cell r="D37">
            <v>4</v>
          </cell>
          <cell r="E37">
            <v>94.35136791254898</v>
          </cell>
          <cell r="F37">
            <v>96.431003935533766</v>
          </cell>
          <cell r="G37">
            <v>102.2041397692425</v>
          </cell>
          <cell r="H37">
            <v>49.139846161018795</v>
          </cell>
          <cell r="I37">
            <v>49.710119704502837</v>
          </cell>
          <cell r="J37">
            <v>98.849965865521625</v>
          </cell>
          <cell r="K37">
            <v>5.0000000000000001E-3</v>
          </cell>
          <cell r="L37">
            <v>5.0049999999999999</v>
          </cell>
        </row>
        <row r="38">
          <cell r="B38" t="str">
            <v>음성</v>
          </cell>
          <cell r="C38">
            <v>10</v>
          </cell>
          <cell r="D38">
            <v>8</v>
          </cell>
          <cell r="E38">
            <v>94.889039719383476</v>
          </cell>
          <cell r="F38">
            <v>96.568427162825387</v>
          </cell>
          <cell r="G38">
            <v>101.76984343861881</v>
          </cell>
          <cell r="H38">
            <v>49.209875051857424</v>
          </cell>
          <cell r="I38">
            <v>49.498886356897998</v>
          </cell>
          <cell r="J38">
            <v>98.708761408755421</v>
          </cell>
          <cell r="K38">
            <v>5.0000000000000001E-3</v>
          </cell>
          <cell r="L38">
            <v>5.0049999999999999</v>
          </cell>
        </row>
        <row r="39">
          <cell r="B39" t="str">
            <v>영동</v>
          </cell>
          <cell r="C39">
            <v>6</v>
          </cell>
          <cell r="D39">
            <v>14</v>
          </cell>
          <cell r="E39">
            <v>95.713559513887063</v>
          </cell>
          <cell r="F39">
            <v>96.778287168214533</v>
          </cell>
          <cell r="G39">
            <v>101.11241046695478</v>
          </cell>
          <cell r="H39">
            <v>49.316816678090696</v>
          </cell>
          <cell r="I39">
            <v>49.179123656552463</v>
          </cell>
          <cell r="J39">
            <v>98.495940334643166</v>
          </cell>
          <cell r="K39" t="str">
            <v/>
          </cell>
          <cell r="L39">
            <v>5</v>
          </cell>
        </row>
        <row r="40">
          <cell r="B40" t="str">
            <v>보은</v>
          </cell>
          <cell r="C40">
            <v>5</v>
          </cell>
          <cell r="D40">
            <v>11</v>
          </cell>
          <cell r="E40">
            <v>95.701517859393533</v>
          </cell>
          <cell r="F40">
            <v>96.999133373067707</v>
          </cell>
          <cell r="G40">
            <v>101.35589857162</v>
          </cell>
          <cell r="H40">
            <v>49.429356712818375</v>
          </cell>
          <cell r="I40">
            <v>49.297551568150347</v>
          </cell>
          <cell r="J40">
            <v>98.726908280968729</v>
          </cell>
          <cell r="K40">
            <v>5.0000000000000001E-3</v>
          </cell>
          <cell r="L40">
            <v>5.0049999999999999</v>
          </cell>
        </row>
        <row r="41">
          <cell r="B41" t="str">
            <v>5급계</v>
          </cell>
          <cell r="E41">
            <v>94.997878513927049</v>
          </cell>
          <cell r="F41">
            <v>96.51150773870603</v>
          </cell>
          <cell r="G41">
            <v>101.59416309147072</v>
          </cell>
        </row>
        <row r="42">
          <cell r="B42" t="str">
            <v>종합</v>
          </cell>
          <cell r="E42">
            <v>94.29112451047034</v>
          </cell>
          <cell r="F42">
            <v>95.904216153278171</v>
          </cell>
          <cell r="G42">
            <v>101.83747942981135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종합점수(청)"/>
      <sheetName val="종합점수(총괄국)"/>
      <sheetName val="경영평가"/>
      <sheetName val="항목별 점수(창구)"/>
      <sheetName val="항목별 점수(집배)"/>
      <sheetName val="항목별 점수(현장MOT) (1)"/>
      <sheetName val="보고(요약)"/>
      <sheetName val="항목별 점수(정책_창구)"/>
      <sheetName val="항목별 점수(정책_금융)"/>
      <sheetName val="항목별 점수(다량)"/>
      <sheetName val="항목별 점수(현장MOT)"/>
      <sheetName val="E-post 만족도"/>
      <sheetName val="E-postbank 만족도"/>
    </sheetNames>
    <sheetDataSet>
      <sheetData sheetId="0">
        <row r="30">
          <cell r="M30">
            <v>281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1.상대평가지표별현황"/>
      <sheetName val="1.상대평가지표별현황-우편수익10.31 (2)"/>
      <sheetName val="2.절대평가지표별현황"/>
      <sheetName val="4.상대절대순위집계표(분석)"/>
      <sheetName val="경평종합성적(총괄국)"/>
      <sheetName val="공통"/>
      <sheetName val="우편"/>
      <sheetName val="예금"/>
      <sheetName val="보험"/>
      <sheetName val="우편수익목표실적(우편수익12.31)"/>
      <sheetName val="경영수지12.31(청양제외비용추가)"/>
      <sheetName val="우편매출12.31확정"/>
      <sheetName val="우편수익성12.31확정"/>
      <sheetName val="예금12.31확정"/>
      <sheetName val="보험수익성12.31확정"/>
      <sheetName val="정산초회12.31확정"/>
      <sheetName val="fc조직12.31확정"/>
      <sheetName val="kpcsi11월"/>
      <sheetName val="소통연도성적(총괄국)"/>
      <sheetName val="소통연도성적(집중국)"/>
    </sheetNames>
    <sheetDataSet>
      <sheetData sheetId="0"/>
      <sheetData sheetId="1"/>
      <sheetData sheetId="2"/>
      <sheetData sheetId="3"/>
      <sheetData sheetId="4">
        <row r="8">
          <cell r="D8" t="str">
            <v>세종</v>
          </cell>
          <cell r="E8">
            <v>1</v>
          </cell>
          <cell r="F8">
            <v>100.60300000000001</v>
          </cell>
        </row>
        <row r="9">
          <cell r="D9" t="str">
            <v>대전</v>
          </cell>
          <cell r="E9">
            <v>2</v>
          </cell>
          <cell r="F9">
            <v>100.57300000000001</v>
          </cell>
        </row>
        <row r="10">
          <cell r="D10" t="str">
            <v>충주</v>
          </cell>
          <cell r="E10">
            <v>3</v>
          </cell>
          <cell r="F10">
            <v>100.343</v>
          </cell>
        </row>
        <row r="11">
          <cell r="D11" t="str">
            <v>공주</v>
          </cell>
          <cell r="E11">
            <v>4</v>
          </cell>
          <cell r="F11">
            <v>100.315</v>
          </cell>
        </row>
        <row r="12">
          <cell r="D12" t="str">
            <v>청주</v>
          </cell>
          <cell r="E12">
            <v>5</v>
          </cell>
          <cell r="F12">
            <v>100.25999999999999</v>
          </cell>
        </row>
        <row r="13">
          <cell r="D13" t="str">
            <v>아산</v>
          </cell>
          <cell r="E13">
            <v>6</v>
          </cell>
          <cell r="F13">
            <v>100.244</v>
          </cell>
        </row>
        <row r="14">
          <cell r="D14" t="str">
            <v>서산</v>
          </cell>
          <cell r="E14">
            <v>7</v>
          </cell>
          <cell r="F14">
            <v>100.23099999999999</v>
          </cell>
        </row>
        <row r="15">
          <cell r="D15" t="str">
            <v>대전대덕</v>
          </cell>
          <cell r="E15">
            <v>8</v>
          </cell>
          <cell r="F15">
            <v>99.893000000000001</v>
          </cell>
        </row>
        <row r="16">
          <cell r="D16" t="str">
            <v>제천</v>
          </cell>
          <cell r="E16">
            <v>9</v>
          </cell>
          <cell r="F16">
            <v>99.529999999999987</v>
          </cell>
        </row>
        <row r="17">
          <cell r="D17" t="str">
            <v>논산</v>
          </cell>
          <cell r="E17">
            <v>10</v>
          </cell>
          <cell r="F17">
            <v>99.505999999999986</v>
          </cell>
        </row>
        <row r="18">
          <cell r="D18" t="str">
            <v>서청주</v>
          </cell>
          <cell r="E18">
            <v>11</v>
          </cell>
          <cell r="F18">
            <v>98.888999999999996</v>
          </cell>
        </row>
        <row r="19">
          <cell r="D19" t="str">
            <v>동천안</v>
          </cell>
          <cell r="E19">
            <v>12</v>
          </cell>
          <cell r="F19">
            <v>98.75500000000001</v>
          </cell>
        </row>
        <row r="20">
          <cell r="D20" t="str">
            <v>천안</v>
          </cell>
          <cell r="E20">
            <v>13</v>
          </cell>
          <cell r="F20">
            <v>98.73899999999999</v>
          </cell>
        </row>
        <row r="21">
          <cell r="D21" t="str">
            <v>대전유성</v>
          </cell>
          <cell r="E21">
            <v>14</v>
          </cell>
          <cell r="F21">
            <v>98.602999999999994</v>
          </cell>
        </row>
        <row r="22">
          <cell r="D22" t="str">
            <v>대전둔산</v>
          </cell>
          <cell r="E22">
            <v>15</v>
          </cell>
          <cell r="F22">
            <v>98.236999999999981</v>
          </cell>
        </row>
        <row r="23">
          <cell r="D23" t="str">
            <v>서대전</v>
          </cell>
          <cell r="E23">
            <v>16</v>
          </cell>
          <cell r="F23">
            <v>96.644000000000005</v>
          </cell>
        </row>
        <row r="24">
          <cell r="D24" t="str">
            <v>금산</v>
          </cell>
          <cell r="E24">
            <v>1</v>
          </cell>
          <cell r="F24">
            <v>100.758</v>
          </cell>
        </row>
        <row r="25">
          <cell r="D25" t="str">
            <v>음성</v>
          </cell>
          <cell r="E25">
            <v>2</v>
          </cell>
          <cell r="F25">
            <v>100.68599999999999</v>
          </cell>
        </row>
        <row r="26">
          <cell r="D26" t="str">
            <v>단양</v>
          </cell>
          <cell r="E26">
            <v>3</v>
          </cell>
          <cell r="F26">
            <v>100.67100000000001</v>
          </cell>
        </row>
        <row r="27">
          <cell r="D27" t="str">
            <v>보은</v>
          </cell>
          <cell r="E27">
            <v>4</v>
          </cell>
          <cell r="F27">
            <v>100.58</v>
          </cell>
        </row>
        <row r="28">
          <cell r="D28" t="str">
            <v>괴산</v>
          </cell>
          <cell r="E28">
            <v>5</v>
          </cell>
          <cell r="F28">
            <v>100.54600000000001</v>
          </cell>
        </row>
        <row r="29">
          <cell r="D29" t="str">
            <v>옥천</v>
          </cell>
          <cell r="E29">
            <v>6</v>
          </cell>
          <cell r="F29">
            <v>100.45299999999999</v>
          </cell>
        </row>
        <row r="30">
          <cell r="D30" t="str">
            <v>진천</v>
          </cell>
          <cell r="E30">
            <v>7</v>
          </cell>
          <cell r="F30">
            <v>100.45199999999998</v>
          </cell>
        </row>
        <row r="31">
          <cell r="D31" t="str">
            <v>부여</v>
          </cell>
          <cell r="E31">
            <v>8</v>
          </cell>
          <cell r="F31">
            <v>100.34699999999999</v>
          </cell>
        </row>
        <row r="32">
          <cell r="D32" t="str">
            <v>홍성</v>
          </cell>
          <cell r="E32">
            <v>9</v>
          </cell>
          <cell r="F32">
            <v>100.28599999999999</v>
          </cell>
        </row>
        <row r="33">
          <cell r="D33" t="str">
            <v>서천</v>
          </cell>
          <cell r="E33">
            <v>10</v>
          </cell>
          <cell r="F33">
            <v>100.22799999999999</v>
          </cell>
        </row>
        <row r="34">
          <cell r="D34" t="str">
            <v>태안</v>
          </cell>
          <cell r="E34">
            <v>11</v>
          </cell>
          <cell r="F34">
            <v>100.20399999999999</v>
          </cell>
        </row>
        <row r="35">
          <cell r="D35" t="str">
            <v>영동</v>
          </cell>
          <cell r="E35">
            <v>12</v>
          </cell>
          <cell r="F35">
            <v>100.095</v>
          </cell>
        </row>
        <row r="36">
          <cell r="D36" t="str">
            <v>예산</v>
          </cell>
          <cell r="E36">
            <v>13</v>
          </cell>
          <cell r="F36">
            <v>99.454999999999998</v>
          </cell>
        </row>
        <row r="37">
          <cell r="D37" t="str">
            <v>청양</v>
          </cell>
          <cell r="E37">
            <v>14</v>
          </cell>
          <cell r="F37">
            <v>98.779000000000011</v>
          </cell>
        </row>
        <row r="38">
          <cell r="D38" t="str">
            <v>보령</v>
          </cell>
          <cell r="E38">
            <v>15</v>
          </cell>
          <cell r="F38">
            <v>98.662999999999997</v>
          </cell>
        </row>
        <row r="39">
          <cell r="D39" t="str">
            <v>당진</v>
          </cell>
          <cell r="E39">
            <v>16</v>
          </cell>
          <cell r="F39">
            <v>98.465999999999994</v>
          </cell>
        </row>
        <row r="40">
          <cell r="D40" t="str">
            <v>대전집</v>
          </cell>
          <cell r="E40">
            <v>1</v>
          </cell>
          <cell r="F40">
            <v>100.01</v>
          </cell>
        </row>
        <row r="41">
          <cell r="D41" t="str">
            <v>청주집</v>
          </cell>
          <cell r="E41">
            <v>2</v>
          </cell>
          <cell r="F41">
            <v>99.72</v>
          </cell>
        </row>
        <row r="42">
          <cell r="D42" t="str">
            <v>천안집</v>
          </cell>
          <cell r="E42">
            <v>3</v>
          </cell>
          <cell r="F42">
            <v>98.801000000000002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C0504D"/>
  </sheetPr>
  <dimension ref="B1:Z81"/>
  <sheetViews>
    <sheetView showGridLines="0" zoomScaleNormal="100" zoomScaleSheetLayoutView="85" workbookViewId="0">
      <selection activeCell="AA8" sqref="AA8"/>
    </sheetView>
  </sheetViews>
  <sheetFormatPr defaultRowHeight="20.25" customHeight="1"/>
  <cols>
    <col min="1" max="1" width="3.625" style="1" customWidth="1"/>
    <col min="2" max="2" width="11" style="1" customWidth="1"/>
    <col min="3" max="5" width="7.5" style="1" customWidth="1"/>
    <col min="6" max="11" width="7.5" style="5" customWidth="1"/>
    <col min="12" max="24" width="7.5" style="1" customWidth="1"/>
    <col min="25" max="25" width="7.5" style="846" customWidth="1"/>
    <col min="26" max="16384" width="9" style="1"/>
  </cols>
  <sheetData>
    <row r="1" spans="2:25" ht="23.25" customHeight="1">
      <c r="B1" s="859" t="s">
        <v>1381</v>
      </c>
      <c r="C1" s="859"/>
      <c r="D1" s="859"/>
      <c r="E1" s="859"/>
      <c r="F1" s="859"/>
      <c r="G1" s="859"/>
      <c r="H1" s="859"/>
      <c r="I1" s="859"/>
      <c r="J1" s="859"/>
      <c r="K1" s="859"/>
      <c r="L1" s="859"/>
      <c r="M1" s="859"/>
      <c r="N1" s="859"/>
      <c r="O1" s="859"/>
      <c r="P1" s="859"/>
      <c r="Q1" s="859"/>
      <c r="R1" s="859"/>
      <c r="S1" s="859"/>
      <c r="T1" s="859"/>
      <c r="U1" s="859"/>
      <c r="V1" s="859"/>
      <c r="W1" s="859"/>
      <c r="X1" s="859"/>
      <c r="Y1" s="845"/>
    </row>
    <row r="2" spans="2:25" ht="9" customHeight="1" thickBot="1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2:25" ht="15" customHeight="1">
      <c r="B3" s="860" t="s">
        <v>265</v>
      </c>
      <c r="C3" s="861"/>
      <c r="D3" s="861"/>
      <c r="E3" s="861"/>
      <c r="F3" s="861"/>
      <c r="G3" s="861"/>
      <c r="H3" s="861"/>
      <c r="I3" s="861"/>
      <c r="J3" s="861"/>
      <c r="K3" s="861"/>
      <c r="L3" s="861"/>
      <c r="M3" s="861"/>
      <c r="N3" s="861"/>
      <c r="O3" s="861"/>
      <c r="P3" s="861"/>
      <c r="Q3" s="861"/>
      <c r="R3" s="861"/>
      <c r="S3" s="861"/>
      <c r="T3" s="861"/>
      <c r="U3" s="861"/>
      <c r="V3" s="861"/>
      <c r="W3" s="861"/>
      <c r="X3" s="862"/>
      <c r="Y3" s="847"/>
    </row>
    <row r="4" spans="2:25" ht="15" customHeight="1">
      <c r="B4" s="863"/>
      <c r="C4" s="864"/>
      <c r="D4" s="864"/>
      <c r="E4" s="864"/>
      <c r="F4" s="864"/>
      <c r="G4" s="864"/>
      <c r="H4" s="864"/>
      <c r="I4" s="864"/>
      <c r="J4" s="864"/>
      <c r="K4" s="864"/>
      <c r="L4" s="864"/>
      <c r="M4" s="864"/>
      <c r="N4" s="864"/>
      <c r="O4" s="864"/>
      <c r="P4" s="864"/>
      <c r="Q4" s="864"/>
      <c r="R4" s="864"/>
      <c r="S4" s="864"/>
      <c r="T4" s="864"/>
      <c r="U4" s="864"/>
      <c r="V4" s="864"/>
      <c r="W4" s="864"/>
      <c r="X4" s="865"/>
      <c r="Y4" s="847"/>
    </row>
    <row r="5" spans="2:25" ht="15" customHeight="1" thickBot="1">
      <c r="B5" s="866"/>
      <c r="C5" s="867"/>
      <c r="D5" s="867"/>
      <c r="E5" s="867"/>
      <c r="F5" s="867"/>
      <c r="G5" s="867"/>
      <c r="H5" s="867"/>
      <c r="I5" s="867"/>
      <c r="J5" s="867"/>
      <c r="K5" s="867"/>
      <c r="L5" s="867"/>
      <c r="M5" s="867"/>
      <c r="N5" s="867"/>
      <c r="O5" s="867"/>
      <c r="P5" s="867"/>
      <c r="Q5" s="867"/>
      <c r="R5" s="867"/>
      <c r="S5" s="867"/>
      <c r="T5" s="867"/>
      <c r="U5" s="867"/>
      <c r="V5" s="867"/>
      <c r="W5" s="867"/>
      <c r="X5" s="868"/>
      <c r="Y5" s="847"/>
    </row>
    <row r="6" spans="2:25" ht="15" customHeight="1"/>
    <row r="7" spans="2:25" ht="15" customHeight="1" thickBot="1">
      <c r="B7" s="3" t="s">
        <v>843</v>
      </c>
      <c r="C7" s="2"/>
      <c r="D7" s="2"/>
      <c r="E7" s="533"/>
      <c r="F7" s="533"/>
      <c r="G7" s="534"/>
      <c r="H7" s="534">
        <v>42.75</v>
      </c>
      <c r="I7" s="534"/>
      <c r="J7" s="534"/>
      <c r="K7" s="534"/>
      <c r="L7" s="534"/>
      <c r="M7" s="534"/>
      <c r="N7" s="534"/>
      <c r="O7" s="534"/>
      <c r="P7" s="534">
        <v>47.5</v>
      </c>
      <c r="Q7" s="534"/>
      <c r="R7" s="534">
        <v>4.75</v>
      </c>
      <c r="S7" s="534"/>
      <c r="T7" s="534">
        <v>5</v>
      </c>
      <c r="U7" s="534"/>
      <c r="V7" s="534"/>
      <c r="W7" s="534"/>
      <c r="X7" s="534"/>
      <c r="Y7" s="848"/>
    </row>
    <row r="8" spans="2:25" s="4" customFormat="1" ht="15" customHeight="1" thickTop="1">
      <c r="B8" s="878" t="s">
        <v>241</v>
      </c>
      <c r="C8" s="887" t="s">
        <v>883</v>
      </c>
      <c r="D8" s="889" t="s">
        <v>885</v>
      </c>
      <c r="E8" s="905" t="s">
        <v>881</v>
      </c>
      <c r="F8" s="905"/>
      <c r="G8" s="873" t="s">
        <v>1028</v>
      </c>
      <c r="H8" s="874"/>
      <c r="I8" s="880" t="s">
        <v>246</v>
      </c>
      <c r="J8" s="877"/>
      <c r="K8" s="882" t="s">
        <v>234</v>
      </c>
      <c r="L8" s="882"/>
      <c r="M8" s="883"/>
      <c r="N8" s="883"/>
      <c r="O8" s="883"/>
      <c r="P8" s="883"/>
      <c r="Q8" s="883"/>
      <c r="R8" s="883"/>
      <c r="S8" s="884" t="s">
        <v>237</v>
      </c>
      <c r="T8" s="877"/>
      <c r="U8" s="877" t="s">
        <v>243</v>
      </c>
      <c r="V8" s="877"/>
      <c r="W8" s="869" t="s">
        <v>247</v>
      </c>
      <c r="X8" s="870"/>
      <c r="Y8" s="369"/>
    </row>
    <row r="9" spans="2:25" s="4" customFormat="1" ht="15" customHeight="1">
      <c r="B9" s="879"/>
      <c r="C9" s="888"/>
      <c r="D9" s="890"/>
      <c r="E9" s="906" t="s">
        <v>885</v>
      </c>
      <c r="F9" s="908" t="s">
        <v>886</v>
      </c>
      <c r="G9" s="875"/>
      <c r="H9" s="876"/>
      <c r="I9" s="881"/>
      <c r="J9" s="871"/>
      <c r="K9" s="885" t="s">
        <v>219</v>
      </c>
      <c r="L9" s="886"/>
      <c r="M9" s="871" t="s">
        <v>220</v>
      </c>
      <c r="N9" s="871"/>
      <c r="O9" s="871" t="s">
        <v>248</v>
      </c>
      <c r="P9" s="871"/>
      <c r="Q9" s="871" t="s">
        <v>238</v>
      </c>
      <c r="R9" s="871"/>
      <c r="S9" s="881"/>
      <c r="T9" s="871"/>
      <c r="U9" s="871"/>
      <c r="V9" s="871"/>
      <c r="W9" s="871"/>
      <c r="X9" s="872"/>
      <c r="Y9" s="369"/>
    </row>
    <row r="10" spans="2:25" s="4" customFormat="1" ht="15" customHeight="1">
      <c r="B10" s="879"/>
      <c r="C10" s="885"/>
      <c r="D10" s="891"/>
      <c r="E10" s="907"/>
      <c r="F10" s="885"/>
      <c r="G10" s="637" t="s">
        <v>221</v>
      </c>
      <c r="H10" s="638" t="s">
        <v>235</v>
      </c>
      <c r="I10" s="626" t="s">
        <v>239</v>
      </c>
      <c r="J10" s="7" t="s">
        <v>240</v>
      </c>
      <c r="K10" s="7" t="s">
        <v>239</v>
      </c>
      <c r="L10" s="7" t="s">
        <v>240</v>
      </c>
      <c r="M10" s="7" t="s">
        <v>239</v>
      </c>
      <c r="N10" s="7" t="s">
        <v>240</v>
      </c>
      <c r="O10" s="7" t="s">
        <v>239</v>
      </c>
      <c r="P10" s="7" t="s">
        <v>240</v>
      </c>
      <c r="Q10" s="7" t="s">
        <v>239</v>
      </c>
      <c r="R10" s="7" t="s">
        <v>240</v>
      </c>
      <c r="S10" s="7" t="s">
        <v>239</v>
      </c>
      <c r="T10" s="7" t="s">
        <v>240</v>
      </c>
      <c r="U10" s="7" t="s">
        <v>244</v>
      </c>
      <c r="V10" s="7" t="s">
        <v>245</v>
      </c>
      <c r="W10" s="7" t="s">
        <v>221</v>
      </c>
      <c r="X10" s="6" t="s">
        <v>245</v>
      </c>
      <c r="Y10" s="369"/>
    </row>
    <row r="11" spans="2:25" ht="15" customHeight="1">
      <c r="B11" s="15" t="s">
        <v>261</v>
      </c>
      <c r="C11" s="646">
        <v>93.57</v>
      </c>
      <c r="D11" s="657">
        <f t="shared" ref="D11:D20" si="0">H11/C11*100</f>
        <v>102.15952412759708</v>
      </c>
      <c r="E11" s="325"/>
      <c r="F11" s="629"/>
      <c r="G11" s="639">
        <v>53006</v>
      </c>
      <c r="H11" s="640">
        <v>95.59066672619258</v>
      </c>
      <c r="I11" s="633">
        <v>50788</v>
      </c>
      <c r="J11" s="507">
        <v>95.486117791607001</v>
      </c>
      <c r="K11" s="89">
        <v>32181</v>
      </c>
      <c r="L11" s="507">
        <v>94.954014582232972</v>
      </c>
      <c r="M11" s="89">
        <v>18415</v>
      </c>
      <c r="N11" s="514">
        <v>95.384455896772693</v>
      </c>
      <c r="O11" s="89">
        <v>9764</v>
      </c>
      <c r="P11" s="514">
        <v>94.368801049423851</v>
      </c>
      <c r="Q11" s="89">
        <v>4002</v>
      </c>
      <c r="R11" s="520">
        <v>94.401153044781552</v>
      </c>
      <c r="S11" s="89">
        <v>17577</v>
      </c>
      <c r="T11" s="523">
        <v>96.127124732856089</v>
      </c>
      <c r="U11" s="89">
        <v>1030</v>
      </c>
      <c r="V11" s="523">
        <v>93.864977263482615</v>
      </c>
      <c r="W11" s="89">
        <v>2218</v>
      </c>
      <c r="X11" s="526">
        <v>97.5770964833183</v>
      </c>
      <c r="Y11" s="849"/>
    </row>
    <row r="12" spans="2:25" ht="15" customHeight="1">
      <c r="B12" s="12" t="s">
        <v>1030</v>
      </c>
      <c r="C12" s="647">
        <v>91.76</v>
      </c>
      <c r="D12" s="658">
        <f t="shared" si="0"/>
        <v>102.82963938336435</v>
      </c>
      <c r="E12" s="332">
        <f>RANK(D12,$D$12:$D$20)</f>
        <v>1</v>
      </c>
      <c r="F12" s="630">
        <f>RANK(H12,$H$12:$H$20)</f>
        <v>9</v>
      </c>
      <c r="G12" s="641">
        <v>6007</v>
      </c>
      <c r="H12" s="642">
        <v>94.356477098175134</v>
      </c>
      <c r="I12" s="634">
        <v>5787</v>
      </c>
      <c r="J12" s="508">
        <v>94.264832352146072</v>
      </c>
      <c r="K12" s="84">
        <v>3753</v>
      </c>
      <c r="L12" s="511">
        <v>93.259912309724328</v>
      </c>
      <c r="M12" s="84">
        <v>2330</v>
      </c>
      <c r="N12" s="515">
        <v>93.652151479526822</v>
      </c>
      <c r="O12" s="84">
        <v>1012</v>
      </c>
      <c r="P12" s="515">
        <v>92.509408268658007</v>
      </c>
      <c r="Q12" s="84">
        <v>411</v>
      </c>
      <c r="R12" s="521">
        <v>92.884225749919224</v>
      </c>
      <c r="S12" s="84">
        <v>1936</v>
      </c>
      <c r="T12" s="524">
        <v>95.464409929738977</v>
      </c>
      <c r="U12" s="90">
        <v>98</v>
      </c>
      <c r="V12" s="524">
        <v>91.313336958012897</v>
      </c>
      <c r="W12" s="90">
        <v>220</v>
      </c>
      <c r="X12" s="527">
        <v>96.097727272727269</v>
      </c>
      <c r="Y12" s="850"/>
    </row>
    <row r="13" spans="2:25" ht="15" customHeight="1">
      <c r="B13" s="12" t="s">
        <v>1031</v>
      </c>
      <c r="C13" s="647">
        <v>92.32</v>
      </c>
      <c r="D13" s="658">
        <f t="shared" si="0"/>
        <v>102.48421833038816</v>
      </c>
      <c r="E13" s="332">
        <f t="shared" ref="E13:E20" si="1">RANK(D13,$D$12:$D$20)</f>
        <v>2</v>
      </c>
      <c r="F13" s="630">
        <f t="shared" ref="F13:F20" si="2">RANK(H13,$H$12:$H$20)</f>
        <v>8</v>
      </c>
      <c r="G13" s="641">
        <v>9609</v>
      </c>
      <c r="H13" s="642">
        <v>94.613430362614338</v>
      </c>
      <c r="I13" s="634">
        <v>9201</v>
      </c>
      <c r="J13" s="508">
        <v>94.544129483866499</v>
      </c>
      <c r="K13" s="84">
        <v>5631</v>
      </c>
      <c r="L13" s="511">
        <v>94.11578713729719</v>
      </c>
      <c r="M13" s="84">
        <v>3211</v>
      </c>
      <c r="N13" s="515">
        <v>94.375982993479084</v>
      </c>
      <c r="O13" s="84">
        <v>1693</v>
      </c>
      <c r="P13" s="515">
        <v>93.872048772787537</v>
      </c>
      <c r="Q13" s="84">
        <v>727</v>
      </c>
      <c r="R13" s="521">
        <v>93.534164244472578</v>
      </c>
      <c r="S13" s="84">
        <v>3410</v>
      </c>
      <c r="T13" s="524">
        <v>95.328744556774112</v>
      </c>
      <c r="U13" s="90">
        <v>160</v>
      </c>
      <c r="V13" s="524">
        <v>90.553059873914208</v>
      </c>
      <c r="W13" s="90">
        <v>408</v>
      </c>
      <c r="X13" s="527">
        <v>95.930147058823536</v>
      </c>
      <c r="Y13" s="850"/>
    </row>
    <row r="14" spans="2:25" ht="15" customHeight="1">
      <c r="B14" s="12" t="s">
        <v>1032</v>
      </c>
      <c r="C14" s="647">
        <v>93.69</v>
      </c>
      <c r="D14" s="658">
        <f t="shared" si="0"/>
        <v>102.25405275889341</v>
      </c>
      <c r="E14" s="332">
        <f t="shared" si="1"/>
        <v>3</v>
      </c>
      <c r="F14" s="630">
        <f t="shared" si="2"/>
        <v>6</v>
      </c>
      <c r="G14" s="641">
        <v>9183</v>
      </c>
      <c r="H14" s="642">
        <v>95.801822029807226</v>
      </c>
      <c r="I14" s="634">
        <v>8803</v>
      </c>
      <c r="J14" s="508">
        <v>95.693538424727834</v>
      </c>
      <c r="K14" s="84">
        <v>5639</v>
      </c>
      <c r="L14" s="511">
        <v>95.018139802532218</v>
      </c>
      <c r="M14" s="84">
        <v>3246</v>
      </c>
      <c r="N14" s="515">
        <v>95.63815137428513</v>
      </c>
      <c r="O14" s="84">
        <v>1688</v>
      </c>
      <c r="P14" s="515">
        <v>94.098339111852241</v>
      </c>
      <c r="Q14" s="84">
        <v>705</v>
      </c>
      <c r="R14" s="521">
        <v>94.365751155665322</v>
      </c>
      <c r="S14" s="84">
        <v>2992</v>
      </c>
      <c r="T14" s="524">
        <v>96.43165080439492</v>
      </c>
      <c r="U14" s="90">
        <v>172</v>
      </c>
      <c r="V14" s="524">
        <v>94.391002227817467</v>
      </c>
      <c r="W14" s="90">
        <v>380</v>
      </c>
      <c r="X14" s="527">
        <v>97.859210526315792</v>
      </c>
      <c r="Y14" s="850"/>
    </row>
    <row r="15" spans="2:25" ht="15" customHeight="1">
      <c r="B15" s="330" t="s">
        <v>1033</v>
      </c>
      <c r="C15" s="648">
        <v>94.19</v>
      </c>
      <c r="D15" s="659">
        <f t="shared" si="0"/>
        <v>102.0102848430918</v>
      </c>
      <c r="E15" s="332">
        <f t="shared" si="1"/>
        <v>6</v>
      </c>
      <c r="F15" s="631">
        <f t="shared" si="2"/>
        <v>3</v>
      </c>
      <c r="G15" s="643">
        <v>7562</v>
      </c>
      <c r="H15" s="650">
        <v>96.083487293708174</v>
      </c>
      <c r="I15" s="635">
        <v>7242</v>
      </c>
      <c r="J15" s="509">
        <v>95.965841888113857</v>
      </c>
      <c r="K15" s="335">
        <v>4654</v>
      </c>
      <c r="L15" s="512">
        <v>95.472970810888086</v>
      </c>
      <c r="M15" s="335">
        <v>2645</v>
      </c>
      <c r="N15" s="516">
        <v>96.078502386211639</v>
      </c>
      <c r="O15" s="335">
        <v>1433</v>
      </c>
      <c r="P15" s="652">
        <v>94.510941389440589</v>
      </c>
      <c r="Q15" s="335">
        <v>576</v>
      </c>
      <c r="R15" s="656">
        <v>95.085743630688555</v>
      </c>
      <c r="S15" s="335">
        <v>2463</v>
      </c>
      <c r="T15" s="530">
        <v>96.487505705105406</v>
      </c>
      <c r="U15" s="336">
        <v>125</v>
      </c>
      <c r="V15" s="653">
        <v>95.185043413230247</v>
      </c>
      <c r="W15" s="336">
        <v>320</v>
      </c>
      <c r="X15" s="528">
        <v>98.318749999999994</v>
      </c>
      <c r="Y15" s="850"/>
    </row>
    <row r="16" spans="2:25" ht="15" customHeight="1">
      <c r="B16" s="12" t="s">
        <v>1034</v>
      </c>
      <c r="C16" s="647">
        <v>94.59</v>
      </c>
      <c r="D16" s="658">
        <f t="shared" si="0"/>
        <v>101.89676750773664</v>
      </c>
      <c r="E16" s="332">
        <f t="shared" si="1"/>
        <v>8</v>
      </c>
      <c r="F16" s="630">
        <f t="shared" si="2"/>
        <v>1</v>
      </c>
      <c r="G16" s="641">
        <v>5992</v>
      </c>
      <c r="H16" s="642">
        <v>96.384152385568086</v>
      </c>
      <c r="I16" s="634">
        <v>5742</v>
      </c>
      <c r="J16" s="508">
        <v>96.301844616387456</v>
      </c>
      <c r="K16" s="84">
        <v>3729</v>
      </c>
      <c r="L16" s="511">
        <v>95.793392071625689</v>
      </c>
      <c r="M16" s="84">
        <v>2060</v>
      </c>
      <c r="N16" s="515">
        <v>96.28742571125396</v>
      </c>
      <c r="O16" s="86">
        <v>1189</v>
      </c>
      <c r="P16" s="518">
        <v>95.211131706746329</v>
      </c>
      <c r="Q16" s="84">
        <v>480</v>
      </c>
      <c r="R16" s="521">
        <v>95.11547181372552</v>
      </c>
      <c r="S16" s="84">
        <v>1914</v>
      </c>
      <c r="T16" s="524">
        <v>97.058411464210963</v>
      </c>
      <c r="U16" s="90">
        <v>99</v>
      </c>
      <c r="V16" s="524">
        <v>93.312249041008499</v>
      </c>
      <c r="W16" s="90">
        <v>250</v>
      </c>
      <c r="X16" s="527">
        <v>97.947999999999993</v>
      </c>
      <c r="Y16" s="850"/>
    </row>
    <row r="17" spans="2:26" ht="15" customHeight="1">
      <c r="B17" s="12" t="s">
        <v>1035</v>
      </c>
      <c r="C17" s="647">
        <v>94.15</v>
      </c>
      <c r="D17" s="658">
        <f t="shared" si="0"/>
        <v>101.98338060906845</v>
      </c>
      <c r="E17" s="332">
        <f t="shared" si="1"/>
        <v>7</v>
      </c>
      <c r="F17" s="630">
        <f t="shared" si="2"/>
        <v>4</v>
      </c>
      <c r="G17" s="641">
        <v>6980</v>
      </c>
      <c r="H17" s="642">
        <v>96.017352843437934</v>
      </c>
      <c r="I17" s="634">
        <v>6680</v>
      </c>
      <c r="J17" s="508">
        <v>95.878792466776773</v>
      </c>
      <c r="K17" s="84">
        <v>4294</v>
      </c>
      <c r="L17" s="511">
        <v>95.819708259465799</v>
      </c>
      <c r="M17" s="84">
        <v>2407</v>
      </c>
      <c r="N17" s="515">
        <v>96.315714163473359</v>
      </c>
      <c r="O17" s="86">
        <v>1361</v>
      </c>
      <c r="P17" s="518">
        <v>95.295678926682854</v>
      </c>
      <c r="Q17" s="84">
        <v>526</v>
      </c>
      <c r="R17" s="521">
        <v>94.905863603518</v>
      </c>
      <c r="S17" s="84">
        <v>2266</v>
      </c>
      <c r="T17" s="524">
        <v>95.99176180339785</v>
      </c>
      <c r="U17" s="90">
        <v>120</v>
      </c>
      <c r="V17" s="524">
        <v>95.28085696636478</v>
      </c>
      <c r="W17" s="90">
        <v>300</v>
      </c>
      <c r="X17" s="527">
        <v>98.65</v>
      </c>
      <c r="Y17" s="850"/>
    </row>
    <row r="18" spans="2:26" ht="15" customHeight="1">
      <c r="B18" s="12" t="s">
        <v>1036</v>
      </c>
      <c r="C18" s="647">
        <v>94.32</v>
      </c>
      <c r="D18" s="658">
        <f t="shared" si="0"/>
        <v>102.03628379044338</v>
      </c>
      <c r="E18" s="332">
        <f t="shared" si="1"/>
        <v>5</v>
      </c>
      <c r="F18" s="630">
        <f t="shared" si="2"/>
        <v>2</v>
      </c>
      <c r="G18" s="641">
        <v>3611</v>
      </c>
      <c r="H18" s="642">
        <v>96.240622871146201</v>
      </c>
      <c r="I18" s="634">
        <v>3461</v>
      </c>
      <c r="J18" s="508">
        <v>96.173638109978455</v>
      </c>
      <c r="K18" s="84">
        <v>2226</v>
      </c>
      <c r="L18" s="511">
        <v>95.354716112723253</v>
      </c>
      <c r="M18" s="84">
        <v>1247</v>
      </c>
      <c r="N18" s="515">
        <v>95.835984282885605</v>
      </c>
      <c r="O18" s="86">
        <v>702</v>
      </c>
      <c r="P18" s="518">
        <v>94.805440804051941</v>
      </c>
      <c r="Q18" s="84">
        <v>277</v>
      </c>
      <c r="R18" s="521">
        <v>94.580166865413219</v>
      </c>
      <c r="S18" s="84">
        <v>1144</v>
      </c>
      <c r="T18" s="524">
        <v>96.762707404763987</v>
      </c>
      <c r="U18" s="90">
        <v>91</v>
      </c>
      <c r="V18" s="524">
        <v>97.653243137420134</v>
      </c>
      <c r="W18" s="90">
        <v>150</v>
      </c>
      <c r="X18" s="527">
        <v>97.513333333333335</v>
      </c>
      <c r="Y18" s="850"/>
    </row>
    <row r="19" spans="2:26" ht="15" customHeight="1">
      <c r="B19" s="12" t="s">
        <v>1037</v>
      </c>
      <c r="C19" s="647">
        <v>94.42</v>
      </c>
      <c r="D19" s="658">
        <f t="shared" si="0"/>
        <v>101.64853144691735</v>
      </c>
      <c r="E19" s="332">
        <f t="shared" si="1"/>
        <v>9</v>
      </c>
      <c r="F19" s="630">
        <f t="shared" si="2"/>
        <v>5</v>
      </c>
      <c r="G19" s="641">
        <v>3385</v>
      </c>
      <c r="H19" s="642">
        <v>95.976543392179352</v>
      </c>
      <c r="I19" s="634">
        <v>3215</v>
      </c>
      <c r="J19" s="508">
        <v>95.799921836968977</v>
      </c>
      <c r="K19" s="84">
        <v>1872</v>
      </c>
      <c r="L19" s="511">
        <v>95.271336426183254</v>
      </c>
      <c r="M19" s="84">
        <v>1050</v>
      </c>
      <c r="N19" s="515">
        <v>95.393118097410039</v>
      </c>
      <c r="O19" s="86">
        <v>571</v>
      </c>
      <c r="P19" s="518">
        <v>95.067499711113683</v>
      </c>
      <c r="Q19" s="84">
        <v>251</v>
      </c>
      <c r="R19" s="521">
        <v>95.225599412305513</v>
      </c>
      <c r="S19" s="84">
        <v>1254</v>
      </c>
      <c r="T19" s="524">
        <v>96.364997173345344</v>
      </c>
      <c r="U19" s="90">
        <v>89</v>
      </c>
      <c r="V19" s="524">
        <v>94.90643717027659</v>
      </c>
      <c r="W19" s="90">
        <v>170</v>
      </c>
      <c r="X19" s="527">
        <v>99.332352941176467</v>
      </c>
      <c r="Y19" s="850"/>
    </row>
    <row r="20" spans="2:26" ht="15" customHeight="1" thickBot="1">
      <c r="B20" s="13" t="s">
        <v>1038</v>
      </c>
      <c r="C20" s="649">
        <v>92.67</v>
      </c>
      <c r="D20" s="660">
        <f t="shared" si="0"/>
        <v>102.19551495094714</v>
      </c>
      <c r="E20" s="338">
        <f t="shared" si="1"/>
        <v>4</v>
      </c>
      <c r="F20" s="632">
        <f t="shared" si="2"/>
        <v>7</v>
      </c>
      <c r="G20" s="644">
        <v>677</v>
      </c>
      <c r="H20" s="645">
        <v>94.704583705042708</v>
      </c>
      <c r="I20" s="636">
        <v>657</v>
      </c>
      <c r="J20" s="510">
        <v>94.686403900044965</v>
      </c>
      <c r="K20" s="87">
        <v>383</v>
      </c>
      <c r="L20" s="513">
        <v>94.870162778044403</v>
      </c>
      <c r="M20" s="85">
        <v>219</v>
      </c>
      <c r="N20" s="517">
        <v>95.116965605178692</v>
      </c>
      <c r="O20" s="87">
        <v>115</v>
      </c>
      <c r="P20" s="519">
        <v>94.430277186581492</v>
      </c>
      <c r="Q20" s="85">
        <v>49</v>
      </c>
      <c r="R20" s="522">
        <v>94.799489795918376</v>
      </c>
      <c r="S20" s="85">
        <v>198</v>
      </c>
      <c r="T20" s="525">
        <v>94.640169661489892</v>
      </c>
      <c r="U20" s="91">
        <v>76</v>
      </c>
      <c r="V20" s="525">
        <v>93.494916383600611</v>
      </c>
      <c r="W20" s="91">
        <v>20</v>
      </c>
      <c r="X20" s="529">
        <v>95.05</v>
      </c>
      <c r="Y20" s="850"/>
      <c r="Z20" s="14"/>
    </row>
    <row r="21" spans="2:26" ht="15" customHeight="1">
      <c r="B21" s="5"/>
      <c r="C21" s="5"/>
      <c r="D21" s="5"/>
      <c r="E21" s="8"/>
      <c r="F21" s="9"/>
      <c r="G21" s="10"/>
      <c r="H21" s="9"/>
      <c r="J21" s="9"/>
      <c r="K21" s="11"/>
      <c r="L21" s="9"/>
      <c r="N21" s="9"/>
      <c r="P21" s="9"/>
    </row>
    <row r="22" spans="2:26" ht="15" customHeight="1" thickBot="1">
      <c r="B22" s="3" t="s">
        <v>1265</v>
      </c>
      <c r="C22" s="2"/>
      <c r="D22" s="296"/>
      <c r="E22" s="2"/>
      <c r="F22" s="2"/>
      <c r="G22" s="317"/>
      <c r="H22" s="317"/>
      <c r="I22" s="317"/>
      <c r="J22" s="317"/>
      <c r="K22" s="317"/>
      <c r="L22" s="317"/>
      <c r="M22" s="317"/>
      <c r="N22" s="317"/>
      <c r="O22" s="317"/>
      <c r="P22" s="317"/>
      <c r="Q22" s="317"/>
      <c r="R22" s="317"/>
      <c r="S22" s="317"/>
      <c r="T22" s="317"/>
    </row>
    <row r="23" spans="2:26" s="4" customFormat="1" ht="15" customHeight="1">
      <c r="B23" s="878" t="s">
        <v>241</v>
      </c>
      <c r="C23" s="899" t="s">
        <v>883</v>
      </c>
      <c r="D23" s="899" t="s">
        <v>885</v>
      </c>
      <c r="E23" s="909" t="s">
        <v>881</v>
      </c>
      <c r="F23" s="884"/>
      <c r="G23" s="893" t="s">
        <v>1029</v>
      </c>
      <c r="H23" s="894"/>
      <c r="I23" s="893" t="s">
        <v>246</v>
      </c>
      <c r="J23" s="896"/>
      <c r="K23" s="882" t="s">
        <v>234</v>
      </c>
      <c r="L23" s="882"/>
      <c r="M23" s="883"/>
      <c r="N23" s="883"/>
      <c r="O23" s="883"/>
      <c r="P23" s="883"/>
      <c r="Q23" s="883"/>
      <c r="R23" s="883"/>
      <c r="S23" s="887" t="s">
        <v>237</v>
      </c>
      <c r="T23" s="894"/>
      <c r="U23" s="887" t="s">
        <v>243</v>
      </c>
      <c r="V23" s="894"/>
      <c r="W23" s="893" t="s">
        <v>247</v>
      </c>
      <c r="X23" s="903"/>
      <c r="Y23" s="851"/>
    </row>
    <row r="24" spans="2:26" s="4" customFormat="1" ht="15" customHeight="1">
      <c r="B24" s="879"/>
      <c r="C24" s="900"/>
      <c r="D24" s="900"/>
      <c r="E24" s="906" t="s">
        <v>885</v>
      </c>
      <c r="F24" s="902" t="s">
        <v>886</v>
      </c>
      <c r="G24" s="885"/>
      <c r="H24" s="895"/>
      <c r="I24" s="897"/>
      <c r="J24" s="898"/>
      <c r="K24" s="885" t="s">
        <v>219</v>
      </c>
      <c r="L24" s="886"/>
      <c r="M24" s="871" t="s">
        <v>220</v>
      </c>
      <c r="N24" s="871"/>
      <c r="O24" s="871" t="s">
        <v>248</v>
      </c>
      <c r="P24" s="871"/>
      <c r="Q24" s="871" t="s">
        <v>238</v>
      </c>
      <c r="R24" s="871"/>
      <c r="S24" s="885"/>
      <c r="T24" s="895"/>
      <c r="U24" s="885"/>
      <c r="V24" s="895"/>
      <c r="W24" s="897"/>
      <c r="X24" s="904"/>
      <c r="Y24" s="851"/>
    </row>
    <row r="25" spans="2:26" s="4" customFormat="1" ht="15" customHeight="1">
      <c r="B25" s="879"/>
      <c r="C25" s="901"/>
      <c r="D25" s="901"/>
      <c r="E25" s="907"/>
      <c r="F25" s="901"/>
      <c r="G25" s="96" t="s">
        <v>221</v>
      </c>
      <c r="H25" s="96" t="s">
        <v>235</v>
      </c>
      <c r="I25" s="96" t="s">
        <v>239</v>
      </c>
      <c r="J25" s="96" t="s">
        <v>240</v>
      </c>
      <c r="K25" s="96" t="s">
        <v>239</v>
      </c>
      <c r="L25" s="96" t="s">
        <v>240</v>
      </c>
      <c r="M25" s="96" t="s">
        <v>239</v>
      </c>
      <c r="N25" s="96" t="s">
        <v>240</v>
      </c>
      <c r="O25" s="96" t="s">
        <v>239</v>
      </c>
      <c r="P25" s="96" t="s">
        <v>240</v>
      </c>
      <c r="Q25" s="96" t="s">
        <v>239</v>
      </c>
      <c r="R25" s="96" t="s">
        <v>240</v>
      </c>
      <c r="S25" s="96" t="s">
        <v>239</v>
      </c>
      <c r="T25" s="96" t="s">
        <v>240</v>
      </c>
      <c r="U25" s="96" t="s">
        <v>244</v>
      </c>
      <c r="V25" s="96" t="s">
        <v>245</v>
      </c>
      <c r="W25" s="96" t="s">
        <v>221</v>
      </c>
      <c r="X25" s="97" t="s">
        <v>245</v>
      </c>
      <c r="Y25" s="369"/>
    </row>
    <row r="26" spans="2:26" ht="15" customHeight="1">
      <c r="B26" s="15" t="s">
        <v>261</v>
      </c>
      <c r="C26" s="325">
        <f>C11</f>
        <v>93.57</v>
      </c>
      <c r="D26" s="325">
        <f>H26/C26*100</f>
        <v>102.42660540713619</v>
      </c>
      <c r="E26" s="324"/>
      <c r="F26" s="324"/>
      <c r="G26" s="88">
        <v>4456</v>
      </c>
      <c r="H26" s="507">
        <v>95.840574679457333</v>
      </c>
      <c r="I26" s="88">
        <v>4456</v>
      </c>
      <c r="J26" s="507">
        <v>95.840574679457333</v>
      </c>
      <c r="K26" s="89">
        <v>2858</v>
      </c>
      <c r="L26" s="507">
        <v>94.984351301639734</v>
      </c>
      <c r="M26" s="89">
        <v>2050</v>
      </c>
      <c r="N26" s="514">
        <v>95.180731152079915</v>
      </c>
      <c r="O26" s="89">
        <v>610</v>
      </c>
      <c r="P26" s="514">
        <v>94.504337600988691</v>
      </c>
      <c r="Q26" s="89">
        <v>198</v>
      </c>
      <c r="R26" s="520">
        <v>94.429955665249807</v>
      </c>
      <c r="S26" s="89">
        <v>1598</v>
      </c>
      <c r="T26" s="523">
        <v>96.61117571949319</v>
      </c>
      <c r="U26" s="89" t="s">
        <v>858</v>
      </c>
      <c r="V26" s="523" t="s">
        <v>858</v>
      </c>
      <c r="W26" s="89" t="s">
        <v>858</v>
      </c>
      <c r="X26" s="526" t="s">
        <v>858</v>
      </c>
      <c r="Y26" s="849"/>
    </row>
    <row r="27" spans="2:26" ht="15" customHeight="1">
      <c r="B27" s="12" t="s">
        <v>1030</v>
      </c>
      <c r="C27" s="328">
        <f t="shared" ref="C27:C35" si="3">C12</f>
        <v>91.76</v>
      </c>
      <c r="D27" s="328">
        <f>H27/C27*100</f>
        <v>102.30644258834364</v>
      </c>
      <c r="E27" s="333">
        <f>RANK(D27,$D$27:$D$35)</f>
        <v>7</v>
      </c>
      <c r="F27" s="326">
        <f>RANK(H27,$H$27:$H$35)</f>
        <v>9</v>
      </c>
      <c r="G27" s="86">
        <v>522</v>
      </c>
      <c r="H27" s="508">
        <v>93.876391719064131</v>
      </c>
      <c r="I27" s="86">
        <v>522</v>
      </c>
      <c r="J27" s="508">
        <v>93.876391719064131</v>
      </c>
      <c r="K27" s="84">
        <v>346</v>
      </c>
      <c r="L27" s="511">
        <v>92.399607647759083</v>
      </c>
      <c r="M27" s="84">
        <v>257</v>
      </c>
      <c r="N27" s="515">
        <v>91.869183415457883</v>
      </c>
      <c r="O27" s="84">
        <v>63</v>
      </c>
      <c r="P27" s="515">
        <v>94.033081084951846</v>
      </c>
      <c r="Q27" s="84">
        <v>26</v>
      </c>
      <c r="R27" s="521">
        <v>93.68461538461537</v>
      </c>
      <c r="S27" s="84">
        <v>176</v>
      </c>
      <c r="T27" s="524">
        <v>95.205497383238651</v>
      </c>
      <c r="U27" s="238" t="s">
        <v>858</v>
      </c>
      <c r="V27" s="743" t="s">
        <v>858</v>
      </c>
      <c r="W27" s="90" t="s">
        <v>858</v>
      </c>
      <c r="X27" s="527" t="s">
        <v>858</v>
      </c>
      <c r="Y27" s="850"/>
    </row>
    <row r="28" spans="2:26" ht="15" customHeight="1">
      <c r="B28" s="12" t="s">
        <v>1031</v>
      </c>
      <c r="C28" s="328">
        <f t="shared" si="3"/>
        <v>92.32</v>
      </c>
      <c r="D28" s="328">
        <f t="shared" ref="D28:D35" si="4">H28/C28*100</f>
        <v>102.92638683832112</v>
      </c>
      <c r="E28" s="333">
        <f t="shared" ref="E28:E35" si="5">RANK(D28,$D$27:$D$35)</f>
        <v>3</v>
      </c>
      <c r="F28" s="326">
        <f t="shared" ref="F28:F35" si="6">RANK(H28,$H$27:$H$35)</f>
        <v>8</v>
      </c>
      <c r="G28" s="86">
        <v>807</v>
      </c>
      <c r="H28" s="508">
        <v>95.021640329138052</v>
      </c>
      <c r="I28" s="86">
        <v>807</v>
      </c>
      <c r="J28" s="508">
        <v>95.021640329138052</v>
      </c>
      <c r="K28" s="84">
        <v>497</v>
      </c>
      <c r="L28" s="511">
        <v>94.328619667606887</v>
      </c>
      <c r="M28" s="84">
        <v>347</v>
      </c>
      <c r="N28" s="515">
        <v>94.774390664855702</v>
      </c>
      <c r="O28" s="84">
        <v>105</v>
      </c>
      <c r="P28" s="515">
        <v>93.219397824397831</v>
      </c>
      <c r="Q28" s="84">
        <v>45</v>
      </c>
      <c r="R28" s="521">
        <v>93.47941427853192</v>
      </c>
      <c r="S28" s="84">
        <v>310</v>
      </c>
      <c r="T28" s="524">
        <v>95.645358924516117</v>
      </c>
      <c r="U28" s="238" t="s">
        <v>858</v>
      </c>
      <c r="V28" s="743" t="s">
        <v>858</v>
      </c>
      <c r="W28" s="90" t="s">
        <v>858</v>
      </c>
      <c r="X28" s="527" t="s">
        <v>858</v>
      </c>
      <c r="Y28" s="850"/>
    </row>
    <row r="29" spans="2:26" ht="15" customHeight="1">
      <c r="B29" s="12" t="s">
        <v>1032</v>
      </c>
      <c r="C29" s="328">
        <f t="shared" si="3"/>
        <v>93.69</v>
      </c>
      <c r="D29" s="328">
        <f t="shared" si="4"/>
        <v>102.98226459501197</v>
      </c>
      <c r="E29" s="333">
        <f t="shared" si="5"/>
        <v>2</v>
      </c>
      <c r="F29" s="326">
        <f t="shared" si="6"/>
        <v>4</v>
      </c>
      <c r="G29" s="86">
        <v>764</v>
      </c>
      <c r="H29" s="508">
        <v>96.484083699066701</v>
      </c>
      <c r="I29" s="86">
        <v>764</v>
      </c>
      <c r="J29" s="508">
        <v>96.484083699066701</v>
      </c>
      <c r="K29" s="84">
        <v>492</v>
      </c>
      <c r="L29" s="511">
        <v>95.723287762572198</v>
      </c>
      <c r="M29" s="84">
        <v>360</v>
      </c>
      <c r="N29" s="515">
        <v>95.811249999999987</v>
      </c>
      <c r="O29" s="84">
        <v>97</v>
      </c>
      <c r="P29" s="515">
        <v>94.727577319587652</v>
      </c>
      <c r="Q29" s="84">
        <v>35</v>
      </c>
      <c r="R29" s="521">
        <v>97.578073691014879</v>
      </c>
      <c r="S29" s="84">
        <v>272</v>
      </c>
      <c r="T29" s="524">
        <v>97.168800041911737</v>
      </c>
      <c r="U29" s="238" t="s">
        <v>858</v>
      </c>
      <c r="V29" s="743" t="s">
        <v>858</v>
      </c>
      <c r="W29" s="90" t="s">
        <v>858</v>
      </c>
      <c r="X29" s="527" t="s">
        <v>858</v>
      </c>
      <c r="Y29" s="850"/>
    </row>
    <row r="30" spans="2:26" ht="15" customHeight="1">
      <c r="B30" s="330" t="s">
        <v>1033</v>
      </c>
      <c r="C30" s="331">
        <f t="shared" si="3"/>
        <v>94.19</v>
      </c>
      <c r="D30" s="661">
        <f t="shared" si="4"/>
        <v>102.64217245279926</v>
      </c>
      <c r="E30" s="333">
        <f t="shared" si="5"/>
        <v>4</v>
      </c>
      <c r="F30" s="333">
        <f t="shared" si="6"/>
        <v>2</v>
      </c>
      <c r="G30" s="334">
        <v>654</v>
      </c>
      <c r="H30" s="651">
        <v>96.678662233291618</v>
      </c>
      <c r="I30" s="334">
        <v>654</v>
      </c>
      <c r="J30" s="509">
        <v>96.678662233291618</v>
      </c>
      <c r="K30" s="335">
        <v>430</v>
      </c>
      <c r="L30" s="512">
        <v>95.555270405574973</v>
      </c>
      <c r="M30" s="335">
        <v>302</v>
      </c>
      <c r="N30" s="516">
        <v>95.948232696679625</v>
      </c>
      <c r="O30" s="335">
        <v>96</v>
      </c>
      <c r="P30" s="652">
        <v>95.059375000000003</v>
      </c>
      <c r="Q30" s="335">
        <v>32</v>
      </c>
      <c r="R30" s="656">
        <v>93.334375000000009</v>
      </c>
      <c r="S30" s="335">
        <v>224</v>
      </c>
      <c r="T30" s="857">
        <v>97.689714878236614</v>
      </c>
      <c r="U30" s="337" t="s">
        <v>858</v>
      </c>
      <c r="V30" s="538" t="s">
        <v>858</v>
      </c>
      <c r="W30" s="336" t="s">
        <v>858</v>
      </c>
      <c r="X30" s="528" t="s">
        <v>858</v>
      </c>
      <c r="Y30" s="850"/>
    </row>
    <row r="31" spans="2:26" ht="15" customHeight="1">
      <c r="B31" s="12" t="s">
        <v>1034</v>
      </c>
      <c r="C31" s="328">
        <f t="shared" si="3"/>
        <v>94.59</v>
      </c>
      <c r="D31" s="328">
        <f t="shared" si="4"/>
        <v>102.54830155853669</v>
      </c>
      <c r="E31" s="333">
        <f t="shared" si="5"/>
        <v>5</v>
      </c>
      <c r="F31" s="326">
        <f t="shared" si="6"/>
        <v>1</v>
      </c>
      <c r="G31" s="86">
        <v>493</v>
      </c>
      <c r="H31" s="508">
        <v>97.000438444219867</v>
      </c>
      <c r="I31" s="86">
        <v>493</v>
      </c>
      <c r="J31" s="508">
        <v>97.000438444219867</v>
      </c>
      <c r="K31" s="84">
        <v>319</v>
      </c>
      <c r="L31" s="511">
        <v>95.780485893416895</v>
      </c>
      <c r="M31" s="84">
        <v>229</v>
      </c>
      <c r="N31" s="515">
        <v>96.105786026200903</v>
      </c>
      <c r="O31" s="86">
        <v>73</v>
      </c>
      <c r="P31" s="518">
        <v>95.577397260273983</v>
      </c>
      <c r="Q31" s="84">
        <v>17</v>
      </c>
      <c r="R31" s="521">
        <v>92.270588235294113</v>
      </c>
      <c r="S31" s="84">
        <v>174</v>
      </c>
      <c r="T31" s="524">
        <v>98.098395739942532</v>
      </c>
      <c r="U31" s="238" t="s">
        <v>858</v>
      </c>
      <c r="V31" s="743" t="s">
        <v>858</v>
      </c>
      <c r="W31" s="90" t="s">
        <v>858</v>
      </c>
      <c r="X31" s="527" t="s">
        <v>858</v>
      </c>
      <c r="Y31" s="850"/>
    </row>
    <row r="32" spans="2:26" ht="15" customHeight="1">
      <c r="B32" s="12" t="s">
        <v>1035</v>
      </c>
      <c r="C32" s="328">
        <f t="shared" si="3"/>
        <v>94.15</v>
      </c>
      <c r="D32" s="328">
        <f t="shared" si="4"/>
        <v>101.53478899173439</v>
      </c>
      <c r="E32" s="333">
        <f t="shared" si="5"/>
        <v>9</v>
      </c>
      <c r="F32" s="326">
        <f t="shared" si="6"/>
        <v>6</v>
      </c>
      <c r="G32" s="86">
        <v>590</v>
      </c>
      <c r="H32" s="508">
        <v>95.595003835717932</v>
      </c>
      <c r="I32" s="86">
        <v>590</v>
      </c>
      <c r="J32" s="508">
        <v>95.595003835717932</v>
      </c>
      <c r="K32" s="84">
        <v>384</v>
      </c>
      <c r="L32" s="511">
        <v>95.051041666666649</v>
      </c>
      <c r="M32" s="84">
        <v>269</v>
      </c>
      <c r="N32" s="515">
        <v>95.54609665427509</v>
      </c>
      <c r="O32" s="86">
        <v>96</v>
      </c>
      <c r="P32" s="518">
        <v>94.145833333333329</v>
      </c>
      <c r="Q32" s="84">
        <v>19</v>
      </c>
      <c r="R32" s="521">
        <v>92.615789473684202</v>
      </c>
      <c r="S32" s="84">
        <v>206</v>
      </c>
      <c r="T32" s="524">
        <v>96.084569787864069</v>
      </c>
      <c r="U32" s="238" t="s">
        <v>858</v>
      </c>
      <c r="V32" s="743" t="s">
        <v>858</v>
      </c>
      <c r="W32" s="90" t="s">
        <v>858</v>
      </c>
      <c r="X32" s="527" t="s">
        <v>858</v>
      </c>
      <c r="Y32" s="850"/>
    </row>
    <row r="33" spans="2:26" ht="15" customHeight="1">
      <c r="B33" s="12" t="s">
        <v>1036</v>
      </c>
      <c r="C33" s="328">
        <f t="shared" si="3"/>
        <v>94.32</v>
      </c>
      <c r="D33" s="328">
        <f t="shared" si="4"/>
        <v>102.46099742875063</v>
      </c>
      <c r="E33" s="333">
        <f t="shared" si="5"/>
        <v>6</v>
      </c>
      <c r="F33" s="326">
        <f t="shared" si="6"/>
        <v>3</v>
      </c>
      <c r="G33" s="86">
        <v>299</v>
      </c>
      <c r="H33" s="508">
        <v>96.641212774797594</v>
      </c>
      <c r="I33" s="86">
        <v>299</v>
      </c>
      <c r="J33" s="508">
        <v>96.641212774797594</v>
      </c>
      <c r="K33" s="84">
        <v>195</v>
      </c>
      <c r="L33" s="511">
        <v>96.053974358974386</v>
      </c>
      <c r="M33" s="84">
        <v>142</v>
      </c>
      <c r="N33" s="515">
        <v>96.20193661971831</v>
      </c>
      <c r="O33" s="86">
        <v>39</v>
      </c>
      <c r="P33" s="518">
        <v>95.301282051282058</v>
      </c>
      <c r="Q33" s="84">
        <v>14</v>
      </c>
      <c r="R33" s="521">
        <v>96.649999999999991</v>
      </c>
      <c r="S33" s="84">
        <v>104</v>
      </c>
      <c r="T33" s="524">
        <v>97.169727349038439</v>
      </c>
      <c r="U33" s="238" t="s">
        <v>858</v>
      </c>
      <c r="V33" s="743" t="s">
        <v>858</v>
      </c>
      <c r="W33" s="90" t="s">
        <v>858</v>
      </c>
      <c r="X33" s="527" t="s">
        <v>858</v>
      </c>
      <c r="Y33" s="850"/>
    </row>
    <row r="34" spans="2:26" ht="15" customHeight="1">
      <c r="B34" s="12" t="s">
        <v>1037</v>
      </c>
      <c r="C34" s="328">
        <f t="shared" si="3"/>
        <v>94.42</v>
      </c>
      <c r="D34" s="328">
        <f t="shared" si="4"/>
        <v>101.64020710818022</v>
      </c>
      <c r="E34" s="333">
        <f t="shared" si="5"/>
        <v>8</v>
      </c>
      <c r="F34" s="326">
        <f t="shared" si="6"/>
        <v>5</v>
      </c>
      <c r="G34" s="86">
        <v>281</v>
      </c>
      <c r="H34" s="508">
        <v>95.968683551543776</v>
      </c>
      <c r="I34" s="86">
        <v>281</v>
      </c>
      <c r="J34" s="508">
        <v>95.968683551543776</v>
      </c>
      <c r="K34" s="84">
        <v>167</v>
      </c>
      <c r="L34" s="511">
        <v>95.318862614906251</v>
      </c>
      <c r="M34" s="84">
        <v>119</v>
      </c>
      <c r="N34" s="515">
        <v>95.23088235294118</v>
      </c>
      <c r="O34" s="86">
        <v>38</v>
      </c>
      <c r="P34" s="518">
        <v>95.114475176035342</v>
      </c>
      <c r="Q34" s="84">
        <v>10</v>
      </c>
      <c r="R34" s="521">
        <v>97.142500000000013</v>
      </c>
      <c r="S34" s="84">
        <v>114</v>
      </c>
      <c r="T34" s="524">
        <v>96.553522394517543</v>
      </c>
      <c r="U34" s="238" t="s">
        <v>858</v>
      </c>
      <c r="V34" s="743" t="s">
        <v>858</v>
      </c>
      <c r="W34" s="90" t="s">
        <v>858</v>
      </c>
      <c r="X34" s="527" t="s">
        <v>858</v>
      </c>
      <c r="Y34" s="850"/>
    </row>
    <row r="35" spans="2:26" ht="15" customHeight="1" thickBot="1">
      <c r="B35" s="13" t="s">
        <v>1038</v>
      </c>
      <c r="C35" s="329">
        <f t="shared" si="3"/>
        <v>92.67</v>
      </c>
      <c r="D35" s="329">
        <f t="shared" si="4"/>
        <v>103.12400624393796</v>
      </c>
      <c r="E35" s="342">
        <f t="shared" si="5"/>
        <v>1</v>
      </c>
      <c r="F35" s="327">
        <f t="shared" si="6"/>
        <v>7</v>
      </c>
      <c r="G35" s="87">
        <v>46</v>
      </c>
      <c r="H35" s="510">
        <v>95.5650165862573</v>
      </c>
      <c r="I35" s="87">
        <v>46</v>
      </c>
      <c r="J35" s="510">
        <v>95.5650165862573</v>
      </c>
      <c r="K35" s="87">
        <v>28</v>
      </c>
      <c r="L35" s="513">
        <v>97.382638888888891</v>
      </c>
      <c r="M35" s="85">
        <v>25</v>
      </c>
      <c r="N35" s="517">
        <v>98.068555555555577</v>
      </c>
      <c r="O35" s="87">
        <v>3</v>
      </c>
      <c r="P35" s="519">
        <v>91.666666666666671</v>
      </c>
      <c r="Q35" s="85" t="s">
        <v>858</v>
      </c>
      <c r="R35" s="522" t="s">
        <v>858</v>
      </c>
      <c r="S35" s="85">
        <v>18</v>
      </c>
      <c r="T35" s="525">
        <v>93.929156513888884</v>
      </c>
      <c r="U35" s="239" t="s">
        <v>858</v>
      </c>
      <c r="V35" s="744" t="s">
        <v>858</v>
      </c>
      <c r="W35" s="91" t="s">
        <v>858</v>
      </c>
      <c r="X35" s="529" t="s">
        <v>858</v>
      </c>
      <c r="Y35" s="850"/>
      <c r="Z35" s="14"/>
    </row>
    <row r="36" spans="2:26" ht="15" customHeight="1">
      <c r="B36" s="5"/>
      <c r="C36" s="5"/>
      <c r="D36" s="5"/>
      <c r="E36" s="8"/>
      <c r="F36" s="9"/>
      <c r="G36" s="10"/>
      <c r="H36" s="9"/>
      <c r="J36" s="9"/>
      <c r="K36" s="11"/>
      <c r="L36" s="9"/>
      <c r="N36" s="9"/>
      <c r="P36" s="9"/>
    </row>
    <row r="37" spans="2:26" ht="15" customHeight="1" thickBot="1">
      <c r="B37" s="3" t="s">
        <v>842</v>
      </c>
    </row>
    <row r="38" spans="2:26" ht="15" customHeight="1">
      <c r="B38" s="878" t="s">
        <v>222</v>
      </c>
      <c r="C38" s="892" t="s">
        <v>263</v>
      </c>
      <c r="D38" s="884"/>
      <c r="E38" s="892" t="s">
        <v>251</v>
      </c>
      <c r="F38" s="884"/>
      <c r="G38" s="892" t="s">
        <v>252</v>
      </c>
      <c r="H38" s="884"/>
      <c r="I38" s="892" t="s">
        <v>253</v>
      </c>
      <c r="J38" s="884"/>
      <c r="K38" s="892" t="s">
        <v>254</v>
      </c>
      <c r="L38" s="884"/>
      <c r="M38" s="892" t="s">
        <v>255</v>
      </c>
      <c r="N38" s="884"/>
      <c r="O38" s="892" t="s">
        <v>256</v>
      </c>
      <c r="P38" s="884"/>
      <c r="Q38" s="892" t="s">
        <v>257</v>
      </c>
      <c r="R38" s="884"/>
      <c r="S38" s="877" t="s">
        <v>258</v>
      </c>
      <c r="T38" s="877"/>
      <c r="U38" s="877" t="s">
        <v>1197</v>
      </c>
      <c r="V38" s="877"/>
      <c r="W38" s="877" t="s">
        <v>1375</v>
      </c>
      <c r="X38" s="870"/>
      <c r="Y38" s="369"/>
    </row>
    <row r="39" spans="2:26" ht="15" customHeight="1">
      <c r="B39" s="879"/>
      <c r="C39" s="7" t="s">
        <v>221</v>
      </c>
      <c r="D39" s="7" t="s">
        <v>249</v>
      </c>
      <c r="E39" s="322" t="s">
        <v>221</v>
      </c>
      <c r="F39" s="322" t="s">
        <v>249</v>
      </c>
      <c r="G39" s="322" t="s">
        <v>916</v>
      </c>
      <c r="H39" s="7" t="s">
        <v>249</v>
      </c>
      <c r="I39" s="7" t="s">
        <v>221</v>
      </c>
      <c r="J39" s="7" t="s">
        <v>249</v>
      </c>
      <c r="K39" s="7" t="s">
        <v>221</v>
      </c>
      <c r="L39" s="7" t="s">
        <v>249</v>
      </c>
      <c r="M39" s="7" t="s">
        <v>221</v>
      </c>
      <c r="N39" s="7" t="s">
        <v>249</v>
      </c>
      <c r="O39" s="7" t="s">
        <v>221</v>
      </c>
      <c r="P39" s="7" t="s">
        <v>249</v>
      </c>
      <c r="Q39" s="7" t="s">
        <v>221</v>
      </c>
      <c r="R39" s="7" t="s">
        <v>249</v>
      </c>
      <c r="S39" s="7" t="s">
        <v>221</v>
      </c>
      <c r="T39" s="7" t="s">
        <v>249</v>
      </c>
      <c r="U39" s="7" t="s">
        <v>221</v>
      </c>
      <c r="V39" s="7" t="s">
        <v>249</v>
      </c>
      <c r="W39" s="62" t="s">
        <v>221</v>
      </c>
      <c r="X39" s="61" t="s">
        <v>249</v>
      </c>
      <c r="Y39" s="369"/>
    </row>
    <row r="40" spans="2:26" ht="15" customHeight="1">
      <c r="B40" s="15" t="s">
        <v>261</v>
      </c>
      <c r="C40" s="88">
        <v>3584</v>
      </c>
      <c r="D40" s="507">
        <v>95.230020814922682</v>
      </c>
      <c r="E40" s="88">
        <v>5285</v>
      </c>
      <c r="F40" s="507">
        <v>95.129194422649931</v>
      </c>
      <c r="G40" s="88">
        <v>5775</v>
      </c>
      <c r="H40" s="507">
        <v>95.804380058788851</v>
      </c>
      <c r="I40" s="88">
        <v>5501</v>
      </c>
      <c r="J40" s="507">
        <v>95.301545667155537</v>
      </c>
      <c r="K40" s="88">
        <v>4252</v>
      </c>
      <c r="L40" s="507">
        <v>95.714004526262727</v>
      </c>
      <c r="M40" s="88">
        <v>5224</v>
      </c>
      <c r="N40" s="507">
        <v>95.574904727387874</v>
      </c>
      <c r="O40" s="88">
        <v>5219</v>
      </c>
      <c r="P40" s="507">
        <v>95.998752747562662</v>
      </c>
      <c r="Q40" s="88">
        <v>4679</v>
      </c>
      <c r="R40" s="507">
        <v>95.585852783258304</v>
      </c>
      <c r="S40" s="88">
        <v>4301</v>
      </c>
      <c r="T40" s="507">
        <v>95.7006728959404</v>
      </c>
      <c r="U40" s="88">
        <v>4747</v>
      </c>
      <c r="V40" s="507">
        <v>95.496711132751827</v>
      </c>
      <c r="W40" s="88">
        <v>4456</v>
      </c>
      <c r="X40" s="840">
        <v>95.840574679457333</v>
      </c>
      <c r="Y40" s="852"/>
    </row>
    <row r="41" spans="2:26" ht="15" customHeight="1">
      <c r="B41" s="12" t="s">
        <v>1030</v>
      </c>
      <c r="C41" s="86">
        <v>437</v>
      </c>
      <c r="D41" s="508">
        <v>94.429386537540822</v>
      </c>
      <c r="E41" s="86">
        <v>597</v>
      </c>
      <c r="F41" s="508">
        <v>93.48674144057884</v>
      </c>
      <c r="G41" s="531">
        <v>621</v>
      </c>
      <c r="H41" s="508">
        <v>95.092973882173581</v>
      </c>
      <c r="I41" s="86">
        <v>605</v>
      </c>
      <c r="J41" s="508">
        <v>93.68760160451329</v>
      </c>
      <c r="K41" s="86">
        <v>490</v>
      </c>
      <c r="L41" s="508">
        <v>93.851539025815413</v>
      </c>
      <c r="M41" s="86">
        <v>576</v>
      </c>
      <c r="N41" s="508">
        <v>94.453419370829664</v>
      </c>
      <c r="O41" s="86">
        <v>589</v>
      </c>
      <c r="P41" s="508">
        <v>94.9310217811435</v>
      </c>
      <c r="Q41" s="86">
        <v>530</v>
      </c>
      <c r="R41" s="508">
        <v>94.792814815867757</v>
      </c>
      <c r="S41" s="86">
        <v>490</v>
      </c>
      <c r="T41" s="508">
        <v>95.069110764564854</v>
      </c>
      <c r="U41" s="86">
        <v>551</v>
      </c>
      <c r="V41" s="508">
        <v>94.758874729955394</v>
      </c>
      <c r="W41" s="86">
        <v>522</v>
      </c>
      <c r="X41" s="841">
        <v>93.876391719064131</v>
      </c>
      <c r="Y41" s="852"/>
    </row>
    <row r="42" spans="2:26" ht="15" customHeight="1">
      <c r="B42" s="12" t="s">
        <v>1031</v>
      </c>
      <c r="C42" s="86">
        <v>683</v>
      </c>
      <c r="D42" s="508">
        <v>94.379340227731234</v>
      </c>
      <c r="E42" s="86">
        <v>915</v>
      </c>
      <c r="F42" s="508">
        <v>94.733201254296233</v>
      </c>
      <c r="G42" s="531">
        <v>1055</v>
      </c>
      <c r="H42" s="508">
        <v>94.551539765625407</v>
      </c>
      <c r="I42" s="86">
        <v>957</v>
      </c>
      <c r="J42" s="597">
        <v>94.148832853063055</v>
      </c>
      <c r="K42" s="86">
        <v>796</v>
      </c>
      <c r="L42" s="508">
        <v>95.148301950003741</v>
      </c>
      <c r="M42" s="86">
        <v>938</v>
      </c>
      <c r="N42" s="508">
        <v>94.410694513687318</v>
      </c>
      <c r="O42" s="86">
        <v>946</v>
      </c>
      <c r="P42" s="508">
        <v>95.590268516226345</v>
      </c>
      <c r="Q42" s="86">
        <v>842</v>
      </c>
      <c r="R42" s="508">
        <v>94.657386852037519</v>
      </c>
      <c r="S42" s="86">
        <v>798</v>
      </c>
      <c r="T42" s="508">
        <v>94.652604066889197</v>
      </c>
      <c r="U42" s="86">
        <v>877</v>
      </c>
      <c r="V42" s="508">
        <v>94.492064807399601</v>
      </c>
      <c r="W42" s="86">
        <v>807</v>
      </c>
      <c r="X42" s="841">
        <v>95.021640329138052</v>
      </c>
      <c r="Y42" s="852"/>
    </row>
    <row r="43" spans="2:26" ht="15" customHeight="1">
      <c r="B43" s="12" t="s">
        <v>1032</v>
      </c>
      <c r="C43" s="86">
        <v>606</v>
      </c>
      <c r="D43" s="508">
        <v>95.709146408411499</v>
      </c>
      <c r="E43" s="86">
        <v>915</v>
      </c>
      <c r="F43" s="508">
        <v>95.090995205193138</v>
      </c>
      <c r="G43" s="531">
        <v>1029</v>
      </c>
      <c r="H43" s="508">
        <v>95.964634450173634</v>
      </c>
      <c r="I43" s="86">
        <v>940</v>
      </c>
      <c r="J43" s="508">
        <v>95.329842414125949</v>
      </c>
      <c r="K43" s="86">
        <v>750</v>
      </c>
      <c r="L43" s="508">
        <v>95.338830467181083</v>
      </c>
      <c r="M43" s="86">
        <v>908</v>
      </c>
      <c r="N43" s="508">
        <v>95.840868182874019</v>
      </c>
      <c r="O43" s="86">
        <v>910</v>
      </c>
      <c r="P43" s="508">
        <v>96.019108315404466</v>
      </c>
      <c r="Q43" s="86">
        <v>811</v>
      </c>
      <c r="R43" s="508">
        <v>95.992952017167795</v>
      </c>
      <c r="S43" s="86">
        <v>720</v>
      </c>
      <c r="T43" s="508">
        <v>96.413706515520488</v>
      </c>
      <c r="U43" s="86">
        <v>831</v>
      </c>
      <c r="V43" s="508">
        <v>95.410651586521382</v>
      </c>
      <c r="W43" s="86">
        <v>764</v>
      </c>
      <c r="X43" s="841">
        <v>96.484083699066701</v>
      </c>
      <c r="Y43" s="852"/>
    </row>
    <row r="44" spans="2:26" ht="15" customHeight="1">
      <c r="B44" s="330" t="s">
        <v>1033</v>
      </c>
      <c r="C44" s="334">
        <v>492</v>
      </c>
      <c r="D44" s="509">
        <v>95.333968622873925</v>
      </c>
      <c r="E44" s="334">
        <v>744</v>
      </c>
      <c r="F44" s="651">
        <v>95.863578214427747</v>
      </c>
      <c r="G44" s="334">
        <v>835</v>
      </c>
      <c r="H44" s="651">
        <v>96.020522999574396</v>
      </c>
      <c r="I44" s="334">
        <v>776</v>
      </c>
      <c r="J44" s="651">
        <v>95.931543892181324</v>
      </c>
      <c r="K44" s="334">
        <v>626</v>
      </c>
      <c r="L44" s="651">
        <v>96.559392465421283</v>
      </c>
      <c r="M44" s="334">
        <v>764</v>
      </c>
      <c r="N44" s="651">
        <v>96.559781630300961</v>
      </c>
      <c r="O44" s="334">
        <v>751</v>
      </c>
      <c r="P44" s="651">
        <v>96.093475600378753</v>
      </c>
      <c r="Q44" s="334">
        <v>664</v>
      </c>
      <c r="R44" s="651">
        <v>95.797365080630414</v>
      </c>
      <c r="S44" s="334">
        <v>595</v>
      </c>
      <c r="T44" s="651">
        <v>95.709207429549394</v>
      </c>
      <c r="U44" s="334">
        <v>662</v>
      </c>
      <c r="V44" s="651">
        <v>95.841741349038216</v>
      </c>
      <c r="W44" s="334">
        <v>654</v>
      </c>
      <c r="X44" s="843">
        <v>96.678662233291618</v>
      </c>
      <c r="Y44" s="852"/>
    </row>
    <row r="45" spans="2:26" ht="15" customHeight="1">
      <c r="B45" s="12" t="s">
        <v>1034</v>
      </c>
      <c r="C45" s="86">
        <v>383</v>
      </c>
      <c r="D45" s="508">
        <v>96.046571711771804</v>
      </c>
      <c r="E45" s="86">
        <v>598</v>
      </c>
      <c r="F45" s="508">
        <v>95.35465032327626</v>
      </c>
      <c r="G45" s="531">
        <v>690</v>
      </c>
      <c r="H45" s="508">
        <v>97.106171223941331</v>
      </c>
      <c r="I45" s="86">
        <v>605</v>
      </c>
      <c r="J45" s="508">
        <v>95.74718099501564</v>
      </c>
      <c r="K45" s="86">
        <v>497</v>
      </c>
      <c r="L45" s="508">
        <v>96.910935606972458</v>
      </c>
      <c r="M45" s="86">
        <v>589</v>
      </c>
      <c r="N45" s="508">
        <v>96.056166763263121</v>
      </c>
      <c r="O45" s="86">
        <v>608</v>
      </c>
      <c r="P45" s="508">
        <v>97.084517973044413</v>
      </c>
      <c r="Q45" s="86">
        <v>520</v>
      </c>
      <c r="R45" s="508">
        <v>96.766035028082342</v>
      </c>
      <c r="S45" s="86">
        <v>488</v>
      </c>
      <c r="T45" s="508">
        <v>96.655424835559543</v>
      </c>
      <c r="U45" s="86">
        <v>521</v>
      </c>
      <c r="V45" s="508">
        <v>96.046890943758001</v>
      </c>
      <c r="W45" s="86">
        <v>493</v>
      </c>
      <c r="X45" s="841">
        <v>97.000438444219867</v>
      </c>
      <c r="Y45" s="852"/>
    </row>
    <row r="46" spans="2:26" ht="15" customHeight="1">
      <c r="B46" s="747" t="s">
        <v>1035</v>
      </c>
      <c r="C46" s="748">
        <v>463</v>
      </c>
      <c r="D46" s="746">
        <v>95.449675039800866</v>
      </c>
      <c r="E46" s="748">
        <v>697</v>
      </c>
      <c r="F46" s="749">
        <v>95.418798747420965</v>
      </c>
      <c r="G46" s="748">
        <v>797</v>
      </c>
      <c r="H46" s="749">
        <v>96.076670051878892</v>
      </c>
      <c r="I46" s="748">
        <v>763</v>
      </c>
      <c r="J46" s="749">
        <v>95.973411636928063</v>
      </c>
      <c r="K46" s="748">
        <v>522</v>
      </c>
      <c r="L46" s="749">
        <v>96.210902943246509</v>
      </c>
      <c r="M46" s="748">
        <v>701</v>
      </c>
      <c r="N46" s="749">
        <v>95.750035047605166</v>
      </c>
      <c r="O46" s="748">
        <v>694</v>
      </c>
      <c r="P46" s="749">
        <v>96.603510136827808</v>
      </c>
      <c r="Q46" s="748">
        <v>605</v>
      </c>
      <c r="R46" s="749">
        <v>95.727165504884084</v>
      </c>
      <c r="S46" s="748">
        <v>556</v>
      </c>
      <c r="T46" s="749">
        <v>96.374912524801715</v>
      </c>
      <c r="U46" s="748">
        <v>598</v>
      </c>
      <c r="V46" s="749">
        <v>96.064649391554426</v>
      </c>
      <c r="W46" s="748">
        <v>590</v>
      </c>
      <c r="X46" s="844">
        <v>95.595003835717932</v>
      </c>
      <c r="Y46" s="852"/>
    </row>
    <row r="47" spans="2:26" ht="15" customHeight="1">
      <c r="B47" s="12" t="s">
        <v>1036</v>
      </c>
      <c r="C47" s="86">
        <v>236</v>
      </c>
      <c r="D47" s="508">
        <v>96.587401897637974</v>
      </c>
      <c r="E47" s="86">
        <v>378</v>
      </c>
      <c r="F47" s="508">
        <v>95.377984308292227</v>
      </c>
      <c r="G47" s="531">
        <v>390</v>
      </c>
      <c r="H47" s="508">
        <v>96.659846748402842</v>
      </c>
      <c r="I47" s="86">
        <v>362</v>
      </c>
      <c r="J47" s="508">
        <v>95.557566690745759</v>
      </c>
      <c r="K47" s="86">
        <v>290</v>
      </c>
      <c r="L47" s="508">
        <v>96.995841242404836</v>
      </c>
      <c r="M47" s="86">
        <v>362</v>
      </c>
      <c r="N47" s="508">
        <v>95.92159604890989</v>
      </c>
      <c r="O47" s="86">
        <v>340</v>
      </c>
      <c r="P47" s="508">
        <v>95.603020900515887</v>
      </c>
      <c r="Q47" s="86">
        <v>324</v>
      </c>
      <c r="R47" s="508">
        <v>95.717625986179527</v>
      </c>
      <c r="S47" s="86">
        <v>311</v>
      </c>
      <c r="T47" s="508">
        <v>95.654273285132163</v>
      </c>
      <c r="U47" s="86">
        <v>320</v>
      </c>
      <c r="V47" s="508">
        <v>97.241922944382623</v>
      </c>
      <c r="W47" s="86">
        <v>299</v>
      </c>
      <c r="X47" s="841">
        <v>96.641212774797594</v>
      </c>
      <c r="Y47" s="852"/>
    </row>
    <row r="48" spans="2:26" ht="15" customHeight="1">
      <c r="B48" s="12" t="s">
        <v>1037</v>
      </c>
      <c r="C48" s="86">
        <v>250</v>
      </c>
      <c r="D48" s="508">
        <v>94.582171280742486</v>
      </c>
      <c r="E48" s="86">
        <v>364</v>
      </c>
      <c r="F48" s="508">
        <v>96.34791417752561</v>
      </c>
      <c r="G48" s="531">
        <v>299</v>
      </c>
      <c r="H48" s="508">
        <v>95.921282576289855</v>
      </c>
      <c r="I48" s="86">
        <v>411</v>
      </c>
      <c r="J48" s="508">
        <v>96.713351479110571</v>
      </c>
      <c r="K48" s="86">
        <v>232</v>
      </c>
      <c r="L48" s="508">
        <v>95.966087421220863</v>
      </c>
      <c r="M48" s="86">
        <v>311</v>
      </c>
      <c r="N48" s="508">
        <v>96.174321400393779</v>
      </c>
      <c r="O48" s="86">
        <v>319</v>
      </c>
      <c r="P48" s="508">
        <v>96.165443709870814</v>
      </c>
      <c r="Q48" s="86">
        <v>315</v>
      </c>
      <c r="R48" s="508">
        <v>95.702180661420314</v>
      </c>
      <c r="S48" s="86">
        <v>293</v>
      </c>
      <c r="T48" s="508">
        <v>95.365033417024492</v>
      </c>
      <c r="U48" s="86">
        <v>312</v>
      </c>
      <c r="V48" s="508">
        <v>95.673023260873379</v>
      </c>
      <c r="W48" s="86">
        <v>281</v>
      </c>
      <c r="X48" s="841">
        <v>95.968683551543776</v>
      </c>
      <c r="Y48" s="852"/>
    </row>
    <row r="49" spans="2:25" ht="15" customHeight="1" thickBot="1">
      <c r="B49" s="13" t="s">
        <v>1038</v>
      </c>
      <c r="C49" s="87">
        <v>34</v>
      </c>
      <c r="D49" s="510">
        <v>96.67364771564327</v>
      </c>
      <c r="E49" s="87">
        <v>77</v>
      </c>
      <c r="F49" s="510">
        <v>94.23404415573053</v>
      </c>
      <c r="G49" s="532">
        <v>59</v>
      </c>
      <c r="H49" s="510">
        <v>94.955616443942105</v>
      </c>
      <c r="I49" s="87">
        <v>82</v>
      </c>
      <c r="J49" s="510">
        <v>95.66158387142363</v>
      </c>
      <c r="K49" s="87">
        <v>49</v>
      </c>
      <c r="L49" s="510">
        <v>93.741078992053374</v>
      </c>
      <c r="M49" s="87">
        <v>75</v>
      </c>
      <c r="N49" s="510">
        <v>95.966537327101776</v>
      </c>
      <c r="O49" s="87">
        <v>62</v>
      </c>
      <c r="P49" s="510">
        <v>94.227036301618526</v>
      </c>
      <c r="Q49" s="87">
        <v>68</v>
      </c>
      <c r="R49" s="510">
        <v>93.727202480742676</v>
      </c>
      <c r="S49" s="87">
        <v>50</v>
      </c>
      <c r="T49" s="510">
        <v>94.165324211652134</v>
      </c>
      <c r="U49" s="87">
        <v>75</v>
      </c>
      <c r="V49" s="510">
        <v>94.08847324491795</v>
      </c>
      <c r="W49" s="87">
        <v>46</v>
      </c>
      <c r="X49" s="842">
        <v>95.5650165862573</v>
      </c>
      <c r="Y49" s="852"/>
    </row>
    <row r="50" spans="2:25" ht="15" customHeight="1"/>
    <row r="51" spans="2:25" ht="15" customHeight="1" thickBot="1">
      <c r="B51" s="3" t="s">
        <v>914</v>
      </c>
    </row>
    <row r="52" spans="2:25" ht="15" customHeight="1">
      <c r="B52" s="878" t="s">
        <v>222</v>
      </c>
      <c r="C52" s="892" t="s">
        <v>915</v>
      </c>
      <c r="D52" s="909"/>
      <c r="E52" s="884"/>
      <c r="F52" s="892" t="s">
        <v>251</v>
      </c>
      <c r="G52" s="909"/>
      <c r="H52" s="884"/>
      <c r="I52" s="892" t="s">
        <v>252</v>
      </c>
      <c r="J52" s="909"/>
      <c r="K52" s="884"/>
      <c r="L52" s="892" t="s">
        <v>253</v>
      </c>
      <c r="M52" s="909"/>
      <c r="N52" s="884"/>
      <c r="O52" s="892" t="s">
        <v>254</v>
      </c>
      <c r="P52" s="909"/>
      <c r="Q52" s="884"/>
      <c r="R52" s="892" t="s">
        <v>1039</v>
      </c>
      <c r="S52" s="909"/>
      <c r="T52" s="909"/>
      <c r="U52" s="910" t="s">
        <v>913</v>
      </c>
      <c r="V52" s="910"/>
      <c r="W52" s="911"/>
      <c r="X52" s="368"/>
      <c r="Y52" s="368"/>
    </row>
    <row r="53" spans="2:25" ht="15" customHeight="1">
      <c r="B53" s="879"/>
      <c r="C53" s="654" t="s">
        <v>249</v>
      </c>
      <c r="D53" s="382" t="s">
        <v>911</v>
      </c>
      <c r="E53" s="654" t="s">
        <v>917</v>
      </c>
      <c r="F53" s="654" t="s">
        <v>249</v>
      </c>
      <c r="G53" s="654" t="s">
        <v>911</v>
      </c>
      <c r="H53" s="654" t="s">
        <v>912</v>
      </c>
      <c r="I53" s="654" t="s">
        <v>249</v>
      </c>
      <c r="J53" s="654" t="s">
        <v>911</v>
      </c>
      <c r="K53" s="654" t="s">
        <v>912</v>
      </c>
      <c r="L53" s="654" t="s">
        <v>249</v>
      </c>
      <c r="M53" s="654" t="s">
        <v>911</v>
      </c>
      <c r="N53" s="654" t="s">
        <v>912</v>
      </c>
      <c r="O53" s="654" t="s">
        <v>249</v>
      </c>
      <c r="P53" s="654" t="s">
        <v>911</v>
      </c>
      <c r="Q53" s="654" t="s">
        <v>912</v>
      </c>
      <c r="R53" s="322" t="s">
        <v>249</v>
      </c>
      <c r="S53" s="322" t="s">
        <v>911</v>
      </c>
      <c r="T53" s="322" t="s">
        <v>912</v>
      </c>
      <c r="U53" s="322" t="s">
        <v>249</v>
      </c>
      <c r="V53" s="322" t="s">
        <v>911</v>
      </c>
      <c r="W53" s="323" t="s">
        <v>912</v>
      </c>
      <c r="X53" s="369"/>
      <c r="Y53" s="369"/>
    </row>
    <row r="54" spans="2:25" ht="15" customHeight="1">
      <c r="B54" s="15" t="s">
        <v>261</v>
      </c>
      <c r="C54" s="375">
        <v>95.230020814922682</v>
      </c>
      <c r="D54" s="535">
        <v>101.77409513190412</v>
      </c>
      <c r="E54" s="93"/>
      <c r="F54" s="375">
        <v>95.185370072657989</v>
      </c>
      <c r="G54" s="535">
        <v>101.72637605285668</v>
      </c>
      <c r="H54" s="537"/>
      <c r="I54" s="375">
        <v>95.428808184338578</v>
      </c>
      <c r="J54" s="371">
        <v>101.98654289231439</v>
      </c>
      <c r="K54" s="93"/>
      <c r="L54" s="375">
        <v>95.31481999772042</v>
      </c>
      <c r="M54" s="375">
        <v>101.86472159636682</v>
      </c>
      <c r="N54" s="88"/>
      <c r="O54" s="375">
        <v>95.40896581978302</v>
      </c>
      <c r="P54" s="375">
        <v>101.96533698811909</v>
      </c>
      <c r="Q54" s="93"/>
      <c r="R54" s="375">
        <v>95.450092229879715</v>
      </c>
      <c r="S54" s="375">
        <v>102.00928954780349</v>
      </c>
      <c r="T54" s="93"/>
      <c r="U54" s="378">
        <v>95.520697355871846</v>
      </c>
      <c r="V54" s="375">
        <v>102.08474655965784</v>
      </c>
      <c r="W54" s="374"/>
      <c r="X54" s="370"/>
      <c r="Y54" s="370"/>
    </row>
    <row r="55" spans="2:25" ht="15" customHeight="1">
      <c r="B55" s="12" t="s">
        <v>1030</v>
      </c>
      <c r="C55" s="376">
        <v>94.429386537540822</v>
      </c>
      <c r="D55" s="536">
        <v>102.90909605224587</v>
      </c>
      <c r="E55" s="531">
        <v>2</v>
      </c>
      <c r="F55" s="376">
        <v>93.954400076113515</v>
      </c>
      <c r="G55" s="536">
        <v>102.3914560550496</v>
      </c>
      <c r="H55" s="86">
        <v>3</v>
      </c>
      <c r="I55" s="376">
        <v>94.3538856804619</v>
      </c>
      <c r="J55" s="372">
        <v>102.82681525769605</v>
      </c>
      <c r="K55" s="86">
        <v>1</v>
      </c>
      <c r="L55" s="376">
        <v>93.998229204702952</v>
      </c>
      <c r="M55" s="376">
        <v>102.43922101645919</v>
      </c>
      <c r="N55" s="86">
        <v>2</v>
      </c>
      <c r="O55" s="376">
        <v>93.991086232622422</v>
      </c>
      <c r="P55" s="376">
        <v>102.43143660922233</v>
      </c>
      <c r="Q55" s="86">
        <v>1</v>
      </c>
      <c r="R55" s="376">
        <v>94.12262013084846</v>
      </c>
      <c r="S55" s="376">
        <v>102.57478218270319</v>
      </c>
      <c r="T55" s="86">
        <v>1</v>
      </c>
      <c r="U55" s="379">
        <v>94.218444923895731</v>
      </c>
      <c r="V55" s="383">
        <v>102.6792119920398</v>
      </c>
      <c r="W55" s="86">
        <v>1</v>
      </c>
      <c r="X55" s="370"/>
      <c r="Y55" s="370"/>
    </row>
    <row r="56" spans="2:25" ht="15" customHeight="1">
      <c r="B56" s="12" t="s">
        <v>1031</v>
      </c>
      <c r="C56" s="376">
        <v>94.379340227731234</v>
      </c>
      <c r="D56" s="536">
        <v>102.23065449277648</v>
      </c>
      <c r="E56" s="531">
        <v>4</v>
      </c>
      <c r="F56" s="376">
        <v>94.538779903922062</v>
      </c>
      <c r="G56" s="536">
        <v>102.4033577815447</v>
      </c>
      <c r="H56" s="86">
        <v>2</v>
      </c>
      <c r="I56" s="376">
        <v>94.554458487747738</v>
      </c>
      <c r="J56" s="372">
        <v>102.4203406496401</v>
      </c>
      <c r="K56" s="86">
        <v>3</v>
      </c>
      <c r="L56" s="376">
        <v>94.23629771003742</v>
      </c>
      <c r="M56" s="376">
        <v>102.07571242421731</v>
      </c>
      <c r="N56" s="86">
        <v>3</v>
      </c>
      <c r="O56" s="376">
        <v>94.395643527621942</v>
      </c>
      <c r="P56" s="376">
        <v>102.24831404638425</v>
      </c>
      <c r="Q56" s="86">
        <v>3</v>
      </c>
      <c r="R56" s="376">
        <v>94.450256227448918</v>
      </c>
      <c r="S56" s="376">
        <v>102.30746991708072</v>
      </c>
      <c r="T56" s="86">
        <v>3</v>
      </c>
      <c r="U56" s="379">
        <v>94.580537433098513</v>
      </c>
      <c r="V56" s="383">
        <v>102.4485890739802</v>
      </c>
      <c r="W56" s="86">
        <v>2</v>
      </c>
      <c r="X56" s="370"/>
      <c r="Y56" s="370"/>
    </row>
    <row r="57" spans="2:25" ht="15" customHeight="1">
      <c r="B57" s="12" t="s">
        <v>1032</v>
      </c>
      <c r="C57" s="376">
        <v>95.709146408411499</v>
      </c>
      <c r="D57" s="536">
        <v>102.15513545566391</v>
      </c>
      <c r="E57" s="531">
        <v>5</v>
      </c>
      <c r="F57" s="376">
        <v>95.44168963773248</v>
      </c>
      <c r="G57" s="536">
        <v>101.86966553285568</v>
      </c>
      <c r="H57" s="86">
        <v>4</v>
      </c>
      <c r="I57" s="376">
        <v>95.660061503871802</v>
      </c>
      <c r="J57" s="372">
        <v>102.10274469406745</v>
      </c>
      <c r="K57" s="86">
        <v>4</v>
      </c>
      <c r="L57" s="376">
        <v>95.531131457068639</v>
      </c>
      <c r="M57" s="376">
        <v>101.96513123819899</v>
      </c>
      <c r="N57" s="86">
        <v>4</v>
      </c>
      <c r="O57" s="376">
        <v>95.551073473999168</v>
      </c>
      <c r="P57" s="376">
        <v>101.98641634539349</v>
      </c>
      <c r="Q57" s="86">
        <v>5</v>
      </c>
      <c r="R57" s="376">
        <v>95.616854979577923</v>
      </c>
      <c r="S57" s="376">
        <v>102.05662822027743</v>
      </c>
      <c r="T57" s="86">
        <v>4</v>
      </c>
      <c r="U57" s="379">
        <v>95.673960435307194</v>
      </c>
      <c r="V57" s="383">
        <v>102.1175797153455</v>
      </c>
      <c r="W57" s="86">
        <v>4</v>
      </c>
      <c r="X57" s="370"/>
      <c r="Y57" s="370"/>
    </row>
    <row r="58" spans="2:25" s="2" customFormat="1" ht="15" customHeight="1">
      <c r="B58" s="330" t="s">
        <v>1033</v>
      </c>
      <c r="C58" s="509">
        <v>95.333968622873925</v>
      </c>
      <c r="D58" s="331">
        <v>101.21453298956781</v>
      </c>
      <c r="E58" s="381">
        <v>8</v>
      </c>
      <c r="F58" s="509">
        <v>95.648103688143408</v>
      </c>
      <c r="G58" s="331">
        <v>101.54804510897483</v>
      </c>
      <c r="H58" s="381">
        <v>6</v>
      </c>
      <c r="I58" s="509">
        <v>95.75865342639085</v>
      </c>
      <c r="J58" s="538">
        <v>101.66541397854428</v>
      </c>
      <c r="K58" s="381">
        <v>8</v>
      </c>
      <c r="L58" s="509">
        <v>95.799183918183246</v>
      </c>
      <c r="M58" s="509">
        <v>101.7084445463247</v>
      </c>
      <c r="N58" s="381">
        <v>7</v>
      </c>
      <c r="O58" s="509">
        <v>95.94479709592359</v>
      </c>
      <c r="P58" s="509">
        <v>101.86303970264741</v>
      </c>
      <c r="Q58" s="381">
        <v>6</v>
      </c>
      <c r="R58" s="509">
        <v>96.069765735841756</v>
      </c>
      <c r="S58" s="509">
        <v>101.995716886975</v>
      </c>
      <c r="T58" s="381">
        <v>5</v>
      </c>
      <c r="U58" s="539">
        <v>96.069965472512791</v>
      </c>
      <c r="V58" s="509">
        <v>101.99592894416902</v>
      </c>
      <c r="W58" s="381">
        <v>5</v>
      </c>
      <c r="X58" s="541"/>
      <c r="Y58" s="541"/>
    </row>
    <row r="59" spans="2:25" ht="15" customHeight="1">
      <c r="B59" s="12" t="s">
        <v>1034</v>
      </c>
      <c r="C59" s="376">
        <v>96.046571711771804</v>
      </c>
      <c r="D59" s="536">
        <v>101.53987917514726</v>
      </c>
      <c r="E59" s="531">
        <v>6</v>
      </c>
      <c r="F59" s="376">
        <v>95.619276506570031</v>
      </c>
      <c r="G59" s="536">
        <v>101.08814515971036</v>
      </c>
      <c r="H59" s="86">
        <v>9</v>
      </c>
      <c r="I59" s="376">
        <v>96.199947607605537</v>
      </c>
      <c r="J59" s="372">
        <v>101.70202728365105</v>
      </c>
      <c r="K59" s="86">
        <v>7</v>
      </c>
      <c r="L59" s="376">
        <v>95.926644522160657</v>
      </c>
      <c r="M59" s="376">
        <v>101.41309284507945</v>
      </c>
      <c r="N59" s="86">
        <v>9</v>
      </c>
      <c r="O59" s="376">
        <v>96.082332173095367</v>
      </c>
      <c r="P59" s="376">
        <v>101.57768492768302</v>
      </c>
      <c r="Q59" s="86">
        <v>9</v>
      </c>
      <c r="R59" s="376">
        <v>96.095986783152313</v>
      </c>
      <c r="S59" s="376">
        <v>101.59212050232827</v>
      </c>
      <c r="T59" s="86">
        <v>9</v>
      </c>
      <c r="U59" s="379">
        <v>96.215819742879702</v>
      </c>
      <c r="V59" s="383">
        <v>101.71880721310889</v>
      </c>
      <c r="W59" s="86">
        <v>9</v>
      </c>
      <c r="X59" s="370"/>
      <c r="Y59" s="370"/>
    </row>
    <row r="60" spans="2:25" ht="15" customHeight="1">
      <c r="B60" s="12" t="s">
        <v>1035</v>
      </c>
      <c r="C60" s="376">
        <v>95.449675039800866</v>
      </c>
      <c r="D60" s="536">
        <v>101.38043020690479</v>
      </c>
      <c r="E60" s="531">
        <v>7</v>
      </c>
      <c r="F60" s="376">
        <v>95.394467073844282</v>
      </c>
      <c r="G60" s="536">
        <v>101.32179189999393</v>
      </c>
      <c r="H60" s="86">
        <v>7</v>
      </c>
      <c r="I60" s="376">
        <v>95.768327649629057</v>
      </c>
      <c r="J60" s="372">
        <v>101.71888226195331</v>
      </c>
      <c r="K60" s="86">
        <v>6</v>
      </c>
      <c r="L60" s="376">
        <v>95.794080068300403</v>
      </c>
      <c r="M60" s="376">
        <v>101.74623480435518</v>
      </c>
      <c r="N60" s="86">
        <v>6</v>
      </c>
      <c r="O60" s="376">
        <v>95.896714993662457</v>
      </c>
      <c r="P60" s="376">
        <v>101.85524693963086</v>
      </c>
      <c r="Q60" s="86">
        <v>7</v>
      </c>
      <c r="R60" s="376">
        <v>95.812803484713783</v>
      </c>
      <c r="S60" s="376">
        <v>101.76612159820901</v>
      </c>
      <c r="T60" s="86">
        <v>7</v>
      </c>
      <c r="U60" s="379">
        <v>95.941552534643094</v>
      </c>
      <c r="V60" s="383">
        <v>101.90287045633892</v>
      </c>
      <c r="W60" s="86">
        <v>7</v>
      </c>
      <c r="X60" s="370"/>
      <c r="Y60" s="370"/>
    </row>
    <row r="61" spans="2:25" ht="15" customHeight="1">
      <c r="B61" s="12" t="s">
        <v>1036</v>
      </c>
      <c r="C61" s="376">
        <v>96.587401897637974</v>
      </c>
      <c r="D61" s="536">
        <v>102.40394603227097</v>
      </c>
      <c r="E61" s="531">
        <v>3</v>
      </c>
      <c r="F61" s="376">
        <v>95.871127671578634</v>
      </c>
      <c r="G61" s="536">
        <v>101.64453739565164</v>
      </c>
      <c r="H61" s="86">
        <v>5</v>
      </c>
      <c r="I61" s="376">
        <v>96.138558891016658</v>
      </c>
      <c r="J61" s="372">
        <v>101.92807346375812</v>
      </c>
      <c r="K61" s="86">
        <v>5</v>
      </c>
      <c r="L61" s="376">
        <v>96.065343238448733</v>
      </c>
      <c r="M61" s="376">
        <v>101.85044872609068</v>
      </c>
      <c r="N61" s="86">
        <v>5</v>
      </c>
      <c r="O61" s="376">
        <v>96.253124597100708</v>
      </c>
      <c r="P61" s="376">
        <v>102.04953837690915</v>
      </c>
      <c r="Q61" s="86">
        <v>4</v>
      </c>
      <c r="R61" s="376">
        <v>96.195703495315698</v>
      </c>
      <c r="S61" s="376">
        <v>101.98865934617865</v>
      </c>
      <c r="T61" s="86">
        <v>6</v>
      </c>
      <c r="U61" s="379">
        <v>96.1295493550722</v>
      </c>
      <c r="V61" s="383">
        <v>101.91852136882125</v>
      </c>
      <c r="W61" s="86">
        <v>6</v>
      </c>
      <c r="X61" s="370"/>
      <c r="Y61" s="370"/>
    </row>
    <row r="62" spans="2:25" ht="15" customHeight="1">
      <c r="B62" s="12" t="s">
        <v>1037</v>
      </c>
      <c r="C62" s="376">
        <v>94.582171280742486</v>
      </c>
      <c r="D62" s="536">
        <v>100.17175522213778</v>
      </c>
      <c r="E62" s="531">
        <v>9</v>
      </c>
      <c r="F62" s="376">
        <v>95.665738622715679</v>
      </c>
      <c r="G62" s="536">
        <v>101.31935884634153</v>
      </c>
      <c r="H62" s="86">
        <v>8</v>
      </c>
      <c r="I62" s="376">
        <v>95.747771130617778</v>
      </c>
      <c r="J62" s="372">
        <v>101.40623928258607</v>
      </c>
      <c r="K62" s="86">
        <v>9</v>
      </c>
      <c r="L62" s="376">
        <v>95.961328379839046</v>
      </c>
      <c r="M62" s="376">
        <v>101.6324172631212</v>
      </c>
      <c r="N62" s="86">
        <v>8</v>
      </c>
      <c r="O62" s="376">
        <v>95.968765853173821</v>
      </c>
      <c r="P62" s="376">
        <v>101.64029427364309</v>
      </c>
      <c r="Q62" s="86">
        <v>8</v>
      </c>
      <c r="R62" s="376">
        <v>96.07377229564807</v>
      </c>
      <c r="S62" s="376">
        <v>101.75150634997676</v>
      </c>
      <c r="T62" s="86">
        <v>8</v>
      </c>
      <c r="U62" s="379">
        <v>96.084004201163935</v>
      </c>
      <c r="V62" s="383">
        <v>101.7623429370514</v>
      </c>
      <c r="W62" s="86">
        <v>8</v>
      </c>
      <c r="X62" s="370"/>
      <c r="Y62" s="370"/>
    </row>
    <row r="63" spans="2:25" ht="15" customHeight="1" thickBot="1">
      <c r="B63" s="13" t="s">
        <v>1038</v>
      </c>
      <c r="C63" s="377">
        <v>96.67364771564327</v>
      </c>
      <c r="D63" s="384">
        <v>104.32032773890501</v>
      </c>
      <c r="E63" s="532">
        <v>1</v>
      </c>
      <c r="F63" s="377">
        <v>94.964306568959003</v>
      </c>
      <c r="G63" s="384">
        <v>102.47578134127441</v>
      </c>
      <c r="H63" s="87">
        <v>1</v>
      </c>
      <c r="I63" s="377">
        <v>94.945224151060472</v>
      </c>
      <c r="J63" s="373">
        <v>102.45518954468595</v>
      </c>
      <c r="K63" s="87">
        <v>2</v>
      </c>
      <c r="L63" s="377">
        <v>95.105523948412227</v>
      </c>
      <c r="M63" s="377">
        <v>102.62816871523925</v>
      </c>
      <c r="N63" s="87">
        <v>1</v>
      </c>
      <c r="O63" s="377">
        <v>94.859959716891282</v>
      </c>
      <c r="P63" s="377">
        <v>102.36318087503106</v>
      </c>
      <c r="Q63" s="87">
        <v>2</v>
      </c>
      <c r="R63" s="377">
        <v>94.990205332745347</v>
      </c>
      <c r="S63" s="377">
        <v>102.50372864222008</v>
      </c>
      <c r="T63" s="87">
        <v>2</v>
      </c>
      <c r="U63" s="380">
        <v>94.881679268058136</v>
      </c>
      <c r="V63" s="384">
        <v>102.3866183965233</v>
      </c>
      <c r="W63" s="87">
        <v>3</v>
      </c>
      <c r="X63" s="370"/>
      <c r="Y63" s="370"/>
    </row>
    <row r="64" spans="2:25" ht="15" customHeight="1" thickBot="1"/>
    <row r="65" spans="2:25" ht="15" customHeight="1">
      <c r="B65" s="878" t="s">
        <v>222</v>
      </c>
      <c r="C65" s="892" t="s">
        <v>257</v>
      </c>
      <c r="D65" s="909"/>
      <c r="E65" s="884"/>
      <c r="F65" s="892" t="s">
        <v>258</v>
      </c>
      <c r="G65" s="909"/>
      <c r="H65" s="884"/>
      <c r="I65" s="892" t="s">
        <v>259</v>
      </c>
      <c r="J65" s="909"/>
      <c r="K65" s="884"/>
      <c r="L65" s="892" t="s">
        <v>260</v>
      </c>
      <c r="M65" s="909"/>
      <c r="N65" s="884"/>
      <c r="O65" s="877"/>
      <c r="P65" s="877"/>
      <c r="Q65" s="877"/>
      <c r="R65" s="877"/>
      <c r="S65" s="877"/>
      <c r="T65" s="877"/>
      <c r="U65" s="910" t="s">
        <v>1266</v>
      </c>
      <c r="V65" s="910"/>
      <c r="W65" s="911"/>
    </row>
    <row r="66" spans="2:25" ht="15" customHeight="1">
      <c r="B66" s="879"/>
      <c r="C66" s="322" t="s">
        <v>249</v>
      </c>
      <c r="D66" s="322" t="s">
        <v>911</v>
      </c>
      <c r="E66" s="322" t="s">
        <v>912</v>
      </c>
      <c r="F66" s="322" t="s">
        <v>249</v>
      </c>
      <c r="G66" s="322" t="s">
        <v>911</v>
      </c>
      <c r="H66" s="322" t="s">
        <v>912</v>
      </c>
      <c r="I66" s="322" t="s">
        <v>249</v>
      </c>
      <c r="J66" s="322" t="s">
        <v>911</v>
      </c>
      <c r="K66" s="322" t="s">
        <v>912</v>
      </c>
      <c r="L66" s="322" t="s">
        <v>249</v>
      </c>
      <c r="M66" s="322" t="s">
        <v>911</v>
      </c>
      <c r="N66" s="322" t="s">
        <v>912</v>
      </c>
      <c r="O66" s="322" t="s">
        <v>249</v>
      </c>
      <c r="P66" s="322" t="s">
        <v>911</v>
      </c>
      <c r="Q66" s="322" t="s">
        <v>912</v>
      </c>
      <c r="R66" s="322" t="s">
        <v>249</v>
      </c>
      <c r="S66" s="322" t="s">
        <v>911</v>
      </c>
      <c r="T66" s="322" t="s">
        <v>912</v>
      </c>
      <c r="U66" s="718" t="s">
        <v>1067</v>
      </c>
      <c r="V66" s="718" t="s">
        <v>1068</v>
      </c>
      <c r="W66" s="719" t="s">
        <v>1069</v>
      </c>
    </row>
    <row r="67" spans="2:25" ht="15" customHeight="1">
      <c r="B67" s="15" t="s">
        <v>261</v>
      </c>
      <c r="C67" s="371">
        <v>95.551167119384104</v>
      </c>
      <c r="D67" s="375">
        <v>102.11731016285574</v>
      </c>
      <c r="E67" s="88"/>
      <c r="F67" s="375">
        <v>95.564317974981719</v>
      </c>
      <c r="G67" s="371">
        <v>102.13136472692285</v>
      </c>
      <c r="H67" s="93"/>
      <c r="I67" s="375">
        <v>95.566494811378291</v>
      </c>
      <c r="J67" s="375">
        <v>102.13369115248294</v>
      </c>
      <c r="K67" s="88"/>
      <c r="L67" s="375">
        <v>95.590744991659861</v>
      </c>
      <c r="M67" s="375">
        <v>102.1596077713582</v>
      </c>
      <c r="N67" s="93"/>
      <c r="O67" s="88"/>
      <c r="P67" s="93"/>
      <c r="Q67" s="88"/>
      <c r="R67" s="93"/>
      <c r="S67" s="88"/>
      <c r="T67" s="93"/>
      <c r="U67" s="378">
        <f>L67-I67</f>
        <v>2.4250180281569556E-2</v>
      </c>
      <c r="V67" s="378">
        <f>M67-J67</f>
        <v>2.5916618875257313E-2</v>
      </c>
      <c r="W67" s="724"/>
    </row>
    <row r="68" spans="2:25" ht="15" customHeight="1">
      <c r="B68" s="12" t="s">
        <v>1030</v>
      </c>
      <c r="C68" s="372">
        <v>94.339691444785316</v>
      </c>
      <c r="D68" s="376">
        <v>102.81134638708076</v>
      </c>
      <c r="E68" s="86">
        <v>1</v>
      </c>
      <c r="F68" s="376">
        <v>94.402664843308614</v>
      </c>
      <c r="G68" s="372">
        <v>102.87997476384983</v>
      </c>
      <c r="H68" s="86">
        <v>1</v>
      </c>
      <c r="I68" s="376">
        <v>94.406125595021734</v>
      </c>
      <c r="J68" s="376">
        <v>102.88374628925648</v>
      </c>
      <c r="K68" s="86">
        <v>1</v>
      </c>
      <c r="L68" s="376">
        <v>94.356477098175134</v>
      </c>
      <c r="M68" s="376">
        <v>102.82963938336435</v>
      </c>
      <c r="N68" s="86">
        <v>1</v>
      </c>
      <c r="O68" s="86"/>
      <c r="P68" s="94"/>
      <c r="Q68" s="86"/>
      <c r="R68" s="94"/>
      <c r="S68" s="86"/>
      <c r="T68" s="94"/>
      <c r="U68" s="379">
        <f t="shared" ref="U68:U76" si="7">L68-I68</f>
        <v>-4.9648496846600665E-2</v>
      </c>
      <c r="V68" s="379">
        <f t="shared" ref="V68:V76" si="8">M68-J68</f>
        <v>-5.4106905892126633E-2</v>
      </c>
      <c r="W68" s="385">
        <f>K68-N68</f>
        <v>0</v>
      </c>
    </row>
    <row r="69" spans="2:25" ht="15" customHeight="1">
      <c r="B69" s="12" t="s">
        <v>1031</v>
      </c>
      <c r="C69" s="372">
        <v>94.588513203798115</v>
      </c>
      <c r="D69" s="376">
        <v>102.45722834033593</v>
      </c>
      <c r="E69" s="86">
        <v>2</v>
      </c>
      <c r="F69" s="376">
        <v>94.573689093619635</v>
      </c>
      <c r="G69" s="372">
        <v>102.44117102861748</v>
      </c>
      <c r="H69" s="86">
        <v>2</v>
      </c>
      <c r="I69" s="376">
        <v>94.589583233977152</v>
      </c>
      <c r="J69" s="376">
        <v>102.45838738515722</v>
      </c>
      <c r="K69" s="86">
        <v>2</v>
      </c>
      <c r="L69" s="376">
        <v>94.613430362614338</v>
      </c>
      <c r="M69" s="376">
        <v>102.48421833038816</v>
      </c>
      <c r="N69" s="86">
        <v>2</v>
      </c>
      <c r="O69" s="86"/>
      <c r="P69" s="94"/>
      <c r="Q69" s="86"/>
      <c r="R69" s="94"/>
      <c r="S69" s="86"/>
      <c r="T69" s="94"/>
      <c r="U69" s="379">
        <f t="shared" si="7"/>
        <v>2.3847128637186188E-2</v>
      </c>
      <c r="V69" s="379">
        <f t="shared" si="8"/>
        <v>2.5830945230936209E-2</v>
      </c>
      <c r="W69" s="385">
        <f t="shared" ref="W69:W76" si="9">K69-N69</f>
        <v>0</v>
      </c>
    </row>
    <row r="70" spans="2:25" ht="15" customHeight="1">
      <c r="B70" s="12" t="s">
        <v>1032</v>
      </c>
      <c r="C70" s="372">
        <v>95.692546620321608</v>
      </c>
      <c r="D70" s="376">
        <v>102.13741767565547</v>
      </c>
      <c r="E70" s="86">
        <v>4</v>
      </c>
      <c r="F70" s="376">
        <v>95.769529844390831</v>
      </c>
      <c r="G70" s="372">
        <v>102.21958570219962</v>
      </c>
      <c r="H70" s="86">
        <v>3</v>
      </c>
      <c r="I70" s="376">
        <v>95.737991864876861</v>
      </c>
      <c r="J70" s="376">
        <v>102.18592364700274</v>
      </c>
      <c r="K70" s="86">
        <v>3</v>
      </c>
      <c r="L70" s="376">
        <v>95.801822029807226</v>
      </c>
      <c r="M70" s="376">
        <v>102.25405275889341</v>
      </c>
      <c r="N70" s="86">
        <v>3</v>
      </c>
      <c r="O70" s="86"/>
      <c r="P70" s="94"/>
      <c r="Q70" s="86"/>
      <c r="R70" s="94"/>
      <c r="S70" s="86"/>
      <c r="T70" s="94"/>
      <c r="U70" s="379">
        <f t="shared" si="7"/>
        <v>6.383016493036564E-2</v>
      </c>
      <c r="V70" s="379">
        <f t="shared" si="8"/>
        <v>6.8129111890669947E-2</v>
      </c>
      <c r="W70" s="385">
        <f t="shared" si="9"/>
        <v>0</v>
      </c>
    </row>
    <row r="71" spans="2:25" s="2" customFormat="1" ht="15" customHeight="1">
      <c r="B71" s="330" t="s">
        <v>1154</v>
      </c>
      <c r="C71" s="538">
        <v>96.060029335780939</v>
      </c>
      <c r="D71" s="509">
        <v>101.98537990846262</v>
      </c>
      <c r="E71" s="381">
        <v>5</v>
      </c>
      <c r="F71" s="509">
        <v>96.029585439812763</v>
      </c>
      <c r="G71" s="538">
        <v>101.95305811637409</v>
      </c>
      <c r="H71" s="381">
        <v>6</v>
      </c>
      <c r="I71" s="509">
        <v>96.022775242766471</v>
      </c>
      <c r="J71" s="509">
        <v>101.94582784028717</v>
      </c>
      <c r="K71" s="381">
        <v>7</v>
      </c>
      <c r="L71" s="509">
        <v>96.083487293708174</v>
      </c>
      <c r="M71" s="509">
        <v>102.0102848430918</v>
      </c>
      <c r="N71" s="381">
        <v>6</v>
      </c>
      <c r="O71" s="381"/>
      <c r="P71" s="725"/>
      <c r="Q71" s="381"/>
      <c r="R71" s="725"/>
      <c r="S71" s="381"/>
      <c r="T71" s="725"/>
      <c r="U71" s="539">
        <f t="shared" si="7"/>
        <v>6.0712050941702955E-2</v>
      </c>
      <c r="V71" s="539">
        <f t="shared" si="8"/>
        <v>6.4457002804630292E-2</v>
      </c>
      <c r="W71" s="540">
        <f t="shared" si="9"/>
        <v>1</v>
      </c>
      <c r="Y71" s="853"/>
    </row>
    <row r="72" spans="2:25" ht="15" customHeight="1">
      <c r="B72" s="12" t="s">
        <v>1034</v>
      </c>
      <c r="C72" s="372">
        <v>96.313297187554468</v>
      </c>
      <c r="D72" s="376">
        <v>101.82185980289087</v>
      </c>
      <c r="E72" s="86">
        <v>8</v>
      </c>
      <c r="F72" s="376">
        <v>96.332731004368654</v>
      </c>
      <c r="G72" s="372">
        <v>101.84240512143847</v>
      </c>
      <c r="H72" s="86">
        <v>8</v>
      </c>
      <c r="I72" s="376">
        <v>96.335269275517078</v>
      </c>
      <c r="J72" s="376">
        <v>101.84508856699131</v>
      </c>
      <c r="K72" s="86">
        <v>8</v>
      </c>
      <c r="L72" s="376">
        <v>96.384152385568086</v>
      </c>
      <c r="M72" s="376">
        <v>101.89676750773664</v>
      </c>
      <c r="N72" s="86">
        <v>8</v>
      </c>
      <c r="O72" s="86"/>
      <c r="P72" s="94"/>
      <c r="Q72" s="86"/>
      <c r="R72" s="94"/>
      <c r="S72" s="86"/>
      <c r="T72" s="94"/>
      <c r="U72" s="379">
        <f t="shared" si="7"/>
        <v>4.8883110051008316E-2</v>
      </c>
      <c r="V72" s="379">
        <f t="shared" si="8"/>
        <v>5.167894074533308E-2</v>
      </c>
      <c r="W72" s="385">
        <f t="shared" si="9"/>
        <v>0</v>
      </c>
    </row>
    <row r="73" spans="2:25" ht="15" customHeight="1">
      <c r="B73" s="12" t="s">
        <v>1035</v>
      </c>
      <c r="C73" s="372">
        <v>95.975538223690606</v>
      </c>
      <c r="D73" s="376">
        <v>101.93896784247541</v>
      </c>
      <c r="E73" s="86">
        <v>6</v>
      </c>
      <c r="F73" s="376">
        <v>96.019981975332286</v>
      </c>
      <c r="G73" s="372">
        <v>101.98617310178682</v>
      </c>
      <c r="H73" s="86">
        <v>5</v>
      </c>
      <c r="I73" s="376">
        <v>96.045654831586774</v>
      </c>
      <c r="J73" s="376">
        <v>102.0134411381697</v>
      </c>
      <c r="K73" s="86">
        <v>5</v>
      </c>
      <c r="L73" s="376">
        <v>96.01776686798128</v>
      </c>
      <c r="M73" s="376">
        <v>101.9838203589817</v>
      </c>
      <c r="N73" s="86">
        <v>7</v>
      </c>
      <c r="O73" s="86"/>
      <c r="P73" s="94"/>
      <c r="Q73" s="86"/>
      <c r="R73" s="94"/>
      <c r="S73" s="86"/>
      <c r="T73" s="94"/>
      <c r="U73" s="379">
        <f t="shared" si="7"/>
        <v>-2.7887963605493837E-2</v>
      </c>
      <c r="V73" s="379">
        <f t="shared" si="8"/>
        <v>-2.9620779187993662E-2</v>
      </c>
      <c r="W73" s="385">
        <f t="shared" si="9"/>
        <v>-2</v>
      </c>
    </row>
    <row r="74" spans="2:25" ht="15" customHeight="1">
      <c r="B74" s="12" t="s">
        <v>1036</v>
      </c>
      <c r="C74" s="372">
        <v>96.098353879638395</v>
      </c>
      <c r="D74" s="376">
        <v>101.88544728545207</v>
      </c>
      <c r="E74" s="86">
        <v>7</v>
      </c>
      <c r="F74" s="376">
        <v>96.068525733506192</v>
      </c>
      <c r="G74" s="372">
        <v>101.85382287267409</v>
      </c>
      <c r="H74" s="86">
        <v>7</v>
      </c>
      <c r="I74" s="376">
        <v>96.192588332925169</v>
      </c>
      <c r="J74" s="376">
        <v>101.9853565870708</v>
      </c>
      <c r="K74" s="86">
        <v>6</v>
      </c>
      <c r="L74" s="376">
        <v>96.240622871146243</v>
      </c>
      <c r="M74" s="376">
        <v>102.03628379044343</v>
      </c>
      <c r="N74" s="86">
        <v>5</v>
      </c>
      <c r="O74" s="86"/>
      <c r="P74" s="94"/>
      <c r="Q74" s="86"/>
      <c r="R74" s="94"/>
      <c r="S74" s="86"/>
      <c r="T74" s="94"/>
      <c r="U74" s="379">
        <f t="shared" si="7"/>
        <v>4.8034538221074286E-2</v>
      </c>
      <c r="V74" s="379">
        <f t="shared" si="8"/>
        <v>5.0927203372637564E-2</v>
      </c>
      <c r="W74" s="385">
        <f t="shared" si="9"/>
        <v>1</v>
      </c>
    </row>
    <row r="75" spans="2:25" ht="15" customHeight="1">
      <c r="B75" s="12" t="s">
        <v>1037</v>
      </c>
      <c r="C75" s="372">
        <v>96.059738933091708</v>
      </c>
      <c r="D75" s="376">
        <v>101.73664364868853</v>
      </c>
      <c r="E75" s="86">
        <v>9</v>
      </c>
      <c r="F75" s="376">
        <v>95.997922595613488</v>
      </c>
      <c r="G75" s="372">
        <v>101.67117411100773</v>
      </c>
      <c r="H75" s="86">
        <v>9</v>
      </c>
      <c r="I75" s="376">
        <v>95.965598406972262</v>
      </c>
      <c r="J75" s="376">
        <v>101.63693963881832</v>
      </c>
      <c r="K75" s="86">
        <v>9</v>
      </c>
      <c r="L75" s="376">
        <v>95.976543392179337</v>
      </c>
      <c r="M75" s="376">
        <v>101.64853144691732</v>
      </c>
      <c r="N75" s="86">
        <v>9</v>
      </c>
      <c r="O75" s="86"/>
      <c r="P75" s="94"/>
      <c r="Q75" s="86"/>
      <c r="R75" s="94"/>
      <c r="S75" s="86"/>
      <c r="T75" s="94"/>
      <c r="U75" s="379">
        <f t="shared" si="7"/>
        <v>1.094498520707532E-2</v>
      </c>
      <c r="V75" s="379">
        <f t="shared" si="8"/>
        <v>1.1591808098998513E-2</v>
      </c>
      <c r="W75" s="385">
        <f t="shared" si="9"/>
        <v>0</v>
      </c>
    </row>
    <row r="76" spans="2:25" ht="15" customHeight="1" thickBot="1">
      <c r="B76" s="13" t="s">
        <v>1038</v>
      </c>
      <c r="C76" s="373">
        <v>94.800128091115113</v>
      </c>
      <c r="D76" s="377">
        <v>102.29861669484744</v>
      </c>
      <c r="E76" s="87">
        <v>3</v>
      </c>
      <c r="F76" s="377">
        <v>94.72259120496237</v>
      </c>
      <c r="G76" s="373">
        <v>102.21494680582967</v>
      </c>
      <c r="H76" s="87">
        <v>4</v>
      </c>
      <c r="I76" s="377">
        <v>94.653640381534572</v>
      </c>
      <c r="J76" s="377">
        <v>102.14054211884599</v>
      </c>
      <c r="K76" s="87">
        <v>4</v>
      </c>
      <c r="L76" s="377">
        <v>94.704583705042708</v>
      </c>
      <c r="M76" s="377">
        <v>102.19551495094714</v>
      </c>
      <c r="N76" s="87">
        <v>4</v>
      </c>
      <c r="O76" s="87"/>
      <c r="P76" s="95"/>
      <c r="Q76" s="87"/>
      <c r="R76" s="95"/>
      <c r="S76" s="87"/>
      <c r="T76" s="95"/>
      <c r="U76" s="380">
        <f t="shared" si="7"/>
        <v>5.0943323508136018E-2</v>
      </c>
      <c r="V76" s="380">
        <f t="shared" si="8"/>
        <v>5.497283210115711E-2</v>
      </c>
      <c r="W76" s="386">
        <f t="shared" si="9"/>
        <v>0</v>
      </c>
    </row>
    <row r="81" spans="2:2" ht="20.25" customHeight="1">
      <c r="B81" s="815"/>
    </row>
  </sheetData>
  <mergeCells count="62">
    <mergeCell ref="U65:W65"/>
    <mergeCell ref="B65:B66"/>
    <mergeCell ref="C65:E65"/>
    <mergeCell ref="F65:H65"/>
    <mergeCell ref="I65:K65"/>
    <mergeCell ref="L65:N65"/>
    <mergeCell ref="O65:Q65"/>
    <mergeCell ref="R65:T65"/>
    <mergeCell ref="C52:E52"/>
    <mergeCell ref="F52:H52"/>
    <mergeCell ref="I52:K52"/>
    <mergeCell ref="L52:N52"/>
    <mergeCell ref="O52:Q52"/>
    <mergeCell ref="R52:T52"/>
    <mergeCell ref="U52:W52"/>
    <mergeCell ref="B52:B53"/>
    <mergeCell ref="E8:F8"/>
    <mergeCell ref="E9:E10"/>
    <mergeCell ref="F9:F10"/>
    <mergeCell ref="E23:F23"/>
    <mergeCell ref="E24:E25"/>
    <mergeCell ref="B23:B25"/>
    <mergeCell ref="U23:V24"/>
    <mergeCell ref="W23:X24"/>
    <mergeCell ref="K24:L24"/>
    <mergeCell ref="M24:N24"/>
    <mergeCell ref="O24:P24"/>
    <mergeCell ref="Q24:R24"/>
    <mergeCell ref="S23:T24"/>
    <mergeCell ref="G23:H24"/>
    <mergeCell ref="I23:J24"/>
    <mergeCell ref="K23:R23"/>
    <mergeCell ref="C23:C25"/>
    <mergeCell ref="D23:D25"/>
    <mergeCell ref="F24:F25"/>
    <mergeCell ref="W38:X38"/>
    <mergeCell ref="B38:B39"/>
    <mergeCell ref="C38:D38"/>
    <mergeCell ref="E38:F38"/>
    <mergeCell ref="G38:H38"/>
    <mergeCell ref="I38:J38"/>
    <mergeCell ref="K38:L38"/>
    <mergeCell ref="M38:N38"/>
    <mergeCell ref="O38:P38"/>
    <mergeCell ref="Q38:R38"/>
    <mergeCell ref="S38:T38"/>
    <mergeCell ref="U38:V38"/>
    <mergeCell ref="B1:X1"/>
    <mergeCell ref="B3:X5"/>
    <mergeCell ref="W8:X9"/>
    <mergeCell ref="G8:H9"/>
    <mergeCell ref="U8:V9"/>
    <mergeCell ref="B8:B10"/>
    <mergeCell ref="I8:J9"/>
    <mergeCell ref="K8:R8"/>
    <mergeCell ref="S8:T9"/>
    <mergeCell ref="K9:L9"/>
    <mergeCell ref="M9:N9"/>
    <mergeCell ref="O9:P9"/>
    <mergeCell ref="Q9:R9"/>
    <mergeCell ref="C8:C10"/>
    <mergeCell ref="D8:D10"/>
  </mergeCells>
  <phoneticPr fontId="19" type="noConversion"/>
  <pageMargins left="0.39370078740157483" right="0.43307086614173229" top="0.59055118110236227" bottom="0.35433070866141736" header="0.31496062992125984" footer="0.19685039370078741"/>
  <pageSetup paperSize="9" scale="70" orientation="landscape" horizont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37"/>
  <sheetViews>
    <sheetView workbookViewId="0">
      <selection sqref="A1:L1"/>
    </sheetView>
  </sheetViews>
  <sheetFormatPr defaultRowHeight="21.95" customHeight="1"/>
  <cols>
    <col min="1" max="1" width="12.75" style="751" customWidth="1"/>
    <col min="2" max="2" width="8.625" style="751" customWidth="1"/>
    <col min="3" max="3" width="8.25" style="751" bestFit="1" customWidth="1"/>
    <col min="4" max="4" width="6.125" style="751" customWidth="1"/>
    <col min="5" max="5" width="7.625" style="751" customWidth="1"/>
    <col min="6" max="6" width="6.125" style="751" customWidth="1"/>
    <col min="7" max="7" width="7.625" style="751" customWidth="1"/>
    <col min="8" max="8" width="6.125" style="751" customWidth="1"/>
    <col min="9" max="9" width="7.625" style="751" customWidth="1"/>
    <col min="10" max="10" width="6.125" style="751" customWidth="1"/>
    <col min="11" max="11" width="7.625" style="751" customWidth="1"/>
    <col min="12" max="12" width="6.125" style="750" customWidth="1"/>
    <col min="13" max="16384" width="9" style="750"/>
  </cols>
  <sheetData>
    <row r="1" spans="1:12" ht="30" customHeight="1">
      <c r="A1" s="912" t="s">
        <v>1198</v>
      </c>
      <c r="B1" s="912"/>
      <c r="C1" s="912"/>
      <c r="D1" s="912"/>
      <c r="E1" s="912"/>
      <c r="F1" s="912"/>
      <c r="G1" s="912"/>
      <c r="H1" s="912"/>
      <c r="I1" s="912"/>
      <c r="J1" s="912"/>
      <c r="K1" s="912"/>
      <c r="L1" s="912"/>
    </row>
    <row r="2" spans="1:12" ht="21.95" customHeight="1" thickBot="1"/>
    <row r="3" spans="1:12" ht="21.95" customHeight="1">
      <c r="A3" s="913" t="s">
        <v>1189</v>
      </c>
      <c r="B3" s="915" t="s">
        <v>1190</v>
      </c>
      <c r="C3" s="916"/>
      <c r="D3" s="917"/>
      <c r="E3" s="918" t="s">
        <v>1191</v>
      </c>
      <c r="F3" s="918"/>
      <c r="G3" s="918"/>
      <c r="H3" s="919"/>
      <c r="I3" s="920" t="s">
        <v>1192</v>
      </c>
      <c r="J3" s="921"/>
      <c r="K3" s="921"/>
      <c r="L3" s="922"/>
    </row>
    <row r="4" spans="1:12" ht="21.95" customHeight="1">
      <c r="A4" s="914"/>
      <c r="B4" s="814" t="s">
        <v>1200</v>
      </c>
      <c r="C4" s="752" t="s">
        <v>1193</v>
      </c>
      <c r="D4" s="753" t="s">
        <v>1194</v>
      </c>
      <c r="E4" s="754" t="s">
        <v>1201</v>
      </c>
      <c r="F4" s="755" t="s">
        <v>1194</v>
      </c>
      <c r="G4" s="756" t="s">
        <v>1195</v>
      </c>
      <c r="H4" s="757" t="s">
        <v>1194</v>
      </c>
      <c r="I4" s="758" t="s">
        <v>1201</v>
      </c>
      <c r="J4" s="759" t="s">
        <v>1194</v>
      </c>
      <c r="K4" s="760" t="s">
        <v>1195</v>
      </c>
      <c r="L4" s="761" t="s">
        <v>1194</v>
      </c>
    </row>
    <row r="5" spans="1:12" ht="21.95" customHeight="1">
      <c r="A5" s="762" t="s">
        <v>104</v>
      </c>
      <c r="B5" s="763">
        <v>94.995961921101369</v>
      </c>
      <c r="C5" s="764">
        <v>101.70873867355607</v>
      </c>
      <c r="D5" s="765">
        <f>RANK(C5,$C$5:$C$20)</f>
        <v>10</v>
      </c>
      <c r="E5" s="766">
        <v>93.6</v>
      </c>
      <c r="F5" s="767">
        <f>RANK(E5,$E$5:$E$20)</f>
        <v>10</v>
      </c>
      <c r="G5" s="764">
        <v>94.223616366068626</v>
      </c>
      <c r="H5" s="768">
        <f t="shared" ref="H5:H20" si="0">RANK(G5,$G$5:$G$20)</f>
        <v>12</v>
      </c>
      <c r="I5" s="769">
        <v>95.6</v>
      </c>
      <c r="J5" s="767">
        <f>RANK(I5,$I$5:$I$20)</f>
        <v>10</v>
      </c>
      <c r="K5" s="764">
        <v>95.515250836250019</v>
      </c>
      <c r="L5" s="770">
        <f>RANK(K5,$K$5:$K$20)</f>
        <v>11</v>
      </c>
    </row>
    <row r="6" spans="1:12" ht="21.95" customHeight="1">
      <c r="A6" s="762" t="s">
        <v>111</v>
      </c>
      <c r="B6" s="763">
        <v>94.652885359682642</v>
      </c>
      <c r="C6" s="764">
        <v>101.34141901464953</v>
      </c>
      <c r="D6" s="765">
        <f t="shared" ref="D6:D20" si="1">RANK(C6,$C$5:$C$20)</f>
        <v>12</v>
      </c>
      <c r="E6" s="766">
        <v>89.8</v>
      </c>
      <c r="F6" s="767">
        <f t="shared" ref="F6:F20" si="2">RANK(E6,$E$5:$E$20)</f>
        <v>15</v>
      </c>
      <c r="G6" s="764">
        <v>94.208079784425152</v>
      </c>
      <c r="H6" s="768">
        <f t="shared" si="0"/>
        <v>13</v>
      </c>
      <c r="I6" s="769">
        <v>89.9</v>
      </c>
      <c r="J6" s="767">
        <f t="shared" ref="J6:J20" si="3">RANK(I6,$I$5:$I$20)</f>
        <v>16</v>
      </c>
      <c r="K6" s="764">
        <v>94.713784130696197</v>
      </c>
      <c r="L6" s="770">
        <f t="shared" ref="L6:L20" si="4">RANK(K6,$K$5:$K$20)</f>
        <v>14</v>
      </c>
    </row>
    <row r="7" spans="1:12" ht="21.95" customHeight="1">
      <c r="A7" s="762" t="s">
        <v>107</v>
      </c>
      <c r="B7" s="763">
        <v>95.910780014557488</v>
      </c>
      <c r="C7" s="764">
        <v>102.68820130038276</v>
      </c>
      <c r="D7" s="765">
        <f t="shared" si="1"/>
        <v>3</v>
      </c>
      <c r="E7" s="766">
        <v>96.2</v>
      </c>
      <c r="F7" s="767">
        <f t="shared" si="2"/>
        <v>5</v>
      </c>
      <c r="G7" s="764">
        <v>95.235198734101303</v>
      </c>
      <c r="H7" s="768">
        <f t="shared" si="0"/>
        <v>8</v>
      </c>
      <c r="I7" s="769">
        <v>100</v>
      </c>
      <c r="J7" s="767">
        <f t="shared" si="3"/>
        <v>1</v>
      </c>
      <c r="K7" s="764">
        <v>96.65065392812501</v>
      </c>
      <c r="L7" s="770">
        <f t="shared" si="4"/>
        <v>5</v>
      </c>
    </row>
    <row r="8" spans="1:12" ht="21.95" customHeight="1">
      <c r="A8" s="762" t="s">
        <v>105</v>
      </c>
      <c r="B8" s="763">
        <v>95.342905925898449</v>
      </c>
      <c r="C8" s="764">
        <v>102.08019906413111</v>
      </c>
      <c r="D8" s="765">
        <f t="shared" si="1"/>
        <v>7</v>
      </c>
      <c r="E8" s="766">
        <v>93.1</v>
      </c>
      <c r="F8" s="767">
        <f t="shared" si="2"/>
        <v>11</v>
      </c>
      <c r="G8" s="764">
        <v>93.483552631578974</v>
      </c>
      <c r="H8" s="768">
        <f t="shared" si="0"/>
        <v>16</v>
      </c>
      <c r="I8" s="769">
        <v>93.6</v>
      </c>
      <c r="J8" s="767">
        <f t="shared" si="3"/>
        <v>13</v>
      </c>
      <c r="K8" s="764">
        <v>96.964670370312518</v>
      </c>
      <c r="L8" s="770">
        <f t="shared" si="4"/>
        <v>3</v>
      </c>
    </row>
    <row r="9" spans="1:12" ht="21.95" customHeight="1">
      <c r="A9" s="762" t="s">
        <v>106</v>
      </c>
      <c r="B9" s="763">
        <v>95.321404932495753</v>
      </c>
      <c r="C9" s="764">
        <v>102.05717872858217</v>
      </c>
      <c r="D9" s="765">
        <f t="shared" si="1"/>
        <v>8</v>
      </c>
      <c r="E9" s="766">
        <v>89.5</v>
      </c>
      <c r="F9" s="767">
        <f t="shared" si="2"/>
        <v>16</v>
      </c>
      <c r="G9" s="764">
        <v>94.034422670352939</v>
      </c>
      <c r="H9" s="768">
        <f t="shared" si="0"/>
        <v>14</v>
      </c>
      <c r="I9" s="769">
        <v>90.7</v>
      </c>
      <c r="J9" s="767">
        <f t="shared" si="3"/>
        <v>15</v>
      </c>
      <c r="K9" s="764">
        <v>96.363271924374985</v>
      </c>
      <c r="L9" s="770">
        <f t="shared" si="4"/>
        <v>8</v>
      </c>
    </row>
    <row r="10" spans="1:12" ht="21.95" customHeight="1">
      <c r="A10" s="762" t="s">
        <v>122</v>
      </c>
      <c r="B10" s="763">
        <v>94.846999906725102</v>
      </c>
      <c r="C10" s="764">
        <v>101.22411943086991</v>
      </c>
      <c r="D10" s="765">
        <f t="shared" si="1"/>
        <v>14</v>
      </c>
      <c r="E10" s="766">
        <v>93.1</v>
      </c>
      <c r="F10" s="767">
        <f t="shared" si="2"/>
        <v>11</v>
      </c>
      <c r="G10" s="764">
        <v>94.243421998450899</v>
      </c>
      <c r="H10" s="768">
        <f t="shared" si="0"/>
        <v>11</v>
      </c>
      <c r="I10" s="769">
        <v>99.3</v>
      </c>
      <c r="J10" s="767">
        <f t="shared" si="3"/>
        <v>5</v>
      </c>
      <c r="K10" s="764">
        <v>95.044998857812487</v>
      </c>
      <c r="L10" s="770">
        <f t="shared" si="4"/>
        <v>12</v>
      </c>
    </row>
    <row r="11" spans="1:12" ht="21.95" customHeight="1">
      <c r="A11" s="762" t="s">
        <v>224</v>
      </c>
      <c r="B11" s="763">
        <v>95.935369983532397</v>
      </c>
      <c r="C11" s="764">
        <v>102.38566700483716</v>
      </c>
      <c r="D11" s="765">
        <f t="shared" si="1"/>
        <v>5</v>
      </c>
      <c r="E11" s="766">
        <v>96.8</v>
      </c>
      <c r="F11" s="767">
        <f t="shared" si="2"/>
        <v>2</v>
      </c>
      <c r="G11" s="764">
        <v>95.889895323555038</v>
      </c>
      <c r="H11" s="768">
        <f t="shared" si="0"/>
        <v>4</v>
      </c>
      <c r="I11" s="769">
        <v>100</v>
      </c>
      <c r="J11" s="767">
        <f t="shared" si="3"/>
        <v>1</v>
      </c>
      <c r="K11" s="764">
        <v>95.605620431250003</v>
      </c>
      <c r="L11" s="770">
        <f t="shared" si="4"/>
        <v>10</v>
      </c>
    </row>
    <row r="12" spans="1:12" ht="21.95" customHeight="1">
      <c r="A12" s="762" t="s">
        <v>98</v>
      </c>
      <c r="B12" s="763">
        <v>96.15707638374748</v>
      </c>
      <c r="C12" s="764">
        <v>101.96932808456785</v>
      </c>
      <c r="D12" s="765">
        <f t="shared" si="1"/>
        <v>9</v>
      </c>
      <c r="E12" s="766">
        <v>91.3</v>
      </c>
      <c r="F12" s="767">
        <f t="shared" si="2"/>
        <v>14</v>
      </c>
      <c r="G12" s="764">
        <v>95.439062621738145</v>
      </c>
      <c r="H12" s="768">
        <f t="shared" si="0"/>
        <v>6</v>
      </c>
      <c r="I12" s="769">
        <v>96.1</v>
      </c>
      <c r="J12" s="767">
        <f t="shared" si="3"/>
        <v>9</v>
      </c>
      <c r="K12" s="764">
        <v>96.607413975624993</v>
      </c>
      <c r="L12" s="770">
        <f t="shared" si="4"/>
        <v>6</v>
      </c>
    </row>
    <row r="13" spans="1:12" ht="21.95" customHeight="1">
      <c r="A13" s="762" t="s">
        <v>115</v>
      </c>
      <c r="B13" s="763">
        <v>95.925598848599293</v>
      </c>
      <c r="C13" s="764">
        <v>102.3752388992522</v>
      </c>
      <c r="D13" s="765">
        <f t="shared" si="1"/>
        <v>6</v>
      </c>
      <c r="E13" s="766">
        <v>96.8</v>
      </c>
      <c r="F13" s="767">
        <f t="shared" si="2"/>
        <v>2</v>
      </c>
      <c r="G13" s="764">
        <v>96.709788885357057</v>
      </c>
      <c r="H13" s="768">
        <f t="shared" si="0"/>
        <v>1</v>
      </c>
      <c r="I13" s="769">
        <v>97.6</v>
      </c>
      <c r="J13" s="767">
        <f t="shared" si="3"/>
        <v>8</v>
      </c>
      <c r="K13" s="764">
        <v>94.765156059062505</v>
      </c>
      <c r="L13" s="770">
        <f t="shared" si="4"/>
        <v>13</v>
      </c>
    </row>
    <row r="14" spans="1:12" ht="21.95" customHeight="1">
      <c r="A14" s="762" t="s">
        <v>101</v>
      </c>
      <c r="B14" s="763">
        <v>97.063998891267033</v>
      </c>
      <c r="C14" s="764">
        <v>102.93106987409017</v>
      </c>
      <c r="D14" s="765">
        <f t="shared" si="1"/>
        <v>2</v>
      </c>
      <c r="E14" s="766">
        <v>96.1</v>
      </c>
      <c r="F14" s="767">
        <f t="shared" si="2"/>
        <v>6</v>
      </c>
      <c r="G14" s="764">
        <v>96.447393451943782</v>
      </c>
      <c r="H14" s="768">
        <f t="shared" si="0"/>
        <v>2</v>
      </c>
      <c r="I14" s="769">
        <v>100</v>
      </c>
      <c r="J14" s="767">
        <f t="shared" si="3"/>
        <v>1</v>
      </c>
      <c r="K14" s="764">
        <v>97.424183161249999</v>
      </c>
      <c r="L14" s="770">
        <f t="shared" si="4"/>
        <v>2</v>
      </c>
    </row>
    <row r="15" spans="1:12" ht="21.95" customHeight="1">
      <c r="A15" s="762" t="s">
        <v>124</v>
      </c>
      <c r="B15" s="763">
        <v>96.540572070367872</v>
      </c>
      <c r="C15" s="764">
        <v>103.03156037392517</v>
      </c>
      <c r="D15" s="765">
        <f t="shared" si="1"/>
        <v>1</v>
      </c>
      <c r="E15" s="766">
        <v>99.5</v>
      </c>
      <c r="F15" s="767">
        <f t="shared" si="2"/>
        <v>1</v>
      </c>
      <c r="G15" s="764">
        <v>96.198599144869846</v>
      </c>
      <c r="H15" s="768">
        <f t="shared" si="0"/>
        <v>3</v>
      </c>
      <c r="I15" s="769">
        <v>99.3</v>
      </c>
      <c r="J15" s="767">
        <f t="shared" si="3"/>
        <v>5</v>
      </c>
      <c r="K15" s="764">
        <v>96.739447319062521</v>
      </c>
      <c r="L15" s="770">
        <f t="shared" si="4"/>
        <v>4</v>
      </c>
    </row>
    <row r="16" spans="1:12" ht="21.95" customHeight="1">
      <c r="A16" s="762" t="s">
        <v>114</v>
      </c>
      <c r="B16" s="763">
        <v>94.275169446726721</v>
      </c>
      <c r="C16" s="764">
        <v>100.61384145861977</v>
      </c>
      <c r="D16" s="765">
        <f t="shared" si="1"/>
        <v>16</v>
      </c>
      <c r="E16" s="766">
        <v>92.3</v>
      </c>
      <c r="F16" s="767">
        <f t="shared" si="2"/>
        <v>13</v>
      </c>
      <c r="G16" s="764">
        <v>93.831351666266784</v>
      </c>
      <c r="H16" s="768">
        <f t="shared" si="0"/>
        <v>15</v>
      </c>
      <c r="I16" s="769">
        <v>93.2</v>
      </c>
      <c r="J16" s="767">
        <f t="shared" si="3"/>
        <v>14</v>
      </c>
      <c r="K16" s="764">
        <v>94.253215590000011</v>
      </c>
      <c r="L16" s="770">
        <f t="shared" si="4"/>
        <v>16</v>
      </c>
    </row>
    <row r="17" spans="1:12" ht="21.95" customHeight="1">
      <c r="A17" s="762" t="s">
        <v>125</v>
      </c>
      <c r="B17" s="763">
        <v>95.368691308242234</v>
      </c>
      <c r="C17" s="764">
        <v>101.13328876801934</v>
      </c>
      <c r="D17" s="765">
        <f t="shared" si="1"/>
        <v>15</v>
      </c>
      <c r="E17" s="766">
        <v>96.4</v>
      </c>
      <c r="F17" s="767">
        <f t="shared" si="2"/>
        <v>4</v>
      </c>
      <c r="G17" s="764">
        <v>94.614964525329</v>
      </c>
      <c r="H17" s="768">
        <f t="shared" si="0"/>
        <v>10</v>
      </c>
      <c r="I17" s="769">
        <v>94.3</v>
      </c>
      <c r="J17" s="767">
        <f t="shared" si="3"/>
        <v>11</v>
      </c>
      <c r="K17" s="764">
        <v>95.798069807812524</v>
      </c>
      <c r="L17" s="770">
        <f t="shared" si="4"/>
        <v>9</v>
      </c>
    </row>
    <row r="18" spans="1:12" ht="21.95" customHeight="1">
      <c r="A18" s="762" t="s">
        <v>120</v>
      </c>
      <c r="B18" s="763">
        <v>96.785185244454226</v>
      </c>
      <c r="C18" s="764">
        <v>102.63540322847744</v>
      </c>
      <c r="D18" s="765">
        <f t="shared" si="1"/>
        <v>4</v>
      </c>
      <c r="E18" s="766">
        <v>94.7</v>
      </c>
      <c r="F18" s="767">
        <f t="shared" si="2"/>
        <v>9</v>
      </c>
      <c r="G18" s="764">
        <v>95.849482758620695</v>
      </c>
      <c r="H18" s="768">
        <f t="shared" si="0"/>
        <v>5</v>
      </c>
      <c r="I18" s="769">
        <v>100</v>
      </c>
      <c r="J18" s="767">
        <f t="shared" si="3"/>
        <v>1</v>
      </c>
      <c r="K18" s="764">
        <v>97.629854598125021</v>
      </c>
      <c r="L18" s="770">
        <f t="shared" si="4"/>
        <v>1</v>
      </c>
    </row>
    <row r="19" spans="1:12" ht="21.95" customHeight="1">
      <c r="A19" s="762" t="s">
        <v>225</v>
      </c>
      <c r="B19" s="763">
        <v>94.932805585785175</v>
      </c>
      <c r="C19" s="764">
        <v>101.31569432847938</v>
      </c>
      <c r="D19" s="765">
        <f t="shared" si="1"/>
        <v>13</v>
      </c>
      <c r="E19" s="766">
        <v>95</v>
      </c>
      <c r="F19" s="767">
        <f t="shared" si="2"/>
        <v>8</v>
      </c>
      <c r="G19" s="764">
        <v>95.110567473067491</v>
      </c>
      <c r="H19" s="768">
        <f t="shared" si="0"/>
        <v>9</v>
      </c>
      <c r="I19" s="769">
        <v>98.6</v>
      </c>
      <c r="J19" s="767">
        <f t="shared" si="3"/>
        <v>7</v>
      </c>
      <c r="K19" s="764">
        <v>94.442707444374989</v>
      </c>
      <c r="L19" s="770">
        <f t="shared" si="4"/>
        <v>15</v>
      </c>
    </row>
    <row r="20" spans="1:12" ht="21.95" customHeight="1" thickBot="1">
      <c r="A20" s="771" t="s">
        <v>112</v>
      </c>
      <c r="B20" s="772">
        <v>95.835427174184119</v>
      </c>
      <c r="C20" s="773">
        <v>101.62823666403406</v>
      </c>
      <c r="D20" s="774">
        <f t="shared" si="1"/>
        <v>11</v>
      </c>
      <c r="E20" s="775">
        <v>95.7</v>
      </c>
      <c r="F20" s="776">
        <f t="shared" si="2"/>
        <v>7</v>
      </c>
      <c r="G20" s="773">
        <v>95.403900709219869</v>
      </c>
      <c r="H20" s="777">
        <f t="shared" si="0"/>
        <v>7</v>
      </c>
      <c r="I20" s="778">
        <v>94.3</v>
      </c>
      <c r="J20" s="776">
        <f t="shared" si="3"/>
        <v>11</v>
      </c>
      <c r="K20" s="773">
        <v>96.386472289062482</v>
      </c>
      <c r="L20" s="779">
        <f t="shared" si="4"/>
        <v>7</v>
      </c>
    </row>
    <row r="21" spans="1:12" ht="21.95" customHeight="1">
      <c r="A21" s="780" t="s">
        <v>100</v>
      </c>
      <c r="B21" s="781">
        <v>95.808704264858221</v>
      </c>
      <c r="C21" s="782">
        <v>100.63939523619563</v>
      </c>
      <c r="D21" s="783">
        <f>RANK(C21,$C$21:$C$36)</f>
        <v>15</v>
      </c>
      <c r="E21" s="784">
        <v>94.3</v>
      </c>
      <c r="F21" s="785">
        <f>RANK(E21,$E$21:$E$36)</f>
        <v>14</v>
      </c>
      <c r="G21" s="782">
        <v>95.377512484394501</v>
      </c>
      <c r="H21" s="786">
        <f>RANK(G21,$G$21:$G$36)</f>
        <v>15</v>
      </c>
      <c r="I21" s="787">
        <v>99.1</v>
      </c>
      <c r="J21" s="785">
        <f>RANK(I21,$I$21:$I$36)</f>
        <v>7</v>
      </c>
      <c r="K21" s="782">
        <v>96.235549125833344</v>
      </c>
      <c r="L21" s="788">
        <f>RANK(K21,$K$21:$K$36)</f>
        <v>11</v>
      </c>
    </row>
    <row r="22" spans="1:12" ht="21.95" customHeight="1">
      <c r="A22" s="762" t="s">
        <v>127</v>
      </c>
      <c r="B22" s="763">
        <v>96.748856441854045</v>
      </c>
      <c r="C22" s="764">
        <v>101.62695004396434</v>
      </c>
      <c r="D22" s="765">
        <f t="shared" ref="D22:D36" si="5">RANK(C22,$C$21:$C$36)</f>
        <v>9</v>
      </c>
      <c r="E22" s="766">
        <v>96.7</v>
      </c>
      <c r="F22" s="767">
        <f t="shared" ref="F22:F36" si="6">RANK(E22,$E$21:$E$36)</f>
        <v>8</v>
      </c>
      <c r="G22" s="764">
        <v>96.057708970438313</v>
      </c>
      <c r="H22" s="768">
        <f t="shared" ref="H22:H35" si="7">RANK(G22,$G$21:$G$36)</f>
        <v>10</v>
      </c>
      <c r="I22" s="769">
        <v>92.8</v>
      </c>
      <c r="J22" s="767">
        <f t="shared" ref="J22:J36" si="8">RANK(I22,$I$21:$I$36)</f>
        <v>15</v>
      </c>
      <c r="K22" s="764">
        <v>97.234620380833334</v>
      </c>
      <c r="L22" s="789">
        <f t="shared" ref="L22:L36" si="9">RANK(K22,$K$21:$K$36)</f>
        <v>10</v>
      </c>
    </row>
    <row r="23" spans="1:12" ht="21.95" customHeight="1">
      <c r="A23" s="771" t="s">
        <v>117</v>
      </c>
      <c r="B23" s="772">
        <v>97.394354007227975</v>
      </c>
      <c r="C23" s="773">
        <v>102.30499370507142</v>
      </c>
      <c r="D23" s="774">
        <f t="shared" si="5"/>
        <v>3</v>
      </c>
      <c r="E23" s="775">
        <v>97.8</v>
      </c>
      <c r="F23" s="776">
        <f t="shared" si="6"/>
        <v>3</v>
      </c>
      <c r="G23" s="773">
        <v>96.382662335151025</v>
      </c>
      <c r="H23" s="777">
        <f t="shared" si="7"/>
        <v>8</v>
      </c>
      <c r="I23" s="778">
        <v>100</v>
      </c>
      <c r="J23" s="776">
        <f t="shared" si="8"/>
        <v>1</v>
      </c>
      <c r="K23" s="773">
        <v>98.13176715374999</v>
      </c>
      <c r="L23" s="790">
        <f t="shared" si="9"/>
        <v>2</v>
      </c>
    </row>
    <row r="24" spans="1:12" ht="21.95" customHeight="1">
      <c r="A24" s="809" t="s">
        <v>113</v>
      </c>
      <c r="B24" s="816">
        <v>96.872910645082854</v>
      </c>
      <c r="C24" s="817">
        <v>101.75725908096939</v>
      </c>
      <c r="D24" s="818">
        <f t="shared" si="5"/>
        <v>6</v>
      </c>
      <c r="E24" s="819">
        <v>96.8</v>
      </c>
      <c r="F24" s="820">
        <f t="shared" si="6"/>
        <v>6</v>
      </c>
      <c r="G24" s="817">
        <v>95.914549180327896</v>
      </c>
      <c r="H24" s="821">
        <f t="shared" si="7"/>
        <v>11</v>
      </c>
      <c r="I24" s="822">
        <v>99.2</v>
      </c>
      <c r="J24" s="820">
        <f t="shared" si="8"/>
        <v>4</v>
      </c>
      <c r="K24" s="817">
        <v>97.638946914583329</v>
      </c>
      <c r="L24" s="823">
        <f t="shared" si="9"/>
        <v>6</v>
      </c>
    </row>
    <row r="25" spans="1:12" ht="21.95" customHeight="1">
      <c r="A25" s="791" t="s">
        <v>103</v>
      </c>
      <c r="B25" s="792">
        <v>95.50735716690626</v>
      </c>
      <c r="C25" s="793">
        <v>101.28033633818268</v>
      </c>
      <c r="D25" s="794">
        <f t="shared" si="5"/>
        <v>12</v>
      </c>
      <c r="E25" s="795">
        <v>94.6</v>
      </c>
      <c r="F25" s="796">
        <f t="shared" si="6"/>
        <v>12</v>
      </c>
      <c r="G25" s="793">
        <v>96.226875000000021</v>
      </c>
      <c r="H25" s="797">
        <f t="shared" si="7"/>
        <v>9</v>
      </c>
      <c r="I25" s="798">
        <v>92.9</v>
      </c>
      <c r="J25" s="796">
        <f t="shared" si="8"/>
        <v>14</v>
      </c>
      <c r="K25" s="793">
        <v>94.672824298749987</v>
      </c>
      <c r="L25" s="799">
        <f t="shared" si="9"/>
        <v>15</v>
      </c>
    </row>
    <row r="26" spans="1:12" ht="21.95" customHeight="1">
      <c r="A26" s="762" t="s">
        <v>123</v>
      </c>
      <c r="B26" s="763">
        <v>96.863631340393397</v>
      </c>
      <c r="C26" s="764">
        <v>101.74751191217794</v>
      </c>
      <c r="D26" s="765">
        <f t="shared" si="5"/>
        <v>7</v>
      </c>
      <c r="E26" s="766">
        <v>94.3</v>
      </c>
      <c r="F26" s="767">
        <f t="shared" si="6"/>
        <v>14</v>
      </c>
      <c r="G26" s="764">
        <v>95.654521276595759</v>
      </c>
      <c r="H26" s="768">
        <f t="shared" si="7"/>
        <v>14</v>
      </c>
      <c r="I26" s="769">
        <v>99.2</v>
      </c>
      <c r="J26" s="767">
        <f t="shared" si="8"/>
        <v>4</v>
      </c>
      <c r="K26" s="764">
        <v>97.984702597916694</v>
      </c>
      <c r="L26" s="789">
        <f t="shared" si="9"/>
        <v>4</v>
      </c>
    </row>
    <row r="27" spans="1:12" ht="21.95" customHeight="1">
      <c r="A27" s="762" t="s">
        <v>110</v>
      </c>
      <c r="B27" s="763">
        <v>97.156500757360007</v>
      </c>
      <c r="C27" s="764">
        <v>102.05514785436978</v>
      </c>
      <c r="D27" s="765">
        <f t="shared" si="5"/>
        <v>5</v>
      </c>
      <c r="E27" s="766">
        <v>97</v>
      </c>
      <c r="F27" s="767">
        <f t="shared" si="6"/>
        <v>5</v>
      </c>
      <c r="G27" s="764">
        <v>96.543717485034207</v>
      </c>
      <c r="H27" s="768">
        <f t="shared" si="7"/>
        <v>5</v>
      </c>
      <c r="I27" s="769">
        <v>99.2</v>
      </c>
      <c r="J27" s="767">
        <f t="shared" si="8"/>
        <v>4</v>
      </c>
      <c r="K27" s="764">
        <v>97.554178846250025</v>
      </c>
      <c r="L27" s="789">
        <f t="shared" si="9"/>
        <v>8</v>
      </c>
    </row>
    <row r="28" spans="1:12" ht="21.95" customHeight="1">
      <c r="A28" s="762" t="s">
        <v>108</v>
      </c>
      <c r="B28" s="763">
        <v>97.947569708967677</v>
      </c>
      <c r="C28" s="764">
        <v>103.86804847186393</v>
      </c>
      <c r="D28" s="765">
        <f t="shared" si="5"/>
        <v>1</v>
      </c>
      <c r="E28" s="766">
        <v>97.5</v>
      </c>
      <c r="F28" s="767">
        <f t="shared" si="6"/>
        <v>4</v>
      </c>
      <c r="G28" s="764">
        <v>96.865310761839822</v>
      </c>
      <c r="H28" s="768">
        <f t="shared" si="7"/>
        <v>2</v>
      </c>
      <c r="I28" s="769">
        <v>100</v>
      </c>
      <c r="J28" s="767">
        <f t="shared" si="8"/>
        <v>1</v>
      </c>
      <c r="K28" s="764">
        <v>99.066414941250002</v>
      </c>
      <c r="L28" s="789">
        <f t="shared" si="9"/>
        <v>1</v>
      </c>
    </row>
    <row r="29" spans="1:12" ht="21.95" customHeight="1">
      <c r="A29" s="762" t="s">
        <v>126</v>
      </c>
      <c r="B29" s="763">
        <v>95.618491352971247</v>
      </c>
      <c r="C29" s="764">
        <v>100.43959175732276</v>
      </c>
      <c r="D29" s="765">
        <f t="shared" si="5"/>
        <v>16</v>
      </c>
      <c r="E29" s="766">
        <v>94.4</v>
      </c>
      <c r="F29" s="767">
        <f t="shared" si="6"/>
        <v>13</v>
      </c>
      <c r="G29" s="764">
        <v>96.47723880597016</v>
      </c>
      <c r="H29" s="768">
        <f t="shared" si="7"/>
        <v>7</v>
      </c>
      <c r="I29" s="769">
        <v>92.1</v>
      </c>
      <c r="J29" s="767">
        <f t="shared" si="8"/>
        <v>16</v>
      </c>
      <c r="K29" s="764">
        <v>94.424848252916675</v>
      </c>
      <c r="L29" s="789">
        <f t="shared" si="9"/>
        <v>16</v>
      </c>
    </row>
    <row r="30" spans="1:12" ht="21.95" customHeight="1">
      <c r="A30" s="762" t="s">
        <v>102</v>
      </c>
      <c r="B30" s="763">
        <v>96.740662590764444</v>
      </c>
      <c r="C30" s="764">
        <v>101.61834305752568</v>
      </c>
      <c r="D30" s="765">
        <f t="shared" si="5"/>
        <v>10</v>
      </c>
      <c r="E30" s="766">
        <v>100</v>
      </c>
      <c r="F30" s="767">
        <f t="shared" si="6"/>
        <v>1</v>
      </c>
      <c r="G30" s="764">
        <v>95.703846153846158</v>
      </c>
      <c r="H30" s="768">
        <f t="shared" si="7"/>
        <v>13</v>
      </c>
      <c r="I30" s="769">
        <v>95.7</v>
      </c>
      <c r="J30" s="767">
        <f t="shared" si="8"/>
        <v>12</v>
      </c>
      <c r="K30" s="764">
        <v>97.476496142500011</v>
      </c>
      <c r="L30" s="789">
        <f t="shared" si="9"/>
        <v>9</v>
      </c>
    </row>
    <row r="31" spans="1:12" ht="21.95" customHeight="1">
      <c r="A31" s="762" t="s">
        <v>99</v>
      </c>
      <c r="B31" s="763">
        <v>96.078166012020233</v>
      </c>
      <c r="C31" s="764">
        <v>100.92244328993722</v>
      </c>
      <c r="D31" s="765">
        <f t="shared" si="5"/>
        <v>14</v>
      </c>
      <c r="E31" s="766">
        <v>96.2</v>
      </c>
      <c r="F31" s="767">
        <f t="shared" si="6"/>
        <v>10</v>
      </c>
      <c r="G31" s="764">
        <v>95.722058823529423</v>
      </c>
      <c r="H31" s="768">
        <f t="shared" si="7"/>
        <v>12</v>
      </c>
      <c r="I31" s="769">
        <v>95.9</v>
      </c>
      <c r="J31" s="767">
        <f t="shared" si="8"/>
        <v>11</v>
      </c>
      <c r="K31" s="764">
        <v>96.168816991249997</v>
      </c>
      <c r="L31" s="789">
        <f t="shared" si="9"/>
        <v>12</v>
      </c>
    </row>
    <row r="32" spans="1:12" ht="21.95" customHeight="1">
      <c r="A32" s="762" t="s">
        <v>121</v>
      </c>
      <c r="B32" s="763">
        <v>96.315048282843748</v>
      </c>
      <c r="C32" s="764">
        <v>101.7054364127178</v>
      </c>
      <c r="D32" s="765">
        <f t="shared" si="5"/>
        <v>8</v>
      </c>
      <c r="E32" s="766">
        <v>95</v>
      </c>
      <c r="F32" s="767">
        <f t="shared" si="6"/>
        <v>11</v>
      </c>
      <c r="G32" s="764">
        <v>96.503124999999983</v>
      </c>
      <c r="H32" s="768">
        <f t="shared" si="7"/>
        <v>6</v>
      </c>
      <c r="I32" s="769">
        <v>98.4</v>
      </c>
      <c r="J32" s="767">
        <f t="shared" si="8"/>
        <v>9</v>
      </c>
      <c r="K32" s="764">
        <v>95.739081911249997</v>
      </c>
      <c r="L32" s="789">
        <f t="shared" si="9"/>
        <v>13</v>
      </c>
    </row>
    <row r="33" spans="1:12" ht="21.95" customHeight="1">
      <c r="A33" s="762" t="s">
        <v>118</v>
      </c>
      <c r="B33" s="763">
        <v>96.121756828661987</v>
      </c>
      <c r="C33" s="764">
        <v>100.96823196288025</v>
      </c>
      <c r="D33" s="765">
        <f t="shared" si="5"/>
        <v>13</v>
      </c>
      <c r="E33" s="766">
        <v>96.8</v>
      </c>
      <c r="F33" s="767">
        <f t="shared" si="6"/>
        <v>6</v>
      </c>
      <c r="G33" s="764">
        <v>96.666011235955054</v>
      </c>
      <c r="H33" s="768">
        <f t="shared" si="7"/>
        <v>4</v>
      </c>
      <c r="I33" s="769">
        <v>97.4</v>
      </c>
      <c r="J33" s="767">
        <f t="shared" si="8"/>
        <v>10</v>
      </c>
      <c r="K33" s="764">
        <v>95.30610840333334</v>
      </c>
      <c r="L33" s="789">
        <f t="shared" si="9"/>
        <v>14</v>
      </c>
    </row>
    <row r="34" spans="1:12" ht="21.95" customHeight="1">
      <c r="A34" s="762" t="s">
        <v>119</v>
      </c>
      <c r="B34" s="763">
        <v>96.116803444107788</v>
      </c>
      <c r="C34" s="764">
        <v>101.49609656188785</v>
      </c>
      <c r="D34" s="765">
        <f t="shared" si="5"/>
        <v>11</v>
      </c>
      <c r="E34" s="766">
        <v>93.7</v>
      </c>
      <c r="F34" s="767">
        <f t="shared" si="6"/>
        <v>16</v>
      </c>
      <c r="G34" s="764">
        <v>93.887771739130471</v>
      </c>
      <c r="H34" s="768">
        <f t="shared" si="7"/>
        <v>16</v>
      </c>
      <c r="I34" s="769">
        <v>93.1</v>
      </c>
      <c r="J34" s="767">
        <f t="shared" si="8"/>
        <v>13</v>
      </c>
      <c r="K34" s="764">
        <v>97.989709195833314</v>
      </c>
      <c r="L34" s="789">
        <f t="shared" si="9"/>
        <v>3</v>
      </c>
    </row>
    <row r="35" spans="1:12" ht="21.95" customHeight="1">
      <c r="A35" s="762" t="s">
        <v>116</v>
      </c>
      <c r="B35" s="763">
        <v>97.379439861793358</v>
      </c>
      <c r="C35" s="764">
        <v>102.28932758591741</v>
      </c>
      <c r="D35" s="765">
        <f t="shared" si="5"/>
        <v>4</v>
      </c>
      <c r="E35" s="766">
        <v>99.2</v>
      </c>
      <c r="F35" s="767">
        <f t="shared" si="6"/>
        <v>2</v>
      </c>
      <c r="G35" s="764">
        <v>96.685135135135113</v>
      </c>
      <c r="H35" s="768">
        <f t="shared" si="7"/>
        <v>3</v>
      </c>
      <c r="I35" s="769">
        <v>100</v>
      </c>
      <c r="J35" s="767">
        <f t="shared" si="8"/>
        <v>1</v>
      </c>
      <c r="K35" s="764">
        <v>97.882106679166682</v>
      </c>
      <c r="L35" s="789">
        <f t="shared" si="9"/>
        <v>5</v>
      </c>
    </row>
    <row r="36" spans="1:12" ht="21.95" customHeight="1" thickBot="1">
      <c r="A36" s="800" t="s">
        <v>109</v>
      </c>
      <c r="B36" s="801">
        <v>97.474018636178172</v>
      </c>
      <c r="C36" s="802">
        <v>102.38867503800229</v>
      </c>
      <c r="D36" s="803">
        <f t="shared" si="5"/>
        <v>2</v>
      </c>
      <c r="E36" s="804">
        <v>96.7</v>
      </c>
      <c r="F36" s="805">
        <f t="shared" si="6"/>
        <v>8</v>
      </c>
      <c r="G36" s="802">
        <v>97.045607245550542</v>
      </c>
      <c r="H36" s="806"/>
      <c r="I36" s="807">
        <v>99.1</v>
      </c>
      <c r="J36" s="805">
        <f t="shared" si="8"/>
        <v>7</v>
      </c>
      <c r="K36" s="802">
        <v>97.636537251666653</v>
      </c>
      <c r="L36" s="808">
        <f t="shared" si="9"/>
        <v>7</v>
      </c>
    </row>
    <row r="37" spans="1:12" ht="21.95" customHeight="1" thickBot="1">
      <c r="A37" s="824" t="s">
        <v>1196</v>
      </c>
      <c r="B37" s="825">
        <f>'종합점수(청)'!H15</f>
        <v>96.083487293708174</v>
      </c>
      <c r="C37" s="826">
        <f>'종합점수(청)'!D15</f>
        <v>102.0102848430918</v>
      </c>
      <c r="D37" s="827"/>
      <c r="E37" s="828">
        <f>'종합점수(청)'!L30</f>
        <v>95.555270405574973</v>
      </c>
      <c r="F37" s="826"/>
      <c r="G37" s="826">
        <f>'종합점수(청)'!L15</f>
        <v>95.472970810888086</v>
      </c>
      <c r="H37" s="829"/>
      <c r="I37" s="830">
        <f>'종합점수(청)'!T30</f>
        <v>97.689714878236614</v>
      </c>
      <c r="J37" s="826"/>
      <c r="K37" s="826">
        <f>'종합점수(청)'!T15</f>
        <v>96.487505705105406</v>
      </c>
      <c r="L37" s="831"/>
    </row>
  </sheetData>
  <mergeCells count="5">
    <mergeCell ref="A1:L1"/>
    <mergeCell ref="A3:A4"/>
    <mergeCell ref="B3:D3"/>
    <mergeCell ref="E3:H3"/>
    <mergeCell ref="I3:L3"/>
  </mergeCells>
  <phoneticPr fontId="23" type="noConversion"/>
  <conditionalFormatting sqref="J5:J36 F5:F37 L5:L20">
    <cfRule type="cellIs" dxfId="46" priority="13" operator="equal">
      <formula>100</formula>
    </cfRule>
  </conditionalFormatting>
  <conditionalFormatting sqref="F5:F20">
    <cfRule type="top10" dxfId="45" priority="12" rank="5"/>
  </conditionalFormatting>
  <conditionalFormatting sqref="J5:J20 L5:L20">
    <cfRule type="top10" dxfId="44" priority="11" rank="5"/>
  </conditionalFormatting>
  <conditionalFormatting sqref="H5:H20">
    <cfRule type="top10" dxfId="43" priority="10" rank="5"/>
  </conditionalFormatting>
  <conditionalFormatting sqref="F21:F36">
    <cfRule type="top10" dxfId="42" priority="9" rank="5"/>
  </conditionalFormatting>
  <conditionalFormatting sqref="H21:H36">
    <cfRule type="top10" dxfId="41" priority="8" rank="5"/>
  </conditionalFormatting>
  <conditionalFormatting sqref="J21:J36">
    <cfRule type="top10" dxfId="40" priority="7" rank="5"/>
  </conditionalFormatting>
  <conditionalFormatting sqref="L21:L36">
    <cfRule type="top10" dxfId="39" priority="6" rank="5"/>
  </conditionalFormatting>
  <conditionalFormatting sqref="E5:E37 I5:I37">
    <cfRule type="cellIs" dxfId="38" priority="5" operator="equal">
      <formula>100</formula>
    </cfRule>
  </conditionalFormatting>
  <conditionalFormatting sqref="D5:D20">
    <cfRule type="top10" dxfId="37" priority="4" rank="5"/>
  </conditionalFormatting>
  <conditionalFormatting sqref="D21:D36">
    <cfRule type="top10" dxfId="36" priority="3" rank="5"/>
  </conditionalFormatting>
  <conditionalFormatting sqref="J5:J20">
    <cfRule type="top10" dxfId="35" priority="2" rank="5"/>
  </conditionalFormatting>
  <conditionalFormatting sqref="L5:L20">
    <cfRule type="top10" dxfId="34" priority="1" rank="5"/>
  </conditionalFormatting>
  <printOptions horizontalCentered="1"/>
  <pageMargins left="0.51181102362204722" right="0.51181102362204722" top="0.59055118110236227" bottom="0.47244094488188981" header="0.31496062992125984" footer="0.31496062992125984"/>
  <pageSetup paperSize="9" scale="92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B1:S41"/>
  <sheetViews>
    <sheetView showGridLines="0" zoomScale="75" zoomScaleNormal="75" workbookViewId="0">
      <selection activeCell="B2" sqref="B2"/>
    </sheetView>
  </sheetViews>
  <sheetFormatPr defaultColWidth="9" defaultRowHeight="30" customHeight="1"/>
  <cols>
    <col min="1" max="1" width="2.125" style="387" customWidth="1"/>
    <col min="2" max="2" width="10.625" style="395" customWidth="1"/>
    <col min="3" max="5" width="10.625" style="387" customWidth="1"/>
    <col min="6" max="6" width="10.625" style="398" customWidth="1"/>
    <col min="7" max="7" width="3.125" style="387" customWidth="1"/>
    <col min="8" max="11" width="10.625" style="388" customWidth="1"/>
    <col min="12" max="15" width="10.625" style="387" customWidth="1"/>
    <col min="16" max="16" width="4.625" style="387" customWidth="1"/>
    <col min="17" max="17" width="12.5" style="387" customWidth="1"/>
    <col min="18" max="19" width="14" style="387" customWidth="1"/>
    <col min="20" max="16384" width="9" style="387"/>
  </cols>
  <sheetData>
    <row r="1" spans="2:19" ht="39.950000000000003" customHeight="1">
      <c r="B1" s="925" t="s">
        <v>1382</v>
      </c>
      <c r="C1" s="925"/>
      <c r="D1" s="925"/>
      <c r="E1" s="925"/>
      <c r="F1" s="925"/>
      <c r="G1" s="925"/>
      <c r="H1" s="925"/>
      <c r="I1" s="925"/>
      <c r="J1" s="925"/>
      <c r="K1" s="925"/>
      <c r="L1" s="925"/>
      <c r="M1" s="925"/>
      <c r="N1" s="925"/>
      <c r="O1" s="925"/>
      <c r="Q1" s="396"/>
    </row>
    <row r="2" spans="2:19" s="391" customFormat="1" ht="24" customHeight="1">
      <c r="B2" s="397"/>
      <c r="C2" s="397"/>
      <c r="D2" s="397"/>
      <c r="E2" s="397"/>
      <c r="F2" s="397"/>
      <c r="G2" s="397"/>
      <c r="H2" s="397"/>
      <c r="I2" s="397"/>
      <c r="J2" s="397"/>
      <c r="K2" s="397"/>
      <c r="L2" s="397"/>
      <c r="M2" s="397"/>
      <c r="N2" s="397"/>
      <c r="O2" s="397"/>
      <c r="Q2" s="396"/>
    </row>
    <row r="3" spans="2:19" ht="30" customHeight="1" thickBot="1">
      <c r="B3" s="393" t="s">
        <v>933</v>
      </c>
      <c r="C3" s="505" t="s">
        <v>935</v>
      </c>
      <c r="D3" s="506" t="s">
        <v>934</v>
      </c>
      <c r="E3" s="389"/>
      <c r="F3" s="399"/>
    </row>
    <row r="4" spans="2:19" ht="30" customHeight="1" thickTop="1" thickBot="1">
      <c r="B4" s="926" t="s">
        <v>896</v>
      </c>
      <c r="C4" s="928" t="s">
        <v>922</v>
      </c>
      <c r="D4" s="929"/>
      <c r="E4" s="929"/>
      <c r="F4" s="930"/>
      <c r="G4" s="340"/>
      <c r="H4" s="931" t="s">
        <v>936</v>
      </c>
      <c r="I4" s="932"/>
      <c r="J4" s="932"/>
      <c r="K4" s="933"/>
      <c r="L4" s="932" t="s">
        <v>925</v>
      </c>
      <c r="M4" s="932"/>
      <c r="N4" s="932"/>
      <c r="O4" s="934"/>
      <c r="P4" s="340"/>
      <c r="Q4" s="935" t="s">
        <v>896</v>
      </c>
      <c r="R4" s="923" t="s">
        <v>937</v>
      </c>
      <c r="S4" s="924"/>
    </row>
    <row r="5" spans="2:19" s="390" customFormat="1" ht="30" customHeight="1" thickTop="1">
      <c r="B5" s="927"/>
      <c r="C5" s="449" t="s">
        <v>1053</v>
      </c>
      <c r="D5" s="450" t="s">
        <v>927</v>
      </c>
      <c r="E5" s="451" t="s">
        <v>887</v>
      </c>
      <c r="F5" s="455" t="s">
        <v>929</v>
      </c>
      <c r="G5" s="339"/>
      <c r="H5" s="400" t="s">
        <v>926</v>
      </c>
      <c r="I5" s="401" t="s">
        <v>928</v>
      </c>
      <c r="J5" s="402" t="s">
        <v>923</v>
      </c>
      <c r="K5" s="403" t="s">
        <v>924</v>
      </c>
      <c r="L5" s="404" t="s">
        <v>926</v>
      </c>
      <c r="M5" s="405" t="s">
        <v>928</v>
      </c>
      <c r="N5" s="406" t="s">
        <v>923</v>
      </c>
      <c r="O5" s="407" t="s">
        <v>924</v>
      </c>
      <c r="P5" s="339"/>
      <c r="Q5" s="936"/>
      <c r="R5" s="497" t="s">
        <v>957</v>
      </c>
      <c r="S5" s="493" t="s">
        <v>918</v>
      </c>
    </row>
    <row r="6" spans="2:19" ht="30" customHeight="1">
      <c r="B6" s="543" t="s">
        <v>104</v>
      </c>
      <c r="C6" s="408">
        <v>93.399999999999991</v>
      </c>
      <c r="D6" s="408">
        <f>VLOOKUP($B6,'종합점수(총괄국)'!$C$4:$O$239,6,0)</f>
        <v>95.102576114127004</v>
      </c>
      <c r="E6" s="452">
        <f>D6/C6*100</f>
        <v>101.82288663182763</v>
      </c>
      <c r="F6" s="456">
        <f>IF($E6&gt;=100,5,$E6*0.05)</f>
        <v>5</v>
      </c>
      <c r="G6" s="340"/>
      <c r="H6" s="409">
        <v>93.8</v>
      </c>
      <c r="I6" s="410">
        <f>VLOOKUP($B6,'종합점수(총괄국)'!$B$245:$R$281,12,0)</f>
        <v>94.040362829322405</v>
      </c>
      <c r="J6" s="411">
        <f>I6/H6*100</f>
        <v>100.25625035108999</v>
      </c>
      <c r="K6" s="412">
        <f>RANK(J6,$J$6:$J$21)</f>
        <v>11</v>
      </c>
      <c r="L6" s="413">
        <v>94.8</v>
      </c>
      <c r="M6" s="414">
        <f>VLOOKUP($B6,'종합점수(총괄국)'!$B$245:$R$281,16,0)</f>
        <v>95.922955305681839</v>
      </c>
      <c r="N6" s="415">
        <f>M6/L6*100</f>
        <v>101.1845520102129</v>
      </c>
      <c r="O6" s="504">
        <f>RANK($N6,$N$6:$N$21)</f>
        <v>8</v>
      </c>
      <c r="P6" s="340"/>
      <c r="Q6" s="544" t="s">
        <v>104</v>
      </c>
      <c r="R6" s="498">
        <f>VLOOKUP($B6,'[1]총괄국 경영평가'!$B$6:$L$42,5,0)</f>
        <v>95.638326321983982</v>
      </c>
      <c r="S6" s="494">
        <f t="shared" ref="S6:S21" si="0">D6-R6</f>
        <v>-0.53575020785697802</v>
      </c>
    </row>
    <row r="7" spans="2:19" ht="30" customHeight="1">
      <c r="B7" s="543" t="s">
        <v>111</v>
      </c>
      <c r="C7" s="408">
        <v>93.399999999999991</v>
      </c>
      <c r="D7" s="408">
        <f>VLOOKUP($B7,'종합점수(총괄국)'!$C$4:$O$239,6,0)</f>
        <v>94.785886569113899</v>
      </c>
      <c r="E7" s="452">
        <f t="shared" ref="E7:E38" si="1">D7/C7*100</f>
        <v>101.4838185964817</v>
      </c>
      <c r="F7" s="456">
        <f t="shared" ref="F7:F38" si="2">IF($E7&gt;=100,5,$E7*0.05)</f>
        <v>5</v>
      </c>
      <c r="G7" s="340"/>
      <c r="H7" s="409">
        <v>93.8</v>
      </c>
      <c r="I7" s="410">
        <f>VLOOKUP($B7,'종합점수(총괄국)'!$B$245:$R$281,12,0)</f>
        <v>94.543660181694733</v>
      </c>
      <c r="J7" s="411">
        <f t="shared" ref="J7:J21" si="3">I7/H7*100</f>
        <v>100.79281469263832</v>
      </c>
      <c r="K7" s="412">
        <f t="shared" ref="K7:K21" si="4">RANK(J7,$J$6:$J$21)</f>
        <v>8</v>
      </c>
      <c r="L7" s="413">
        <v>94.8</v>
      </c>
      <c r="M7" s="414">
        <f>VLOOKUP($B7,'종합점수(총괄국)'!$B$245:$R$281,16,0)</f>
        <v>94.658206279597678</v>
      </c>
      <c r="N7" s="415">
        <f t="shared" ref="N7:N21" si="5">M7/L7*100</f>
        <v>99.850428564976454</v>
      </c>
      <c r="O7" s="504">
        <f t="shared" ref="O7:O21" si="6">RANK($N7,$N$6:$N$21)</f>
        <v>15</v>
      </c>
      <c r="P7" s="340"/>
      <c r="Q7" s="544" t="s">
        <v>111</v>
      </c>
      <c r="R7" s="498">
        <f>VLOOKUP($B7,'[1]총괄국 경영평가'!$B$6:$L$42,5,0)</f>
        <v>95.30045259795348</v>
      </c>
      <c r="S7" s="494">
        <f t="shared" si="0"/>
        <v>-0.51456602883958169</v>
      </c>
    </row>
    <row r="8" spans="2:19" ht="30" customHeight="1">
      <c r="B8" s="543" t="s">
        <v>107</v>
      </c>
      <c r="C8" s="408">
        <v>93.399999999999991</v>
      </c>
      <c r="D8" s="408">
        <f>VLOOKUP($B8,'종합점수(총괄국)'!$C$4:$O$239,6,0)</f>
        <v>95.917862779029463</v>
      </c>
      <c r="E8" s="452">
        <f t="shared" si="1"/>
        <v>102.69578455998874</v>
      </c>
      <c r="F8" s="456">
        <f t="shared" si="2"/>
        <v>5</v>
      </c>
      <c r="G8" s="340"/>
      <c r="H8" s="409">
        <v>93.8</v>
      </c>
      <c r="I8" s="410">
        <f>VLOOKUP($B8,'종합점수(총괄국)'!$B$245:$R$281,12,0)</f>
        <v>95.127981799870639</v>
      </c>
      <c r="J8" s="411">
        <f t="shared" si="3"/>
        <v>101.41575884847616</v>
      </c>
      <c r="K8" s="412">
        <f t="shared" si="4"/>
        <v>6</v>
      </c>
      <c r="L8" s="413">
        <v>94.8</v>
      </c>
      <c r="M8" s="414">
        <f>VLOOKUP($B8,'종합점수(총괄국)'!$B$245:$R$281,16,0)</f>
        <v>96.772781945454554</v>
      </c>
      <c r="N8" s="415">
        <f t="shared" si="5"/>
        <v>102.08099361334868</v>
      </c>
      <c r="O8" s="504">
        <f t="shared" si="6"/>
        <v>4</v>
      </c>
      <c r="P8" s="340"/>
      <c r="Q8" s="544" t="s">
        <v>107</v>
      </c>
      <c r="R8" s="498">
        <f>VLOOKUP($B8,'[1]총괄국 경영평가'!$B$6:$L$42,5,0)</f>
        <v>93.924277269474544</v>
      </c>
      <c r="S8" s="494">
        <f t="shared" si="0"/>
        <v>1.9935855095549186</v>
      </c>
    </row>
    <row r="9" spans="2:19" ht="30" customHeight="1">
      <c r="B9" s="543" t="s">
        <v>105</v>
      </c>
      <c r="C9" s="408">
        <v>93.399999999999991</v>
      </c>
      <c r="D9" s="408">
        <f>VLOOKUP($B9,'종합점수(총괄국)'!$C$4:$O$239,6,0)</f>
        <v>95.358663878262348</v>
      </c>
      <c r="E9" s="452">
        <f t="shared" si="1"/>
        <v>102.09707053347148</v>
      </c>
      <c r="F9" s="456">
        <f t="shared" si="2"/>
        <v>5</v>
      </c>
      <c r="G9" s="340"/>
      <c r="H9" s="409">
        <v>93.8</v>
      </c>
      <c r="I9" s="410">
        <f>VLOOKUP($B9,'종합점수(총괄국)'!$B$245:$R$281,12,0)</f>
        <v>93.535606060606099</v>
      </c>
      <c r="J9" s="411">
        <f t="shared" si="3"/>
        <v>99.718130128577926</v>
      </c>
      <c r="K9" s="412">
        <f t="shared" si="4"/>
        <v>13</v>
      </c>
      <c r="L9" s="413">
        <v>94.8</v>
      </c>
      <c r="M9" s="414">
        <f>VLOOKUP($B9,'종합점수(총괄국)'!$B$245:$R$281,16,0)</f>
        <v>96.945791577840922</v>
      </c>
      <c r="N9" s="415">
        <f t="shared" si="5"/>
        <v>102.2634932255706</v>
      </c>
      <c r="O9" s="504">
        <f t="shared" si="6"/>
        <v>2</v>
      </c>
      <c r="P9" s="340"/>
      <c r="Q9" s="544" t="s">
        <v>105</v>
      </c>
      <c r="R9" s="498">
        <f>VLOOKUP($B9,'[1]총괄국 경영평가'!$B$6:$L$42,5,0)</f>
        <v>95.621019441037745</v>
      </c>
      <c r="S9" s="494">
        <f t="shared" si="0"/>
        <v>-0.26235556277539729</v>
      </c>
    </row>
    <row r="10" spans="2:19" ht="30" customHeight="1">
      <c r="B10" s="543" t="s">
        <v>106</v>
      </c>
      <c r="C10" s="408">
        <v>93.399999999999991</v>
      </c>
      <c r="D10" s="408">
        <f>VLOOKUP($B10,'종합점수(총괄국)'!$C$4:$O$239,6,0)</f>
        <v>95.464746691225002</v>
      </c>
      <c r="E10" s="452">
        <f t="shared" si="1"/>
        <v>102.21064956233941</v>
      </c>
      <c r="F10" s="456">
        <f t="shared" si="2"/>
        <v>5</v>
      </c>
      <c r="G10" s="340"/>
      <c r="H10" s="409">
        <v>93.8</v>
      </c>
      <c r="I10" s="410">
        <f>VLOOKUP($B10,'종합점수(총괄국)'!$B$245:$R$281,12,0)</f>
        <v>94.005583150754845</v>
      </c>
      <c r="J10" s="411">
        <f t="shared" si="3"/>
        <v>100.2191718025105</v>
      </c>
      <c r="K10" s="412">
        <f t="shared" si="4"/>
        <v>12</v>
      </c>
      <c r="L10" s="413">
        <v>94.8</v>
      </c>
      <c r="M10" s="414">
        <f>VLOOKUP($B10,'종합점수(총괄국)'!$B$245:$R$281,16,0)</f>
        <v>96.693883567613611</v>
      </c>
      <c r="N10" s="415">
        <f t="shared" si="5"/>
        <v>101.99776747638568</v>
      </c>
      <c r="O10" s="504">
        <f t="shared" si="6"/>
        <v>5</v>
      </c>
      <c r="P10" s="340"/>
      <c r="Q10" s="544" t="s">
        <v>106</v>
      </c>
      <c r="R10" s="498">
        <f>VLOOKUP($B10,'[1]총괄국 경영평가'!$B$6:$L$42,5,0)</f>
        <v>95.519869022300057</v>
      </c>
      <c r="S10" s="494">
        <f t="shared" si="0"/>
        <v>-5.5122331075054376E-2</v>
      </c>
    </row>
    <row r="11" spans="2:19" ht="30" customHeight="1">
      <c r="B11" s="543" t="s">
        <v>122</v>
      </c>
      <c r="C11" s="408">
        <v>93.699999999999989</v>
      </c>
      <c r="D11" s="408">
        <f>VLOOKUP($B11,'종합점수(총괄국)'!$C$4:$O$239,6,0)</f>
        <v>94.845352798863047</v>
      </c>
      <c r="E11" s="452">
        <f t="shared" si="1"/>
        <v>101.22236157829569</v>
      </c>
      <c r="F11" s="456">
        <f t="shared" si="2"/>
        <v>5</v>
      </c>
      <c r="G11" s="340"/>
      <c r="H11" s="409">
        <v>94.399999999999991</v>
      </c>
      <c r="I11" s="410">
        <f>VLOOKUP($B11,'종합점수(총괄국)'!$B$245:$R$281,12,0)</f>
        <v>93.933918976389322</v>
      </c>
      <c r="J11" s="411">
        <f t="shared" si="3"/>
        <v>99.506270102107337</v>
      </c>
      <c r="K11" s="412">
        <f t="shared" si="4"/>
        <v>16</v>
      </c>
      <c r="L11" s="413">
        <v>94.8</v>
      </c>
      <c r="M11" s="414">
        <f>VLOOKUP($B11,'종합점수(총괄국)'!$B$245:$R$281,16,0)</f>
        <v>95.351034284374975</v>
      </c>
      <c r="N11" s="415">
        <f t="shared" si="5"/>
        <v>100.58125979364449</v>
      </c>
      <c r="O11" s="504">
        <f t="shared" si="6"/>
        <v>12</v>
      </c>
      <c r="P11" s="340"/>
      <c r="Q11" s="544" t="s">
        <v>122</v>
      </c>
      <c r="R11" s="498">
        <f>VLOOKUP($B11,'[1]총괄국 경영평가'!$B$6:$L$42,5,0)</f>
        <v>94.906361573991731</v>
      </c>
      <c r="S11" s="494">
        <f t="shared" si="0"/>
        <v>-6.1008775128684078E-2</v>
      </c>
    </row>
    <row r="12" spans="2:19" ht="30" customHeight="1">
      <c r="B12" s="543" t="s">
        <v>224</v>
      </c>
      <c r="C12" s="408">
        <v>93.699999999999989</v>
      </c>
      <c r="D12" s="408">
        <f>VLOOKUP($B12,'종합점수(총괄국)'!$C$4:$O$239,6,0)</f>
        <v>96.092418468809726</v>
      </c>
      <c r="E12" s="452">
        <f t="shared" si="1"/>
        <v>102.55327477994636</v>
      </c>
      <c r="F12" s="456">
        <f t="shared" si="2"/>
        <v>5</v>
      </c>
      <c r="G12" s="340"/>
      <c r="H12" s="409">
        <v>94.399999999999991</v>
      </c>
      <c r="I12" s="410">
        <f>VLOOKUP($B12,'종합점수(총괄국)'!$B$245:$R$281,12,0)</f>
        <v>96.023023298271667</v>
      </c>
      <c r="J12" s="411">
        <f t="shared" si="3"/>
        <v>101.71930434138949</v>
      </c>
      <c r="K12" s="412">
        <f t="shared" si="4"/>
        <v>2</v>
      </c>
      <c r="L12" s="413">
        <v>94.8</v>
      </c>
      <c r="M12" s="414">
        <f>VLOOKUP($B12,'종합점수(총괄국)'!$B$245:$R$281,16,0)</f>
        <v>95.8031208465909</v>
      </c>
      <c r="N12" s="415">
        <f t="shared" si="5"/>
        <v>101.058144352944</v>
      </c>
      <c r="O12" s="504">
        <f t="shared" si="6"/>
        <v>9</v>
      </c>
      <c r="P12" s="340"/>
      <c r="Q12" s="544" t="s">
        <v>224</v>
      </c>
      <c r="R12" s="498">
        <f>VLOOKUP($B12,'[1]총괄국 경영평가'!$B$6:$L$42,5,0)</f>
        <v>95.426797100156037</v>
      </c>
      <c r="S12" s="494">
        <f t="shared" si="0"/>
        <v>0.66562136865368871</v>
      </c>
    </row>
    <row r="13" spans="2:19" ht="30" customHeight="1">
      <c r="B13" s="543" t="s">
        <v>98</v>
      </c>
      <c r="C13" s="408">
        <v>94.3</v>
      </c>
      <c r="D13" s="408">
        <f>VLOOKUP($B13,'종합점수(총괄국)'!$C$4:$O$239,6,0)</f>
        <v>96.22418871244696</v>
      </c>
      <c r="E13" s="452">
        <f t="shared" si="1"/>
        <v>102.04049704395224</v>
      </c>
      <c r="F13" s="456">
        <f t="shared" si="2"/>
        <v>5</v>
      </c>
      <c r="G13" s="340"/>
      <c r="H13" s="409">
        <v>94.899999999999991</v>
      </c>
      <c r="I13" s="410">
        <f>VLOOKUP($B13,'종합점수(총괄국)'!$B$245:$R$281,12,0)</f>
        <v>95.312559823482871</v>
      </c>
      <c r="J13" s="411">
        <f t="shared" si="3"/>
        <v>100.43473111009786</v>
      </c>
      <c r="K13" s="412">
        <f t="shared" si="4"/>
        <v>9</v>
      </c>
      <c r="L13" s="413">
        <v>95.6</v>
      </c>
      <c r="M13" s="414">
        <f>VLOOKUP($B13,'종합점수(총괄국)'!$B$245:$R$281,16,0)</f>
        <v>96.875205886931795</v>
      </c>
      <c r="N13" s="415">
        <f t="shared" si="5"/>
        <v>101.33389737126757</v>
      </c>
      <c r="O13" s="504">
        <f t="shared" si="6"/>
        <v>7</v>
      </c>
      <c r="P13" s="340"/>
      <c r="Q13" s="544" t="s">
        <v>98</v>
      </c>
      <c r="R13" s="498">
        <f>VLOOKUP($B13,'[1]총괄국 경영평가'!$B$6:$L$42,5,0)</f>
        <v>95.923016361142075</v>
      </c>
      <c r="S13" s="494">
        <f t="shared" si="0"/>
        <v>0.30117235130488496</v>
      </c>
    </row>
    <row r="14" spans="2:19" ht="30" customHeight="1">
      <c r="B14" s="543" t="s">
        <v>115</v>
      </c>
      <c r="C14" s="408">
        <v>93.699999999999989</v>
      </c>
      <c r="D14" s="408">
        <f>VLOOKUP($B14,'종합점수(총괄국)'!$C$4:$O$239,6,0)</f>
        <v>95.890753474294172</v>
      </c>
      <c r="E14" s="452">
        <f t="shared" si="1"/>
        <v>102.33805066626913</v>
      </c>
      <c r="F14" s="456">
        <f t="shared" si="2"/>
        <v>5</v>
      </c>
      <c r="G14" s="340"/>
      <c r="H14" s="409">
        <v>94.899999999999991</v>
      </c>
      <c r="I14" s="410">
        <f>VLOOKUP($B14,'종합점수(총괄국)'!$B$245:$R$281,12,0)</f>
        <v>96.523035644910593</v>
      </c>
      <c r="J14" s="411">
        <f t="shared" si="3"/>
        <v>101.71025884605965</v>
      </c>
      <c r="K14" s="412">
        <f t="shared" si="4"/>
        <v>3</v>
      </c>
      <c r="L14" s="413">
        <v>94.8</v>
      </c>
      <c r="M14" s="414">
        <f>VLOOKUP($B14,'종합점수(총괄국)'!$B$245:$R$281,16,0)</f>
        <v>94.878550616761373</v>
      </c>
      <c r="N14" s="415">
        <f t="shared" si="5"/>
        <v>100.08285930038119</v>
      </c>
      <c r="O14" s="504">
        <f t="shared" si="6"/>
        <v>14</v>
      </c>
      <c r="P14" s="340"/>
      <c r="Q14" s="544" t="s">
        <v>115</v>
      </c>
      <c r="R14" s="498">
        <f>VLOOKUP($B14,'[1]총괄국 경영평가'!$B$6:$L$42,5,0)</f>
        <v>96.344324677046458</v>
      </c>
      <c r="S14" s="494">
        <f t="shared" si="0"/>
        <v>-0.45357120275228624</v>
      </c>
    </row>
    <row r="15" spans="2:19" ht="30" customHeight="1">
      <c r="B15" s="543" t="s">
        <v>101</v>
      </c>
      <c r="C15" s="408">
        <v>94.3</v>
      </c>
      <c r="D15" s="408">
        <f>VLOOKUP($B15,'종합점수(총괄국)'!$C$4:$O$239,6,0)</f>
        <v>97.138459128553208</v>
      </c>
      <c r="E15" s="452">
        <f t="shared" si="1"/>
        <v>103.01003088923989</v>
      </c>
      <c r="F15" s="456">
        <f t="shared" si="2"/>
        <v>5</v>
      </c>
      <c r="G15" s="340"/>
      <c r="H15" s="409">
        <v>94.899999999999991</v>
      </c>
      <c r="I15" s="410">
        <f>VLOOKUP($B15,'종합점수(총괄국)'!$B$245:$R$281,12,0)</f>
        <v>96.369986679071332</v>
      </c>
      <c r="J15" s="411">
        <f t="shared" si="3"/>
        <v>101.54898490945348</v>
      </c>
      <c r="K15" s="412">
        <f t="shared" si="4"/>
        <v>4</v>
      </c>
      <c r="L15" s="413">
        <v>95.6</v>
      </c>
      <c r="M15" s="414">
        <f>VLOOKUP($B15,'종합점수(총괄국)'!$B$245:$R$281,16,0)</f>
        <v>97.65834832840909</v>
      </c>
      <c r="N15" s="415">
        <f t="shared" si="5"/>
        <v>102.15308402553254</v>
      </c>
      <c r="O15" s="504">
        <f t="shared" si="6"/>
        <v>3</v>
      </c>
      <c r="P15" s="340"/>
      <c r="Q15" s="544" t="s">
        <v>101</v>
      </c>
      <c r="R15" s="498">
        <f>VLOOKUP($B15,'[1]총괄국 경영평가'!$B$6:$L$42,5,0)</f>
        <v>95.783561458477848</v>
      </c>
      <c r="S15" s="494">
        <f t="shared" si="0"/>
        <v>1.3548976700753599</v>
      </c>
    </row>
    <row r="16" spans="2:19" ht="30" customHeight="1">
      <c r="B16" s="543" t="s">
        <v>124</v>
      </c>
      <c r="C16" s="408">
        <v>93.699999999999989</v>
      </c>
      <c r="D16" s="408">
        <f>VLOOKUP($B16,'종합점수(총괄국)'!$C$4:$O$239,6,0)</f>
        <v>96.480178338550942</v>
      </c>
      <c r="E16" s="452">
        <f t="shared" si="1"/>
        <v>102.96710601766377</v>
      </c>
      <c r="F16" s="456">
        <f t="shared" si="2"/>
        <v>5</v>
      </c>
      <c r="G16" s="340"/>
      <c r="H16" s="409">
        <v>94.399999999999991</v>
      </c>
      <c r="I16" s="410">
        <f>VLOOKUP($B16,'종합점수(총괄국)'!$B$245:$R$281,12,0)</f>
        <v>96.290971803154505</v>
      </c>
      <c r="J16" s="411">
        <f t="shared" si="3"/>
        <v>102.00314809656199</v>
      </c>
      <c r="K16" s="412">
        <f t="shared" si="4"/>
        <v>1</v>
      </c>
      <c r="L16" s="413">
        <v>94.8</v>
      </c>
      <c r="M16" s="414">
        <f>VLOOKUP($B16,'종합점수(총괄국)'!$B$245:$R$281,16,0)</f>
        <v>96.519929962215926</v>
      </c>
      <c r="N16" s="415">
        <f t="shared" si="5"/>
        <v>101.81427211204212</v>
      </c>
      <c r="O16" s="504">
        <f t="shared" si="6"/>
        <v>6</v>
      </c>
      <c r="P16" s="340"/>
      <c r="Q16" s="544" t="s">
        <v>124</v>
      </c>
      <c r="R16" s="498">
        <f>VLOOKUP($B16,'[1]총괄국 경영평가'!$B$6:$L$42,5,0)</f>
        <v>94.407836393756412</v>
      </c>
      <c r="S16" s="494">
        <f t="shared" si="0"/>
        <v>2.0723419447945304</v>
      </c>
    </row>
    <row r="17" spans="2:19" ht="30" customHeight="1">
      <c r="B17" s="543" t="s">
        <v>114</v>
      </c>
      <c r="C17" s="408">
        <v>93.699999999999989</v>
      </c>
      <c r="D17" s="408">
        <f>VLOOKUP($B17,'종합점수(총괄국)'!$C$4:$O$239,6,0)</f>
        <v>94.594416269980101</v>
      </c>
      <c r="E17" s="452">
        <f t="shared" si="1"/>
        <v>100.95455311630748</v>
      </c>
      <c r="F17" s="456">
        <f t="shared" si="2"/>
        <v>5</v>
      </c>
      <c r="G17" s="340"/>
      <c r="H17" s="409">
        <v>94.399999999999991</v>
      </c>
      <c r="I17" s="410">
        <f>VLOOKUP($B17,'종합점수(총괄국)'!$B$245:$R$281,12,0)</f>
        <v>94.099703701707497</v>
      </c>
      <c r="J17" s="411">
        <f t="shared" si="3"/>
        <v>99.681889514520662</v>
      </c>
      <c r="K17" s="412">
        <f t="shared" si="4"/>
        <v>15</v>
      </c>
      <c r="L17" s="413">
        <v>94.8</v>
      </c>
      <c r="M17" s="414">
        <f>VLOOKUP($B17,'종합점수(총괄국)'!$B$245:$R$281,16,0)</f>
        <v>94.656962129829566</v>
      </c>
      <c r="N17" s="415">
        <f t="shared" si="5"/>
        <v>99.849116170706296</v>
      </c>
      <c r="O17" s="504">
        <f t="shared" si="6"/>
        <v>16</v>
      </c>
      <c r="P17" s="340"/>
      <c r="Q17" s="544" t="s">
        <v>114</v>
      </c>
      <c r="R17" s="498">
        <f>VLOOKUP($B17,'[1]총괄국 경영평가'!$B$6:$L$42,5,0)</f>
        <v>94.46436171960562</v>
      </c>
      <c r="S17" s="494">
        <f t="shared" si="0"/>
        <v>0.13005455037448144</v>
      </c>
    </row>
    <row r="18" spans="2:19" ht="30" customHeight="1">
      <c r="B18" s="543" t="s">
        <v>125</v>
      </c>
      <c r="C18" s="408">
        <v>94.3</v>
      </c>
      <c r="D18" s="408">
        <f>VLOOKUP($B18,'종합점수(총괄국)'!$C$4:$O$239,6,0)</f>
        <v>95.554461926316151</v>
      </c>
      <c r="E18" s="452">
        <f t="shared" si="1"/>
        <v>101.3302883630076</v>
      </c>
      <c r="F18" s="456">
        <f t="shared" si="2"/>
        <v>5</v>
      </c>
      <c r="G18" s="340"/>
      <c r="H18" s="409">
        <v>94.899999999999991</v>
      </c>
      <c r="I18" s="410">
        <f>VLOOKUP($B18,'종합점수(총괄국)'!$B$245:$R$281,12,0)</f>
        <v>94.624066909544183</v>
      </c>
      <c r="J18" s="411">
        <f t="shared" si="3"/>
        <v>99.709238050099259</v>
      </c>
      <c r="K18" s="412">
        <f t="shared" si="4"/>
        <v>14</v>
      </c>
      <c r="L18" s="413">
        <v>95.6</v>
      </c>
      <c r="M18" s="414">
        <f>VLOOKUP($B18,'종합점수(총괄국)'!$B$245:$R$281,16,0)</f>
        <v>96.18006346164772</v>
      </c>
      <c r="N18" s="415">
        <f t="shared" si="5"/>
        <v>100.60676094314616</v>
      </c>
      <c r="O18" s="504">
        <f t="shared" si="6"/>
        <v>11</v>
      </c>
      <c r="P18" s="340"/>
      <c r="Q18" s="544" t="s">
        <v>125</v>
      </c>
      <c r="R18" s="498">
        <f>VLOOKUP($B18,'[1]총괄국 경영평가'!$B$6:$L$42,5,0)</f>
        <v>96.066275648606492</v>
      </c>
      <c r="S18" s="494">
        <f t="shared" si="0"/>
        <v>-0.51181372229034139</v>
      </c>
    </row>
    <row r="19" spans="2:19" ht="30" customHeight="1">
      <c r="B19" s="543" t="s">
        <v>120</v>
      </c>
      <c r="C19" s="408">
        <v>94.3</v>
      </c>
      <c r="D19" s="408">
        <f>VLOOKUP($B19,'종합점수(총괄국)'!$C$4:$O$239,6,0)</f>
        <v>96.869214039639161</v>
      </c>
      <c r="E19" s="452">
        <f t="shared" si="1"/>
        <v>102.72451117671173</v>
      </c>
      <c r="F19" s="456">
        <f t="shared" si="2"/>
        <v>5</v>
      </c>
      <c r="G19" s="340"/>
      <c r="H19" s="409">
        <v>94.399999999999991</v>
      </c>
      <c r="I19" s="410">
        <f>VLOOKUP($B19,'종합점수(총괄국)'!$B$245:$R$281,12,0)</f>
        <v>95.810917721519004</v>
      </c>
      <c r="J19" s="411">
        <f t="shared" si="3"/>
        <v>101.49461623042268</v>
      </c>
      <c r="K19" s="412">
        <f t="shared" si="4"/>
        <v>5</v>
      </c>
      <c r="L19" s="413">
        <v>95.6</v>
      </c>
      <c r="M19" s="414">
        <f>VLOOKUP($B19,'종합점수(총괄국)'!$B$245:$R$281,16,0)</f>
        <v>97.845322361931849</v>
      </c>
      <c r="N19" s="415">
        <f t="shared" si="5"/>
        <v>102.34866355850612</v>
      </c>
      <c r="O19" s="504">
        <f t="shared" si="6"/>
        <v>1</v>
      </c>
      <c r="P19" s="340"/>
      <c r="Q19" s="544" t="s">
        <v>120</v>
      </c>
      <c r="R19" s="498">
        <f>VLOOKUP($B19,'[1]총괄국 경영평가'!$B$6:$L$42,5,0)</f>
        <v>96.092395063176156</v>
      </c>
      <c r="S19" s="494">
        <f t="shared" si="0"/>
        <v>0.77681897646300513</v>
      </c>
    </row>
    <row r="20" spans="2:19" s="391" customFormat="1" ht="30" customHeight="1">
      <c r="B20" s="543" t="s">
        <v>225</v>
      </c>
      <c r="C20" s="408">
        <v>93.699999999999989</v>
      </c>
      <c r="D20" s="408">
        <f>VLOOKUP($B20,'종합점수(총괄국)'!$C$4:$O$239,6,0)</f>
        <v>95.313017683933552</v>
      </c>
      <c r="E20" s="452">
        <f t="shared" si="1"/>
        <v>101.72147031369644</v>
      </c>
      <c r="F20" s="456">
        <f t="shared" si="2"/>
        <v>5</v>
      </c>
      <c r="G20" s="392"/>
      <c r="H20" s="409">
        <v>94.399999999999991</v>
      </c>
      <c r="I20" s="410">
        <f>VLOOKUP($B20,'종합점수(총괄국)'!$B$245:$R$281,12,0)</f>
        <v>95.458056162587397</v>
      </c>
      <c r="J20" s="411">
        <f t="shared" si="3"/>
        <v>101.12082220613073</v>
      </c>
      <c r="K20" s="412">
        <f t="shared" si="4"/>
        <v>7</v>
      </c>
      <c r="L20" s="413">
        <v>94.8</v>
      </c>
      <c r="M20" s="414">
        <f>VLOOKUP($B20,'종합점수(총괄국)'!$B$245:$R$281,16,0)</f>
        <v>94.895665277272713</v>
      </c>
      <c r="N20" s="415">
        <f t="shared" si="5"/>
        <v>100.10091273973916</v>
      </c>
      <c r="O20" s="504">
        <f t="shared" si="6"/>
        <v>13</v>
      </c>
      <c r="P20" s="392"/>
      <c r="Q20" s="544" t="s">
        <v>225</v>
      </c>
      <c r="R20" s="499">
        <f>VLOOKUP($B20,'[1]총괄국 경영평가'!$B$6:$L$42,5,0)</f>
        <v>95.380964052438969</v>
      </c>
      <c r="S20" s="494">
        <f t="shared" si="0"/>
        <v>-6.7946368505417354E-2</v>
      </c>
    </row>
    <row r="21" spans="2:19" ht="30" customHeight="1">
      <c r="B21" s="543" t="s">
        <v>112</v>
      </c>
      <c r="C21" s="408">
        <v>94.3</v>
      </c>
      <c r="D21" s="408">
        <f>VLOOKUP($B21,'종합점수(총괄국)'!$C$4:$O$239,6,0)</f>
        <v>95.774379267975434</v>
      </c>
      <c r="E21" s="452">
        <f t="shared" si="1"/>
        <v>101.56349869350522</v>
      </c>
      <c r="F21" s="456">
        <f t="shared" si="2"/>
        <v>5</v>
      </c>
      <c r="G21" s="340"/>
      <c r="H21" s="409">
        <v>94.899999999999991</v>
      </c>
      <c r="I21" s="410">
        <f>VLOOKUP($B21,'종합점수(총괄국)'!$B$245:$R$281,12,0)</f>
        <v>95.29117647058824</v>
      </c>
      <c r="J21" s="411">
        <f t="shared" si="3"/>
        <v>100.41219859914463</v>
      </c>
      <c r="K21" s="412">
        <f t="shared" si="4"/>
        <v>10</v>
      </c>
      <c r="L21" s="413">
        <v>95.6</v>
      </c>
      <c r="M21" s="414">
        <f>VLOOKUP($B21,'종합점수(총괄국)'!$B$245:$R$281,16,0)</f>
        <v>96.370674619886358</v>
      </c>
      <c r="N21" s="415">
        <f t="shared" si="5"/>
        <v>100.80614499988114</v>
      </c>
      <c r="O21" s="504">
        <f t="shared" si="6"/>
        <v>10</v>
      </c>
      <c r="P21" s="340"/>
      <c r="Q21" s="544" t="s">
        <v>112</v>
      </c>
      <c r="R21" s="498">
        <f>VLOOKUP($B21,'[1]총괄국 경영평가'!$B$6:$L$42,5,0)</f>
        <v>95.63244805341273</v>
      </c>
      <c r="S21" s="494">
        <f t="shared" si="0"/>
        <v>0.14193121456270319</v>
      </c>
    </row>
    <row r="22" spans="2:19" ht="30" customHeight="1">
      <c r="B22" s="446" t="s">
        <v>919</v>
      </c>
      <c r="C22" s="416">
        <f>AVERAGE(C6:C21)</f>
        <v>93.793749999999989</v>
      </c>
      <c r="D22" s="416">
        <f t="shared" ref="D22:E22" si="7">AVERAGE(D6:D21)</f>
        <v>95.712911008820015</v>
      </c>
      <c r="E22" s="453">
        <f t="shared" si="7"/>
        <v>102.04599078266905</v>
      </c>
      <c r="F22" s="457"/>
      <c r="G22" s="340"/>
      <c r="H22" s="417">
        <v>94.36875000000002</v>
      </c>
      <c r="I22" s="418">
        <f t="shared" ref="I22:J22" si="8">AVERAGE(I6:I21)</f>
        <v>95.061913200842199</v>
      </c>
      <c r="J22" s="419">
        <f t="shared" si="8"/>
        <v>100.73397423933004</v>
      </c>
      <c r="K22" s="420"/>
      <c r="L22" s="421">
        <v>95.049999999999969</v>
      </c>
      <c r="M22" s="422">
        <f t="shared" ref="M22:N22" si="9">AVERAGE(M6:M21)</f>
        <v>96.126781028252537</v>
      </c>
      <c r="N22" s="423">
        <f t="shared" si="9"/>
        <v>101.13202189114281</v>
      </c>
      <c r="O22" s="424"/>
      <c r="P22" s="340"/>
      <c r="Q22" s="502" t="s">
        <v>895</v>
      </c>
      <c r="R22" s="500">
        <f t="shared" ref="R22:S22" si="10">AVERAGE(R6:R21)</f>
        <v>95.402017922160013</v>
      </c>
      <c r="S22" s="495">
        <f t="shared" si="10"/>
        <v>0.31089308665998949</v>
      </c>
    </row>
    <row r="23" spans="2:19" ht="30" customHeight="1">
      <c r="B23" s="543" t="s">
        <v>100</v>
      </c>
      <c r="C23" s="408">
        <v>95.199999999999989</v>
      </c>
      <c r="D23" s="408">
        <f>VLOOKUP($B23,'종합점수(총괄국)'!$C$4:$O$239,6,0)</f>
        <v>95.7597913416908</v>
      </c>
      <c r="E23" s="452">
        <f t="shared" si="1"/>
        <v>100.58801611522144</v>
      </c>
      <c r="F23" s="456">
        <f t="shared" si="2"/>
        <v>5</v>
      </c>
      <c r="G23" s="340"/>
      <c r="H23" s="425">
        <v>95.6</v>
      </c>
      <c r="I23" s="426">
        <f>VLOOKUP($B23,'종합점수(총괄국)'!$B$245:$R$281,12,0)</f>
        <v>95.307411991199118</v>
      </c>
      <c r="J23" s="427">
        <f t="shared" ref="J23:J38" si="11">I23/H23*100</f>
        <v>99.693945597488622</v>
      </c>
      <c r="K23" s="412">
        <f>RANK($J23,$J$23:$J$38)</f>
        <v>15</v>
      </c>
      <c r="L23" s="428">
        <v>96.6</v>
      </c>
      <c r="M23" s="429">
        <f>VLOOKUP($B23,'종합점수(총괄국)'!$B$245:$R$281,16,0)</f>
        <v>96.202675043939394</v>
      </c>
      <c r="N23" s="430">
        <f t="shared" ref="N23:N38" si="12">M23/L23*100</f>
        <v>99.588690521676398</v>
      </c>
      <c r="O23" s="504">
        <f>RANK($N23,$N$23:$N$38)</f>
        <v>13</v>
      </c>
      <c r="P23" s="340"/>
      <c r="Q23" s="544" t="s">
        <v>100</v>
      </c>
      <c r="R23" s="498">
        <f>VLOOKUP($B23,'[1]총괄국 경영평가'!$B$6:$L$42,5,0)</f>
        <v>95.870986667813995</v>
      </c>
      <c r="S23" s="494">
        <f t="shared" ref="S23:S38" si="13">D23-R23</f>
        <v>-0.1111953261231946</v>
      </c>
    </row>
    <row r="24" spans="2:19" ht="30" customHeight="1">
      <c r="B24" s="543" t="s">
        <v>127</v>
      </c>
      <c r="C24" s="408">
        <v>95.199999999999989</v>
      </c>
      <c r="D24" s="408">
        <f>VLOOKUP($B24,'종합점수(총괄국)'!$C$4:$O$239,6,0)</f>
        <v>96.557698502393649</v>
      </c>
      <c r="E24" s="452">
        <f t="shared" si="1"/>
        <v>101.42615388906897</v>
      </c>
      <c r="F24" s="456">
        <f t="shared" si="2"/>
        <v>5</v>
      </c>
      <c r="G24" s="340"/>
      <c r="H24" s="425">
        <v>95.6</v>
      </c>
      <c r="I24" s="426">
        <f>VLOOKUP($B24,'종합점수(총괄국)'!$B$245:$R$281,12,0)</f>
        <v>95.782660934744229</v>
      </c>
      <c r="J24" s="427">
        <f t="shared" si="11"/>
        <v>100.19106792337263</v>
      </c>
      <c r="K24" s="412">
        <f t="shared" ref="K24:K38" si="14">RANK($J24,$J$23:$J$38)</f>
        <v>12</v>
      </c>
      <c r="L24" s="428">
        <v>96.6</v>
      </c>
      <c r="M24" s="429">
        <f>VLOOKUP($B24,'종합점수(총괄국)'!$B$245:$R$281,16,0)</f>
        <v>97.107230649242439</v>
      </c>
      <c r="N24" s="430">
        <f t="shared" si="12"/>
        <v>100.52508348782862</v>
      </c>
      <c r="O24" s="504">
        <f t="shared" ref="O24:O38" si="15">RANK($N24,$N$23:$N$38)</f>
        <v>11</v>
      </c>
      <c r="P24" s="340"/>
      <c r="Q24" s="544" t="s">
        <v>127</v>
      </c>
      <c r="R24" s="498">
        <f>VLOOKUP($B24,'[1]총괄국 경영평가'!$B$6:$L$42,5,0)</f>
        <v>96.580064665102668</v>
      </c>
      <c r="S24" s="494">
        <f t="shared" si="13"/>
        <v>-2.2366162709019477E-2</v>
      </c>
    </row>
    <row r="25" spans="2:19" ht="30" customHeight="1">
      <c r="B25" s="543" t="s">
        <v>117</v>
      </c>
      <c r="C25" s="408">
        <v>95.199999999999989</v>
      </c>
      <c r="D25" s="408">
        <f>VLOOKUP($B25,'종합점수(총괄국)'!$C$4:$O$239,6,0)</f>
        <v>97.557654372525718</v>
      </c>
      <c r="E25" s="452">
        <f t="shared" si="1"/>
        <v>102.4765277022329</v>
      </c>
      <c r="F25" s="456">
        <f t="shared" si="2"/>
        <v>5</v>
      </c>
      <c r="G25" s="340"/>
      <c r="H25" s="425">
        <v>95.6</v>
      </c>
      <c r="I25" s="426">
        <f>VLOOKUP($B25,'종합점수(총괄국)'!$B$245:$R$281,12,0)</f>
        <v>96.556613228223995</v>
      </c>
      <c r="J25" s="427">
        <f t="shared" si="11"/>
        <v>101.00064145211715</v>
      </c>
      <c r="K25" s="412">
        <f t="shared" si="14"/>
        <v>8</v>
      </c>
      <c r="L25" s="428">
        <v>96.6</v>
      </c>
      <c r="M25" s="429">
        <f>VLOOKUP($B25,'종합점수(총괄국)'!$B$245:$R$281,16,0)</f>
        <v>98.30160650340909</v>
      </c>
      <c r="N25" s="430">
        <f t="shared" si="12"/>
        <v>101.76149741553738</v>
      </c>
      <c r="O25" s="504">
        <f t="shared" si="15"/>
        <v>3</v>
      </c>
      <c r="P25" s="340"/>
      <c r="Q25" s="544" t="s">
        <v>117</v>
      </c>
      <c r="R25" s="498">
        <f>VLOOKUP($B25,'[1]총괄국 경영평가'!$B$6:$L$42,5,0)</f>
        <v>96.726754759203502</v>
      </c>
      <c r="S25" s="494">
        <f t="shared" si="13"/>
        <v>0.83089961332221662</v>
      </c>
    </row>
    <row r="26" spans="2:19" ht="30" customHeight="1">
      <c r="B26" s="543" t="s">
        <v>113</v>
      </c>
      <c r="C26" s="408">
        <v>95.199999999999989</v>
      </c>
      <c r="D26" s="408">
        <f>VLOOKUP($B26,'종합점수(총괄국)'!$C$4:$O$239,6,0)</f>
        <v>97.029824820493644</v>
      </c>
      <c r="E26" s="452">
        <f t="shared" si="1"/>
        <v>101.92208489547654</v>
      </c>
      <c r="F26" s="456">
        <f t="shared" si="2"/>
        <v>5</v>
      </c>
      <c r="G26" s="340"/>
      <c r="H26" s="425">
        <v>95.6</v>
      </c>
      <c r="I26" s="426">
        <f>VLOOKUP($B26,'종합점수(총괄국)'!$B$245:$R$281,12,0)</f>
        <v>96.030253623188401</v>
      </c>
      <c r="J26" s="427">
        <f t="shared" si="11"/>
        <v>100.45005609120126</v>
      </c>
      <c r="K26" s="412">
        <f t="shared" si="14"/>
        <v>10</v>
      </c>
      <c r="L26" s="428">
        <v>96.6</v>
      </c>
      <c r="M26" s="429">
        <f>VLOOKUP($B26,'종합점수(총괄국)'!$B$245:$R$281,16,0)</f>
        <v>97.853588104166661</v>
      </c>
      <c r="N26" s="430">
        <f t="shared" si="12"/>
        <v>101.29771025276054</v>
      </c>
      <c r="O26" s="504">
        <f t="shared" si="15"/>
        <v>6</v>
      </c>
      <c r="P26" s="340"/>
      <c r="Q26" s="544" t="s">
        <v>113</v>
      </c>
      <c r="R26" s="498">
        <f>VLOOKUP($B26,'[1]총괄국 경영평가'!$B$6:$L$42,5,0)</f>
        <v>96.718841923525858</v>
      </c>
      <c r="S26" s="494">
        <f t="shared" si="13"/>
        <v>0.31098289696778636</v>
      </c>
    </row>
    <row r="27" spans="2:19" ht="30" customHeight="1">
      <c r="B27" s="543" t="s">
        <v>103</v>
      </c>
      <c r="C27" s="408">
        <v>94.3</v>
      </c>
      <c r="D27" s="408">
        <f>VLOOKUP($B27,'종합점수(총괄국)'!$C$4:$O$239,6,0)</f>
        <v>95.405223511484621</v>
      </c>
      <c r="E27" s="452">
        <f t="shared" si="1"/>
        <v>101.17202917442695</v>
      </c>
      <c r="F27" s="456">
        <f t="shared" si="2"/>
        <v>5</v>
      </c>
      <c r="G27" s="340"/>
      <c r="H27" s="425">
        <v>94.899999999999991</v>
      </c>
      <c r="I27" s="426">
        <f>VLOOKUP($B27,'종합점수(총괄국)'!$B$245:$R$281,12,0)</f>
        <v>96.252037037037027</v>
      </c>
      <c r="J27" s="427">
        <f t="shared" si="11"/>
        <v>101.42469656168286</v>
      </c>
      <c r="K27" s="412">
        <f t="shared" si="14"/>
        <v>2</v>
      </c>
      <c r="L27" s="428">
        <v>95.6</v>
      </c>
      <c r="M27" s="429">
        <f>VLOOKUP($B27,'종합점수(총괄국)'!$B$245:$R$281,16,0)</f>
        <v>94.432644039772711</v>
      </c>
      <c r="N27" s="430">
        <f t="shared" si="12"/>
        <v>98.778916359594888</v>
      </c>
      <c r="O27" s="504">
        <f t="shared" si="15"/>
        <v>15</v>
      </c>
      <c r="P27" s="340"/>
      <c r="Q27" s="544" t="s">
        <v>103</v>
      </c>
      <c r="R27" s="498">
        <f>VLOOKUP($B27,'[1]총괄국 경영평가'!$B$6:$L$42,5,0)</f>
        <v>95.195787536887551</v>
      </c>
      <c r="S27" s="494">
        <f t="shared" si="13"/>
        <v>0.20943597459707064</v>
      </c>
    </row>
    <row r="28" spans="2:19" ht="30" customHeight="1">
      <c r="B28" s="543" t="s">
        <v>123</v>
      </c>
      <c r="C28" s="408">
        <v>95.199999999999989</v>
      </c>
      <c r="D28" s="408">
        <f>VLOOKUP($B28,'종합점수(총괄국)'!$C$4:$O$239,6,0)</f>
        <v>96.947023565009474</v>
      </c>
      <c r="E28" s="452">
        <f t="shared" si="1"/>
        <v>101.83510878677467</v>
      </c>
      <c r="F28" s="456">
        <f t="shared" si="2"/>
        <v>5</v>
      </c>
      <c r="G28" s="340"/>
      <c r="H28" s="425">
        <v>95.6</v>
      </c>
      <c r="I28" s="426">
        <f>VLOOKUP($B28,'종합점수(총괄국)'!$B$245:$R$281,12,0)</f>
        <v>95.646875000000009</v>
      </c>
      <c r="J28" s="427">
        <f t="shared" si="11"/>
        <v>100.04903242677825</v>
      </c>
      <c r="K28" s="412">
        <f t="shared" si="14"/>
        <v>13</v>
      </c>
      <c r="L28" s="428">
        <v>96.6</v>
      </c>
      <c r="M28" s="429">
        <f>VLOOKUP($B28,'종합점수(총괄국)'!$B$245:$R$281,16,0)</f>
        <v>98.167911452651524</v>
      </c>
      <c r="N28" s="430">
        <f t="shared" si="12"/>
        <v>101.62309674187529</v>
      </c>
      <c r="O28" s="504">
        <f t="shared" si="15"/>
        <v>4</v>
      </c>
      <c r="P28" s="340"/>
      <c r="Q28" s="544" t="s">
        <v>123</v>
      </c>
      <c r="R28" s="498">
        <f>VLOOKUP($B28,'[1]총괄국 경영평가'!$B$6:$L$42,5,0)</f>
        <v>97.634190867048133</v>
      </c>
      <c r="S28" s="494">
        <f t="shared" si="13"/>
        <v>-0.6871673020386595</v>
      </c>
    </row>
    <row r="29" spans="2:19" ht="30" customHeight="1">
      <c r="B29" s="543" t="s">
        <v>110</v>
      </c>
      <c r="C29" s="408">
        <v>95.199999999999989</v>
      </c>
      <c r="D29" s="408">
        <f>VLOOKUP($B29,'종합점수(총괄국)'!$C$4:$O$239,6,0)</f>
        <v>97.202143437225132</v>
      </c>
      <c r="E29" s="452">
        <f t="shared" si="1"/>
        <v>102.10309184582474</v>
      </c>
      <c r="F29" s="456">
        <f t="shared" si="2"/>
        <v>5</v>
      </c>
      <c r="G29" s="340"/>
      <c r="H29" s="425">
        <v>95.6</v>
      </c>
      <c r="I29" s="426">
        <f>VLOOKUP($B29,'종합점수(총괄국)'!$B$245:$R$281,12,0)</f>
        <v>96.615187232495515</v>
      </c>
      <c r="J29" s="427">
        <f t="shared" si="11"/>
        <v>101.06191133106226</v>
      </c>
      <c r="K29" s="412">
        <f t="shared" si="14"/>
        <v>7</v>
      </c>
      <c r="L29" s="428">
        <v>96.6</v>
      </c>
      <c r="M29" s="429">
        <f>VLOOKUP($B29,'종합점수(총괄국)'!$B$245:$R$281,16,0)</f>
        <v>97.578798951136363</v>
      </c>
      <c r="N29" s="430">
        <f t="shared" si="12"/>
        <v>101.0132494318182</v>
      </c>
      <c r="O29" s="504">
        <f t="shared" si="15"/>
        <v>8</v>
      </c>
      <c r="P29" s="340"/>
      <c r="Q29" s="544" t="s">
        <v>110</v>
      </c>
      <c r="R29" s="498">
        <f>VLOOKUP($B29,'[1]총괄국 경영평가'!$B$6:$L$42,5,0)</f>
        <v>98.118951796830885</v>
      </c>
      <c r="S29" s="494">
        <f t="shared" si="13"/>
        <v>-0.9168083596057528</v>
      </c>
    </row>
    <row r="30" spans="2:19" ht="30" customHeight="1">
      <c r="B30" s="543" t="s">
        <v>108</v>
      </c>
      <c r="C30" s="408">
        <v>94.3</v>
      </c>
      <c r="D30" s="408">
        <f>VLOOKUP($B30,'종합점수(총괄국)'!$C$4:$O$239,6,0)</f>
        <v>97.505726992853852</v>
      </c>
      <c r="E30" s="452">
        <f t="shared" si="1"/>
        <v>103.39949840175382</v>
      </c>
      <c r="F30" s="456">
        <f t="shared" si="2"/>
        <v>5</v>
      </c>
      <c r="G30" s="340"/>
      <c r="H30" s="425">
        <v>94.899999999999991</v>
      </c>
      <c r="I30" s="426">
        <f>VLOOKUP($B30,'종합점수(총괄국)'!$B$245:$R$281,12,0)</f>
        <v>96.293848637786454</v>
      </c>
      <c r="J30" s="427">
        <f t="shared" si="11"/>
        <v>101.46875515045993</v>
      </c>
      <c r="K30" s="412">
        <f t="shared" si="14"/>
        <v>1</v>
      </c>
      <c r="L30" s="428">
        <v>95.6</v>
      </c>
      <c r="M30" s="429">
        <f>VLOOKUP($B30,'종합점수(총괄국)'!$B$245:$R$281,16,0)</f>
        <v>98.707681873484844</v>
      </c>
      <c r="N30" s="430">
        <f t="shared" si="12"/>
        <v>103.25071325678333</v>
      </c>
      <c r="O30" s="504">
        <f t="shared" si="15"/>
        <v>1</v>
      </c>
      <c r="P30" s="340"/>
      <c r="Q30" s="544" t="s">
        <v>108</v>
      </c>
      <c r="R30" s="498">
        <f>VLOOKUP($B30,'[1]총괄국 경영평가'!$B$6:$L$42,5,0)</f>
        <v>97.495952169332412</v>
      </c>
      <c r="S30" s="494">
        <f t="shared" si="13"/>
        <v>9.7748235214396573E-3</v>
      </c>
    </row>
    <row r="31" spans="2:19" ht="30" customHeight="1">
      <c r="B31" s="543" t="s">
        <v>126</v>
      </c>
      <c r="C31" s="408">
        <v>95.199999999999989</v>
      </c>
      <c r="D31" s="408">
        <f>VLOOKUP($B31,'종합점수(총괄국)'!$C$4:$O$239,6,0)</f>
        <v>95.585813276098492</v>
      </c>
      <c r="E31" s="452">
        <f t="shared" si="1"/>
        <v>100.40526604632196</v>
      </c>
      <c r="F31" s="456">
        <f t="shared" si="2"/>
        <v>5</v>
      </c>
      <c r="G31" s="340"/>
      <c r="H31" s="425">
        <v>95.6</v>
      </c>
      <c r="I31" s="426">
        <f>VLOOKUP($B31,'종합점수(총괄국)'!$B$245:$R$281,12,0)</f>
        <v>96.75866666666667</v>
      </c>
      <c r="J31" s="427">
        <f t="shared" si="11"/>
        <v>101.21199442119946</v>
      </c>
      <c r="K31" s="412">
        <f t="shared" si="14"/>
        <v>5</v>
      </c>
      <c r="L31" s="428">
        <v>96.6</v>
      </c>
      <c r="M31" s="429">
        <f>VLOOKUP($B31,'종합점수(총괄국)'!$B$245:$R$281,16,0)</f>
        <v>94.074624440909105</v>
      </c>
      <c r="N31" s="430">
        <f t="shared" si="12"/>
        <v>97.385739586862428</v>
      </c>
      <c r="O31" s="504">
        <f t="shared" si="15"/>
        <v>16</v>
      </c>
      <c r="P31" s="340"/>
      <c r="Q31" s="544" t="s">
        <v>126</v>
      </c>
      <c r="R31" s="498">
        <f>VLOOKUP($B31,'[1]총괄국 경영평가'!$B$6:$L$42,5,0)</f>
        <v>95.995061001777174</v>
      </c>
      <c r="S31" s="494">
        <f t="shared" si="13"/>
        <v>-0.40924772567868217</v>
      </c>
    </row>
    <row r="32" spans="2:19" ht="30" customHeight="1">
      <c r="B32" s="543" t="s">
        <v>102</v>
      </c>
      <c r="C32" s="408">
        <v>95.199999999999989</v>
      </c>
      <c r="D32" s="408">
        <f>VLOOKUP($B32,'종합점수(총괄국)'!$C$4:$O$239,6,0)</f>
        <v>96.770036358736888</v>
      </c>
      <c r="E32" s="452">
        <f t="shared" si="1"/>
        <v>101.64919785581607</v>
      </c>
      <c r="F32" s="456">
        <f t="shared" si="2"/>
        <v>5</v>
      </c>
      <c r="G32" s="340"/>
      <c r="H32" s="425">
        <v>95.6</v>
      </c>
      <c r="I32" s="426">
        <f>VLOOKUP($B32,'종합점수(총괄국)'!$B$245:$R$281,12,0)</f>
        <v>95.915064102564102</v>
      </c>
      <c r="J32" s="427">
        <f t="shared" si="11"/>
        <v>100.32956496084111</v>
      </c>
      <c r="K32" s="412">
        <f t="shared" si="14"/>
        <v>11</v>
      </c>
      <c r="L32" s="428">
        <v>96.6</v>
      </c>
      <c r="M32" s="429">
        <f>VLOOKUP($B32,'종합점수(총괄국)'!$B$245:$R$281,16,0)</f>
        <v>97.327117705303039</v>
      </c>
      <c r="N32" s="430">
        <f t="shared" si="12"/>
        <v>100.75270983985823</v>
      </c>
      <c r="O32" s="504">
        <f t="shared" si="15"/>
        <v>9</v>
      </c>
      <c r="P32" s="340"/>
      <c r="Q32" s="544" t="s">
        <v>102</v>
      </c>
      <c r="R32" s="498">
        <f>VLOOKUP($B32,'[1]총괄국 경영평가'!$B$6:$L$42,5,0)</f>
        <v>97.292959806436684</v>
      </c>
      <c r="S32" s="494">
        <f t="shared" si="13"/>
        <v>-0.52292344769979593</v>
      </c>
    </row>
    <row r="33" spans="2:19" ht="30" customHeight="1">
      <c r="B33" s="543" t="s">
        <v>99</v>
      </c>
      <c r="C33" s="408">
        <v>95.199999999999989</v>
      </c>
      <c r="D33" s="408">
        <f>VLOOKUP($B33,'종합점수(총괄국)'!$C$4:$O$239,6,0)</f>
        <v>96.079545756631035</v>
      </c>
      <c r="E33" s="452">
        <f t="shared" si="1"/>
        <v>100.92389260150321</v>
      </c>
      <c r="F33" s="456">
        <f t="shared" si="2"/>
        <v>5</v>
      </c>
      <c r="G33" s="340"/>
      <c r="H33" s="425">
        <v>95.6</v>
      </c>
      <c r="I33" s="426">
        <f>VLOOKUP($B33,'종합점수(총괄국)'!$B$245:$R$281,12,0)</f>
        <v>95.445992366412213</v>
      </c>
      <c r="J33" s="427">
        <f t="shared" si="11"/>
        <v>99.838904148966762</v>
      </c>
      <c r="K33" s="412">
        <f t="shared" si="14"/>
        <v>14</v>
      </c>
      <c r="L33" s="428">
        <v>96.6</v>
      </c>
      <c r="M33" s="429">
        <f>VLOOKUP($B33,'종합점수(총괄국)'!$B$245:$R$281,16,0)</f>
        <v>96.447788173863657</v>
      </c>
      <c r="N33" s="430">
        <f t="shared" si="12"/>
        <v>99.842430821805024</v>
      </c>
      <c r="O33" s="504">
        <f t="shared" si="15"/>
        <v>12</v>
      </c>
      <c r="P33" s="340"/>
      <c r="Q33" s="544" t="s">
        <v>99</v>
      </c>
      <c r="R33" s="498">
        <f>VLOOKUP($B33,'[1]총괄국 경영평가'!$B$6:$L$42,5,0)</f>
        <v>96.400918344126936</v>
      </c>
      <c r="S33" s="494">
        <f t="shared" si="13"/>
        <v>-0.32137258749590103</v>
      </c>
    </row>
    <row r="34" spans="2:19" ht="30" customHeight="1">
      <c r="B34" s="543" t="s">
        <v>121</v>
      </c>
      <c r="C34" s="408">
        <v>94.699999999999989</v>
      </c>
      <c r="D34" s="408">
        <f>VLOOKUP($B34,'종합점수(총괄국)'!$C$4:$O$239,6,0)</f>
        <v>96.510934534821374</v>
      </c>
      <c r="E34" s="452">
        <f t="shared" si="1"/>
        <v>101.91228567562976</v>
      </c>
      <c r="F34" s="456">
        <f t="shared" si="2"/>
        <v>5</v>
      </c>
      <c r="G34" s="340"/>
      <c r="H34" s="425">
        <v>95.6</v>
      </c>
      <c r="I34" s="426">
        <f>VLOOKUP($B34,'종합점수(총괄국)'!$B$245:$R$281,12,0)</f>
        <v>96.528160919540213</v>
      </c>
      <c r="J34" s="427">
        <f t="shared" si="11"/>
        <v>100.97087962295002</v>
      </c>
      <c r="K34" s="412">
        <f t="shared" si="14"/>
        <v>9</v>
      </c>
      <c r="L34" s="428">
        <v>95.6</v>
      </c>
      <c r="M34" s="429">
        <f>VLOOKUP($B34,'종합점수(총괄국)'!$B$245:$R$281,16,0)</f>
        <v>96.126438101136358</v>
      </c>
      <c r="N34" s="430">
        <f t="shared" si="12"/>
        <v>100.55066746980792</v>
      </c>
      <c r="O34" s="504">
        <f t="shared" si="15"/>
        <v>10</v>
      </c>
      <c r="P34" s="340"/>
      <c r="Q34" s="544" t="s">
        <v>121</v>
      </c>
      <c r="R34" s="498">
        <f>VLOOKUP($B34,'[1]총괄국 경영평가'!$B$6:$L$42,5,0)</f>
        <v>95.38640601312963</v>
      </c>
      <c r="S34" s="494">
        <f t="shared" si="13"/>
        <v>1.1245285216917438</v>
      </c>
    </row>
    <row r="35" spans="2:19" ht="30" customHeight="1">
      <c r="B35" s="543" t="s">
        <v>118</v>
      </c>
      <c r="C35" s="408">
        <v>95.199999999999989</v>
      </c>
      <c r="D35" s="408">
        <f>VLOOKUP($B35,'종합점수(총괄국)'!$C$4:$O$239,6,0)</f>
        <v>96.439921692159075</v>
      </c>
      <c r="E35" s="452">
        <f t="shared" si="1"/>
        <v>101.30243875226795</v>
      </c>
      <c r="F35" s="456">
        <f t="shared" si="2"/>
        <v>5</v>
      </c>
      <c r="G35" s="340"/>
      <c r="H35" s="425">
        <v>95.6</v>
      </c>
      <c r="I35" s="426">
        <f>VLOOKUP($B35,'종합점수(총괄국)'!$B$245:$R$281,12,0)</f>
        <v>96.909114583333334</v>
      </c>
      <c r="J35" s="427">
        <f t="shared" si="11"/>
        <v>101.36936671896792</v>
      </c>
      <c r="K35" s="412">
        <f t="shared" si="14"/>
        <v>4</v>
      </c>
      <c r="L35" s="428">
        <v>96.6</v>
      </c>
      <c r="M35" s="429">
        <f>VLOOKUP($B35,'종합점수(총괄국)'!$B$245:$R$281,16,0)</f>
        <v>95.732825821212117</v>
      </c>
      <c r="N35" s="430">
        <f t="shared" si="12"/>
        <v>99.102304162745469</v>
      </c>
      <c r="O35" s="504">
        <f t="shared" si="15"/>
        <v>14</v>
      </c>
      <c r="P35" s="340"/>
      <c r="Q35" s="544" t="s">
        <v>118</v>
      </c>
      <c r="R35" s="498">
        <f>VLOOKUP($B35,'[1]총괄국 경영평가'!$B$6:$L$42,5,0)</f>
        <v>96.431003935533766</v>
      </c>
      <c r="S35" s="494">
        <f t="shared" si="13"/>
        <v>8.9177566253084706E-3</v>
      </c>
    </row>
    <row r="36" spans="2:19" s="391" customFormat="1" ht="30" customHeight="1">
      <c r="B36" s="543" t="s">
        <v>119</v>
      </c>
      <c r="C36" s="408">
        <v>94.699999999999989</v>
      </c>
      <c r="D36" s="408">
        <f>VLOOKUP($B36,'종합점수(총괄국)'!$C$4:$O$239,6,0)</f>
        <v>96.052855362701393</v>
      </c>
      <c r="E36" s="452">
        <f t="shared" si="1"/>
        <v>101.42856954878712</v>
      </c>
      <c r="F36" s="456">
        <f t="shared" si="2"/>
        <v>5</v>
      </c>
      <c r="G36" s="392"/>
      <c r="H36" s="607">
        <v>95.6</v>
      </c>
      <c r="I36" s="608">
        <f>VLOOKUP($B36,'종합점수(총괄국)'!$B$245:$R$281,12,0)</f>
        <v>94.26198979591841</v>
      </c>
      <c r="J36" s="609">
        <f t="shared" si="11"/>
        <v>98.600407736316328</v>
      </c>
      <c r="K36" s="610">
        <f t="shared" si="14"/>
        <v>16</v>
      </c>
      <c r="L36" s="611">
        <v>95.6</v>
      </c>
      <c r="M36" s="612">
        <f>VLOOKUP($B36,'종합점수(총괄국)'!$B$245:$R$281,16,0)</f>
        <v>97.480863599242426</v>
      </c>
      <c r="N36" s="613">
        <f t="shared" si="12"/>
        <v>101.96743054314061</v>
      </c>
      <c r="O36" s="614">
        <f t="shared" si="15"/>
        <v>2</v>
      </c>
      <c r="P36" s="392"/>
      <c r="Q36" s="544" t="s">
        <v>119</v>
      </c>
      <c r="R36" s="499">
        <f>VLOOKUP($B36,'[1]총괄국 경영평가'!$B$6:$L$42,5,0)</f>
        <v>96.568427162825387</v>
      </c>
      <c r="S36" s="615">
        <f t="shared" si="13"/>
        <v>-0.51557180012399328</v>
      </c>
    </row>
    <row r="37" spans="2:19" ht="30" customHeight="1">
      <c r="B37" s="543" t="s">
        <v>116</v>
      </c>
      <c r="C37" s="408">
        <v>95.199999999999989</v>
      </c>
      <c r="D37" s="408">
        <f>VLOOKUP($B37,'종합점수(총괄국)'!$C$4:$O$239,6,0)</f>
        <v>97.587128544009644</v>
      </c>
      <c r="E37" s="452">
        <f t="shared" si="1"/>
        <v>102.50748796639671</v>
      </c>
      <c r="F37" s="456">
        <f t="shared" si="2"/>
        <v>5</v>
      </c>
      <c r="G37" s="340"/>
      <c r="H37" s="425">
        <v>95.6</v>
      </c>
      <c r="I37" s="426">
        <f>VLOOKUP($B37,'종합점수(총괄국)'!$B$245:$R$281,12,0)</f>
        <v>96.929838709677398</v>
      </c>
      <c r="J37" s="427">
        <f t="shared" si="11"/>
        <v>101.39104467539477</v>
      </c>
      <c r="K37" s="412">
        <f t="shared" si="14"/>
        <v>3</v>
      </c>
      <c r="L37" s="428">
        <v>96.6</v>
      </c>
      <c r="M37" s="429">
        <f>VLOOKUP($B37,'종합점수(총괄국)'!$B$245:$R$281,16,0)</f>
        <v>98.074642435606066</v>
      </c>
      <c r="N37" s="430">
        <f t="shared" si="12"/>
        <v>101.52654496439553</v>
      </c>
      <c r="O37" s="504">
        <f t="shared" si="15"/>
        <v>5</v>
      </c>
      <c r="P37" s="340"/>
      <c r="Q37" s="544" t="s">
        <v>116</v>
      </c>
      <c r="R37" s="498">
        <f>VLOOKUP($B37,'[1]총괄국 경영평가'!$B$6:$L$42,5,0)</f>
        <v>96.778287168214533</v>
      </c>
      <c r="S37" s="494">
        <f t="shared" si="13"/>
        <v>0.80884137579511162</v>
      </c>
    </row>
    <row r="38" spans="2:19" ht="30" customHeight="1">
      <c r="B38" s="543" t="s">
        <v>109</v>
      </c>
      <c r="C38" s="408">
        <v>95.199999999999989</v>
      </c>
      <c r="D38" s="408">
        <f>VLOOKUP($B38,'종합점수(총괄국)'!$C$4:$O$239,6,0)</f>
        <v>97.407241510441963</v>
      </c>
      <c r="E38" s="452">
        <f t="shared" si="1"/>
        <v>102.31853099836341</v>
      </c>
      <c r="F38" s="456">
        <f t="shared" si="2"/>
        <v>5</v>
      </c>
      <c r="G38" s="340"/>
      <c r="H38" s="425">
        <v>95.6</v>
      </c>
      <c r="I38" s="426">
        <f>VLOOKUP($B38,'종합점수(총괄국)'!$B$245:$R$281,12,0)</f>
        <v>96.690163573099497</v>
      </c>
      <c r="J38" s="427">
        <f t="shared" si="11"/>
        <v>101.14033846558526</v>
      </c>
      <c r="K38" s="412">
        <f t="shared" si="14"/>
        <v>6</v>
      </c>
      <c r="L38" s="428">
        <v>96.6</v>
      </c>
      <c r="M38" s="429">
        <f>VLOOKUP($B38,'종합점수(총괄국)'!$B$245:$R$281,16,0)</f>
        <v>97.851397501515137</v>
      </c>
      <c r="N38" s="430">
        <f t="shared" si="12"/>
        <v>101.29544254815232</v>
      </c>
      <c r="O38" s="504">
        <f t="shared" si="15"/>
        <v>7</v>
      </c>
      <c r="P38" s="340"/>
      <c r="Q38" s="544" t="s">
        <v>109</v>
      </c>
      <c r="R38" s="498">
        <f>VLOOKUP($B38,'[1]총괄국 경영평가'!$B$6:$L$42,5,0)</f>
        <v>96.999133373067707</v>
      </c>
      <c r="S38" s="494">
        <f t="shared" si="13"/>
        <v>0.40810813737425633</v>
      </c>
    </row>
    <row r="39" spans="2:19" s="391" customFormat="1" ht="30" customHeight="1">
      <c r="B39" s="446" t="s">
        <v>920</v>
      </c>
      <c r="C39" s="416">
        <f>AVERAGE(C23:C38)</f>
        <v>95.02500000000002</v>
      </c>
      <c r="D39" s="416">
        <f t="shared" ref="D39:E39" si="16">AVERAGE(D23:D38)</f>
        <v>96.649910223704794</v>
      </c>
      <c r="E39" s="453">
        <f t="shared" si="16"/>
        <v>101.71063626599165</v>
      </c>
      <c r="F39" s="458"/>
      <c r="G39" s="392"/>
      <c r="H39" s="431">
        <v>95.512499999999974</v>
      </c>
      <c r="I39" s="432">
        <f t="shared" ref="I39:J39" si="17">AVERAGE(I23:I38)</f>
        <v>96.120242400117903</v>
      </c>
      <c r="J39" s="433">
        <f t="shared" si="17"/>
        <v>100.63703795527404</v>
      </c>
      <c r="K39" s="420"/>
      <c r="L39" s="434">
        <v>96.34999999999998</v>
      </c>
      <c r="M39" s="435">
        <f t="shared" ref="M39:N39" si="18">AVERAGE(M23:M38)</f>
        <v>96.96673964978693</v>
      </c>
      <c r="N39" s="436">
        <f t="shared" si="18"/>
        <v>100.64138921279013</v>
      </c>
      <c r="O39" s="424"/>
      <c r="P39" s="392"/>
      <c r="Q39" s="502" t="s">
        <v>894</v>
      </c>
      <c r="R39" s="500">
        <f t="shared" ref="R39:S39" si="19">AVERAGE(R23:R38)</f>
        <v>96.637107949428554</v>
      </c>
      <c r="S39" s="495">
        <f t="shared" si="19"/>
        <v>1.2802274276245917E-2</v>
      </c>
    </row>
    <row r="40" spans="2:19" ht="30" customHeight="1" thickBot="1">
      <c r="B40" s="447" t="s">
        <v>921</v>
      </c>
      <c r="C40" s="448">
        <f>AVERAGE(C6:C21,C23:C38)</f>
        <v>94.409374999999955</v>
      </c>
      <c r="D40" s="448">
        <f t="shared" ref="D40:E40" si="20">AVERAGE(D6:D21,D23:D38)</f>
        <v>96.181410616262411</v>
      </c>
      <c r="E40" s="454">
        <f t="shared" si="20"/>
        <v>101.87831352433034</v>
      </c>
      <c r="F40" s="459"/>
      <c r="G40" s="340"/>
      <c r="H40" s="437">
        <v>94.940624999999983</v>
      </c>
      <c r="I40" s="438">
        <f t="shared" ref="I40:J40" si="21">AVERAGE(I6:I21,I23:I38)</f>
        <v>95.591077800480051</v>
      </c>
      <c r="J40" s="439">
        <f t="shared" si="21"/>
        <v>100.68550609730205</v>
      </c>
      <c r="K40" s="440"/>
      <c r="L40" s="441">
        <v>95.699999999999946</v>
      </c>
      <c r="M40" s="442">
        <f t="shared" ref="M40:N40" si="22">AVERAGE(M6:M21,M23:M38)</f>
        <v>96.546760339019755</v>
      </c>
      <c r="N40" s="443">
        <f t="shared" si="22"/>
        <v>100.88670555196646</v>
      </c>
      <c r="O40" s="444"/>
      <c r="P40" s="340"/>
      <c r="Q40" s="503" t="s">
        <v>893</v>
      </c>
      <c r="R40" s="501">
        <f t="shared" ref="R40:S40" si="23">AVERAGE(R6:R21,R23:R38)</f>
        <v>96.019562935794255</v>
      </c>
      <c r="S40" s="496">
        <f t="shared" si="23"/>
        <v>0.16184768046811771</v>
      </c>
    </row>
    <row r="41" spans="2:19" ht="30" customHeight="1" thickTop="1"/>
  </sheetData>
  <mergeCells count="7">
    <mergeCell ref="R4:S4"/>
    <mergeCell ref="B1:O1"/>
    <mergeCell ref="B4:B5"/>
    <mergeCell ref="C4:F4"/>
    <mergeCell ref="H4:K4"/>
    <mergeCell ref="L4:O4"/>
    <mergeCell ref="Q4:Q5"/>
  </mergeCells>
  <phoneticPr fontId="23" type="noConversion"/>
  <conditionalFormatting sqref="F23:F38 F6:F21">
    <cfRule type="cellIs" dxfId="33" priority="12" operator="lessThan">
      <formula>5</formula>
    </cfRule>
  </conditionalFormatting>
  <conditionalFormatting sqref="N6:N40 J6:J40">
    <cfRule type="cellIs" dxfId="32" priority="11" operator="lessThan">
      <formula>100</formula>
    </cfRule>
  </conditionalFormatting>
  <conditionalFormatting sqref="K6:K21">
    <cfRule type="top10" dxfId="31" priority="9" bottom="1" rank="5"/>
    <cfRule type="top10" dxfId="30" priority="10" rank="5"/>
  </conditionalFormatting>
  <conditionalFormatting sqref="O6:O21">
    <cfRule type="top10" dxfId="29" priority="7" bottom="1" rank="5"/>
    <cfRule type="top10" dxfId="28" priority="8" rank="5"/>
  </conditionalFormatting>
  <conditionalFormatting sqref="O23:O38">
    <cfRule type="top10" dxfId="27" priority="5" bottom="1" rank="5"/>
    <cfRule type="top10" dxfId="26" priority="6" rank="5"/>
  </conditionalFormatting>
  <conditionalFormatting sqref="K23:K38">
    <cfRule type="top10" dxfId="25" priority="3" bottom="1" rank="5"/>
    <cfRule type="top10" dxfId="24" priority="4" rank="5"/>
  </conditionalFormatting>
  <conditionalFormatting sqref="F6:F21">
    <cfRule type="cellIs" dxfId="23" priority="2" operator="lessThan">
      <formula>5</formula>
    </cfRule>
  </conditionalFormatting>
  <conditionalFormatting sqref="F23:F38">
    <cfRule type="cellIs" dxfId="22" priority="1" operator="lessThan">
      <formula>5</formula>
    </cfRule>
  </conditionalFormatting>
  <printOptions horizontalCentered="1"/>
  <pageMargins left="0.37" right="0.32" top="0.6692913385826772" bottom="0.55118110236220474" header="0.31496062992125984" footer="0.31496062992125984"/>
  <pageSetup paperSize="9" scale="62" orientation="portrait" r:id="rId1"/>
  <ignoredErrors>
    <ignoredError sqref="D22:E22 I22:S22" formula="1"/>
  </ignoredErrors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B1:S36"/>
  <sheetViews>
    <sheetView showGridLines="0" tabSelected="1" zoomScale="75" zoomScaleNormal="75" workbookViewId="0">
      <selection activeCell="B1" sqref="B1:Q1"/>
    </sheetView>
  </sheetViews>
  <sheetFormatPr defaultColWidth="9" defaultRowHeight="35.1" customHeight="1"/>
  <cols>
    <col min="1" max="1" width="2.125" style="387" customWidth="1"/>
    <col min="2" max="2" width="10.625" style="395" customWidth="1"/>
    <col min="3" max="7" width="10.625" style="387" customWidth="1"/>
    <col min="8" max="8" width="3.125" style="387" customWidth="1"/>
    <col min="9" max="12" width="10.625" style="387" customWidth="1"/>
    <col min="13" max="13" width="3.125" style="387" customWidth="1"/>
    <col min="14" max="14" width="20" style="387" bestFit="1" customWidth="1"/>
    <col min="15" max="15" width="3.125" style="387" customWidth="1"/>
    <col min="16" max="16" width="17.125" style="387" bestFit="1" customWidth="1"/>
    <col min="17" max="16384" width="9" style="387"/>
  </cols>
  <sheetData>
    <row r="1" spans="2:19" ht="35.1" customHeight="1">
      <c r="B1" s="939" t="s">
        <v>1383</v>
      </c>
      <c r="C1" s="939"/>
      <c r="D1" s="939"/>
      <c r="E1" s="939"/>
      <c r="F1" s="939"/>
      <c r="G1" s="939"/>
      <c r="H1" s="939"/>
      <c r="I1" s="939"/>
      <c r="J1" s="939"/>
      <c r="K1" s="939"/>
      <c r="L1" s="939"/>
      <c r="M1" s="939"/>
      <c r="N1" s="939"/>
      <c r="O1" s="939"/>
      <c r="P1" s="939"/>
      <c r="Q1" s="939"/>
    </row>
    <row r="2" spans="2:19" s="391" customFormat="1" ht="50.1" customHeight="1" thickBot="1">
      <c r="B2" s="662"/>
      <c r="C2" s="662"/>
      <c r="D2" s="662"/>
      <c r="E2" s="389"/>
      <c r="F2" s="389"/>
      <c r="G2" s="389"/>
    </row>
    <row r="3" spans="2:19" ht="35.1" customHeight="1" thickTop="1">
      <c r="B3" s="945" t="s">
        <v>896</v>
      </c>
      <c r="C3" s="943" t="s">
        <v>1380</v>
      </c>
      <c r="D3" s="944"/>
      <c r="E3" s="944"/>
      <c r="F3" s="944"/>
      <c r="G3" s="947" t="s">
        <v>1060</v>
      </c>
      <c r="H3" s="340"/>
      <c r="I3" s="940" t="s">
        <v>1064</v>
      </c>
      <c r="J3" s="941"/>
      <c r="K3" s="941"/>
      <c r="L3" s="942"/>
      <c r="N3" s="678" t="s">
        <v>1066</v>
      </c>
      <c r="O3" s="677"/>
      <c r="P3" s="708" t="s">
        <v>1061</v>
      </c>
      <c r="Q3" s="937" t="s">
        <v>1063</v>
      </c>
    </row>
    <row r="4" spans="2:19" s="390" customFormat="1" ht="35.1" customHeight="1">
      <c r="B4" s="946"/>
      <c r="C4" s="663" t="s">
        <v>926</v>
      </c>
      <c r="D4" s="664" t="s">
        <v>1054</v>
      </c>
      <c r="E4" s="664" t="s">
        <v>1055</v>
      </c>
      <c r="F4" s="672" t="s">
        <v>1056</v>
      </c>
      <c r="G4" s="948"/>
      <c r="H4" s="339"/>
      <c r="I4" s="667" t="s">
        <v>1057</v>
      </c>
      <c r="J4" s="663" t="s">
        <v>1058</v>
      </c>
      <c r="K4" s="663" t="s">
        <v>1059</v>
      </c>
      <c r="L4" s="1052" t="s">
        <v>1384</v>
      </c>
      <c r="N4" s="1053" t="s">
        <v>1062</v>
      </c>
      <c r="O4" s="679"/>
      <c r="P4" s="1054" t="s">
        <v>1065</v>
      </c>
      <c r="Q4" s="938"/>
    </row>
    <row r="5" spans="2:19" ht="35.1" customHeight="1">
      <c r="B5" s="665" t="s">
        <v>104</v>
      </c>
      <c r="C5" s="408">
        <v>93.399999999999991</v>
      </c>
      <c r="D5" s="408">
        <f>VLOOKUP($B5,'종합점수(총괄국)'!$C$4:$O$239,6,0)</f>
        <v>95.102576114127004</v>
      </c>
      <c r="E5" s="408">
        <f>D5/C5*100</f>
        <v>101.82288663182763</v>
      </c>
      <c r="F5" s="673">
        <f>VLOOKUP($B5,'항목별(다량)'!$C$125:$E$156,3,0)</f>
        <v>73.344791150876048</v>
      </c>
      <c r="G5" s="675">
        <f>VLOOKUP($B5,'[3]경평종합성적(총괄국)'!D$8:F$42,3,0)-5</f>
        <v>95.573000000000008</v>
      </c>
      <c r="H5" s="340"/>
      <c r="I5" s="668">
        <f>D5/MAX($D$5:$D$20)*45</f>
        <v>44.056864433808485</v>
      </c>
      <c r="J5" s="669">
        <f>E5/MAX($E$5:$E$20)*45</f>
        <v>44.481395247410489</v>
      </c>
      <c r="K5" s="669">
        <f>F5/MAX($F$5:$F$20)*10</f>
        <v>7.3344791150876043</v>
      </c>
      <c r="L5" s="670">
        <f>SUM(I5:K5)*0.8</f>
        <v>76.698191037045262</v>
      </c>
      <c r="N5" s="687">
        <f>G5/MAX($G$5:$G$20)*20</f>
        <v>19.99372404631654</v>
      </c>
      <c r="O5" s="339"/>
      <c r="P5" s="710">
        <f>L5+N5</f>
        <v>96.691915083361806</v>
      </c>
      <c r="Q5" s="709">
        <f>RANK(P5,$P$5:$P$20)</f>
        <v>16</v>
      </c>
    </row>
    <row r="6" spans="2:19" ht="35.1" customHeight="1">
      <c r="B6" s="665" t="s">
        <v>111</v>
      </c>
      <c r="C6" s="408">
        <v>93.399999999999991</v>
      </c>
      <c r="D6" s="408">
        <f>VLOOKUP($B6,'종합점수(총괄국)'!$C$4:$O$239,6,0)</f>
        <v>94.785886569113899</v>
      </c>
      <c r="E6" s="408">
        <f t="shared" ref="E6:E36" si="0">D6/C6*100</f>
        <v>101.4838185964817</v>
      </c>
      <c r="F6" s="673">
        <f>VLOOKUP($B6,'항목별(다량)'!$C$125:$E$156,3,0)</f>
        <v>97.222283142916027</v>
      </c>
      <c r="G6" s="675">
        <f>VLOOKUP($B6,'[3]경평종합성적(총괄국)'!D$8:F$42,3,0)-5</f>
        <v>91.644000000000005</v>
      </c>
      <c r="H6" s="340"/>
      <c r="I6" s="668">
        <f t="shared" ref="I6:I20" si="1">D6/MAX($D$5:$D$20)*45</f>
        <v>43.910156017250941</v>
      </c>
      <c r="J6" s="669">
        <f t="shared" ref="J6:J20" si="2">E6/MAX($E$5:$E$20)*45</f>
        <v>44.333273152320814</v>
      </c>
      <c r="K6" s="669">
        <f t="shared" ref="K6:K20" si="3">F6/MAX($F$5:$F$20)*10</f>
        <v>9.7222283142916019</v>
      </c>
      <c r="L6" s="670">
        <f t="shared" ref="L6:L36" si="4">SUM(I6:K6)*0.8</f>
        <v>78.372525987090683</v>
      </c>
      <c r="N6" s="687">
        <f t="shared" ref="N6:N19" si="5">G6/MAX($G$5:$G$20)*20</f>
        <v>19.171783312239153</v>
      </c>
      <c r="O6" s="701"/>
      <c r="P6" s="710">
        <f t="shared" ref="P6:P19" si="6">L6+N6</f>
        <v>97.544309299329839</v>
      </c>
      <c r="Q6" s="709">
        <f t="shared" ref="Q6:Q20" si="7">RANK(P6,$P$5:$P$20)</f>
        <v>15</v>
      </c>
    </row>
    <row r="7" spans="2:19" ht="35.1" customHeight="1">
      <c r="B7" s="717" t="s">
        <v>107</v>
      </c>
      <c r="C7" s="408">
        <v>93.399999999999991</v>
      </c>
      <c r="D7" s="408">
        <f>VLOOKUP($B7,'종합점수(총괄국)'!$C$4:$O$239,6,0)</f>
        <v>95.917862779029463</v>
      </c>
      <c r="E7" s="408">
        <f t="shared" si="0"/>
        <v>102.69578455998874</v>
      </c>
      <c r="F7" s="673">
        <f>VLOOKUP($B7,'항목별(다량)'!$C$125:$E$156,3,0)</f>
        <v>100</v>
      </c>
      <c r="G7" s="675">
        <f>VLOOKUP($B7,'[3]경평종합성적(총괄국)'!D$8:F$42,3,0)-5</f>
        <v>93.602999999999994</v>
      </c>
      <c r="H7" s="340"/>
      <c r="I7" s="668">
        <f t="shared" si="1"/>
        <v>44.434551091078369</v>
      </c>
      <c r="J7" s="669">
        <f t="shared" si="2"/>
        <v>44.862721283604827</v>
      </c>
      <c r="K7" s="669">
        <f t="shared" si="3"/>
        <v>10</v>
      </c>
      <c r="L7" s="670">
        <f t="shared" si="4"/>
        <v>79.437817899746562</v>
      </c>
      <c r="N7" s="687">
        <f t="shared" si="5"/>
        <v>19.58160308776921</v>
      </c>
      <c r="O7" s="701"/>
      <c r="P7" s="710">
        <f t="shared" si="6"/>
        <v>99.019420987515772</v>
      </c>
      <c r="Q7" s="709">
        <f t="shared" si="7"/>
        <v>2</v>
      </c>
    </row>
    <row r="8" spans="2:19" ht="35.1" customHeight="1">
      <c r="B8" s="665" t="s">
        <v>105</v>
      </c>
      <c r="C8" s="408">
        <v>93.399999999999991</v>
      </c>
      <c r="D8" s="408">
        <f>VLOOKUP($B8,'종합점수(총괄국)'!$C$4:$O$239,6,0)</f>
        <v>95.358663878262348</v>
      </c>
      <c r="E8" s="408">
        <f t="shared" si="0"/>
        <v>102.09707053347148</v>
      </c>
      <c r="F8" s="673">
        <f>VLOOKUP($B8,'항목별(다량)'!$C$125:$E$156,3,0)</f>
        <v>97.840065325228096</v>
      </c>
      <c r="G8" s="675">
        <f>VLOOKUP($B8,'[3]경평종합성적(총괄국)'!D$8:F$42,3,0)-5</f>
        <v>94.893000000000001</v>
      </c>
      <c r="H8" s="340"/>
      <c r="I8" s="668">
        <f t="shared" si="1"/>
        <v>44.175498695556861</v>
      </c>
      <c r="J8" s="669">
        <f t="shared" si="2"/>
        <v>44.601172665856666</v>
      </c>
      <c r="K8" s="669">
        <f t="shared" si="3"/>
        <v>9.7840065325228096</v>
      </c>
      <c r="L8" s="670">
        <f t="shared" si="4"/>
        <v>78.848542315149075</v>
      </c>
      <c r="N8" s="687">
        <f t="shared" si="5"/>
        <v>19.85146909615807</v>
      </c>
      <c r="O8" s="701"/>
      <c r="P8" s="710">
        <f t="shared" si="6"/>
        <v>98.700011411307145</v>
      </c>
      <c r="Q8" s="709">
        <f t="shared" si="7"/>
        <v>8</v>
      </c>
    </row>
    <row r="9" spans="2:19" ht="35.1" customHeight="1">
      <c r="B9" s="665" t="s">
        <v>106</v>
      </c>
      <c r="C9" s="408">
        <v>93.399999999999991</v>
      </c>
      <c r="D9" s="408">
        <f>VLOOKUP($B9,'종합점수(총괄국)'!$C$4:$O$239,6,0)</f>
        <v>95.464746691225002</v>
      </c>
      <c r="E9" s="408">
        <f t="shared" si="0"/>
        <v>102.21064956233941</v>
      </c>
      <c r="F9" s="673">
        <f>VLOOKUP($B9,'항목별(다량)'!$C$125:$E$156,3,0)</f>
        <v>100</v>
      </c>
      <c r="G9" s="675">
        <f>VLOOKUP($B9,'[3]경평종합성적(총괄국)'!D$8:F$42,3,0)-5</f>
        <v>93.236999999999981</v>
      </c>
      <c r="H9" s="340"/>
      <c r="I9" s="668">
        <f t="shared" si="1"/>
        <v>44.22464222352864</v>
      </c>
      <c r="J9" s="669">
        <f t="shared" si="2"/>
        <v>44.650789739601187</v>
      </c>
      <c r="K9" s="669">
        <f t="shared" si="3"/>
        <v>10</v>
      </c>
      <c r="L9" s="670">
        <f t="shared" si="4"/>
        <v>79.100345570503862</v>
      </c>
      <c r="N9" s="687">
        <f t="shared" si="5"/>
        <v>19.505036452830971</v>
      </c>
      <c r="O9" s="701"/>
      <c r="P9" s="710">
        <f t="shared" si="6"/>
        <v>98.60538202333484</v>
      </c>
      <c r="Q9" s="709">
        <f t="shared" si="7"/>
        <v>10</v>
      </c>
    </row>
    <row r="10" spans="2:19" ht="35.1" customHeight="1">
      <c r="B10" s="665" t="s">
        <v>122</v>
      </c>
      <c r="C10" s="408">
        <v>93.699999999999989</v>
      </c>
      <c r="D10" s="408">
        <f>VLOOKUP($B10,'종합점수(총괄국)'!$C$4:$O$239,6,0)</f>
        <v>94.845352798863047</v>
      </c>
      <c r="E10" s="408">
        <f t="shared" si="0"/>
        <v>101.22236157829569</v>
      </c>
      <c r="F10" s="673">
        <f>VLOOKUP($B10,'항목별(다량)'!$C$125:$E$156,3,0)</f>
        <v>93.050558084555348</v>
      </c>
      <c r="G10" s="675">
        <f>VLOOKUP($B10,'[3]경평종합성적(총괄국)'!D$8:F$42,3,0)-5</f>
        <v>93.73899999999999</v>
      </c>
      <c r="H10" s="340"/>
      <c r="I10" s="668">
        <f t="shared" si="1"/>
        <v>43.937704120882792</v>
      </c>
      <c r="J10" s="669">
        <f t="shared" si="2"/>
        <v>44.219055481315344</v>
      </c>
      <c r="K10" s="669">
        <f t="shared" si="3"/>
        <v>9.3050558084555348</v>
      </c>
      <c r="L10" s="670">
        <f t="shared" si="4"/>
        <v>77.969452328522948</v>
      </c>
      <c r="N10" s="687">
        <f t="shared" si="5"/>
        <v>19.610054077800903</v>
      </c>
      <c r="O10" s="701"/>
      <c r="P10" s="710">
        <f t="shared" si="6"/>
        <v>97.579506406323844</v>
      </c>
      <c r="Q10" s="709">
        <f t="shared" si="7"/>
        <v>14</v>
      </c>
    </row>
    <row r="11" spans="2:19" ht="35.1" customHeight="1">
      <c r="B11" s="717" t="s">
        <v>224</v>
      </c>
      <c r="C11" s="408">
        <v>93.699999999999989</v>
      </c>
      <c r="D11" s="408">
        <f>VLOOKUP($B11,'종합점수(총괄국)'!$C$4:$O$239,6,0)</f>
        <v>96.092418468809726</v>
      </c>
      <c r="E11" s="408">
        <f t="shared" si="0"/>
        <v>102.55327477994636</v>
      </c>
      <c r="F11" s="673">
        <f>VLOOKUP($B11,'항목별(다량)'!$C$125:$E$156,3,0)</f>
        <v>99.184717555209374</v>
      </c>
      <c r="G11" s="675">
        <f>VLOOKUP($B11,'[3]경평종합성적(총괄국)'!D$8:F$42,3,0)-5</f>
        <v>93.75500000000001</v>
      </c>
      <c r="H11" s="340"/>
      <c r="I11" s="668">
        <f t="shared" si="1"/>
        <v>44.515415108385014</v>
      </c>
      <c r="J11" s="669">
        <f t="shared" si="2"/>
        <v>44.800465792110003</v>
      </c>
      <c r="K11" s="669">
        <f t="shared" si="3"/>
        <v>9.9184717555209385</v>
      </c>
      <c r="L11" s="670">
        <f t="shared" si="4"/>
        <v>79.387482124812777</v>
      </c>
      <c r="N11" s="687">
        <f t="shared" si="5"/>
        <v>19.61340125309875</v>
      </c>
      <c r="O11" s="701"/>
      <c r="P11" s="710">
        <f t="shared" si="6"/>
        <v>99.000883377911521</v>
      </c>
      <c r="Q11" s="709">
        <f t="shared" si="7"/>
        <v>3</v>
      </c>
      <c r="S11" s="1055"/>
    </row>
    <row r="12" spans="2:19" ht="35.1" customHeight="1">
      <c r="B12" s="665" t="s">
        <v>98</v>
      </c>
      <c r="C12" s="408">
        <v>94.3</v>
      </c>
      <c r="D12" s="408">
        <f>VLOOKUP($B12,'종합점수(총괄국)'!$C$4:$O$239,6,0)</f>
        <v>96.22418871244696</v>
      </c>
      <c r="E12" s="408">
        <f t="shared" si="0"/>
        <v>102.04049704395224</v>
      </c>
      <c r="F12" s="673">
        <f>VLOOKUP($B12,'항목별(다량)'!$C$125:$E$156,3,0)</f>
        <v>90.114931589175654</v>
      </c>
      <c r="G12" s="675">
        <f>VLOOKUP($B12,'[3]경평종합성적(총괄국)'!D$8:F$42,3,0)-5</f>
        <v>95.314999999999998</v>
      </c>
      <c r="H12" s="340"/>
      <c r="I12" s="668">
        <f t="shared" si="1"/>
        <v>44.576458499611022</v>
      </c>
      <c r="J12" s="669">
        <f t="shared" si="2"/>
        <v>44.576458499611022</v>
      </c>
      <c r="K12" s="669">
        <f t="shared" si="3"/>
        <v>9.0114931589175651</v>
      </c>
      <c r="L12" s="670">
        <f t="shared" si="4"/>
        <v>78.531528126511688</v>
      </c>
      <c r="N12" s="687">
        <f t="shared" si="5"/>
        <v>19.939750844638763</v>
      </c>
      <c r="O12" s="701"/>
      <c r="P12" s="710">
        <f t="shared" si="6"/>
        <v>98.471278971150454</v>
      </c>
      <c r="Q12" s="709">
        <f t="shared" si="7"/>
        <v>11</v>
      </c>
    </row>
    <row r="13" spans="2:19" ht="35.1" customHeight="1">
      <c r="B13" s="665" t="s">
        <v>115</v>
      </c>
      <c r="C13" s="408">
        <v>93.699999999999989</v>
      </c>
      <c r="D13" s="408">
        <f>VLOOKUP($B13,'종합점수(총괄국)'!$C$4:$O$239,6,0)</f>
        <v>95.890753474294172</v>
      </c>
      <c r="E13" s="408">
        <f t="shared" si="0"/>
        <v>102.33805066626913</v>
      </c>
      <c r="F13" s="673">
        <f>VLOOKUP($B13,'항목별(다량)'!$C$125:$E$156,3,0)</f>
        <v>94.260115661958153</v>
      </c>
      <c r="G13" s="675">
        <f>VLOOKUP($B13,'[3]경평종합성적(총괄국)'!D$8:F$42,3,0)-5</f>
        <v>95.244</v>
      </c>
      <c r="H13" s="340"/>
      <c r="I13" s="668">
        <f t="shared" si="1"/>
        <v>44.421992535754022</v>
      </c>
      <c r="J13" s="669">
        <f t="shared" si="2"/>
        <v>44.706444995961618</v>
      </c>
      <c r="K13" s="669">
        <f t="shared" si="3"/>
        <v>9.4260115661958146</v>
      </c>
      <c r="L13" s="670">
        <f t="shared" si="4"/>
        <v>78.843559278329167</v>
      </c>
      <c r="N13" s="687">
        <f t="shared" si="5"/>
        <v>19.924897754254573</v>
      </c>
      <c r="O13" s="701"/>
      <c r="P13" s="710">
        <f t="shared" si="6"/>
        <v>98.76845703258374</v>
      </c>
      <c r="Q13" s="709">
        <f t="shared" si="7"/>
        <v>7</v>
      </c>
    </row>
    <row r="14" spans="2:19" ht="35.1" customHeight="1">
      <c r="B14" s="665" t="s">
        <v>101</v>
      </c>
      <c r="C14" s="408">
        <v>94.3</v>
      </c>
      <c r="D14" s="408">
        <f>VLOOKUP($B14,'종합점수(총괄국)'!$C$4:$O$239,6,0)</f>
        <v>97.138459128553208</v>
      </c>
      <c r="E14" s="408">
        <f t="shared" si="0"/>
        <v>103.01003088923989</v>
      </c>
      <c r="F14" s="673">
        <f>VLOOKUP($B14,'항목별(다량)'!$C$125:$E$156,3,0)</f>
        <v>87.661053379248941</v>
      </c>
      <c r="G14" s="675">
        <f>VLOOKUP($B14,'[3]경평종합성적(총괄국)'!D$8:F$42,3,0)-5</f>
        <v>94.505999999999986</v>
      </c>
      <c r="H14" s="340"/>
      <c r="I14" s="668">
        <f t="shared" si="1"/>
        <v>45</v>
      </c>
      <c r="J14" s="669">
        <f t="shared" si="2"/>
        <v>45</v>
      </c>
      <c r="K14" s="669">
        <f t="shared" si="3"/>
        <v>8.7661053379248948</v>
      </c>
      <c r="L14" s="670">
        <f t="shared" si="4"/>
        <v>79.012884270339924</v>
      </c>
      <c r="N14" s="687">
        <f t="shared" si="5"/>
        <v>19.770509293641407</v>
      </c>
      <c r="O14" s="701"/>
      <c r="P14" s="710">
        <f t="shared" si="6"/>
        <v>98.783393563981335</v>
      </c>
      <c r="Q14" s="709">
        <f t="shared" si="7"/>
        <v>6</v>
      </c>
    </row>
    <row r="15" spans="2:19" ht="35.1" customHeight="1">
      <c r="B15" s="717" t="s">
        <v>124</v>
      </c>
      <c r="C15" s="408">
        <v>93.699999999999989</v>
      </c>
      <c r="D15" s="408">
        <f>VLOOKUP($B15,'종합점수(총괄국)'!$C$4:$O$239,6,0)</f>
        <v>96.480178338550942</v>
      </c>
      <c r="E15" s="408">
        <f t="shared" si="0"/>
        <v>102.96710601766377</v>
      </c>
      <c r="F15" s="673">
        <f>VLOOKUP($B15,'항목별(다량)'!$C$125:$E$156,3,0)</f>
        <v>94.73490154290397</v>
      </c>
      <c r="G15" s="675">
        <f>VLOOKUP($B15,'[3]경평종합성적(총괄국)'!D$8:F$42,3,0)-5</f>
        <v>95.259999999999991</v>
      </c>
      <c r="H15" s="340"/>
      <c r="I15" s="668">
        <f t="shared" si="1"/>
        <v>44.69504729830129</v>
      </c>
      <c r="J15" s="669">
        <f t="shared" si="2"/>
        <v>44.981248241513462</v>
      </c>
      <c r="K15" s="669">
        <f t="shared" si="3"/>
        <v>9.4734901542903973</v>
      </c>
      <c r="L15" s="670">
        <f t="shared" si="4"/>
        <v>79.319828555284133</v>
      </c>
      <c r="N15" s="687">
        <f t="shared" si="5"/>
        <v>19.928244929552417</v>
      </c>
      <c r="O15" s="701"/>
      <c r="P15" s="710">
        <f t="shared" si="6"/>
        <v>99.248073484836553</v>
      </c>
      <c r="Q15" s="709">
        <f t="shared" si="7"/>
        <v>1</v>
      </c>
    </row>
    <row r="16" spans="2:19" ht="35.1" customHeight="1">
      <c r="B16" s="665" t="s">
        <v>114</v>
      </c>
      <c r="C16" s="408">
        <v>93.699999999999989</v>
      </c>
      <c r="D16" s="408">
        <f>VLOOKUP($B16,'종합점수(총괄국)'!$C$4:$O$239,6,0)</f>
        <v>94.594416269980101</v>
      </c>
      <c r="E16" s="408">
        <f t="shared" si="0"/>
        <v>100.95455311630748</v>
      </c>
      <c r="F16" s="673">
        <f>VLOOKUP($B16,'항목별(다량)'!$C$125:$E$156,3,0)</f>
        <v>100</v>
      </c>
      <c r="G16" s="675">
        <f>VLOOKUP($B16,'[3]경평종합성적(총괄국)'!D$8:F$42,3,0)-5</f>
        <v>93.888999999999996</v>
      </c>
      <c r="H16" s="340"/>
      <c r="I16" s="668">
        <f t="shared" si="1"/>
        <v>43.821456201150113</v>
      </c>
      <c r="J16" s="669">
        <f t="shared" si="2"/>
        <v>44.102063177891736</v>
      </c>
      <c r="K16" s="669">
        <f t="shared" si="3"/>
        <v>10</v>
      </c>
      <c r="L16" s="670">
        <f t="shared" si="4"/>
        <v>78.338815503233491</v>
      </c>
      <c r="N16" s="687">
        <f t="shared" si="5"/>
        <v>19.641433846218213</v>
      </c>
      <c r="O16" s="701"/>
      <c r="P16" s="710">
        <f t="shared" si="6"/>
        <v>97.980249349451697</v>
      </c>
      <c r="Q16" s="709">
        <f t="shared" si="7"/>
        <v>13</v>
      </c>
    </row>
    <row r="17" spans="2:17" ht="35.1" customHeight="1">
      <c r="B17" s="665" t="s">
        <v>125</v>
      </c>
      <c r="C17" s="408">
        <v>94.3</v>
      </c>
      <c r="D17" s="408">
        <f>VLOOKUP($B17,'종합점수(총괄국)'!$C$4:$O$239,6,0)</f>
        <v>95.554461926316151</v>
      </c>
      <c r="E17" s="408">
        <f t="shared" si="0"/>
        <v>101.3302883630076</v>
      </c>
      <c r="F17" s="673">
        <f>VLOOKUP($B17,'항목별(다량)'!$C$125:$E$156,3,0)</f>
        <v>98.291733766556987</v>
      </c>
      <c r="G17" s="675">
        <f>VLOOKUP($B17,'[3]경평종합성적(총괄국)'!D$8:F$42,3,0)-5</f>
        <v>95.343000000000004</v>
      </c>
      <c r="H17" s="340"/>
      <c r="I17" s="668">
        <f t="shared" si="1"/>
        <v>44.266203368468759</v>
      </c>
      <c r="J17" s="669">
        <f t="shared" si="2"/>
        <v>44.266203368468766</v>
      </c>
      <c r="K17" s="669">
        <f t="shared" si="3"/>
        <v>9.8291733766556995</v>
      </c>
      <c r="L17" s="670">
        <f t="shared" si="4"/>
        <v>78.689264090874588</v>
      </c>
      <c r="N17" s="687">
        <f t="shared" si="5"/>
        <v>19.945608401409995</v>
      </c>
      <c r="O17" s="701"/>
      <c r="P17" s="710">
        <f t="shared" si="6"/>
        <v>98.634872492284586</v>
      </c>
      <c r="Q17" s="709">
        <f t="shared" si="7"/>
        <v>9</v>
      </c>
    </row>
    <row r="18" spans="2:17" ht="35.1" customHeight="1">
      <c r="B18" s="665" t="s">
        <v>120</v>
      </c>
      <c r="C18" s="408">
        <v>94.3</v>
      </c>
      <c r="D18" s="408">
        <f>VLOOKUP($B18,'종합점수(총괄국)'!$C$4:$O$239,6,0)</f>
        <v>96.869214039639161</v>
      </c>
      <c r="E18" s="408">
        <f t="shared" si="0"/>
        <v>102.72451117671173</v>
      </c>
      <c r="F18" s="673">
        <f>VLOOKUP($B18,'항목별(다량)'!$C$125:$E$156,3,0)</f>
        <v>92.44063757946482</v>
      </c>
      <c r="G18" s="675">
        <f>VLOOKUP($B18,'[3]경평종합성적(총괄국)'!D$8:F$42,3,0)-5</f>
        <v>94.529999999999987</v>
      </c>
      <c r="H18" s="340"/>
      <c r="I18" s="668">
        <f t="shared" si="1"/>
        <v>44.875270525085256</v>
      </c>
      <c r="J18" s="669">
        <f t="shared" si="2"/>
        <v>44.875270525085249</v>
      </c>
      <c r="K18" s="669">
        <f t="shared" si="3"/>
        <v>9.2440637579464831</v>
      </c>
      <c r="L18" s="670">
        <f t="shared" si="4"/>
        <v>79.195683846493594</v>
      </c>
      <c r="N18" s="687">
        <f t="shared" si="5"/>
        <v>19.775530056588178</v>
      </c>
      <c r="O18" s="701"/>
      <c r="P18" s="710">
        <f t="shared" si="6"/>
        <v>98.971213903081775</v>
      </c>
      <c r="Q18" s="709">
        <f t="shared" si="7"/>
        <v>4</v>
      </c>
    </row>
    <row r="19" spans="2:17" s="391" customFormat="1" ht="35.1" customHeight="1">
      <c r="B19" s="680" t="s">
        <v>225</v>
      </c>
      <c r="C19" s="681">
        <v>93.699999999999989</v>
      </c>
      <c r="D19" s="681">
        <f>VLOOKUP($B19,'종합점수(총괄국)'!$C$4:$O$239,6,0)</f>
        <v>95.313017683933552</v>
      </c>
      <c r="E19" s="681">
        <f t="shared" si="0"/>
        <v>101.72147031369644</v>
      </c>
      <c r="F19" s="682">
        <f>VLOOKUP($B19,'항목별(다량)'!$C$125:$E$156,3,0)</f>
        <v>93.063771838912203</v>
      </c>
      <c r="G19" s="683">
        <f>VLOOKUP($B19,'[3]경평종합성적(총괄국)'!D$8:F$42,3,0)-5</f>
        <v>95.603000000000009</v>
      </c>
      <c r="H19" s="392"/>
      <c r="I19" s="684">
        <f t="shared" si="1"/>
        <v>44.154352809949621</v>
      </c>
      <c r="J19" s="685">
        <f t="shared" si="2"/>
        <v>44.437091461881003</v>
      </c>
      <c r="K19" s="685">
        <f t="shared" si="3"/>
        <v>9.3063771838912199</v>
      </c>
      <c r="L19" s="686">
        <f t="shared" si="4"/>
        <v>78.318257164577474</v>
      </c>
      <c r="N19" s="702">
        <f t="shared" si="5"/>
        <v>20</v>
      </c>
      <c r="O19" s="703"/>
      <c r="P19" s="710">
        <f t="shared" si="6"/>
        <v>98.318257164577474</v>
      </c>
      <c r="Q19" s="711">
        <f t="shared" si="7"/>
        <v>12</v>
      </c>
    </row>
    <row r="20" spans="2:17" ht="35.1" customHeight="1" thickBot="1">
      <c r="B20" s="745" t="s">
        <v>112</v>
      </c>
      <c r="C20" s="692">
        <v>94.3</v>
      </c>
      <c r="D20" s="692">
        <f>VLOOKUP($B20,'종합점수(총괄국)'!$C$4:$O$239,6,0)</f>
        <v>95.774379267975434</v>
      </c>
      <c r="E20" s="692">
        <f t="shared" si="0"/>
        <v>101.56349869350522</v>
      </c>
      <c r="F20" s="693">
        <f>VLOOKUP($B20,'항목별(다량)'!$C$125:$E$156,3,0)</f>
        <v>100</v>
      </c>
      <c r="G20" s="694">
        <f>VLOOKUP($B20,'[3]경평종합성적(총괄국)'!D$8:F$42,3,0)-5</f>
        <v>95.230999999999995</v>
      </c>
      <c r="H20" s="340"/>
      <c r="I20" s="698">
        <f t="shared" si="1"/>
        <v>44.368081455309429</v>
      </c>
      <c r="J20" s="699">
        <f t="shared" si="2"/>
        <v>44.368081455309422</v>
      </c>
      <c r="K20" s="699">
        <f t="shared" si="3"/>
        <v>10</v>
      </c>
      <c r="L20" s="700">
        <f t="shared" si="4"/>
        <v>78.988930328495087</v>
      </c>
      <c r="N20" s="704">
        <f t="shared" ref="N20" si="8">G20/MAX($G$5:$G$20)*20</f>
        <v>19.922178174325072</v>
      </c>
      <c r="O20" s="701"/>
      <c r="P20" s="715">
        <f t="shared" ref="P20" si="9">L20+N20</f>
        <v>98.911108502820156</v>
      </c>
      <c r="Q20" s="713">
        <f t="shared" si="7"/>
        <v>5</v>
      </c>
    </row>
    <row r="21" spans="2:17" ht="35.1" customHeight="1" thickTop="1">
      <c r="B21" s="688" t="s">
        <v>100</v>
      </c>
      <c r="C21" s="689">
        <v>95.199999999999989</v>
      </c>
      <c r="D21" s="689">
        <f>VLOOKUP($B21,'종합점수(총괄국)'!$C$4:$O$239,6,0)</f>
        <v>95.7597913416908</v>
      </c>
      <c r="E21" s="689">
        <f t="shared" si="0"/>
        <v>100.58801611522144</v>
      </c>
      <c r="F21" s="690">
        <f>VLOOKUP($B21,'항목별(다량)'!$C$125:$E$156,3,0)</f>
        <v>90.409686201615784</v>
      </c>
      <c r="G21" s="691">
        <f>VLOOKUP($B21,'[3]경평종합성적(총괄국)'!D$8:F$42,3,0)-5</f>
        <v>95.757999999999996</v>
      </c>
      <c r="H21" s="340"/>
      <c r="I21" s="695">
        <f>D21/MAX($D$21:$D$36)*45</f>
        <v>44.157366598124014</v>
      </c>
      <c r="J21" s="696">
        <f>E21/MAX($E$21:$E$36)*45</f>
        <v>43.776428272385012</v>
      </c>
      <c r="K21" s="696">
        <f>F21/MAX($F$21:$F$36)*10</f>
        <v>9.0409686201615784</v>
      </c>
      <c r="L21" s="697">
        <f t="shared" si="4"/>
        <v>77.579810792536477</v>
      </c>
      <c r="N21" s="705">
        <f>G21/MAX($G$21:$G$36)*20</f>
        <v>20</v>
      </c>
      <c r="O21" s="339"/>
      <c r="P21" s="716">
        <f>L21+N21</f>
        <v>97.579810792536477</v>
      </c>
      <c r="Q21" s="714">
        <f>RANK(P21,$P$21:$P$36)</f>
        <v>15</v>
      </c>
    </row>
    <row r="22" spans="2:17" ht="35.1" customHeight="1">
      <c r="B22" s="665" t="s">
        <v>127</v>
      </c>
      <c r="C22" s="408">
        <v>95.199999999999989</v>
      </c>
      <c r="D22" s="408">
        <f>VLOOKUP($B22,'종합점수(총괄국)'!$C$4:$O$239,6,0)</f>
        <v>96.557698502393649</v>
      </c>
      <c r="E22" s="408">
        <f t="shared" si="0"/>
        <v>101.42615388906897</v>
      </c>
      <c r="F22" s="673">
        <f>VLOOKUP($B22,'항목별(다량)'!$C$125:$E$156,3,0)</f>
        <v>87.199928043609972</v>
      </c>
      <c r="G22" s="675">
        <f>VLOOKUP($B22,'[3]경평종합성적(총괄국)'!D$8:F$42,3,0)-5</f>
        <v>95.285999999999987</v>
      </c>
      <c r="H22" s="340"/>
      <c r="I22" s="668">
        <f t="shared" ref="I22:I36" si="10">D22/MAX($D$21:$D$36)*45</f>
        <v>44.525302644274156</v>
      </c>
      <c r="J22" s="669">
        <f t="shared" ref="J22:J36" si="11">E22/MAX($E$21:$E$36)*45</f>
        <v>44.141190194890619</v>
      </c>
      <c r="K22" s="669">
        <f t="shared" ref="K22:K36" si="12">F22/MAX($F$21:$F$36)*10</f>
        <v>8.7199928043609969</v>
      </c>
      <c r="L22" s="670">
        <f t="shared" si="4"/>
        <v>77.909188514820627</v>
      </c>
      <c r="N22" s="687">
        <f t="shared" ref="N22:N36" si="13">G22/MAX($G$21:$G$36)*20</f>
        <v>19.90141815827398</v>
      </c>
      <c r="O22" s="701"/>
      <c r="P22" s="710">
        <f t="shared" ref="P22:P36" si="14">L22+N22</f>
        <v>97.810606673094611</v>
      </c>
      <c r="Q22" s="709">
        <f t="shared" ref="Q22:Q36" si="15">RANK(P22,$P$21:$P$36)</f>
        <v>13</v>
      </c>
    </row>
    <row r="23" spans="2:17" ht="35.1" customHeight="1">
      <c r="B23" s="665" t="s">
        <v>117</v>
      </c>
      <c r="C23" s="408">
        <v>95.199999999999989</v>
      </c>
      <c r="D23" s="408">
        <f>VLOOKUP($B23,'종합점수(총괄국)'!$C$4:$O$239,6,0)</f>
        <v>97.557654372525718</v>
      </c>
      <c r="E23" s="408">
        <f t="shared" si="0"/>
        <v>102.4765277022329</v>
      </c>
      <c r="F23" s="673">
        <f>VLOOKUP($B23,'항목별(다량)'!$C$125:$E$156,3,0)</f>
        <v>93.626065404022555</v>
      </c>
      <c r="G23" s="675">
        <f>VLOOKUP($B23,'[3]경평종합성적(총괄국)'!D$8:F$42,3,0)-5</f>
        <v>94.454999999999998</v>
      </c>
      <c r="H23" s="340"/>
      <c r="I23" s="668">
        <f t="shared" si="10"/>
        <v>44.986408681794764</v>
      </c>
      <c r="J23" s="669">
        <f t="shared" si="11"/>
        <v>44.598318346602959</v>
      </c>
      <c r="K23" s="669">
        <f t="shared" si="12"/>
        <v>9.3626065404022558</v>
      </c>
      <c r="L23" s="670">
        <f t="shared" si="4"/>
        <v>79.157866855039984</v>
      </c>
      <c r="N23" s="687">
        <f t="shared" si="13"/>
        <v>19.727855636082626</v>
      </c>
      <c r="O23" s="701"/>
      <c r="P23" s="710">
        <f t="shared" si="14"/>
        <v>98.885722491122607</v>
      </c>
      <c r="Q23" s="709">
        <f t="shared" si="15"/>
        <v>7</v>
      </c>
    </row>
    <row r="24" spans="2:17" ht="35.1" customHeight="1">
      <c r="B24" s="717" t="s">
        <v>113</v>
      </c>
      <c r="C24" s="408">
        <v>95.199999999999989</v>
      </c>
      <c r="D24" s="408">
        <f>VLOOKUP($B24,'종합점수(총괄국)'!$C$4:$O$239,6,0)</f>
        <v>97.029824820493644</v>
      </c>
      <c r="E24" s="408">
        <f t="shared" si="0"/>
        <v>101.92208489547654</v>
      </c>
      <c r="F24" s="673">
        <f>VLOOKUP($B24,'항목별(다량)'!$C$125:$E$156,3,0)</f>
        <v>98.291733766556987</v>
      </c>
      <c r="G24" s="675">
        <f>VLOOKUP($B24,'[3]경평종합성적(총괄국)'!D$8:F$42,3,0)-5</f>
        <v>95.227999999999994</v>
      </c>
      <c r="H24" s="340"/>
      <c r="I24" s="668">
        <f t="shared" si="10"/>
        <v>44.743012547531713</v>
      </c>
      <c r="J24" s="669">
        <f t="shared" si="11"/>
        <v>44.357021950685308</v>
      </c>
      <c r="K24" s="669">
        <f t="shared" si="12"/>
        <v>9.8291733766556995</v>
      </c>
      <c r="L24" s="670">
        <f t="shared" si="4"/>
        <v>79.143366299898176</v>
      </c>
      <c r="N24" s="687">
        <f t="shared" si="13"/>
        <v>19.889304287892394</v>
      </c>
      <c r="O24" s="701"/>
      <c r="P24" s="710">
        <f t="shared" si="14"/>
        <v>99.032670587790562</v>
      </c>
      <c r="Q24" s="709">
        <f t="shared" si="15"/>
        <v>4</v>
      </c>
    </row>
    <row r="25" spans="2:17" ht="35.1" customHeight="1">
      <c r="B25" s="665" t="s">
        <v>103</v>
      </c>
      <c r="C25" s="408">
        <v>94.3</v>
      </c>
      <c r="D25" s="408">
        <f>VLOOKUP($B25,'종합점수(총괄국)'!$C$4:$O$239,6,0)</f>
        <v>95.405223511484621</v>
      </c>
      <c r="E25" s="408">
        <f t="shared" si="0"/>
        <v>101.17202917442695</v>
      </c>
      <c r="F25" s="673">
        <f>VLOOKUP($B25,'항목별(다량)'!$C$125:$E$156,3,0)</f>
        <v>92.692715346371514</v>
      </c>
      <c r="G25" s="675">
        <f>VLOOKUP($B25,'[3]경평종합성적(총괄국)'!D$8:F$42,3,0)-5</f>
        <v>93.465999999999994</v>
      </c>
      <c r="H25" s="340"/>
      <c r="I25" s="668">
        <f t="shared" si="10"/>
        <v>43.993866015646248</v>
      </c>
      <c r="J25" s="669">
        <f t="shared" si="11"/>
        <v>44.03059379611063</v>
      </c>
      <c r="K25" s="669">
        <f t="shared" si="12"/>
        <v>9.2692715346371521</v>
      </c>
      <c r="L25" s="670">
        <f t="shared" si="4"/>
        <v>77.834985077115235</v>
      </c>
      <c r="N25" s="687">
        <f t="shared" si="13"/>
        <v>19.521293260093152</v>
      </c>
      <c r="O25" s="701"/>
      <c r="P25" s="710">
        <f t="shared" si="14"/>
        <v>97.35627833720838</v>
      </c>
      <c r="Q25" s="709">
        <f t="shared" si="15"/>
        <v>16</v>
      </c>
    </row>
    <row r="26" spans="2:17" ht="35.1" customHeight="1">
      <c r="B26" s="665" t="s">
        <v>123</v>
      </c>
      <c r="C26" s="408">
        <v>95.199999999999989</v>
      </c>
      <c r="D26" s="408">
        <f>VLOOKUP($B26,'종합점수(총괄국)'!$C$4:$O$239,6,0)</f>
        <v>96.947023565009474</v>
      </c>
      <c r="E26" s="408">
        <f t="shared" si="0"/>
        <v>101.83510878677467</v>
      </c>
      <c r="F26" s="673">
        <f>VLOOKUP($B26,'항목별(다량)'!$C$125:$E$156,3,0)</f>
        <v>98.473540768287862</v>
      </c>
      <c r="G26" s="675">
        <f>VLOOKUP($B26,'[3]경평종합성적(총괄국)'!D$8:F$42,3,0)-5</f>
        <v>93.779000000000011</v>
      </c>
      <c r="H26" s="340"/>
      <c r="I26" s="668">
        <f t="shared" si="10"/>
        <v>44.704830703753956</v>
      </c>
      <c r="J26" s="669">
        <f t="shared" si="11"/>
        <v>44.319169495382511</v>
      </c>
      <c r="K26" s="669">
        <f t="shared" si="12"/>
        <v>9.8473540768287862</v>
      </c>
      <c r="L26" s="670">
        <f t="shared" si="4"/>
        <v>79.097083420772208</v>
      </c>
      <c r="N26" s="687">
        <f t="shared" si="13"/>
        <v>19.586666388186892</v>
      </c>
      <c r="O26" s="701"/>
      <c r="P26" s="710">
        <f t="shared" si="14"/>
        <v>98.683749808959107</v>
      </c>
      <c r="Q26" s="709">
        <f t="shared" si="15"/>
        <v>10</v>
      </c>
    </row>
    <row r="27" spans="2:17" ht="35.1" customHeight="1">
      <c r="B27" s="665" t="s">
        <v>110</v>
      </c>
      <c r="C27" s="408">
        <v>95.199999999999989</v>
      </c>
      <c r="D27" s="408">
        <f>VLOOKUP($B27,'종합점수(총괄국)'!$C$4:$O$239,6,0)</f>
        <v>97.202143437225132</v>
      </c>
      <c r="E27" s="408">
        <f t="shared" si="0"/>
        <v>102.10309184582474</v>
      </c>
      <c r="F27" s="673">
        <f>VLOOKUP($B27,'항목별(다량)'!$C$125:$E$156,3,0)</f>
        <v>94.677651367624492</v>
      </c>
      <c r="G27" s="675">
        <f>VLOOKUP($B27,'[3]경평종합성적(총괄국)'!D$8:F$42,3,0)-5</f>
        <v>95.346999999999994</v>
      </c>
      <c r="H27" s="340"/>
      <c r="I27" s="668">
        <f t="shared" si="10"/>
        <v>44.822473208672292</v>
      </c>
      <c r="J27" s="669">
        <f t="shared" si="11"/>
        <v>44.435797117795119</v>
      </c>
      <c r="K27" s="669">
        <f t="shared" si="12"/>
        <v>9.4677651367624485</v>
      </c>
      <c r="L27" s="670">
        <f t="shared" si="4"/>
        <v>78.980828370583893</v>
      </c>
      <c r="N27" s="687">
        <f t="shared" si="13"/>
        <v>19.914158608158065</v>
      </c>
      <c r="O27" s="701"/>
      <c r="P27" s="710">
        <f t="shared" si="14"/>
        <v>98.894986978741954</v>
      </c>
      <c r="Q27" s="709">
        <f t="shared" si="15"/>
        <v>6</v>
      </c>
    </row>
    <row r="28" spans="2:17" ht="35.1" customHeight="1">
      <c r="B28" s="665" t="s">
        <v>108</v>
      </c>
      <c r="C28" s="408">
        <v>94.3</v>
      </c>
      <c r="D28" s="408">
        <f>VLOOKUP($B28,'종합점수(총괄국)'!$C$4:$O$239,6,0)</f>
        <v>97.505726992853852</v>
      </c>
      <c r="E28" s="408">
        <f t="shared" si="0"/>
        <v>103.39949840175382</v>
      </c>
      <c r="F28" s="673">
        <f>VLOOKUP($B28,'항목별(다량)'!$C$125:$E$156,3,0)</f>
        <v>97.476451321766376</v>
      </c>
      <c r="G28" s="675">
        <f>VLOOKUP($B28,'[3]경평종합성적(총괄국)'!D$8:F$42,3,0)-5</f>
        <v>93.662999999999997</v>
      </c>
      <c r="H28" s="340"/>
      <c r="I28" s="668">
        <f t="shared" si="10"/>
        <v>44.962463596822005</v>
      </c>
      <c r="J28" s="669">
        <f t="shared" si="11"/>
        <v>45</v>
      </c>
      <c r="K28" s="669">
        <f t="shared" si="12"/>
        <v>9.747645132176638</v>
      </c>
      <c r="L28" s="670">
        <f t="shared" si="4"/>
        <v>79.768086983198927</v>
      </c>
      <c r="N28" s="687">
        <f t="shared" si="13"/>
        <v>19.562438647423715</v>
      </c>
      <c r="O28" s="701"/>
      <c r="P28" s="710">
        <f t="shared" si="14"/>
        <v>99.330525630622645</v>
      </c>
      <c r="Q28" s="709">
        <f t="shared" si="15"/>
        <v>3</v>
      </c>
    </row>
    <row r="29" spans="2:17" ht="35.1" customHeight="1">
      <c r="B29" s="665" t="s">
        <v>126</v>
      </c>
      <c r="C29" s="408">
        <v>95.199999999999989</v>
      </c>
      <c r="D29" s="408">
        <f>VLOOKUP($B29,'종합점수(총괄국)'!$C$4:$O$239,6,0)</f>
        <v>95.585813276098492</v>
      </c>
      <c r="E29" s="408">
        <f t="shared" si="0"/>
        <v>100.40526604632196</v>
      </c>
      <c r="F29" s="673">
        <f>VLOOKUP($B29,'항목별(다량)'!$C$125:$E$156,3,0)</f>
        <v>99.327673885009361</v>
      </c>
      <c r="G29" s="675">
        <f>VLOOKUP($B29,'[3]경평종합성적(총괄국)'!D$8:F$42,3,0)-5</f>
        <v>95.203999999999994</v>
      </c>
      <c r="H29" s="340"/>
      <c r="I29" s="668">
        <f t="shared" si="10"/>
        <v>44.077140721325897</v>
      </c>
      <c r="J29" s="669">
        <f t="shared" si="11"/>
        <v>43.696894491007043</v>
      </c>
      <c r="K29" s="669">
        <f t="shared" si="12"/>
        <v>9.9327673885009364</v>
      </c>
      <c r="L29" s="670">
        <f t="shared" si="4"/>
        <v>78.165442080667106</v>
      </c>
      <c r="N29" s="687">
        <f t="shared" si="13"/>
        <v>19.884291651872427</v>
      </c>
      <c r="O29" s="701"/>
      <c r="P29" s="710">
        <f t="shared" si="14"/>
        <v>98.049733732539536</v>
      </c>
      <c r="Q29" s="709">
        <f t="shared" si="15"/>
        <v>12</v>
      </c>
    </row>
    <row r="30" spans="2:17" ht="35.1" customHeight="1">
      <c r="B30" s="665" t="s">
        <v>102</v>
      </c>
      <c r="C30" s="408">
        <v>95.199999999999989</v>
      </c>
      <c r="D30" s="408">
        <f>VLOOKUP($B30,'종합점수(총괄국)'!$C$4:$O$239,6,0)</f>
        <v>96.770036358736888</v>
      </c>
      <c r="E30" s="408">
        <f t="shared" si="0"/>
        <v>101.64919785581607</v>
      </c>
      <c r="F30" s="673">
        <f>VLOOKUP($B30,'항목별(다량)'!$C$125:$E$156,3,0)</f>
        <v>97.416517552777577</v>
      </c>
      <c r="G30" s="675">
        <f>VLOOKUP($B30,'[3]경평종합성적(총괄국)'!D$8:F$42,3,0)-5</f>
        <v>95.671000000000006</v>
      </c>
      <c r="H30" s="340"/>
      <c r="I30" s="668">
        <f t="shared" si="10"/>
        <v>44.623217232786061</v>
      </c>
      <c r="J30" s="669">
        <f t="shared" si="11"/>
        <v>44.238260090381033</v>
      </c>
      <c r="K30" s="669">
        <f t="shared" si="12"/>
        <v>9.7416517552777577</v>
      </c>
      <c r="L30" s="670">
        <f t="shared" si="4"/>
        <v>78.88250326275589</v>
      </c>
      <c r="N30" s="687">
        <f t="shared" si="13"/>
        <v>19.981829194427622</v>
      </c>
      <c r="O30" s="701"/>
      <c r="P30" s="710">
        <f t="shared" si="14"/>
        <v>98.864332457183508</v>
      </c>
      <c r="Q30" s="709">
        <f t="shared" si="15"/>
        <v>8</v>
      </c>
    </row>
    <row r="31" spans="2:17" ht="35.1" customHeight="1">
      <c r="B31" s="665" t="s">
        <v>99</v>
      </c>
      <c r="C31" s="408">
        <v>95.199999999999989</v>
      </c>
      <c r="D31" s="408">
        <f>VLOOKUP($B31,'종합점수(총괄국)'!$C$4:$O$239,6,0)</f>
        <v>96.079545756631035</v>
      </c>
      <c r="E31" s="408">
        <f t="shared" si="0"/>
        <v>100.92389260150321</v>
      </c>
      <c r="F31" s="673">
        <f>VLOOKUP($B31,'항목별(다량)'!$C$125:$E$156,3,0)</f>
        <v>89.222463287372818</v>
      </c>
      <c r="G31" s="675">
        <f>VLOOKUP($B31,'[3]경평종합성적(총괄국)'!D$8:F$42,3,0)-5</f>
        <v>95.546000000000006</v>
      </c>
      <c r="H31" s="340"/>
      <c r="I31" s="668">
        <f t="shared" si="10"/>
        <v>44.304813796202211</v>
      </c>
      <c r="J31" s="669">
        <f t="shared" si="11"/>
        <v>43.922603467780576</v>
      </c>
      <c r="K31" s="669">
        <f t="shared" si="12"/>
        <v>8.9222463287372822</v>
      </c>
      <c r="L31" s="670">
        <f t="shared" si="4"/>
        <v>77.719730874176065</v>
      </c>
      <c r="N31" s="687">
        <f t="shared" si="13"/>
        <v>19.955721715156962</v>
      </c>
      <c r="O31" s="701"/>
      <c r="P31" s="710">
        <f t="shared" si="14"/>
        <v>97.67545258933302</v>
      </c>
      <c r="Q31" s="709">
        <f t="shared" si="15"/>
        <v>14</v>
      </c>
    </row>
    <row r="32" spans="2:17" ht="35.1" customHeight="1">
      <c r="B32" s="665" t="s">
        <v>121</v>
      </c>
      <c r="C32" s="408">
        <v>94.699999999999989</v>
      </c>
      <c r="D32" s="408">
        <f>VLOOKUP($B32,'종합점수(총괄국)'!$C$4:$O$239,6,0)</f>
        <v>96.510934534821374</v>
      </c>
      <c r="E32" s="408">
        <f t="shared" si="0"/>
        <v>101.91228567562976</v>
      </c>
      <c r="F32" s="673">
        <f>VLOOKUP($B32,'항목별(다량)'!$C$125:$E$156,3,0)</f>
        <v>100</v>
      </c>
      <c r="G32" s="675">
        <f>VLOOKUP($B32,'[3]경평종합성적(총괄국)'!D$8:F$42,3,0)-5</f>
        <v>95.451999999999984</v>
      </c>
      <c r="H32" s="340"/>
      <c r="I32" s="668">
        <f t="shared" si="10"/>
        <v>44.503738544867296</v>
      </c>
      <c r="J32" s="669">
        <f t="shared" si="11"/>
        <v>44.352757279193462</v>
      </c>
      <c r="K32" s="669">
        <f t="shared" si="12"/>
        <v>10</v>
      </c>
      <c r="L32" s="670">
        <f t="shared" si="4"/>
        <v>79.085196659248609</v>
      </c>
      <c r="N32" s="687">
        <f t="shared" si="13"/>
        <v>19.936088890745417</v>
      </c>
      <c r="O32" s="701"/>
      <c r="P32" s="710">
        <f t="shared" si="14"/>
        <v>99.021285549994019</v>
      </c>
      <c r="Q32" s="709">
        <f t="shared" si="15"/>
        <v>5</v>
      </c>
    </row>
    <row r="33" spans="2:17" ht="35.1" customHeight="1">
      <c r="B33" s="665" t="s">
        <v>118</v>
      </c>
      <c r="C33" s="408">
        <v>95.199999999999989</v>
      </c>
      <c r="D33" s="408">
        <f>VLOOKUP($B33,'종합점수(총괄국)'!$C$4:$O$239,6,0)</f>
        <v>96.439921692159075</v>
      </c>
      <c r="E33" s="408">
        <f t="shared" si="0"/>
        <v>101.30243875226795</v>
      </c>
      <c r="F33" s="673">
        <f>VLOOKUP($B33,'항목별(다량)'!$C$125:$E$156,3,0)</f>
        <v>100</v>
      </c>
      <c r="G33" s="675">
        <f>VLOOKUP($B33,'[3]경평종합성적(총괄국)'!D$8:F$42,3,0)-5</f>
        <v>95.452999999999989</v>
      </c>
      <c r="H33" s="340"/>
      <c r="I33" s="668">
        <f t="shared" si="10"/>
        <v>44.470992649302168</v>
      </c>
      <c r="J33" s="669">
        <f t="shared" si="11"/>
        <v>44.087348723296479</v>
      </c>
      <c r="K33" s="669">
        <f t="shared" si="12"/>
        <v>10</v>
      </c>
      <c r="L33" s="670">
        <f t="shared" si="4"/>
        <v>78.846673098078924</v>
      </c>
      <c r="N33" s="687">
        <f t="shared" si="13"/>
        <v>19.936297750579584</v>
      </c>
      <c r="O33" s="701"/>
      <c r="P33" s="710">
        <f t="shared" si="14"/>
        <v>98.782970848658508</v>
      </c>
      <c r="Q33" s="709">
        <f t="shared" si="15"/>
        <v>9</v>
      </c>
    </row>
    <row r="34" spans="2:17" s="391" customFormat="1" ht="35.1" customHeight="1">
      <c r="B34" s="665" t="s">
        <v>119</v>
      </c>
      <c r="C34" s="408">
        <v>94.699999999999989</v>
      </c>
      <c r="D34" s="408">
        <f>VLOOKUP($B34,'종합점수(총괄국)'!$C$4:$O$239,6,0)</f>
        <v>96.052855362701393</v>
      </c>
      <c r="E34" s="408">
        <f t="shared" si="0"/>
        <v>101.42856954878712</v>
      </c>
      <c r="F34" s="673">
        <f>VLOOKUP($B34,'항목별(다량)'!$C$125:$E$156,3,0)</f>
        <v>95.270789590393861</v>
      </c>
      <c r="G34" s="675">
        <f>VLOOKUP($B34,'[3]경평종합성적(총괄국)'!D$8:F$42,3,0)-5</f>
        <v>95.685999999999993</v>
      </c>
      <c r="H34" s="392"/>
      <c r="I34" s="668">
        <f t="shared" si="10"/>
        <v>44.292506151282701</v>
      </c>
      <c r="J34" s="669">
        <f t="shared" si="11"/>
        <v>44.142241502575828</v>
      </c>
      <c r="K34" s="669">
        <f t="shared" si="12"/>
        <v>9.5270789590393861</v>
      </c>
      <c r="L34" s="670">
        <f t="shared" si="4"/>
        <v>78.369461290318327</v>
      </c>
      <c r="N34" s="706">
        <f t="shared" si="13"/>
        <v>19.984962091940098</v>
      </c>
      <c r="O34" s="703"/>
      <c r="P34" s="710">
        <f t="shared" si="14"/>
        <v>98.354423382258432</v>
      </c>
      <c r="Q34" s="711">
        <f t="shared" si="15"/>
        <v>11</v>
      </c>
    </row>
    <row r="35" spans="2:17" ht="35.1" customHeight="1">
      <c r="B35" s="717" t="s">
        <v>116</v>
      </c>
      <c r="C35" s="408">
        <v>95.199999999999989</v>
      </c>
      <c r="D35" s="408">
        <f>VLOOKUP($B35,'종합점수(총괄국)'!$C$4:$O$239,6,0)</f>
        <v>97.587128544009644</v>
      </c>
      <c r="E35" s="408">
        <f t="shared" si="0"/>
        <v>102.50748796639671</v>
      </c>
      <c r="F35" s="673">
        <f>VLOOKUP($B35,'항목별(다량)'!$C$125:$E$156,3,0)</f>
        <v>99.145866883278487</v>
      </c>
      <c r="G35" s="675">
        <f>VLOOKUP($B35,'[3]경평종합성적(총괄국)'!D$8:F$42,3,0)-5</f>
        <v>95.094999999999999</v>
      </c>
      <c r="H35" s="340"/>
      <c r="I35" s="668">
        <f t="shared" si="10"/>
        <v>45</v>
      </c>
      <c r="J35" s="669">
        <f t="shared" si="11"/>
        <v>44.611792414745516</v>
      </c>
      <c r="K35" s="669">
        <f t="shared" si="12"/>
        <v>9.914586688327848</v>
      </c>
      <c r="L35" s="670">
        <f t="shared" si="4"/>
        <v>79.621103282458691</v>
      </c>
      <c r="N35" s="687">
        <f t="shared" si="13"/>
        <v>19.86152592994841</v>
      </c>
      <c r="O35" s="701"/>
      <c r="P35" s="710">
        <f t="shared" si="14"/>
        <v>99.482629212407105</v>
      </c>
      <c r="Q35" s="709">
        <f t="shared" si="15"/>
        <v>2</v>
      </c>
    </row>
    <row r="36" spans="2:17" ht="35.1" customHeight="1" thickBot="1">
      <c r="B36" s="833" t="s">
        <v>109</v>
      </c>
      <c r="C36" s="666">
        <v>95.199999999999989</v>
      </c>
      <c r="D36" s="666">
        <f>VLOOKUP($B36,'종합점수(총괄국)'!$C$4:$O$239,6,0)</f>
        <v>97.407241510441963</v>
      </c>
      <c r="E36" s="666">
        <f t="shared" si="0"/>
        <v>102.31853099836341</v>
      </c>
      <c r="F36" s="674">
        <f>VLOOKUP($B36,'항목별(다량)'!$C$125:$E$156,3,0)</f>
        <v>100</v>
      </c>
      <c r="G36" s="676">
        <f>VLOOKUP($B36,'[3]경평종합성적(총괄국)'!D$8:F$42,3,0)-5</f>
        <v>95.58</v>
      </c>
      <c r="H36" s="340"/>
      <c r="I36" s="668">
        <f t="shared" si="10"/>
        <v>44.917049342148694</v>
      </c>
      <c r="J36" s="669">
        <f t="shared" si="11"/>
        <v>44.529557358551529</v>
      </c>
      <c r="K36" s="669">
        <f t="shared" si="12"/>
        <v>10</v>
      </c>
      <c r="L36" s="671">
        <f t="shared" si="4"/>
        <v>79.557285360560172</v>
      </c>
      <c r="N36" s="707">
        <f t="shared" si="13"/>
        <v>19.962822949518578</v>
      </c>
      <c r="O36" s="701"/>
      <c r="P36" s="832">
        <f t="shared" si="14"/>
        <v>99.520108310078754</v>
      </c>
      <c r="Q36" s="712">
        <f t="shared" si="15"/>
        <v>1</v>
      </c>
    </row>
  </sheetData>
  <mergeCells count="6">
    <mergeCell ref="Q3:Q4"/>
    <mergeCell ref="B1:Q1"/>
    <mergeCell ref="I3:L3"/>
    <mergeCell ref="C3:F3"/>
    <mergeCell ref="B3:B4"/>
    <mergeCell ref="G3:G4"/>
  </mergeCells>
  <phoneticPr fontId="30" type="noConversion"/>
  <conditionalFormatting sqref="Q5:Q20">
    <cfRule type="top10" dxfId="7" priority="9" bottom="1" rank="3"/>
  </conditionalFormatting>
  <conditionalFormatting sqref="Q21:Q36">
    <cfRule type="top10" dxfId="6" priority="8" bottom="1" rank="3"/>
  </conditionalFormatting>
  <conditionalFormatting sqref="P5:P20">
    <cfRule type="top10" dxfId="5" priority="7" rank="3"/>
  </conditionalFormatting>
  <conditionalFormatting sqref="L5:L20">
    <cfRule type="top10" dxfId="4" priority="5" rank="3"/>
  </conditionalFormatting>
  <conditionalFormatting sqref="N5:N20">
    <cfRule type="top10" dxfId="3" priority="4" rank="3"/>
  </conditionalFormatting>
  <conditionalFormatting sqref="L21:L36">
    <cfRule type="top10" dxfId="2" priority="3" rank="3"/>
  </conditionalFormatting>
  <conditionalFormatting sqref="N21:N36">
    <cfRule type="top10" dxfId="1" priority="2" rank="3"/>
  </conditionalFormatting>
  <conditionalFormatting sqref="P21:P36">
    <cfRule type="top10" dxfId="0" priority="1" rank="3"/>
  </conditionalFormatting>
  <printOptions horizontalCentered="1"/>
  <pageMargins left="0.56000000000000005" right="0.64" top="0.74" bottom="0.35" header="0.48" footer="0.2"/>
  <pageSetup paperSize="9" scale="50" fitToHeight="0" orientation="portrait" r:id="rId1"/>
  <ignoredErrors>
    <ignoredError sqref="I21:K21" formula="1"/>
  </ignoredErrors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>
  <dimension ref="B1:AB282"/>
  <sheetViews>
    <sheetView showGridLines="0" zoomScaleNormal="100" zoomScaleSheetLayoutView="100" workbookViewId="0">
      <selection activeCell="B1" sqref="B1:R1"/>
    </sheetView>
  </sheetViews>
  <sheetFormatPr defaultRowHeight="24.95" customHeight="1"/>
  <cols>
    <col min="1" max="1" width="3.5" style="16" customWidth="1"/>
    <col min="2" max="2" width="7" style="16" bestFit="1" customWidth="1"/>
    <col min="3" max="3" width="6.125" style="16" customWidth="1"/>
    <col min="4" max="4" width="6.75" style="16" bestFit="1" customWidth="1"/>
    <col min="5" max="5" width="7.5" style="16" bestFit="1" customWidth="1"/>
    <col min="6" max="7" width="6.25" style="16" customWidth="1"/>
    <col min="8" max="11" width="6.25" style="18" customWidth="1"/>
    <col min="12" max="14" width="6.25" style="16" customWidth="1"/>
    <col min="15" max="15" width="6.375" style="16" customWidth="1"/>
    <col min="16" max="18" width="6.375" style="301" customWidth="1"/>
    <col min="19" max="19" width="3" style="301" customWidth="1"/>
    <col min="20" max="24" width="4.25" style="301" customWidth="1"/>
    <col min="25" max="25" width="4.25" style="16" customWidth="1"/>
    <col min="26" max="26" width="9" style="16" customWidth="1"/>
    <col min="27" max="16384" width="9" style="16"/>
  </cols>
  <sheetData>
    <row r="1" spans="2:24" ht="24.75" customHeight="1">
      <c r="B1" s="859" t="s">
        <v>1270</v>
      </c>
      <c r="C1" s="859"/>
      <c r="D1" s="859"/>
      <c r="E1" s="859"/>
      <c r="F1" s="859"/>
      <c r="G1" s="859"/>
      <c r="H1" s="859"/>
      <c r="I1" s="859"/>
      <c r="J1" s="859"/>
      <c r="K1" s="859"/>
      <c r="L1" s="859"/>
      <c r="M1" s="859"/>
      <c r="N1" s="859"/>
      <c r="O1" s="859"/>
      <c r="P1" s="859"/>
      <c r="Q1" s="859"/>
      <c r="R1" s="859"/>
    </row>
    <row r="2" spans="2:24" s="63" customFormat="1" ht="20.100000000000001" customHeight="1" thickBot="1">
      <c r="B2" s="64"/>
      <c r="C2" s="64"/>
      <c r="D2" s="17"/>
      <c r="E2" s="17"/>
      <c r="F2" s="17"/>
      <c r="G2" s="17"/>
      <c r="H2" s="318"/>
      <c r="I2" s="318"/>
      <c r="J2" s="319"/>
      <c r="K2" s="318"/>
      <c r="L2" s="318"/>
      <c r="M2" s="318"/>
      <c r="N2" s="318"/>
      <c r="O2" s="318"/>
      <c r="P2" s="302"/>
      <c r="Q2" s="302"/>
      <c r="R2" s="302"/>
      <c r="S2" s="302"/>
      <c r="T2" s="302"/>
      <c r="U2" s="302"/>
      <c r="V2" s="302"/>
      <c r="W2" s="302"/>
      <c r="X2" s="302"/>
    </row>
    <row r="3" spans="2:24" s="318" customFormat="1" ht="7.5" hidden="1" customHeight="1" thickBot="1">
      <c r="B3" s="983"/>
      <c r="C3" s="983"/>
      <c r="D3" s="598"/>
      <c r="E3" s="598"/>
      <c r="F3" s="598"/>
      <c r="G3" s="598"/>
      <c r="H3" s="599"/>
      <c r="J3" s="318">
        <v>47.5</v>
      </c>
      <c r="N3" s="318">
        <v>47.5</v>
      </c>
      <c r="O3" s="318">
        <v>5</v>
      </c>
    </row>
    <row r="4" spans="2:24" s="63" customFormat="1" ht="20.25" hidden="1" customHeight="1">
      <c r="B4" s="984" t="s">
        <v>1156</v>
      </c>
      <c r="C4" s="988" t="s">
        <v>1157</v>
      </c>
      <c r="D4" s="988" t="s">
        <v>1158</v>
      </c>
      <c r="E4" s="988" t="s">
        <v>1159</v>
      </c>
      <c r="F4" s="988" t="s">
        <v>1160</v>
      </c>
      <c r="G4" s="988" t="s">
        <v>1161</v>
      </c>
      <c r="H4" s="989" t="s">
        <v>1162</v>
      </c>
      <c r="I4" s="986" t="s">
        <v>1163</v>
      </c>
      <c r="J4" s="991" t="s">
        <v>1164</v>
      </c>
      <c r="K4" s="988"/>
      <c r="L4" s="988"/>
      <c r="M4" s="988"/>
      <c r="N4" s="988" t="s">
        <v>1165</v>
      </c>
      <c r="O4" s="981" t="s">
        <v>1166</v>
      </c>
      <c r="P4" s="302"/>
      <c r="Q4" s="302" t="s">
        <v>271</v>
      </c>
      <c r="R4" s="302" t="s">
        <v>272</v>
      </c>
      <c r="S4" s="302"/>
      <c r="T4" s="302"/>
      <c r="U4" s="302"/>
      <c r="V4" s="302"/>
      <c r="W4" s="302"/>
      <c r="X4" s="302"/>
    </row>
    <row r="5" spans="2:24" s="63" customFormat="1" ht="20.25" hidden="1" customHeight="1">
      <c r="B5" s="985"/>
      <c r="C5" s="987"/>
      <c r="D5" s="987"/>
      <c r="E5" s="987"/>
      <c r="F5" s="987"/>
      <c r="G5" s="987"/>
      <c r="H5" s="990"/>
      <c r="I5" s="987"/>
      <c r="J5" s="596" t="s">
        <v>1167</v>
      </c>
      <c r="K5" s="742" t="s">
        <v>1168</v>
      </c>
      <c r="L5" s="742" t="s">
        <v>1169</v>
      </c>
      <c r="M5" s="742" t="s">
        <v>1170</v>
      </c>
      <c r="N5" s="987"/>
      <c r="O5" s="982"/>
      <c r="P5" s="302"/>
      <c r="Q5" s="302"/>
      <c r="R5" s="302" t="s">
        <v>1171</v>
      </c>
      <c r="S5" s="302" t="s">
        <v>1172</v>
      </c>
      <c r="T5" s="302"/>
      <c r="U5" s="302"/>
      <c r="V5" s="302"/>
      <c r="W5" s="302"/>
      <c r="X5" s="302"/>
    </row>
    <row r="6" spans="2:24" s="63" customFormat="1" ht="20.25" hidden="1" customHeight="1">
      <c r="B6" s="104" t="s">
        <v>1199</v>
      </c>
      <c r="C6" s="105"/>
      <c r="D6" s="106"/>
      <c r="E6" s="106"/>
      <c r="F6" s="106"/>
      <c r="G6" s="106"/>
      <c r="H6" s="600">
        <f t="array" ref="H6">SUMPRODUCT($J$3:$O$3,J6:O6)/SUM(($J$3:$O$3)*(J6:O6&lt;&gt;"."))</f>
        <v>95.642482960463553</v>
      </c>
      <c r="I6" s="118">
        <f t="array" ref="I6">SUMPRODUCT($J$3:$N$3,J6:N6)/SUM(($J$3:$N$3)*(J6:N6&lt;&gt;"."))</f>
        <v>95.540661196102775</v>
      </c>
      <c r="J6" s="119">
        <v>94.954197659349475</v>
      </c>
      <c r="K6" s="118">
        <v>95.384729073088295</v>
      </c>
      <c r="L6" s="118">
        <v>94.368801049423851</v>
      </c>
      <c r="M6" s="118">
        <v>94.401153044781523</v>
      </c>
      <c r="N6" s="118">
        <v>96.127124732856089</v>
      </c>
      <c r="O6" s="120">
        <v>97.5770964833183</v>
      </c>
      <c r="P6" s="302"/>
      <c r="Q6" s="302"/>
      <c r="R6" s="302"/>
      <c r="S6" s="302"/>
      <c r="T6" s="302"/>
      <c r="U6" s="302"/>
      <c r="V6" s="302"/>
      <c r="W6" s="302"/>
      <c r="X6" s="302"/>
    </row>
    <row r="7" spans="2:24" ht="20.25" hidden="1" customHeight="1">
      <c r="B7" s="103" t="s">
        <v>1144</v>
      </c>
      <c r="C7" s="71"/>
      <c r="D7" s="46" t="s">
        <v>250</v>
      </c>
      <c r="E7" s="46" t="s">
        <v>1267</v>
      </c>
      <c r="F7" s="46" t="s">
        <v>1267</v>
      </c>
      <c r="G7" s="46" t="s">
        <v>1267</v>
      </c>
      <c r="H7" s="601">
        <f t="array" ref="H7">SUMPRODUCT($J$3:$O$3,J7:O7)/SUM(($J$3:$O$3)*(J7:O7&lt;&gt;"."))</f>
        <v>94.448939427381433</v>
      </c>
      <c r="I7" s="47">
        <f t="array" ref="I7">SUMPRODUCT($J$3:$N$3,J7:N7)/SUM(($J$3:$N$3)*(J7:N7&lt;&gt;"."))</f>
        <v>94.362161119731653</v>
      </c>
      <c r="J7" s="48">
        <v>93.259912309724342</v>
      </c>
      <c r="K7" s="49">
        <v>93.652151479526822</v>
      </c>
      <c r="L7" s="49">
        <v>92.509408268658007</v>
      </c>
      <c r="M7" s="50">
        <v>92.884225749919224</v>
      </c>
      <c r="N7" s="48">
        <v>95.464409929738977</v>
      </c>
      <c r="O7" s="52">
        <v>96.097727272727269</v>
      </c>
      <c r="Q7" s="303" t="s">
        <v>1173</v>
      </c>
      <c r="R7" s="301" t="str">
        <f t="shared" ref="R7:R70" si="0">IF($D7=R$5,H7,".")</f>
        <v>.</v>
      </c>
      <c r="S7" s="301" t="str">
        <f t="shared" ref="S7:S70" si="1">IF($D7=S$5,H7,".")</f>
        <v>.</v>
      </c>
    </row>
    <row r="8" spans="2:24" ht="23.25" hidden="1" customHeight="1">
      <c r="B8" s="65" t="s">
        <v>833</v>
      </c>
      <c r="C8" s="25" t="s">
        <v>2</v>
      </c>
      <c r="D8" s="26" t="s">
        <v>267</v>
      </c>
      <c r="E8" s="26">
        <f t="shared" ref="E8:E29" si="2">RANK(H8,$Q$8:$Q$239)</f>
        <v>179</v>
      </c>
      <c r="F8" s="26">
        <f t="shared" ref="F8:F29" si="3">IF(D8="4급",RANK(H8,$R$8:$R$239),IF(D8="5급",RANK(H8,$S$8:$S$239),"-"))</f>
        <v>90</v>
      </c>
      <c r="G8" s="26">
        <f>RANK(H8,$H$8:$H$29)</f>
        <v>9</v>
      </c>
      <c r="H8" s="602">
        <f t="array" ref="H8">SUMPRODUCT($J$3:$O$3,J8:O8)/SUM(($J$3:$O$3)*(J8:O8&lt;&gt;"."))</f>
        <v>94.725990488884932</v>
      </c>
      <c r="I8" s="20">
        <f t="array" ref="I8">SUMPRODUCT($J$3:$N$3,J8:N8)/SUM(($J$3:$N$3)*(J8:N8&lt;&gt;"."))</f>
        <v>94.687884725142027</v>
      </c>
      <c r="J8" s="21">
        <v>93.716093749999985</v>
      </c>
      <c r="K8" s="22">
        <v>93.409239130434784</v>
      </c>
      <c r="L8" s="22">
        <v>94.98489583333334</v>
      </c>
      <c r="M8" s="23">
        <v>92.082499999999996</v>
      </c>
      <c r="N8" s="21">
        <v>95.659675700284097</v>
      </c>
      <c r="O8" s="24">
        <v>95.45</v>
      </c>
      <c r="Q8" s="303">
        <f t="shared" ref="Q8:Q29" si="4">H8</f>
        <v>94.725990488884932</v>
      </c>
      <c r="R8" s="301">
        <f t="shared" si="0"/>
        <v>94.725990488884932</v>
      </c>
      <c r="S8" s="301" t="str">
        <f t="shared" si="1"/>
        <v>.</v>
      </c>
    </row>
    <row r="9" spans="2:24" ht="23.25" hidden="1" customHeight="1">
      <c r="B9" s="66"/>
      <c r="C9" s="25" t="s">
        <v>3</v>
      </c>
      <c r="D9" s="26" t="s">
        <v>267</v>
      </c>
      <c r="E9" s="26">
        <f t="shared" si="2"/>
        <v>191</v>
      </c>
      <c r="F9" s="26">
        <f t="shared" si="3"/>
        <v>101</v>
      </c>
      <c r="G9" s="26">
        <f t="shared" ref="G9:G29" si="5">RANK(H9,$H$8:$H$29)</f>
        <v>12</v>
      </c>
      <c r="H9" s="602">
        <f t="array" ref="H9">SUMPRODUCT($J$3:$O$3,J9:O9)/SUM(($J$3:$O$3)*(J9:O9&lt;&gt;"."))</f>
        <v>94.363322556927855</v>
      </c>
      <c r="I9" s="20">
        <f t="array" ref="I9">SUMPRODUCT($J$3:$N$3,J9:N9)/SUM(($J$3:$N$3)*(J9:N9&lt;&gt;"."))</f>
        <v>94.3377079546609</v>
      </c>
      <c r="J9" s="21">
        <v>92.75024843148087</v>
      </c>
      <c r="K9" s="22">
        <v>94.09787854464912</v>
      </c>
      <c r="L9" s="22">
        <v>90.797939600082444</v>
      </c>
      <c r="M9" s="23">
        <v>90.611904761904754</v>
      </c>
      <c r="N9" s="21">
        <v>95.925167477840944</v>
      </c>
      <c r="O9" s="24">
        <v>94.85</v>
      </c>
      <c r="Q9" s="303">
        <f t="shared" si="4"/>
        <v>94.363322556927855</v>
      </c>
      <c r="R9" s="301">
        <f t="shared" si="0"/>
        <v>94.363322556927855</v>
      </c>
      <c r="S9" s="301" t="str">
        <f t="shared" si="1"/>
        <v>.</v>
      </c>
    </row>
    <row r="10" spans="2:24" ht="23.25" hidden="1" customHeight="1">
      <c r="B10" s="66"/>
      <c r="C10" s="25" t="s">
        <v>4</v>
      </c>
      <c r="D10" s="26" t="s">
        <v>267</v>
      </c>
      <c r="E10" s="26">
        <f t="shared" si="2"/>
        <v>152</v>
      </c>
      <c r="F10" s="26">
        <f t="shared" si="3"/>
        <v>68</v>
      </c>
      <c r="G10" s="26">
        <f t="shared" si="5"/>
        <v>3</v>
      </c>
      <c r="H10" s="602">
        <f t="array" ref="H10">SUMPRODUCT($J$3:$O$3,J10:O10)/SUM(($J$3:$O$3)*(J10:O10&lt;&gt;"."))</f>
        <v>95.21949936083162</v>
      </c>
      <c r="I10" s="20">
        <f t="array" ref="I10">SUMPRODUCT($J$3:$N$3,J10:N10)/SUM(($J$3:$N$3)*(J10:N10&lt;&gt;"."))</f>
        <v>95.183683537717485</v>
      </c>
      <c r="J10" s="21">
        <v>93.651208496741788</v>
      </c>
      <c r="K10" s="22">
        <v>93.987631258016037</v>
      </c>
      <c r="L10" s="22">
        <v>91.987499999999983</v>
      </c>
      <c r="M10" s="23">
        <v>95.36071428571428</v>
      </c>
      <c r="N10" s="21">
        <v>96.716158578693182</v>
      </c>
      <c r="O10" s="24">
        <v>95.9</v>
      </c>
      <c r="Q10" s="303">
        <f t="shared" si="4"/>
        <v>95.21949936083162</v>
      </c>
      <c r="R10" s="301">
        <f t="shared" si="0"/>
        <v>95.21949936083162</v>
      </c>
      <c r="S10" s="301" t="str">
        <f t="shared" si="1"/>
        <v>.</v>
      </c>
    </row>
    <row r="11" spans="2:24" ht="23.25" hidden="1" customHeight="1">
      <c r="B11" s="66"/>
      <c r="C11" s="25" t="s">
        <v>5</v>
      </c>
      <c r="D11" s="26" t="s">
        <v>267</v>
      </c>
      <c r="E11" s="26">
        <f t="shared" si="2"/>
        <v>197</v>
      </c>
      <c r="F11" s="26">
        <f t="shared" si="3"/>
        <v>106</v>
      </c>
      <c r="G11" s="26">
        <f t="shared" si="5"/>
        <v>13</v>
      </c>
      <c r="H11" s="602">
        <f t="array" ref="H11">SUMPRODUCT($J$3:$O$3,J11:O11)/SUM(($J$3:$O$3)*(J11:O11&lt;&gt;"."))</f>
        <v>94.17132831321851</v>
      </c>
      <c r="I11" s="20">
        <f t="array" ref="I11">SUMPRODUCT($J$3:$N$3,J11:N11)/SUM(($J$3:$N$3)*(J11:N11&lt;&gt;"."))</f>
        <v>94.106661382335275</v>
      </c>
      <c r="J11" s="21">
        <v>92.538226915238681</v>
      </c>
      <c r="K11" s="22">
        <v>92.470505617977523</v>
      </c>
      <c r="L11" s="22">
        <v>92.442139849136964</v>
      </c>
      <c r="M11" s="23">
        <v>93.075000000000003</v>
      </c>
      <c r="N11" s="21">
        <v>95.675095849431855</v>
      </c>
      <c r="O11" s="24">
        <v>95.4</v>
      </c>
      <c r="Q11" s="303">
        <f t="shared" si="4"/>
        <v>94.17132831321851</v>
      </c>
      <c r="R11" s="301">
        <f t="shared" si="0"/>
        <v>94.17132831321851</v>
      </c>
      <c r="S11" s="301" t="str">
        <f t="shared" si="1"/>
        <v>.</v>
      </c>
    </row>
    <row r="12" spans="2:24" ht="23.25" hidden="1" customHeight="1">
      <c r="B12" s="66"/>
      <c r="C12" s="25" t="s">
        <v>6</v>
      </c>
      <c r="D12" s="26" t="s">
        <v>267</v>
      </c>
      <c r="E12" s="26">
        <f t="shared" si="2"/>
        <v>132</v>
      </c>
      <c r="F12" s="26">
        <f t="shared" si="3"/>
        <v>53</v>
      </c>
      <c r="G12" s="26">
        <f t="shared" si="5"/>
        <v>1</v>
      </c>
      <c r="H12" s="602">
        <f t="array" ref="H12">SUMPRODUCT($J$3:$O$3,J12:O12)/SUM(($J$3:$O$3)*(J12:O12&lt;&gt;"."))</f>
        <v>95.487226004061412</v>
      </c>
      <c r="I12" s="20">
        <f t="array" ref="I12">SUMPRODUCT($J$3:$N$3,J12:N12)/SUM(($J$3:$N$3)*(J12:N12&lt;&gt;"."))</f>
        <v>95.418132635854121</v>
      </c>
      <c r="J12" s="21">
        <v>94.103708661196862</v>
      </c>
      <c r="K12" s="22">
        <v>94.140882204362825</v>
      </c>
      <c r="L12" s="22">
        <v>93.606465517241404</v>
      </c>
      <c r="M12" s="23">
        <v>95.203409090909091</v>
      </c>
      <c r="N12" s="21">
        <v>96.732556610511352</v>
      </c>
      <c r="O12" s="24">
        <v>96.8</v>
      </c>
      <c r="Q12" s="303">
        <f t="shared" si="4"/>
        <v>95.487226004061412</v>
      </c>
      <c r="R12" s="301">
        <f t="shared" si="0"/>
        <v>95.487226004061412</v>
      </c>
      <c r="S12" s="301" t="str">
        <f t="shared" si="1"/>
        <v>.</v>
      </c>
    </row>
    <row r="13" spans="2:24" ht="23.25" hidden="1" customHeight="1">
      <c r="B13" s="66"/>
      <c r="C13" s="25" t="s">
        <v>7</v>
      </c>
      <c r="D13" s="26" t="s">
        <v>267</v>
      </c>
      <c r="E13" s="26">
        <f t="shared" si="2"/>
        <v>212</v>
      </c>
      <c r="F13" s="26">
        <f t="shared" si="3"/>
        <v>118</v>
      </c>
      <c r="G13" s="26">
        <f t="shared" si="5"/>
        <v>20</v>
      </c>
      <c r="H13" s="602">
        <f t="array" ref="H13">SUMPRODUCT($J$3:$O$3,J13:O13)/SUM(($J$3:$O$3)*(J13:O13&lt;&gt;"."))</f>
        <v>93.742544215263408</v>
      </c>
      <c r="I13" s="20">
        <f t="array" ref="I13">SUMPRODUCT($J$3:$N$3,J13:N13)/SUM(($J$3:$N$3)*(J13:N13&lt;&gt;"."))</f>
        <v>93.621099173961483</v>
      </c>
      <c r="J13" s="21">
        <v>92.593847181729814</v>
      </c>
      <c r="K13" s="22">
        <v>93.129523809523818</v>
      </c>
      <c r="L13" s="22">
        <v>91.709594055013298</v>
      </c>
      <c r="M13" s="23">
        <v>91.677941176470583</v>
      </c>
      <c r="N13" s="21">
        <v>94.648351166193166</v>
      </c>
      <c r="O13" s="24">
        <v>96.05</v>
      </c>
      <c r="Q13" s="303">
        <f t="shared" si="4"/>
        <v>93.742544215263408</v>
      </c>
      <c r="R13" s="301">
        <f t="shared" si="0"/>
        <v>93.742544215263408</v>
      </c>
      <c r="S13" s="301" t="str">
        <f t="shared" si="1"/>
        <v>.</v>
      </c>
    </row>
    <row r="14" spans="2:24" ht="23.25" hidden="1" customHeight="1">
      <c r="B14" s="66"/>
      <c r="C14" s="25" t="s">
        <v>268</v>
      </c>
      <c r="D14" s="26" t="s">
        <v>267</v>
      </c>
      <c r="E14" s="26">
        <f t="shared" si="2"/>
        <v>157</v>
      </c>
      <c r="F14" s="26">
        <f t="shared" si="3"/>
        <v>73</v>
      </c>
      <c r="G14" s="26">
        <f t="shared" si="5"/>
        <v>4</v>
      </c>
      <c r="H14" s="602">
        <f t="array" ref="H14">SUMPRODUCT($J$3:$O$3,J14:O14)/SUM(($J$3:$O$3)*(J14:O14&lt;&gt;"."))</f>
        <v>95.14758051388722</v>
      </c>
      <c r="I14" s="20">
        <f t="array" ref="I14">SUMPRODUCT($J$3:$N$3,J14:N14)/SUM(($J$3:$N$3)*(J14:N14&lt;&gt;"."))</f>
        <v>95.194821593565493</v>
      </c>
      <c r="J14" s="21">
        <v>94.516154993949186</v>
      </c>
      <c r="K14" s="22">
        <v>95.532743362831852</v>
      </c>
      <c r="L14" s="22">
        <v>93.919173926880674</v>
      </c>
      <c r="M14" s="23">
        <v>91.001086956521718</v>
      </c>
      <c r="N14" s="21">
        <v>95.873488193181814</v>
      </c>
      <c r="O14" s="24">
        <v>94.25</v>
      </c>
      <c r="Q14" s="303">
        <f t="shared" si="4"/>
        <v>95.14758051388722</v>
      </c>
      <c r="R14" s="301">
        <f t="shared" si="0"/>
        <v>95.14758051388722</v>
      </c>
      <c r="S14" s="301" t="str">
        <f t="shared" si="1"/>
        <v>.</v>
      </c>
    </row>
    <row r="15" spans="2:24" ht="23.25" hidden="1" customHeight="1">
      <c r="B15" s="66"/>
      <c r="C15" s="25" t="s">
        <v>8</v>
      </c>
      <c r="D15" s="26" t="s">
        <v>267</v>
      </c>
      <c r="E15" s="26">
        <f t="shared" si="2"/>
        <v>211</v>
      </c>
      <c r="F15" s="26">
        <f t="shared" si="3"/>
        <v>117</v>
      </c>
      <c r="G15" s="26">
        <f t="shared" si="5"/>
        <v>19</v>
      </c>
      <c r="H15" s="602">
        <f t="array" ref="H15">SUMPRODUCT($J$3:$O$3,J15:O15)/SUM(($J$3:$O$3)*(J15:O15&lt;&gt;"."))</f>
        <v>93.749243769963371</v>
      </c>
      <c r="I15" s="20">
        <f t="array" ref="I15">SUMPRODUCT($J$3:$N$3,J15:N15)/SUM(($J$3:$N$3)*(J15:N15&lt;&gt;"."))</f>
        <v>93.609730284171974</v>
      </c>
      <c r="J15" s="21">
        <v>93.323608781412133</v>
      </c>
      <c r="K15" s="22">
        <v>93.493956043956075</v>
      </c>
      <c r="L15" s="22">
        <v>93.328865318057026</v>
      </c>
      <c r="M15" s="23">
        <v>92.4</v>
      </c>
      <c r="N15" s="21">
        <v>93.895851786931829</v>
      </c>
      <c r="O15" s="24">
        <v>96.4</v>
      </c>
      <c r="Q15" s="303">
        <f t="shared" si="4"/>
        <v>93.749243769963371</v>
      </c>
      <c r="R15" s="301">
        <f t="shared" si="0"/>
        <v>93.749243769963371</v>
      </c>
      <c r="S15" s="301" t="str">
        <f t="shared" si="1"/>
        <v>.</v>
      </c>
    </row>
    <row r="16" spans="2:24" ht="23.25" hidden="1" customHeight="1">
      <c r="B16" s="66"/>
      <c r="C16" s="25" t="s">
        <v>9</v>
      </c>
      <c r="D16" s="26" t="s">
        <v>267</v>
      </c>
      <c r="E16" s="26">
        <f t="shared" si="2"/>
        <v>220</v>
      </c>
      <c r="F16" s="26">
        <f t="shared" si="3"/>
        <v>125</v>
      </c>
      <c r="G16" s="26">
        <f t="shared" si="5"/>
        <v>22</v>
      </c>
      <c r="H16" s="602">
        <f t="array" ref="H16">SUMPRODUCT($J$3:$O$3,J16:O16)/SUM(($J$3:$O$3)*(J16:O16&lt;&gt;"."))</f>
        <v>93.356555101930482</v>
      </c>
      <c r="I16" s="20">
        <f t="array" ref="I16">SUMPRODUCT($J$3:$N$3,J16:N16)/SUM(($J$3:$N$3)*(J16:N16&lt;&gt;"."))</f>
        <v>93.138479054663662</v>
      </c>
      <c r="J16" s="21">
        <v>92.939884073247768</v>
      </c>
      <c r="K16" s="22">
        <v>92.640082644628109</v>
      </c>
      <c r="L16" s="22">
        <v>94.058653302899316</v>
      </c>
      <c r="M16" s="23">
        <v>91.790476190476184</v>
      </c>
      <c r="N16" s="21">
        <v>93.337074036079557</v>
      </c>
      <c r="O16" s="24">
        <v>97.5</v>
      </c>
      <c r="Q16" s="303">
        <f t="shared" si="4"/>
        <v>93.356555101930482</v>
      </c>
      <c r="R16" s="301">
        <f t="shared" si="0"/>
        <v>93.356555101930482</v>
      </c>
      <c r="S16" s="301" t="str">
        <f t="shared" si="1"/>
        <v>.</v>
      </c>
    </row>
    <row r="17" spans="2:19" ht="23.25" hidden="1" customHeight="1">
      <c r="B17" s="66"/>
      <c r="C17" s="25" t="s">
        <v>10</v>
      </c>
      <c r="D17" s="26" t="s">
        <v>267</v>
      </c>
      <c r="E17" s="26">
        <f t="shared" si="2"/>
        <v>188</v>
      </c>
      <c r="F17" s="26">
        <f t="shared" si="3"/>
        <v>98</v>
      </c>
      <c r="G17" s="26">
        <f t="shared" si="5"/>
        <v>11</v>
      </c>
      <c r="H17" s="602">
        <f t="array" ref="H17">SUMPRODUCT($J$3:$O$3,J17:O17)/SUM(($J$3:$O$3)*(J17:O17&lt;&gt;"."))</f>
        <v>94.549208479372268</v>
      </c>
      <c r="I17" s="20">
        <f t="array" ref="I17">SUMPRODUCT($J$3:$N$3,J17:N17)/SUM(($J$3:$N$3)*(J17:N17&lt;&gt;"."))</f>
        <v>94.472851030918179</v>
      </c>
      <c r="J17" s="21">
        <v>93.518953571211355</v>
      </c>
      <c r="K17" s="22">
        <v>93.939226519337012</v>
      </c>
      <c r="L17" s="22">
        <v>92.826283608681578</v>
      </c>
      <c r="M17" s="23">
        <v>91.965624999999989</v>
      </c>
      <c r="N17" s="21">
        <v>95.426748490625002</v>
      </c>
      <c r="O17" s="24">
        <v>96</v>
      </c>
      <c r="Q17" s="303">
        <f t="shared" si="4"/>
        <v>94.549208479372268</v>
      </c>
      <c r="R17" s="301">
        <f t="shared" si="0"/>
        <v>94.549208479372268</v>
      </c>
      <c r="S17" s="301" t="str">
        <f t="shared" si="1"/>
        <v>.</v>
      </c>
    </row>
    <row r="18" spans="2:19" ht="23.25" hidden="1" customHeight="1">
      <c r="B18" s="66"/>
      <c r="C18" s="25" t="s">
        <v>11</v>
      </c>
      <c r="D18" s="26" t="s">
        <v>267</v>
      </c>
      <c r="E18" s="26">
        <f t="shared" si="2"/>
        <v>164</v>
      </c>
      <c r="F18" s="26">
        <f t="shared" si="3"/>
        <v>79</v>
      </c>
      <c r="G18" s="26">
        <f t="shared" si="5"/>
        <v>6</v>
      </c>
      <c r="H18" s="602">
        <f t="array" ref="H18">SUMPRODUCT($J$3:$O$3,J18:O18)/SUM(($J$3:$O$3)*(J18:O18&lt;&gt;"."))</f>
        <v>94.986744526802056</v>
      </c>
      <c r="I18" s="20">
        <f t="array" ref="I18">SUMPRODUCT($J$3:$N$3,J18:N18)/SUM(($J$3:$N$3)*(J18:N18&lt;&gt;"."))</f>
        <v>94.849204765054793</v>
      </c>
      <c r="J18" s="21">
        <v>92.606671005393636</v>
      </c>
      <c r="K18" s="22">
        <v>93.620987654320984</v>
      </c>
      <c r="L18" s="22">
        <v>90.670973193473202</v>
      </c>
      <c r="M18" s="23">
        <v>92.310937499999994</v>
      </c>
      <c r="N18" s="21">
        <v>97.091738524715936</v>
      </c>
      <c r="O18" s="24">
        <v>97.6</v>
      </c>
      <c r="Q18" s="303">
        <f t="shared" si="4"/>
        <v>94.986744526802056</v>
      </c>
      <c r="R18" s="301">
        <f t="shared" si="0"/>
        <v>94.986744526802056</v>
      </c>
      <c r="S18" s="301" t="str">
        <f t="shared" si="1"/>
        <v>.</v>
      </c>
    </row>
    <row r="19" spans="2:19" ht="23.25" hidden="1" customHeight="1">
      <c r="B19" s="66"/>
      <c r="C19" s="25" t="s">
        <v>12</v>
      </c>
      <c r="D19" s="26" t="s">
        <v>267</v>
      </c>
      <c r="E19" s="26">
        <f t="shared" si="2"/>
        <v>209</v>
      </c>
      <c r="F19" s="26">
        <f t="shared" si="3"/>
        <v>115</v>
      </c>
      <c r="G19" s="26">
        <f t="shared" si="5"/>
        <v>18</v>
      </c>
      <c r="H19" s="602">
        <f t="array" ref="H19">SUMPRODUCT($J$3:$O$3,J19:O19)/SUM(($J$3:$O$3)*(J19:O19&lt;&gt;"."))</f>
        <v>93.810880627034877</v>
      </c>
      <c r="I19" s="20">
        <f t="array" ref="I19">SUMPRODUCT($J$3:$N$3,J19:N19)/SUM(($J$3:$N$3)*(J19:N19&lt;&gt;"."))</f>
        <v>93.600926975826184</v>
      </c>
      <c r="J19" s="21">
        <v>92.149744897959195</v>
      </c>
      <c r="K19" s="22">
        <v>92.88760330578512</v>
      </c>
      <c r="L19" s="22">
        <v>90.039622641509453</v>
      </c>
      <c r="M19" s="23">
        <v>93.175000000000011</v>
      </c>
      <c r="N19" s="21">
        <v>95.052109053693172</v>
      </c>
      <c r="O19" s="24">
        <v>97.8</v>
      </c>
      <c r="Q19" s="303">
        <f t="shared" si="4"/>
        <v>93.810880627034877</v>
      </c>
      <c r="R19" s="301">
        <f t="shared" si="0"/>
        <v>93.810880627034877</v>
      </c>
      <c r="S19" s="301" t="str">
        <f t="shared" si="1"/>
        <v>.</v>
      </c>
    </row>
    <row r="20" spans="2:19" ht="23.25" hidden="1" customHeight="1">
      <c r="B20" s="66"/>
      <c r="C20" s="25" t="s">
        <v>13</v>
      </c>
      <c r="D20" s="26" t="s">
        <v>267</v>
      </c>
      <c r="E20" s="26">
        <f t="shared" si="2"/>
        <v>178</v>
      </c>
      <c r="F20" s="26">
        <f t="shared" si="3"/>
        <v>89</v>
      </c>
      <c r="G20" s="26">
        <f t="shared" si="5"/>
        <v>8</v>
      </c>
      <c r="H20" s="602">
        <f t="array" ref="H20">SUMPRODUCT($J$3:$O$3,J20:O20)/SUM(($J$3:$O$3)*(J20:O20&lt;&gt;"."))</f>
        <v>94.734490157752404</v>
      </c>
      <c r="I20" s="20">
        <f t="array" ref="I20">SUMPRODUCT($J$3:$N$3,J20:N20)/SUM(($J$3:$N$3)*(J20:N20&lt;&gt;"."))</f>
        <v>94.723147534476212</v>
      </c>
      <c r="J20" s="21">
        <v>93.605248259293376</v>
      </c>
      <c r="K20" s="22">
        <v>92.061839981357522</v>
      </c>
      <c r="L20" s="22">
        <v>96.474408811143505</v>
      </c>
      <c r="M20" s="23">
        <v>95.963881118881119</v>
      </c>
      <c r="N20" s="21">
        <v>95.841046809659076</v>
      </c>
      <c r="O20" s="24">
        <v>94.95</v>
      </c>
      <c r="Q20" s="303">
        <f t="shared" si="4"/>
        <v>94.734490157752404</v>
      </c>
      <c r="R20" s="301">
        <f t="shared" si="0"/>
        <v>94.734490157752404</v>
      </c>
      <c r="S20" s="301" t="str">
        <f t="shared" si="1"/>
        <v>.</v>
      </c>
    </row>
    <row r="21" spans="2:19" ht="23.25" hidden="1" customHeight="1">
      <c r="B21" s="66"/>
      <c r="C21" s="25" t="s">
        <v>14</v>
      </c>
      <c r="D21" s="26" t="s">
        <v>267</v>
      </c>
      <c r="E21" s="26">
        <f t="shared" si="2"/>
        <v>160</v>
      </c>
      <c r="F21" s="26">
        <f t="shared" si="3"/>
        <v>76</v>
      </c>
      <c r="G21" s="26">
        <f t="shared" si="5"/>
        <v>5</v>
      </c>
      <c r="H21" s="602">
        <f t="array" ref="H21">SUMPRODUCT($J$3:$O$3,J21:O21)/SUM(($J$3:$O$3)*(J21:O21&lt;&gt;"."))</f>
        <v>95.098544866932116</v>
      </c>
      <c r="I21" s="20">
        <f t="array" ref="I21">SUMPRODUCT($J$3:$N$3,J21:N21)/SUM(($J$3:$N$3)*(J21:N21&lt;&gt;"."))</f>
        <v>94.948468280981174</v>
      </c>
      <c r="J21" s="21">
        <v>93.89166132957601</v>
      </c>
      <c r="K21" s="22">
        <v>94.263345864661659</v>
      </c>
      <c r="L21" s="22">
        <v>93.074824824824844</v>
      </c>
      <c r="M21" s="23">
        <v>93.669791666666697</v>
      </c>
      <c r="N21" s="21">
        <v>96.005275232386339</v>
      </c>
      <c r="O21" s="24">
        <v>97.95</v>
      </c>
      <c r="Q21" s="303">
        <f t="shared" si="4"/>
        <v>95.098544866932116</v>
      </c>
      <c r="R21" s="301">
        <f t="shared" si="0"/>
        <v>95.098544866932116</v>
      </c>
      <c r="S21" s="301" t="str">
        <f t="shared" si="1"/>
        <v>.</v>
      </c>
    </row>
    <row r="22" spans="2:19" ht="23.25" hidden="1" customHeight="1">
      <c r="B22" s="66"/>
      <c r="C22" s="25" t="s">
        <v>15</v>
      </c>
      <c r="D22" s="26" t="s">
        <v>267</v>
      </c>
      <c r="E22" s="26">
        <f t="shared" si="2"/>
        <v>169</v>
      </c>
      <c r="F22" s="26">
        <f t="shared" si="3"/>
        <v>82</v>
      </c>
      <c r="G22" s="26">
        <f t="shared" si="5"/>
        <v>7</v>
      </c>
      <c r="H22" s="602">
        <f t="array" ref="H22">SUMPRODUCT($J$3:$O$3,J22:O22)/SUM(($J$3:$O$3)*(J22:O22&lt;&gt;"."))</f>
        <v>94.919876731412515</v>
      </c>
      <c r="I22" s="20">
        <f t="array" ref="I22">SUMPRODUCT($J$3:$N$3,J22:N22)/SUM(($J$3:$N$3)*(J22:N22&lt;&gt;"."))</f>
        <v>94.928817612013177</v>
      </c>
      <c r="J22" s="21">
        <v>93.93252726294682</v>
      </c>
      <c r="K22" s="22">
        <v>93.895000000000024</v>
      </c>
      <c r="L22" s="22">
        <v>94.677473136619469</v>
      </c>
      <c r="M22" s="23">
        <v>92.32352941176471</v>
      </c>
      <c r="N22" s="21">
        <v>95.925107961079533</v>
      </c>
      <c r="O22" s="24">
        <v>94.75</v>
      </c>
      <c r="Q22" s="303">
        <f t="shared" si="4"/>
        <v>94.919876731412515</v>
      </c>
      <c r="R22" s="301">
        <f t="shared" si="0"/>
        <v>94.919876731412515</v>
      </c>
      <c r="S22" s="301" t="str">
        <f t="shared" si="1"/>
        <v>.</v>
      </c>
    </row>
    <row r="23" spans="2:19" ht="23.25" hidden="1" customHeight="1">
      <c r="B23" s="66"/>
      <c r="C23" s="25" t="s">
        <v>16</v>
      </c>
      <c r="D23" s="26" t="s">
        <v>267</v>
      </c>
      <c r="E23" s="26">
        <f t="shared" si="2"/>
        <v>186</v>
      </c>
      <c r="F23" s="26">
        <f t="shared" si="3"/>
        <v>96</v>
      </c>
      <c r="G23" s="26">
        <f t="shared" si="5"/>
        <v>10</v>
      </c>
      <c r="H23" s="602">
        <f t="array" ref="H23">SUMPRODUCT($J$3:$O$3,J23:O23)/SUM(($J$3:$O$3)*(J23:O23&lt;&gt;"."))</f>
        <v>94.603218560698366</v>
      </c>
      <c r="I23" s="20">
        <f t="array" ref="I23">SUMPRODUCT($J$3:$N$3,J23:N23)/SUM(($J$3:$N$3)*(J23:N23&lt;&gt;"."))</f>
        <v>94.466545853366711</v>
      </c>
      <c r="J23" s="21">
        <v>93.177127528040273</v>
      </c>
      <c r="K23" s="22">
        <v>94.370698501793044</v>
      </c>
      <c r="L23" s="22">
        <v>91.111111111111114</v>
      </c>
      <c r="M23" s="23">
        <v>91.461538461538481</v>
      </c>
      <c r="N23" s="21">
        <v>95.755964178693162</v>
      </c>
      <c r="O23" s="24">
        <v>97.2</v>
      </c>
      <c r="Q23" s="303">
        <f t="shared" si="4"/>
        <v>94.603218560698366</v>
      </c>
      <c r="R23" s="301">
        <f t="shared" si="0"/>
        <v>94.603218560698366</v>
      </c>
      <c r="S23" s="301" t="str">
        <f t="shared" si="1"/>
        <v>.</v>
      </c>
    </row>
    <row r="24" spans="2:19" ht="23.25" hidden="1" customHeight="1">
      <c r="B24" s="66"/>
      <c r="C24" s="25" t="s">
        <v>17</v>
      </c>
      <c r="D24" s="26" t="s">
        <v>267</v>
      </c>
      <c r="E24" s="26">
        <f t="shared" si="2"/>
        <v>150</v>
      </c>
      <c r="F24" s="26">
        <f t="shared" si="3"/>
        <v>66</v>
      </c>
      <c r="G24" s="26">
        <f t="shared" si="5"/>
        <v>2</v>
      </c>
      <c r="H24" s="602">
        <f t="array" ref="H24">SUMPRODUCT($J$3:$O$3,J24:O24)/SUM(($J$3:$O$3)*(J24:O24&lt;&gt;"."))</f>
        <v>95.283822602809323</v>
      </c>
      <c r="I24" s="20">
        <f t="array" ref="I24">SUMPRODUCT($J$3:$N$3,J24:N24)/SUM(($J$3:$N$3)*(J24:N24&lt;&gt;"."))</f>
        <v>95.082971160851926</v>
      </c>
      <c r="J24" s="21">
        <v>93.989074104090207</v>
      </c>
      <c r="K24" s="22">
        <v>94.171612792500625</v>
      </c>
      <c r="L24" s="22">
        <v>93.715392444856747</v>
      </c>
      <c r="M24" s="23">
        <v>93.655882352941191</v>
      </c>
      <c r="N24" s="21">
        <v>96.176868217613631</v>
      </c>
      <c r="O24" s="24">
        <v>99.1</v>
      </c>
      <c r="Q24" s="303">
        <f t="shared" si="4"/>
        <v>95.283822602809323</v>
      </c>
      <c r="R24" s="301">
        <f t="shared" si="0"/>
        <v>95.283822602809323</v>
      </c>
      <c r="S24" s="301" t="str">
        <f t="shared" si="1"/>
        <v>.</v>
      </c>
    </row>
    <row r="25" spans="2:19" ht="23.25" hidden="1" customHeight="1">
      <c r="B25" s="66"/>
      <c r="C25" s="25" t="s">
        <v>18</v>
      </c>
      <c r="D25" s="26" t="s">
        <v>267</v>
      </c>
      <c r="E25" s="26">
        <f t="shared" si="2"/>
        <v>207</v>
      </c>
      <c r="F25" s="26">
        <f t="shared" si="3"/>
        <v>114</v>
      </c>
      <c r="G25" s="26">
        <f t="shared" si="5"/>
        <v>17</v>
      </c>
      <c r="H25" s="602">
        <f t="array" ref="H25">SUMPRODUCT($J$3:$O$3,J25:O25)/SUM(($J$3:$O$3)*(J25:O25&lt;&gt;"."))</f>
        <v>93.894209269864589</v>
      </c>
      <c r="I25" s="20">
        <f t="array" ref="I25">SUMPRODUCT($J$3:$N$3,J25:N25)/SUM(($J$3:$N$3)*(J25:N25&lt;&gt;"."))</f>
        <v>93.767588705120616</v>
      </c>
      <c r="J25" s="21">
        <v>93.177449514502598</v>
      </c>
      <c r="K25" s="22">
        <v>93.325190325843309</v>
      </c>
      <c r="L25" s="22">
        <v>92.383333333333312</v>
      </c>
      <c r="M25" s="23">
        <v>93.938333333333318</v>
      </c>
      <c r="N25" s="21">
        <v>94.35772789573862</v>
      </c>
      <c r="O25" s="24">
        <v>96.3</v>
      </c>
      <c r="Q25" s="303">
        <f t="shared" si="4"/>
        <v>93.894209269864589</v>
      </c>
      <c r="R25" s="301">
        <f t="shared" si="0"/>
        <v>93.894209269864589</v>
      </c>
      <c r="S25" s="301" t="str">
        <f t="shared" si="1"/>
        <v>.</v>
      </c>
    </row>
    <row r="26" spans="2:19" ht="23.25" hidden="1" customHeight="1">
      <c r="B26" s="66"/>
      <c r="C26" s="25" t="s">
        <v>19</v>
      </c>
      <c r="D26" s="26" t="s">
        <v>267</v>
      </c>
      <c r="E26" s="26">
        <f t="shared" si="2"/>
        <v>216</v>
      </c>
      <c r="F26" s="26">
        <f t="shared" si="3"/>
        <v>122</v>
      </c>
      <c r="G26" s="26">
        <f t="shared" si="5"/>
        <v>21</v>
      </c>
      <c r="H26" s="602">
        <f t="array" ref="H26">SUMPRODUCT($J$3:$O$3,J26:O26)/SUM(($J$3:$O$3)*(J26:O26&lt;&gt;"."))</f>
        <v>93.670050083978936</v>
      </c>
      <c r="I26" s="20">
        <f t="array" ref="I26">SUMPRODUCT($J$3:$N$3,J26:N26)/SUM(($J$3:$N$3)*(J26:N26&lt;&gt;"."))</f>
        <v>93.655315877872553</v>
      </c>
      <c r="J26" s="21">
        <v>92.155279012279223</v>
      </c>
      <c r="K26" s="22">
        <v>92.4874610464163</v>
      </c>
      <c r="L26" s="22">
        <v>90.007503556187771</v>
      </c>
      <c r="M26" s="23">
        <v>94.357352941176472</v>
      </c>
      <c r="N26" s="21">
        <v>95.155352743465883</v>
      </c>
      <c r="O26" s="24">
        <v>93.95</v>
      </c>
      <c r="Q26" s="303">
        <f t="shared" si="4"/>
        <v>93.670050083978936</v>
      </c>
      <c r="R26" s="301">
        <f t="shared" si="0"/>
        <v>93.670050083978936</v>
      </c>
      <c r="S26" s="301" t="str">
        <f t="shared" si="1"/>
        <v>.</v>
      </c>
    </row>
    <row r="27" spans="2:19" ht="23.25" hidden="1" customHeight="1">
      <c r="B27" s="66"/>
      <c r="C27" s="25" t="s">
        <v>20</v>
      </c>
      <c r="D27" s="26" t="s">
        <v>267</v>
      </c>
      <c r="E27" s="26">
        <f t="shared" si="2"/>
        <v>206</v>
      </c>
      <c r="F27" s="26">
        <f t="shared" si="3"/>
        <v>113</v>
      </c>
      <c r="G27" s="26">
        <f t="shared" si="5"/>
        <v>16</v>
      </c>
      <c r="H27" s="602">
        <f t="array" ref="H27">SUMPRODUCT($J$3:$O$3,J27:O27)/SUM(($J$3:$O$3)*(J27:O27&lt;&gt;"."))</f>
        <v>93.920198965157667</v>
      </c>
      <c r="I27" s="20">
        <f t="array" ref="I27">SUMPRODUCT($J$3:$N$3,J27:N27)/SUM(($J$3:$N$3)*(J27:N27&lt;&gt;"."))</f>
        <v>93.773893647534393</v>
      </c>
      <c r="J27" s="21">
        <v>93.065403699614237</v>
      </c>
      <c r="K27" s="22">
        <v>94.075742574257404</v>
      </c>
      <c r="L27" s="22">
        <v>90.936451620275164</v>
      </c>
      <c r="M27" s="23">
        <v>93.409210526315789</v>
      </c>
      <c r="N27" s="21">
        <v>94.482383595454536</v>
      </c>
      <c r="O27" s="24">
        <v>96.7</v>
      </c>
      <c r="Q27" s="303">
        <f t="shared" si="4"/>
        <v>93.920198965157667</v>
      </c>
      <c r="R27" s="301">
        <f t="shared" si="0"/>
        <v>93.920198965157667</v>
      </c>
      <c r="S27" s="301" t="str">
        <f t="shared" si="1"/>
        <v>.</v>
      </c>
    </row>
    <row r="28" spans="2:19" ht="23.25" hidden="1" customHeight="1">
      <c r="B28" s="66"/>
      <c r="C28" s="25" t="s">
        <v>21</v>
      </c>
      <c r="D28" s="26" t="s">
        <v>267</v>
      </c>
      <c r="E28" s="26">
        <f t="shared" si="2"/>
        <v>201</v>
      </c>
      <c r="F28" s="26">
        <f t="shared" si="3"/>
        <v>110</v>
      </c>
      <c r="G28" s="26">
        <f t="shared" si="5"/>
        <v>15</v>
      </c>
      <c r="H28" s="602">
        <f t="array" ref="H28">SUMPRODUCT($J$3:$O$3,J28:O28)/SUM(($J$3:$O$3)*(J28:O28&lt;&gt;"."))</f>
        <v>94.019274057588433</v>
      </c>
      <c r="I28" s="20">
        <f t="array" ref="I28">SUMPRODUCT($J$3:$N$3,J28:N28)/SUM(($J$3:$N$3)*(J28:N28&lt;&gt;"."))</f>
        <v>93.904499007987823</v>
      </c>
      <c r="J28" s="21">
        <v>93.907956119384721</v>
      </c>
      <c r="K28" s="22">
        <v>94.484401709401723</v>
      </c>
      <c r="L28" s="22">
        <v>92.438997543461824</v>
      </c>
      <c r="M28" s="23">
        <v>94.061250000000001</v>
      </c>
      <c r="N28" s="21">
        <v>93.901041896590911</v>
      </c>
      <c r="O28" s="24">
        <v>96.2</v>
      </c>
      <c r="Q28" s="303">
        <f t="shared" si="4"/>
        <v>94.019274057588433</v>
      </c>
      <c r="R28" s="301">
        <f t="shared" si="0"/>
        <v>94.019274057588433</v>
      </c>
      <c r="S28" s="301" t="str">
        <f t="shared" si="1"/>
        <v>.</v>
      </c>
    </row>
    <row r="29" spans="2:19" ht="23.25" hidden="1" customHeight="1" thickBot="1">
      <c r="B29" s="67"/>
      <c r="C29" s="27" t="s">
        <v>22</v>
      </c>
      <c r="D29" s="28" t="s">
        <v>267</v>
      </c>
      <c r="E29" s="28">
        <f t="shared" si="2"/>
        <v>198</v>
      </c>
      <c r="F29" s="28">
        <f t="shared" si="3"/>
        <v>107</v>
      </c>
      <c r="G29" s="28">
        <f t="shared" si="5"/>
        <v>14</v>
      </c>
      <c r="H29" s="603">
        <f t="array" ref="H29">SUMPRODUCT($J$3:$O$3,J29:O29)/SUM(($J$3:$O$3)*(J29:O29&lt;&gt;"."))</f>
        <v>94.123255366757917</v>
      </c>
      <c r="I29" s="29">
        <f t="array" ref="I29">SUMPRODUCT($J$3:$N$3,J29:N29)/SUM(($J$3:$N$3)*(J29:N29&lt;&gt;"."))</f>
        <v>94.17974249132412</v>
      </c>
      <c r="J29" s="30">
        <v>91.777250527250544</v>
      </c>
      <c r="K29" s="31">
        <v>93.625000000000014</v>
      </c>
      <c r="L29" s="31">
        <v>88.88</v>
      </c>
      <c r="M29" s="32">
        <v>91.094621554915676</v>
      </c>
      <c r="N29" s="30">
        <v>96.58223445539771</v>
      </c>
      <c r="O29" s="33">
        <v>93.05</v>
      </c>
      <c r="Q29" s="303">
        <f t="shared" si="4"/>
        <v>94.123255366757917</v>
      </c>
      <c r="R29" s="301">
        <f t="shared" si="0"/>
        <v>94.123255366757917</v>
      </c>
      <c r="S29" s="301" t="str">
        <f t="shared" si="1"/>
        <v>.</v>
      </c>
    </row>
    <row r="30" spans="2:19" ht="23.25" hidden="1" customHeight="1">
      <c r="B30" s="72" t="s">
        <v>1144</v>
      </c>
      <c r="C30" s="73"/>
      <c r="D30" s="46" t="s">
        <v>250</v>
      </c>
      <c r="E30" s="46" t="s">
        <v>250</v>
      </c>
      <c r="F30" s="46" t="s">
        <v>250</v>
      </c>
      <c r="G30" s="46" t="s">
        <v>250</v>
      </c>
      <c r="H30" s="601">
        <f t="array" ref="H30">SUMPRODUCT($J$3:$O$3,J30:O30)/SUM(($J$3:$O$3)*(J30:O30&lt;&gt;"."))</f>
        <v>94.782659907625032</v>
      </c>
      <c r="I30" s="47">
        <f t="array" ref="I30">SUMPRODUCT($J$3:$N$3,J30:N30)/SUM(($J$3:$N$3)*(J30:N30&lt;&gt;"."))</f>
        <v>94.722265847035644</v>
      </c>
      <c r="J30" s="48">
        <v>94.11578713729719</v>
      </c>
      <c r="K30" s="49">
        <v>94.375982993479084</v>
      </c>
      <c r="L30" s="49">
        <v>93.872048772787537</v>
      </c>
      <c r="M30" s="50">
        <v>93.534164244472578</v>
      </c>
      <c r="N30" s="51">
        <v>95.328744556774112</v>
      </c>
      <c r="O30" s="52">
        <v>95.930147058823536</v>
      </c>
      <c r="Q30" s="303" t="s">
        <v>1173</v>
      </c>
      <c r="R30" s="301" t="str">
        <f t="shared" si="0"/>
        <v>.</v>
      </c>
      <c r="S30" s="301" t="str">
        <f t="shared" si="1"/>
        <v>.</v>
      </c>
    </row>
    <row r="31" spans="2:19" ht="23.25" hidden="1" customHeight="1">
      <c r="B31" s="65" t="s">
        <v>964</v>
      </c>
      <c r="C31" s="19" t="s">
        <v>23</v>
      </c>
      <c r="D31" s="19" t="s">
        <v>267</v>
      </c>
      <c r="E31" s="26">
        <f t="shared" ref="E31:E71" si="6">RANK(H31,$Q$8:$Q$239)</f>
        <v>194</v>
      </c>
      <c r="F31" s="26">
        <f t="shared" ref="F31:F71" si="7">IF(D31="4급",RANK(H31,$R$8:$R$239),IF(D31="5급",RANK(H31,$S$8:$S$239),"-"))</f>
        <v>104</v>
      </c>
      <c r="G31" s="19">
        <f t="shared" ref="G31:G70" si="8">RANK(H31,$H$31:$H$71)</f>
        <v>28</v>
      </c>
      <c r="H31" s="602">
        <f t="array" ref="H31">SUMPRODUCT($J$3:$O$3,J31:O31)/SUM(($J$3:$O$3)*(J31:O31&lt;&gt;"."))</f>
        <v>94.288145800818199</v>
      </c>
      <c r="I31" s="20">
        <f t="array" ref="I31">SUMPRODUCT($J$3:$N$3,J31:N31)/SUM(($J$3:$N$3)*(J31:N31&lt;&gt;"."))</f>
        <v>94.232258737703376</v>
      </c>
      <c r="J31" s="21">
        <v>94.71197484557716</v>
      </c>
      <c r="K31" s="22">
        <v>94.69689705633246</v>
      </c>
      <c r="L31" s="22">
        <v>94.831081081081066</v>
      </c>
      <c r="M31" s="23">
        <v>94.432999999999993</v>
      </c>
      <c r="N31" s="836">
        <v>93.752542629829563</v>
      </c>
      <c r="O31" s="24">
        <v>95.35</v>
      </c>
      <c r="Q31" s="303">
        <f t="shared" ref="Q31:Q71" si="9">H31</f>
        <v>94.288145800818199</v>
      </c>
      <c r="R31" s="301">
        <f t="shared" si="0"/>
        <v>94.288145800818199</v>
      </c>
      <c r="S31" s="301" t="str">
        <f t="shared" si="1"/>
        <v>.</v>
      </c>
    </row>
    <row r="32" spans="2:19" ht="23.25" hidden="1" customHeight="1">
      <c r="B32" s="66"/>
      <c r="C32" s="19" t="s">
        <v>24</v>
      </c>
      <c r="D32" s="19" t="s">
        <v>267</v>
      </c>
      <c r="E32" s="26">
        <f t="shared" si="6"/>
        <v>199</v>
      </c>
      <c r="F32" s="26">
        <f t="shared" si="7"/>
        <v>108</v>
      </c>
      <c r="G32" s="19">
        <f t="shared" si="8"/>
        <v>29</v>
      </c>
      <c r="H32" s="602">
        <f t="array" ref="H32">SUMPRODUCT($J$3:$O$3,J32:O32)/SUM(($J$3:$O$3)*(J32:O32&lt;&gt;"."))</f>
        <v>94.119750815984574</v>
      </c>
      <c r="I32" s="20">
        <f t="array" ref="I32">SUMPRODUCT($J$3:$N$3,J32:N32)/SUM(($J$3:$N$3)*(J32:N32&lt;&gt;"."))</f>
        <v>94.097106122089016</v>
      </c>
      <c r="J32" s="21">
        <v>94.699426575712138</v>
      </c>
      <c r="K32" s="22">
        <v>93.530797933409886</v>
      </c>
      <c r="L32" s="22">
        <v>96.708928571428586</v>
      </c>
      <c r="M32" s="23">
        <v>95.009722222222223</v>
      </c>
      <c r="N32" s="836">
        <v>93.494785668465909</v>
      </c>
      <c r="O32" s="24">
        <v>94.55</v>
      </c>
      <c r="Q32" s="303">
        <f t="shared" si="9"/>
        <v>94.119750815984574</v>
      </c>
      <c r="R32" s="301">
        <f t="shared" si="0"/>
        <v>94.119750815984574</v>
      </c>
      <c r="S32" s="301" t="str">
        <f t="shared" si="1"/>
        <v>.</v>
      </c>
    </row>
    <row r="33" spans="2:19" ht="23.25" hidden="1" customHeight="1">
      <c r="B33" s="66"/>
      <c r="C33" s="19" t="s">
        <v>223</v>
      </c>
      <c r="D33" s="26" t="s">
        <v>1268</v>
      </c>
      <c r="E33" s="26">
        <f t="shared" si="6"/>
        <v>214</v>
      </c>
      <c r="F33" s="26">
        <f t="shared" si="7"/>
        <v>120</v>
      </c>
      <c r="G33" s="19">
        <f t="shared" si="8"/>
        <v>35</v>
      </c>
      <c r="H33" s="602">
        <f t="array" ref="H33">SUMPRODUCT($J$3:$O$3,J33:O33)/SUM(($J$3:$O$3)*(J33:O33&lt;&gt;"."))</f>
        <v>93.705343918223221</v>
      </c>
      <c r="I33" s="20">
        <f t="array" ref="I33">SUMPRODUCT($J$3:$N$3,J33:N33)/SUM(($J$3:$N$3)*(J33:N33&lt;&gt;"."))</f>
        <v>93.713519913919185</v>
      </c>
      <c r="J33" s="21">
        <v>93.075775432667925</v>
      </c>
      <c r="K33" s="22">
        <v>94.276341396230777</v>
      </c>
      <c r="L33" s="22">
        <v>91.301081458224317</v>
      </c>
      <c r="M33" s="23">
        <v>92.382142857142853</v>
      </c>
      <c r="N33" s="836">
        <v>94.351264395170446</v>
      </c>
      <c r="O33" s="24">
        <v>93.55</v>
      </c>
      <c r="Q33" s="303">
        <f t="shared" si="9"/>
        <v>93.705343918223221</v>
      </c>
      <c r="R33" s="301">
        <f t="shared" si="0"/>
        <v>93.705343918223221</v>
      </c>
      <c r="S33" s="301" t="str">
        <f t="shared" si="1"/>
        <v>.</v>
      </c>
    </row>
    <row r="34" spans="2:19" ht="23.25" hidden="1" customHeight="1">
      <c r="B34" s="66"/>
      <c r="C34" s="25" t="s">
        <v>25</v>
      </c>
      <c r="D34" s="26" t="s">
        <v>267</v>
      </c>
      <c r="E34" s="26">
        <f t="shared" si="6"/>
        <v>140</v>
      </c>
      <c r="F34" s="26">
        <f t="shared" si="7"/>
        <v>58</v>
      </c>
      <c r="G34" s="19">
        <f t="shared" si="8"/>
        <v>14</v>
      </c>
      <c r="H34" s="602">
        <f t="array" ref="H34">SUMPRODUCT($J$3:$O$3,J34:O34)/SUM(($J$3:$O$3)*(J34:O34&lt;&gt;"."))</f>
        <v>95.383321395944549</v>
      </c>
      <c r="I34" s="20">
        <f t="array" ref="I34">SUMPRODUCT($J$3:$N$3,J34:N34)/SUM(($J$3:$N$3)*(J34:N34&lt;&gt;"."))</f>
        <v>95.592969890467941</v>
      </c>
      <c r="J34" s="21">
        <v>95.376150928663165</v>
      </c>
      <c r="K34" s="22">
        <v>94.67667586869112</v>
      </c>
      <c r="L34" s="22">
        <v>97.643425703614767</v>
      </c>
      <c r="M34" s="23">
        <v>92.89500000000001</v>
      </c>
      <c r="N34" s="836">
        <v>95.809788852272732</v>
      </c>
      <c r="O34" s="24">
        <v>91.4</v>
      </c>
      <c r="Q34" s="303">
        <f t="shared" si="9"/>
        <v>95.383321395944549</v>
      </c>
      <c r="R34" s="301">
        <f t="shared" si="0"/>
        <v>95.383321395944549</v>
      </c>
      <c r="S34" s="301" t="str">
        <f t="shared" si="1"/>
        <v>.</v>
      </c>
    </row>
    <row r="35" spans="2:19" ht="23.25" hidden="1" customHeight="1">
      <c r="B35" s="66"/>
      <c r="C35" s="19" t="s">
        <v>26</v>
      </c>
      <c r="D35" s="26" t="s">
        <v>267</v>
      </c>
      <c r="E35" s="26">
        <f t="shared" si="6"/>
        <v>138</v>
      </c>
      <c r="F35" s="26">
        <f t="shared" si="7"/>
        <v>57</v>
      </c>
      <c r="G35" s="19">
        <f t="shared" si="8"/>
        <v>13</v>
      </c>
      <c r="H35" s="602">
        <f t="array" ref="H35">SUMPRODUCT($J$3:$O$3,J35:O35)/SUM(($J$3:$O$3)*(J35:O35&lt;&gt;"."))</f>
        <v>95.416493177773077</v>
      </c>
      <c r="I35" s="20">
        <f t="array" ref="I35">SUMPRODUCT($J$3:$N$3,J35:N35)/SUM(($J$3:$N$3)*(J35:N35&lt;&gt;"."))</f>
        <v>95.383150713445346</v>
      </c>
      <c r="J35" s="21">
        <v>94.615328389958862</v>
      </c>
      <c r="K35" s="22">
        <v>94.407810620943479</v>
      </c>
      <c r="L35" s="22">
        <v>94.358088235294105</v>
      </c>
      <c r="M35" s="23">
        <v>96.26440186651584</v>
      </c>
      <c r="N35" s="836">
        <v>96.150973036931831</v>
      </c>
      <c r="O35" s="24">
        <v>96.05</v>
      </c>
      <c r="Q35" s="303">
        <f t="shared" si="9"/>
        <v>95.416493177773077</v>
      </c>
      <c r="R35" s="301">
        <f t="shared" si="0"/>
        <v>95.416493177773077</v>
      </c>
      <c r="S35" s="301" t="str">
        <f t="shared" si="1"/>
        <v>.</v>
      </c>
    </row>
    <row r="36" spans="2:19" ht="20.25" hidden="1" customHeight="1">
      <c r="B36" s="66"/>
      <c r="C36" s="25" t="s">
        <v>27</v>
      </c>
      <c r="D36" s="26" t="s">
        <v>267</v>
      </c>
      <c r="E36" s="26">
        <f t="shared" si="6"/>
        <v>200</v>
      </c>
      <c r="F36" s="26">
        <f t="shared" si="7"/>
        <v>109</v>
      </c>
      <c r="G36" s="19">
        <f t="shared" si="8"/>
        <v>30</v>
      </c>
      <c r="H36" s="602">
        <f t="array" ref="H36">SUMPRODUCT($J$3:$O$3,J36:O36)/SUM(($J$3:$O$3)*(J36:O36&lt;&gt;"."))</f>
        <v>94.076385004118819</v>
      </c>
      <c r="I36" s="20">
        <f t="array" ref="I36">SUMPRODUCT($J$3:$N$3,J36:N36)/SUM(($J$3:$N$3)*(J36:N36&lt;&gt;"."))</f>
        <v>93.959352635914541</v>
      </c>
      <c r="J36" s="21">
        <v>93.308735792567688</v>
      </c>
      <c r="K36" s="22">
        <v>93.641643498648349</v>
      </c>
      <c r="L36" s="22">
        <v>93.207101860403753</v>
      </c>
      <c r="M36" s="23">
        <v>92.206818181818178</v>
      </c>
      <c r="N36" s="836">
        <v>94.60996947926138</v>
      </c>
      <c r="O36" s="24">
        <v>96.3</v>
      </c>
      <c r="Q36" s="303">
        <f t="shared" si="9"/>
        <v>94.076385004118819</v>
      </c>
      <c r="R36" s="301">
        <f t="shared" si="0"/>
        <v>94.076385004118819</v>
      </c>
      <c r="S36" s="301" t="str">
        <f t="shared" si="1"/>
        <v>.</v>
      </c>
    </row>
    <row r="37" spans="2:19" ht="20.25" hidden="1" customHeight="1">
      <c r="B37" s="66"/>
      <c r="C37" s="25" t="s">
        <v>28</v>
      </c>
      <c r="D37" s="26" t="s">
        <v>267</v>
      </c>
      <c r="E37" s="26">
        <f t="shared" si="6"/>
        <v>189</v>
      </c>
      <c r="F37" s="26">
        <f t="shared" si="7"/>
        <v>99</v>
      </c>
      <c r="G37" s="19">
        <f t="shared" si="8"/>
        <v>26</v>
      </c>
      <c r="H37" s="602">
        <f t="array" ref="H37">SUMPRODUCT($J$3:$O$3,J37:O37)/SUM(($J$3:$O$3)*(J37:O37&lt;&gt;"."))</f>
        <v>94.414359446974302</v>
      </c>
      <c r="I37" s="20">
        <f t="array" ref="I37">SUMPRODUCT($J$3:$N$3,J37:N37)/SUM(($J$3:$N$3)*(J37:N37&lt;&gt;"."))</f>
        <v>94.230904681025578</v>
      </c>
      <c r="J37" s="21">
        <v>94.037483776255698</v>
      </c>
      <c r="K37" s="22">
        <v>94.160421116195238</v>
      </c>
      <c r="L37" s="22">
        <v>93.240473294821129</v>
      </c>
      <c r="M37" s="23">
        <v>95.417105263157879</v>
      </c>
      <c r="N37" s="836">
        <v>94.424325585795486</v>
      </c>
      <c r="O37" s="24">
        <v>97.9</v>
      </c>
      <c r="Q37" s="303">
        <f t="shared" si="9"/>
        <v>94.414359446974302</v>
      </c>
      <c r="R37" s="301">
        <f t="shared" si="0"/>
        <v>94.414359446974302</v>
      </c>
      <c r="S37" s="301" t="str">
        <f t="shared" si="1"/>
        <v>.</v>
      </c>
    </row>
    <row r="38" spans="2:19" ht="23.25" hidden="1" customHeight="1">
      <c r="B38" s="66"/>
      <c r="C38" s="19" t="s">
        <v>29</v>
      </c>
      <c r="D38" s="26" t="s">
        <v>267</v>
      </c>
      <c r="E38" s="26">
        <f t="shared" si="6"/>
        <v>67</v>
      </c>
      <c r="F38" s="26">
        <f t="shared" si="7"/>
        <v>10</v>
      </c>
      <c r="G38" s="19">
        <f t="shared" si="8"/>
        <v>2</v>
      </c>
      <c r="H38" s="602">
        <f t="array" ref="H38">SUMPRODUCT($J$3:$O$3,J38:O38)/SUM(($J$3:$O$3)*(J38:O38&lt;&gt;"."))</f>
        <v>96.430130219527086</v>
      </c>
      <c r="I38" s="20">
        <f t="array" ref="I38">SUMPRODUCT($J$3:$N$3,J38:N38)/SUM(($J$3:$N$3)*(J38:N38&lt;&gt;"."))</f>
        <v>96.347505494239044</v>
      </c>
      <c r="J38" s="21">
        <v>96.10833350325079</v>
      </c>
      <c r="K38" s="22">
        <v>95.96353449610767</v>
      </c>
      <c r="L38" s="22">
        <v>97.146229177326745</v>
      </c>
      <c r="M38" s="23">
        <v>94.395833333333314</v>
      </c>
      <c r="N38" s="836">
        <v>96.58667748522727</v>
      </c>
      <c r="O38" s="24">
        <v>98</v>
      </c>
      <c r="Q38" s="303">
        <f t="shared" si="9"/>
        <v>96.430130219527086</v>
      </c>
      <c r="R38" s="301">
        <f t="shared" si="0"/>
        <v>96.430130219527086</v>
      </c>
      <c r="S38" s="301" t="str">
        <f t="shared" si="1"/>
        <v>.</v>
      </c>
    </row>
    <row r="39" spans="2:19" ht="20.25" hidden="1" customHeight="1">
      <c r="B39" s="66"/>
      <c r="C39" s="19" t="s">
        <v>270</v>
      </c>
      <c r="D39" s="26" t="s">
        <v>267</v>
      </c>
      <c r="E39" s="26">
        <f t="shared" si="6"/>
        <v>110</v>
      </c>
      <c r="F39" s="26">
        <f t="shared" si="7"/>
        <v>39</v>
      </c>
      <c r="G39" s="19">
        <f t="shared" si="8"/>
        <v>7</v>
      </c>
      <c r="H39" s="602">
        <f t="array" ref="H39">SUMPRODUCT($J$3:$O$3,J39:O39)/SUM(($J$3:$O$3)*(J39:O39&lt;&gt;"."))</f>
        <v>95.799617233469505</v>
      </c>
      <c r="I39" s="20">
        <f t="array" ref="I39">SUMPRODUCT($J$3:$N$3,J39:N39)/SUM(($J$3:$N$3)*(J39:N39&lt;&gt;"."))</f>
        <v>95.668018140494212</v>
      </c>
      <c r="J39" s="21">
        <v>95.463613861386179</v>
      </c>
      <c r="K39" s="22">
        <v>95.55789473684213</v>
      </c>
      <c r="L39" s="22">
        <v>95.683333333333337</v>
      </c>
      <c r="M39" s="23">
        <v>94.608928571428578</v>
      </c>
      <c r="N39" s="836">
        <v>95.872422419602287</v>
      </c>
      <c r="O39" s="24">
        <v>98.3</v>
      </c>
      <c r="Q39" s="303">
        <f t="shared" si="9"/>
        <v>95.799617233469505</v>
      </c>
      <c r="R39" s="301">
        <f t="shared" si="0"/>
        <v>95.799617233469505</v>
      </c>
      <c r="S39" s="301" t="str">
        <f t="shared" si="1"/>
        <v>.</v>
      </c>
    </row>
    <row r="40" spans="2:19" ht="20.25" hidden="1" customHeight="1">
      <c r="B40" s="66"/>
      <c r="C40" s="19" t="s">
        <v>30</v>
      </c>
      <c r="D40" s="26" t="s">
        <v>267</v>
      </c>
      <c r="E40" s="26">
        <f t="shared" si="6"/>
        <v>99</v>
      </c>
      <c r="F40" s="26">
        <f t="shared" si="7"/>
        <v>31</v>
      </c>
      <c r="G40" s="19">
        <f t="shared" si="8"/>
        <v>6</v>
      </c>
      <c r="H40" s="602">
        <f t="array" ref="H40">SUMPRODUCT($J$3:$O$3,J40:O40)/SUM(($J$3:$O$3)*(J40:O40&lt;&gt;"."))</f>
        <v>95.984753284968022</v>
      </c>
      <c r="I40" s="20">
        <f t="array" ref="I40">SUMPRODUCT($J$3:$N$3,J40:N40)/SUM(($J$3:$N$3)*(J40:N40&lt;&gt;"."))</f>
        <v>95.957635036808455</v>
      </c>
      <c r="J40" s="21">
        <v>94.200167233560094</v>
      </c>
      <c r="K40" s="22">
        <v>95.299705882352967</v>
      </c>
      <c r="L40" s="22">
        <v>91.337794937794939</v>
      </c>
      <c r="M40" s="23">
        <v>94.891666666666666</v>
      </c>
      <c r="N40" s="836">
        <v>97.715102840056815</v>
      </c>
      <c r="O40" s="24">
        <v>96.5</v>
      </c>
      <c r="Q40" s="303">
        <f t="shared" si="9"/>
        <v>95.984753284968022</v>
      </c>
      <c r="R40" s="301">
        <f t="shared" si="0"/>
        <v>95.984753284968022</v>
      </c>
      <c r="S40" s="301" t="str">
        <f t="shared" si="1"/>
        <v>.</v>
      </c>
    </row>
    <row r="41" spans="2:19" ht="20.25" hidden="1" customHeight="1">
      <c r="B41" s="66"/>
      <c r="C41" s="19" t="s">
        <v>31</v>
      </c>
      <c r="D41" s="26" t="s">
        <v>267</v>
      </c>
      <c r="E41" s="26">
        <f t="shared" si="6"/>
        <v>183</v>
      </c>
      <c r="F41" s="26">
        <f t="shared" si="7"/>
        <v>94</v>
      </c>
      <c r="G41" s="19">
        <f t="shared" si="8"/>
        <v>25</v>
      </c>
      <c r="H41" s="602">
        <f t="array" ref="H41">SUMPRODUCT($J$3:$O$3,J41:O41)/SUM(($J$3:$O$3)*(J41:O41&lt;&gt;"."))</f>
        <v>94.622534524959704</v>
      </c>
      <c r="I41" s="20">
        <f t="array" ref="I41">SUMPRODUCT($J$3:$N$3,J41:N41)/SUM(($J$3:$N$3)*(J41:N41&lt;&gt;"."))</f>
        <v>94.497404763115469</v>
      </c>
      <c r="J41" s="21">
        <v>94.412098587026392</v>
      </c>
      <c r="K41" s="22">
        <v>93.949422320550696</v>
      </c>
      <c r="L41" s="22">
        <v>95.214634146341453</v>
      </c>
      <c r="M41" s="23">
        <v>95.432017543859658</v>
      </c>
      <c r="N41" s="836">
        <v>94.582710939204532</v>
      </c>
      <c r="O41" s="24">
        <v>97</v>
      </c>
      <c r="Q41" s="303">
        <f t="shared" si="9"/>
        <v>94.622534524959704</v>
      </c>
      <c r="R41" s="301">
        <f t="shared" si="0"/>
        <v>94.622534524959704</v>
      </c>
      <c r="S41" s="301" t="str">
        <f t="shared" si="1"/>
        <v>.</v>
      </c>
    </row>
    <row r="42" spans="2:19" ht="20.25" hidden="1" customHeight="1">
      <c r="B42" s="66"/>
      <c r="C42" s="25" t="s">
        <v>32</v>
      </c>
      <c r="D42" s="26" t="s">
        <v>267</v>
      </c>
      <c r="E42" s="26">
        <f t="shared" si="6"/>
        <v>193</v>
      </c>
      <c r="F42" s="26">
        <f t="shared" si="7"/>
        <v>103</v>
      </c>
      <c r="G42" s="19">
        <f t="shared" si="8"/>
        <v>27</v>
      </c>
      <c r="H42" s="602">
        <f t="array" ref="H42">SUMPRODUCT($J$3:$O$3,J42:O42)/SUM(($J$3:$O$3)*(J42:O42&lt;&gt;"."))</f>
        <v>94.325911720232398</v>
      </c>
      <c r="I42" s="20">
        <f t="array" ref="I42">SUMPRODUCT($J$3:$N$3,J42:N42)/SUM(($J$3:$N$3)*(J42:N42&lt;&gt;"."))</f>
        <v>94.185170231823577</v>
      </c>
      <c r="J42" s="21">
        <v>93.517010269044917</v>
      </c>
      <c r="K42" s="22">
        <v>93.646264049519459</v>
      </c>
      <c r="L42" s="22">
        <v>93</v>
      </c>
      <c r="M42" s="23">
        <v>93.95</v>
      </c>
      <c r="N42" s="836">
        <v>94.853330194602265</v>
      </c>
      <c r="O42" s="24">
        <v>97</v>
      </c>
      <c r="Q42" s="303">
        <f t="shared" si="9"/>
        <v>94.325911720232398</v>
      </c>
      <c r="R42" s="301">
        <f t="shared" si="0"/>
        <v>94.325911720232398</v>
      </c>
      <c r="S42" s="301" t="str">
        <f t="shared" si="1"/>
        <v>.</v>
      </c>
    </row>
    <row r="43" spans="2:19" ht="20.25" hidden="1" customHeight="1">
      <c r="B43" s="66"/>
      <c r="C43" s="19" t="s">
        <v>33</v>
      </c>
      <c r="D43" s="26" t="s">
        <v>267</v>
      </c>
      <c r="E43" s="26">
        <f t="shared" si="6"/>
        <v>170</v>
      </c>
      <c r="F43" s="26">
        <f t="shared" si="7"/>
        <v>83</v>
      </c>
      <c r="G43" s="19">
        <f t="shared" si="8"/>
        <v>21</v>
      </c>
      <c r="H43" s="602">
        <f t="array" ref="H43">SUMPRODUCT($J$3:$O$3,J43:O43)/SUM(($J$3:$O$3)*(J43:O43&lt;&gt;"."))</f>
        <v>94.912126962929293</v>
      </c>
      <c r="I43" s="20">
        <f t="array" ref="I43">SUMPRODUCT($J$3:$N$3,J43:N43)/SUM(($J$3:$N$3)*(J43:N43&lt;&gt;"."))</f>
        <v>95.028554697820297</v>
      </c>
      <c r="J43" s="21">
        <v>92.865517241379266</v>
      </c>
      <c r="K43" s="22">
        <v>93.896470588235317</v>
      </c>
      <c r="L43" s="22">
        <v>91.100609756097555</v>
      </c>
      <c r="M43" s="23">
        <v>92.061842105263167</v>
      </c>
      <c r="N43" s="836">
        <v>97.191592154261357</v>
      </c>
      <c r="O43" s="24">
        <v>92.7</v>
      </c>
      <c r="Q43" s="303">
        <f t="shared" si="9"/>
        <v>94.912126962929293</v>
      </c>
      <c r="R43" s="301">
        <f t="shared" si="0"/>
        <v>94.912126962929293</v>
      </c>
      <c r="S43" s="301" t="str">
        <f t="shared" si="1"/>
        <v>.</v>
      </c>
    </row>
    <row r="44" spans="2:19" ht="20.25" hidden="1" customHeight="1">
      <c r="B44" s="66"/>
      <c r="C44" s="25" t="s">
        <v>34</v>
      </c>
      <c r="D44" s="26" t="s">
        <v>267</v>
      </c>
      <c r="E44" s="26">
        <f t="shared" si="6"/>
        <v>210</v>
      </c>
      <c r="F44" s="26">
        <f t="shared" si="7"/>
        <v>116</v>
      </c>
      <c r="G44" s="19">
        <f t="shared" si="8"/>
        <v>33</v>
      </c>
      <c r="H44" s="602">
        <f t="array" ref="H44">SUMPRODUCT($J$3:$O$3,J44:O44)/SUM(($J$3:$O$3)*(J44:O44&lt;&gt;"."))</f>
        <v>93.750125200827753</v>
      </c>
      <c r="I44" s="20">
        <f t="array" ref="I44">SUMPRODUCT($J$3:$N$3,J44:N44)/SUM(($J$3:$N$3)*(J44:N44&lt;&gt;"."))</f>
        <v>93.679079158766058</v>
      </c>
      <c r="J44" s="21">
        <v>92.279120144236657</v>
      </c>
      <c r="K44" s="22">
        <v>93.630371900826447</v>
      </c>
      <c r="L44" s="22">
        <v>90.699637210770504</v>
      </c>
      <c r="M44" s="23">
        <v>89.592999999999989</v>
      </c>
      <c r="N44" s="836">
        <v>95.079038173295444</v>
      </c>
      <c r="O44" s="24">
        <v>95.1</v>
      </c>
      <c r="Q44" s="303">
        <f t="shared" si="9"/>
        <v>93.750125200827753</v>
      </c>
      <c r="R44" s="301">
        <f t="shared" si="0"/>
        <v>93.750125200827753</v>
      </c>
      <c r="S44" s="301" t="str">
        <f t="shared" si="1"/>
        <v>.</v>
      </c>
    </row>
    <row r="45" spans="2:19" ht="20.25" hidden="1" customHeight="1">
      <c r="B45" s="66"/>
      <c r="C45" s="25" t="s">
        <v>35</v>
      </c>
      <c r="D45" s="26" t="s">
        <v>267</v>
      </c>
      <c r="E45" s="26">
        <f t="shared" si="6"/>
        <v>202</v>
      </c>
      <c r="F45" s="26">
        <f t="shared" si="7"/>
        <v>111</v>
      </c>
      <c r="G45" s="19">
        <f t="shared" si="8"/>
        <v>31</v>
      </c>
      <c r="H45" s="602">
        <f t="array" ref="H45">SUMPRODUCT($J$3:$O$3,J45:O45)/SUM(($J$3:$O$3)*(J45:O45&lt;&gt;"."))</f>
        <v>94.019135737275064</v>
      </c>
      <c r="I45" s="20">
        <f t="array" ref="I45">SUMPRODUCT($J$3:$N$3,J45:N45)/SUM(($J$3:$N$3)*(J45:N45&lt;&gt;"."))</f>
        <v>93.949090249763231</v>
      </c>
      <c r="J45" s="21">
        <v>92.586067708333317</v>
      </c>
      <c r="K45" s="22">
        <v>92.056837606837604</v>
      </c>
      <c r="L45" s="22">
        <v>92.652450980392175</v>
      </c>
      <c r="M45" s="23">
        <v>95.024999999999991</v>
      </c>
      <c r="N45" s="836">
        <v>95.312112791193158</v>
      </c>
      <c r="O45" s="24">
        <v>95.35</v>
      </c>
      <c r="Q45" s="303">
        <f t="shared" si="9"/>
        <v>94.019135737275064</v>
      </c>
      <c r="R45" s="301">
        <f t="shared" si="0"/>
        <v>94.019135737275064</v>
      </c>
      <c r="S45" s="301" t="str">
        <f t="shared" si="1"/>
        <v>.</v>
      </c>
    </row>
    <row r="46" spans="2:19" ht="20.25" hidden="1" customHeight="1">
      <c r="B46" s="66"/>
      <c r="C46" s="25" t="s">
        <v>36</v>
      </c>
      <c r="D46" s="26" t="s">
        <v>267</v>
      </c>
      <c r="E46" s="26">
        <f t="shared" si="6"/>
        <v>217</v>
      </c>
      <c r="F46" s="26">
        <f t="shared" si="7"/>
        <v>123</v>
      </c>
      <c r="G46" s="19">
        <f t="shared" si="8"/>
        <v>36</v>
      </c>
      <c r="H46" s="602">
        <f t="array" ref="H46">SUMPRODUCT($J$3:$O$3,J46:O46)/SUM(($J$3:$O$3)*(J46:O46&lt;&gt;"."))</f>
        <v>93.539932477303523</v>
      </c>
      <c r="I46" s="20">
        <f t="array" ref="I46">SUMPRODUCT($J$3:$N$3,J46:N46)/SUM(($J$3:$N$3)*(J46:N46&lt;&gt;"."))</f>
        <v>93.436771028740552</v>
      </c>
      <c r="J46" s="21">
        <v>92.00833333333334</v>
      </c>
      <c r="K46" s="22">
        <v>92.926176470588246</v>
      </c>
      <c r="L46" s="22">
        <v>90.740624999999994</v>
      </c>
      <c r="M46" s="23">
        <v>90.301562500000003</v>
      </c>
      <c r="N46" s="836">
        <v>94.86520872414772</v>
      </c>
      <c r="O46" s="24">
        <v>95.5</v>
      </c>
      <c r="Q46" s="303">
        <f t="shared" si="9"/>
        <v>93.539932477303523</v>
      </c>
      <c r="R46" s="301">
        <f t="shared" si="0"/>
        <v>93.539932477303523</v>
      </c>
      <c r="S46" s="301" t="str">
        <f t="shared" si="1"/>
        <v>.</v>
      </c>
    </row>
    <row r="47" spans="2:19" ht="20.25" hidden="1" customHeight="1">
      <c r="B47" s="66"/>
      <c r="C47" s="25" t="s">
        <v>37</v>
      </c>
      <c r="D47" s="26" t="s">
        <v>267</v>
      </c>
      <c r="E47" s="26">
        <f t="shared" si="6"/>
        <v>154</v>
      </c>
      <c r="F47" s="26">
        <f t="shared" si="7"/>
        <v>70</v>
      </c>
      <c r="G47" s="19">
        <f t="shared" si="8"/>
        <v>15</v>
      </c>
      <c r="H47" s="602">
        <f t="array" ref="H47">SUMPRODUCT($J$3:$O$3,J47:O47)/SUM(($J$3:$O$3)*(J47:O47&lt;&gt;"."))</f>
        <v>95.209308892568629</v>
      </c>
      <c r="I47" s="20">
        <f t="array" ref="I47">SUMPRODUCT($J$3:$N$3,J47:N47)/SUM(($J$3:$N$3)*(J47:N47&lt;&gt;"."))</f>
        <v>95.07821988691434</v>
      </c>
      <c r="J47" s="21">
        <v>93.288298441442322</v>
      </c>
      <c r="K47" s="22">
        <v>93.734740259740249</v>
      </c>
      <c r="L47" s="22">
        <v>93.822573449669747</v>
      </c>
      <c r="M47" s="23">
        <v>90.185526315789474</v>
      </c>
      <c r="N47" s="836">
        <v>96.868141332386372</v>
      </c>
      <c r="O47" s="24">
        <v>97.7</v>
      </c>
      <c r="Q47" s="303">
        <f t="shared" si="9"/>
        <v>95.209308892568629</v>
      </c>
      <c r="R47" s="301">
        <f t="shared" si="0"/>
        <v>95.209308892568629</v>
      </c>
      <c r="S47" s="301" t="str">
        <f t="shared" si="1"/>
        <v>.</v>
      </c>
    </row>
    <row r="48" spans="2:19" ht="20.25" hidden="1" customHeight="1">
      <c r="B48" s="66"/>
      <c r="C48" s="25" t="s">
        <v>38</v>
      </c>
      <c r="D48" s="26" t="s">
        <v>267</v>
      </c>
      <c r="E48" s="26">
        <f t="shared" si="6"/>
        <v>222</v>
      </c>
      <c r="F48" s="26">
        <f t="shared" si="7"/>
        <v>127</v>
      </c>
      <c r="G48" s="19">
        <f t="shared" si="8"/>
        <v>40</v>
      </c>
      <c r="H48" s="602">
        <f t="array" ref="H48">SUMPRODUCT($J$3:$O$3,J48:O48)/SUM(($J$3:$O$3)*(J48:O48&lt;&gt;"."))</f>
        <v>93.283377443635814</v>
      </c>
      <c r="I48" s="20">
        <f t="array" ref="I48">SUMPRODUCT($J$3:$N$3,J48:N48)/SUM(($J$3:$N$3)*(J48:N48&lt;&gt;"."))</f>
        <v>93.200923624879806</v>
      </c>
      <c r="J48" s="21">
        <v>93.772569277316421</v>
      </c>
      <c r="K48" s="22">
        <v>94.289432989690724</v>
      </c>
      <c r="L48" s="22">
        <v>94.960192303287513</v>
      </c>
      <c r="M48" s="23">
        <v>88.321052631578937</v>
      </c>
      <c r="N48" s="836">
        <v>92.629277972443191</v>
      </c>
      <c r="O48" s="24">
        <v>94.85</v>
      </c>
      <c r="Q48" s="303">
        <f t="shared" si="9"/>
        <v>93.283377443635814</v>
      </c>
      <c r="R48" s="301">
        <f t="shared" si="0"/>
        <v>93.283377443635814</v>
      </c>
      <c r="S48" s="301" t="str">
        <f t="shared" si="1"/>
        <v>.</v>
      </c>
    </row>
    <row r="49" spans="2:19" ht="20.25" hidden="1" customHeight="1">
      <c r="B49" s="66"/>
      <c r="C49" s="25" t="s">
        <v>40</v>
      </c>
      <c r="D49" s="26" t="s">
        <v>267</v>
      </c>
      <c r="E49" s="26">
        <f t="shared" si="6"/>
        <v>221</v>
      </c>
      <c r="F49" s="26">
        <f t="shared" si="7"/>
        <v>126</v>
      </c>
      <c r="G49" s="19">
        <f t="shared" si="8"/>
        <v>39</v>
      </c>
      <c r="H49" s="602">
        <f t="array" ref="H49">SUMPRODUCT($J$3:$O$3,J49:O49)/SUM(($J$3:$O$3)*(J49:O49&lt;&gt;"."))</f>
        <v>93.337131676652916</v>
      </c>
      <c r="I49" s="20">
        <f t="array" ref="I49">SUMPRODUCT($J$3:$N$3,J49:N49)/SUM(($J$3:$N$3)*(J49:N49&lt;&gt;"."))</f>
        <v>93.162770185950436</v>
      </c>
      <c r="J49" s="21">
        <v>92.780991735537214</v>
      </c>
      <c r="K49" s="22">
        <v>92.147826086956528</v>
      </c>
      <c r="L49" s="22">
        <v>93.353472222222223</v>
      </c>
      <c r="M49" s="23">
        <v>94.223437500000003</v>
      </c>
      <c r="N49" s="836">
        <v>93.544548636363658</v>
      </c>
      <c r="O49" s="24">
        <v>96.65</v>
      </c>
      <c r="Q49" s="303">
        <f t="shared" si="9"/>
        <v>93.337131676652916</v>
      </c>
      <c r="R49" s="301">
        <f t="shared" si="0"/>
        <v>93.337131676652916</v>
      </c>
      <c r="S49" s="301" t="str">
        <f t="shared" si="1"/>
        <v>.</v>
      </c>
    </row>
    <row r="50" spans="2:19" ht="20.25" hidden="1" customHeight="1">
      <c r="B50" s="66"/>
      <c r="C50" s="19" t="s">
        <v>41</v>
      </c>
      <c r="D50" s="26" t="s">
        <v>267</v>
      </c>
      <c r="E50" s="26">
        <f t="shared" si="6"/>
        <v>219</v>
      </c>
      <c r="F50" s="26">
        <f t="shared" si="7"/>
        <v>124</v>
      </c>
      <c r="G50" s="19">
        <f t="shared" si="8"/>
        <v>38</v>
      </c>
      <c r="H50" s="602">
        <f t="array" ref="H50">SUMPRODUCT($J$3:$O$3,J50:O50)/SUM(($J$3:$O$3)*(J50:O50&lt;&gt;"."))</f>
        <v>93.408132216429024</v>
      </c>
      <c r="I50" s="20">
        <f t="array" ref="I50">SUMPRODUCT($J$3:$N$3,J50:N50)/SUM(($J$3:$N$3)*(J50:N50&lt;&gt;"."))</f>
        <v>93.342770754135813</v>
      </c>
      <c r="J50" s="21">
        <v>93.76925697588527</v>
      </c>
      <c r="K50" s="22">
        <v>94.153664271255991</v>
      </c>
      <c r="L50" s="22">
        <v>94.120138888888903</v>
      </c>
      <c r="M50" s="23">
        <v>90.890332405151426</v>
      </c>
      <c r="N50" s="836">
        <v>92.916284532386356</v>
      </c>
      <c r="O50" s="24">
        <v>94.65</v>
      </c>
      <c r="Q50" s="303">
        <f t="shared" si="9"/>
        <v>93.408132216429024</v>
      </c>
      <c r="R50" s="301">
        <f t="shared" si="0"/>
        <v>93.408132216429024</v>
      </c>
      <c r="S50" s="301" t="str">
        <f t="shared" si="1"/>
        <v>.</v>
      </c>
    </row>
    <row r="51" spans="2:19" ht="20.25" hidden="1" customHeight="1">
      <c r="B51" s="66"/>
      <c r="C51" s="19" t="s">
        <v>49</v>
      </c>
      <c r="D51" s="26" t="s">
        <v>267</v>
      </c>
      <c r="E51" s="26">
        <f t="shared" si="6"/>
        <v>76</v>
      </c>
      <c r="F51" s="26">
        <f t="shared" si="7"/>
        <v>18</v>
      </c>
      <c r="G51" s="19">
        <f t="shared" si="8"/>
        <v>3</v>
      </c>
      <c r="H51" s="602">
        <f t="array" ref="H51">SUMPRODUCT($J$3:$O$3,J51:O51)/SUM(($J$3:$O$3)*(J51:O51&lt;&gt;"."))</f>
        <v>96.246812815271227</v>
      </c>
      <c r="I51" s="20">
        <f t="array" ref="I51">SUMPRODUCT($J$3:$N$3,J51:N51)/SUM(($J$3:$N$3)*(J51:N51&lt;&gt;"."))</f>
        <v>96.217697700285498</v>
      </c>
      <c r="J51" s="21">
        <v>95.88319049545737</v>
      </c>
      <c r="K51" s="22">
        <v>96.592683083826813</v>
      </c>
      <c r="L51" s="22">
        <v>95.628977272727255</v>
      </c>
      <c r="M51" s="23">
        <v>92.838888888888903</v>
      </c>
      <c r="N51" s="836">
        <v>96.552204905113641</v>
      </c>
      <c r="O51" s="24">
        <v>96.8</v>
      </c>
      <c r="Q51" s="303">
        <f t="shared" si="9"/>
        <v>96.246812815271227</v>
      </c>
      <c r="R51" s="301">
        <f t="shared" si="0"/>
        <v>96.246812815271227</v>
      </c>
      <c r="S51" s="301" t="str">
        <f t="shared" si="1"/>
        <v>.</v>
      </c>
    </row>
    <row r="52" spans="2:19" ht="20.25" hidden="1" customHeight="1">
      <c r="B52" s="66"/>
      <c r="C52" s="19" t="s">
        <v>54</v>
      </c>
      <c r="D52" s="26" t="s">
        <v>267</v>
      </c>
      <c r="E52" s="26">
        <f t="shared" si="6"/>
        <v>223</v>
      </c>
      <c r="F52" s="26">
        <f t="shared" si="7"/>
        <v>128</v>
      </c>
      <c r="G52" s="19">
        <f t="shared" si="8"/>
        <v>41</v>
      </c>
      <c r="H52" s="602">
        <f t="array" ref="H52">SUMPRODUCT($J$3:$O$3,J52:O52)/SUM(($J$3:$O$3)*(J52:O52&lt;&gt;"."))</f>
        <v>93.254093351066217</v>
      </c>
      <c r="I52" s="20">
        <f t="array" ref="I52">SUMPRODUCT($J$3:$N$3,J52:N52)/SUM(($J$3:$N$3)*(J52:N52&lt;&gt;"."))</f>
        <v>93.193782474806554</v>
      </c>
      <c r="J52" s="21">
        <v>91.987970151317612</v>
      </c>
      <c r="K52" s="22">
        <v>93.692692307692298</v>
      </c>
      <c r="L52" s="22">
        <v>90.325152162652159</v>
      </c>
      <c r="M52" s="23">
        <v>88.991176470588229</v>
      </c>
      <c r="N52" s="836">
        <v>94.399594798295482</v>
      </c>
      <c r="O52" s="24">
        <v>94.4</v>
      </c>
      <c r="Q52" s="303">
        <f t="shared" si="9"/>
        <v>93.254093351066217</v>
      </c>
      <c r="R52" s="301">
        <f t="shared" si="0"/>
        <v>93.254093351066217</v>
      </c>
      <c r="S52" s="301" t="str">
        <f t="shared" si="1"/>
        <v>.</v>
      </c>
    </row>
    <row r="53" spans="2:19" ht="20.25" hidden="1" customHeight="1">
      <c r="B53" s="66"/>
      <c r="C53" s="19" t="s">
        <v>58</v>
      </c>
      <c r="D53" s="26" t="s">
        <v>267</v>
      </c>
      <c r="E53" s="26">
        <f t="shared" si="6"/>
        <v>176</v>
      </c>
      <c r="F53" s="26">
        <f t="shared" si="7"/>
        <v>87</v>
      </c>
      <c r="G53" s="19">
        <f t="shared" si="8"/>
        <v>24</v>
      </c>
      <c r="H53" s="602">
        <f t="array" ref="H53">SUMPRODUCT($J$3:$O$3,J53:O53)/SUM(($J$3:$O$3)*(J53:O53&lt;&gt;"."))</f>
        <v>94.792936890926114</v>
      </c>
      <c r="I53" s="20">
        <f t="array" ref="I53">SUMPRODUCT($J$3:$N$3,J53:N53)/SUM(($J$3:$N$3)*(J53:N53&lt;&gt;"."))</f>
        <v>94.797828306238017</v>
      </c>
      <c r="J53" s="21">
        <v>94.368407761907875</v>
      </c>
      <c r="K53" s="22">
        <v>94.547551465823972</v>
      </c>
      <c r="L53" s="22">
        <v>93.611940298507477</v>
      </c>
      <c r="M53" s="23">
        <v>95.672000000000011</v>
      </c>
      <c r="N53" s="836">
        <v>95.227248850568174</v>
      </c>
      <c r="O53" s="24">
        <v>94.7</v>
      </c>
      <c r="Q53" s="303">
        <f t="shared" si="9"/>
        <v>94.792936890926114</v>
      </c>
      <c r="R53" s="301">
        <f t="shared" si="0"/>
        <v>94.792936890926114</v>
      </c>
      <c r="S53" s="301" t="str">
        <f t="shared" si="1"/>
        <v>.</v>
      </c>
    </row>
    <row r="54" spans="2:19" ht="20.25" hidden="1" customHeight="1">
      <c r="B54" s="66"/>
      <c r="C54" s="19" t="s">
        <v>60</v>
      </c>
      <c r="D54" s="26" t="s">
        <v>267</v>
      </c>
      <c r="E54" s="26">
        <f t="shared" si="6"/>
        <v>213</v>
      </c>
      <c r="F54" s="26">
        <f t="shared" si="7"/>
        <v>119</v>
      </c>
      <c r="G54" s="19">
        <f t="shared" si="8"/>
        <v>34</v>
      </c>
      <c r="H54" s="602">
        <f t="array" ref="H54">SUMPRODUCT($J$3:$O$3,J54:O54)/SUM(($J$3:$O$3)*(J54:O54&lt;&gt;"."))</f>
        <v>93.734556105697081</v>
      </c>
      <c r="I54" s="20">
        <f t="array" ref="I54">SUMPRODUCT($J$3:$N$3,J54:N54)/SUM(($J$3:$N$3)*(J54:N54&lt;&gt;"."))</f>
        <v>93.69953274283904</v>
      </c>
      <c r="J54" s="21">
        <v>93.435147799598525</v>
      </c>
      <c r="K54" s="22">
        <v>93.584457716685264</v>
      </c>
      <c r="L54" s="22">
        <v>92.276886495338886</v>
      </c>
      <c r="M54" s="23">
        <v>95.48833333333333</v>
      </c>
      <c r="N54" s="836">
        <v>93.963917686079554</v>
      </c>
      <c r="O54" s="24">
        <v>94.4</v>
      </c>
      <c r="Q54" s="303">
        <f t="shared" si="9"/>
        <v>93.734556105697081</v>
      </c>
      <c r="R54" s="301">
        <f t="shared" si="0"/>
        <v>93.734556105697081</v>
      </c>
      <c r="S54" s="301" t="str">
        <f t="shared" si="1"/>
        <v>.</v>
      </c>
    </row>
    <row r="55" spans="2:19" ht="20.25" hidden="1" customHeight="1">
      <c r="B55" s="66"/>
      <c r="C55" s="19" t="s">
        <v>43</v>
      </c>
      <c r="D55" s="26" t="s">
        <v>267</v>
      </c>
      <c r="E55" s="26">
        <f t="shared" si="6"/>
        <v>117</v>
      </c>
      <c r="F55" s="26">
        <f t="shared" si="7"/>
        <v>43</v>
      </c>
      <c r="G55" s="19">
        <f t="shared" si="8"/>
        <v>9</v>
      </c>
      <c r="H55" s="602">
        <f t="array" ref="H55">SUMPRODUCT($J$3:$O$3,J55:O55)/SUM(($J$3:$O$3)*(J55:O55&lt;&gt;"."))</f>
        <v>95.731125351668993</v>
      </c>
      <c r="I55" s="20">
        <f t="array" ref="I55">SUMPRODUCT($J$3:$N$3,J55:N55)/SUM(($J$3:$N$3)*(J55:N55&lt;&gt;"."))</f>
        <v>95.63276352807263</v>
      </c>
      <c r="J55" s="21">
        <v>95.344339964668023</v>
      </c>
      <c r="K55" s="22">
        <v>95.265591397849477</v>
      </c>
      <c r="L55" s="22">
        <v>95.805857898715047</v>
      </c>
      <c r="M55" s="23">
        <v>94.272368421052633</v>
      </c>
      <c r="N55" s="836">
        <v>95.921187091477265</v>
      </c>
      <c r="O55" s="24">
        <v>97.6</v>
      </c>
      <c r="Q55" s="303">
        <f t="shared" si="9"/>
        <v>95.731125351668993</v>
      </c>
      <c r="R55" s="301">
        <f t="shared" si="0"/>
        <v>95.731125351668993</v>
      </c>
      <c r="S55" s="301" t="str">
        <f t="shared" si="1"/>
        <v>.</v>
      </c>
    </row>
    <row r="56" spans="2:19" ht="20.25" hidden="1" customHeight="1">
      <c r="B56" s="66"/>
      <c r="C56" s="25" t="s">
        <v>45</v>
      </c>
      <c r="D56" s="26" t="s">
        <v>267</v>
      </c>
      <c r="E56" s="26">
        <f t="shared" si="6"/>
        <v>161</v>
      </c>
      <c r="F56" s="26">
        <f t="shared" si="7"/>
        <v>77</v>
      </c>
      <c r="G56" s="19">
        <f t="shared" si="8"/>
        <v>17</v>
      </c>
      <c r="H56" s="602">
        <f t="array" ref="H56">SUMPRODUCT($J$3:$O$3,J56:O56)/SUM(($J$3:$O$3)*(J56:O56&lt;&gt;"."))</f>
        <v>95.047719486352946</v>
      </c>
      <c r="I56" s="20">
        <f t="array" ref="I56">SUMPRODUCT($J$3:$N$3,J56:N56)/SUM(($J$3:$N$3)*(J56:N56&lt;&gt;"."))</f>
        <v>94.96075735405573</v>
      </c>
      <c r="J56" s="21">
        <v>94.654153327997804</v>
      </c>
      <c r="K56" s="22">
        <v>96.032638888888869</v>
      </c>
      <c r="L56" s="22">
        <v>93.005330057949124</v>
      </c>
      <c r="M56" s="23">
        <v>93.33552631578948</v>
      </c>
      <c r="N56" s="836">
        <v>95.267361380113641</v>
      </c>
      <c r="O56" s="24">
        <v>96.7</v>
      </c>
      <c r="Q56" s="303">
        <f t="shared" si="9"/>
        <v>95.047719486352946</v>
      </c>
      <c r="R56" s="301">
        <f t="shared" si="0"/>
        <v>95.047719486352946</v>
      </c>
      <c r="S56" s="301" t="str">
        <f t="shared" si="1"/>
        <v>.</v>
      </c>
    </row>
    <row r="57" spans="2:19" ht="20.25" hidden="1" customHeight="1">
      <c r="B57" s="66"/>
      <c r="C57" s="25" t="s">
        <v>39</v>
      </c>
      <c r="D57" s="26" t="s">
        <v>267</v>
      </c>
      <c r="E57" s="26">
        <f t="shared" si="6"/>
        <v>205</v>
      </c>
      <c r="F57" s="26">
        <f t="shared" si="7"/>
        <v>112</v>
      </c>
      <c r="G57" s="19">
        <f t="shared" si="8"/>
        <v>32</v>
      </c>
      <c r="H57" s="602">
        <f t="array" ref="H57">SUMPRODUCT($J$3:$O$3,J57:O57)/SUM(($J$3:$O$3)*(J57:O57&lt;&gt;"."))</f>
        <v>93.923924425071021</v>
      </c>
      <c r="I57" s="20">
        <f t="array" ref="I57">SUMPRODUCT($J$3:$N$3,J57:N57)/SUM(($J$3:$N$3)*(J57:N57&lt;&gt;"."))</f>
        <v>93.919920447443175</v>
      </c>
      <c r="J57" s="21">
        <v>92.756818181818176</v>
      </c>
      <c r="K57" s="22">
        <v>92.483962264150961</v>
      </c>
      <c r="L57" s="22">
        <v>91.962096774193554</v>
      </c>
      <c r="M57" s="23">
        <v>95.36333333333333</v>
      </c>
      <c r="N57" s="836">
        <v>95.083022713068161</v>
      </c>
      <c r="O57" s="24">
        <v>94</v>
      </c>
      <c r="Q57" s="303">
        <f t="shared" si="9"/>
        <v>93.923924425071021</v>
      </c>
      <c r="R57" s="301">
        <f t="shared" si="0"/>
        <v>93.923924425071021</v>
      </c>
      <c r="S57" s="301" t="str">
        <f t="shared" si="1"/>
        <v>.</v>
      </c>
    </row>
    <row r="58" spans="2:19" ht="20.25" hidden="1" customHeight="1">
      <c r="B58" s="66"/>
      <c r="C58" s="25" t="s">
        <v>42</v>
      </c>
      <c r="D58" s="26" t="s">
        <v>267</v>
      </c>
      <c r="E58" s="26">
        <f t="shared" si="6"/>
        <v>126</v>
      </c>
      <c r="F58" s="26">
        <f t="shared" si="7"/>
        <v>49</v>
      </c>
      <c r="G58" s="19">
        <f t="shared" si="8"/>
        <v>11</v>
      </c>
      <c r="H58" s="602">
        <f t="array" ref="H58">SUMPRODUCT($J$3:$O$3,J58:O58)/SUM(($J$3:$O$3)*(J58:O58&lt;&gt;"."))</f>
        <v>95.533895815571213</v>
      </c>
      <c r="I58" s="20">
        <f t="array" ref="I58">SUMPRODUCT($J$3:$N$3,J58:N58)/SUM(($J$3:$N$3)*(J58:N58&lt;&gt;"."))</f>
        <v>95.58567980586443</v>
      </c>
      <c r="J58" s="21">
        <v>95.840422077922071</v>
      </c>
      <c r="K58" s="22">
        <v>97.365000000000023</v>
      </c>
      <c r="L58" s="22">
        <v>93.144711538461536</v>
      </c>
      <c r="M58" s="23">
        <v>96.463235294117652</v>
      </c>
      <c r="N58" s="836">
        <v>95.330937533806804</v>
      </c>
      <c r="O58" s="24">
        <v>94.55</v>
      </c>
      <c r="Q58" s="303">
        <f t="shared" si="9"/>
        <v>95.533895815571213</v>
      </c>
      <c r="R58" s="301">
        <f t="shared" si="0"/>
        <v>95.533895815571213</v>
      </c>
      <c r="S58" s="301" t="str">
        <f t="shared" si="1"/>
        <v>.</v>
      </c>
    </row>
    <row r="59" spans="2:19" ht="20.25" hidden="1" customHeight="1">
      <c r="B59" s="66"/>
      <c r="C59" s="25" t="s">
        <v>44</v>
      </c>
      <c r="D59" s="26" t="s">
        <v>269</v>
      </c>
      <c r="E59" s="26">
        <f t="shared" si="6"/>
        <v>127</v>
      </c>
      <c r="F59" s="26">
        <f t="shared" si="7"/>
        <v>78</v>
      </c>
      <c r="G59" s="19">
        <f t="shared" si="8"/>
        <v>12</v>
      </c>
      <c r="H59" s="602">
        <f t="array" ref="H59">SUMPRODUCT($J$3:$O$3,J59:O59)/SUM(($J$3:$O$3)*(J59:O59&lt;&gt;"."))</f>
        <v>95.530873152320595</v>
      </c>
      <c r="I59" s="20">
        <f t="array" ref="I59">SUMPRODUCT($J$3:$N$3,J59:N59)/SUM(($J$3:$N$3)*(J59:N59&lt;&gt;"."))</f>
        <v>95.4509191077059</v>
      </c>
      <c r="J59" s="21">
        <v>94.691030534351157</v>
      </c>
      <c r="K59" s="22">
        <v>95.987837837837859</v>
      </c>
      <c r="L59" s="22">
        <v>91.81794871794871</v>
      </c>
      <c r="M59" s="23">
        <v>95.584722222222211</v>
      </c>
      <c r="N59" s="836">
        <v>96.210807681060615</v>
      </c>
      <c r="O59" s="24">
        <v>97.05</v>
      </c>
      <c r="Q59" s="303">
        <f t="shared" si="9"/>
        <v>95.530873152320595</v>
      </c>
      <c r="R59" s="301" t="str">
        <f t="shared" si="0"/>
        <v>.</v>
      </c>
      <c r="S59" s="301">
        <f t="shared" si="1"/>
        <v>95.530873152320595</v>
      </c>
    </row>
    <row r="60" spans="2:19" ht="20.25" hidden="1" customHeight="1">
      <c r="B60" s="66"/>
      <c r="C60" s="19" t="s">
        <v>46</v>
      </c>
      <c r="D60" s="26" t="s">
        <v>269</v>
      </c>
      <c r="E60" s="26">
        <f t="shared" si="6"/>
        <v>81</v>
      </c>
      <c r="F60" s="26">
        <f t="shared" si="7"/>
        <v>59</v>
      </c>
      <c r="G60" s="19">
        <f t="shared" si="8"/>
        <v>4</v>
      </c>
      <c r="H60" s="602">
        <f t="array" ref="H60">SUMPRODUCT($J$3:$O$3,J60:O60)/SUM(($J$3:$O$3)*(J60:O60&lt;&gt;"."))</f>
        <v>96.192918880831897</v>
      </c>
      <c r="I60" s="20">
        <f t="array" ref="I60">SUMPRODUCT($J$3:$N$3,J60:N60)/SUM(($J$3:$N$3)*(J60:N60&lt;&gt;"."))</f>
        <v>96.245177769296731</v>
      </c>
      <c r="J60" s="21">
        <v>95.293020894275259</v>
      </c>
      <c r="K60" s="22">
        <v>96.247225999076861</v>
      </c>
      <c r="L60" s="22">
        <v>92.485416666666666</v>
      </c>
      <c r="M60" s="23">
        <v>97.516071428571436</v>
      </c>
      <c r="N60" s="836">
        <v>97.197334644318204</v>
      </c>
      <c r="O60" s="24">
        <v>95.2</v>
      </c>
      <c r="Q60" s="303">
        <f t="shared" si="9"/>
        <v>96.192918880831897</v>
      </c>
      <c r="R60" s="301" t="str">
        <f t="shared" si="0"/>
        <v>.</v>
      </c>
      <c r="S60" s="301">
        <f t="shared" si="1"/>
        <v>96.192918880831897</v>
      </c>
    </row>
    <row r="61" spans="2:19" ht="20.25" hidden="1" customHeight="1">
      <c r="B61" s="66"/>
      <c r="C61" s="25" t="s">
        <v>47</v>
      </c>
      <c r="D61" s="26" t="s">
        <v>269</v>
      </c>
      <c r="E61" s="26">
        <f t="shared" si="6"/>
        <v>112</v>
      </c>
      <c r="F61" s="26">
        <f t="shared" si="7"/>
        <v>72</v>
      </c>
      <c r="G61" s="19">
        <f t="shared" si="8"/>
        <v>8</v>
      </c>
      <c r="H61" s="602">
        <f t="array" ref="H61">SUMPRODUCT($J$3:$O$3,J61:O61)/SUM(($J$3:$O$3)*(J61:O61&lt;&gt;"."))</f>
        <v>95.788865125393428</v>
      </c>
      <c r="I61" s="20">
        <f t="array" ref="I61">SUMPRODUCT($J$3:$N$3,J61:N61)/SUM(($J$3:$N$3)*(J61:N61&lt;&gt;"."))</f>
        <v>95.740910658308863</v>
      </c>
      <c r="J61" s="21">
        <v>96.105926250708634</v>
      </c>
      <c r="K61" s="22">
        <v>96.095075757575785</v>
      </c>
      <c r="L61" s="22">
        <v>97.106594420714003</v>
      </c>
      <c r="M61" s="23">
        <v>93.878947368421052</v>
      </c>
      <c r="N61" s="836">
        <v>95.375895065909091</v>
      </c>
      <c r="O61" s="24">
        <v>96.7</v>
      </c>
      <c r="Q61" s="303">
        <f t="shared" si="9"/>
        <v>95.788865125393428</v>
      </c>
      <c r="R61" s="301" t="str">
        <f t="shared" si="0"/>
        <v>.</v>
      </c>
      <c r="S61" s="301">
        <f t="shared" si="1"/>
        <v>95.788865125393428</v>
      </c>
    </row>
    <row r="62" spans="2:19" ht="20.25" hidden="1" customHeight="1">
      <c r="B62" s="66"/>
      <c r="C62" s="19" t="s">
        <v>48</v>
      </c>
      <c r="D62" s="26" t="s">
        <v>267</v>
      </c>
      <c r="E62" s="26">
        <f t="shared" si="6"/>
        <v>163</v>
      </c>
      <c r="F62" s="26">
        <f t="shared" si="7"/>
        <v>78</v>
      </c>
      <c r="G62" s="19">
        <f t="shared" si="8"/>
        <v>18</v>
      </c>
      <c r="H62" s="602">
        <f t="array" ref="H62">SUMPRODUCT($J$3:$O$3,J62:O62)/SUM(($J$3:$O$3)*(J62:O62&lt;&gt;"."))</f>
        <v>95.005416950658613</v>
      </c>
      <c r="I62" s="20">
        <f t="array" ref="I62">SUMPRODUCT($J$3:$N$3,J62:N62)/SUM(($J$3:$N$3)*(J62:N62&lt;&gt;"."))</f>
        <v>94.905702053324859</v>
      </c>
      <c r="J62" s="21">
        <v>94.762168141592937</v>
      </c>
      <c r="K62" s="22">
        <v>94.631538461538469</v>
      </c>
      <c r="L62" s="22">
        <v>94.593382352941163</v>
      </c>
      <c r="M62" s="23">
        <v>95.778571428571439</v>
      </c>
      <c r="N62" s="836">
        <v>95.049235965056809</v>
      </c>
      <c r="O62" s="24">
        <v>96.9</v>
      </c>
      <c r="Q62" s="303">
        <f t="shared" si="9"/>
        <v>95.005416950658613</v>
      </c>
      <c r="R62" s="301">
        <f t="shared" si="0"/>
        <v>95.005416950658613</v>
      </c>
      <c r="S62" s="301" t="str">
        <f t="shared" si="1"/>
        <v>.</v>
      </c>
    </row>
    <row r="63" spans="2:19" ht="20.25" hidden="1" customHeight="1">
      <c r="B63" s="66"/>
      <c r="C63" s="19" t="s">
        <v>50</v>
      </c>
      <c r="D63" s="26" t="s">
        <v>267</v>
      </c>
      <c r="E63" s="26">
        <f t="shared" si="6"/>
        <v>158</v>
      </c>
      <c r="F63" s="26">
        <f t="shared" si="7"/>
        <v>74</v>
      </c>
      <c r="G63" s="19">
        <f t="shared" si="8"/>
        <v>16</v>
      </c>
      <c r="H63" s="602">
        <f t="array" ref="H63">SUMPRODUCT($J$3:$O$3,J63:O63)/SUM(($J$3:$O$3)*(J63:O63&lt;&gt;"."))</f>
        <v>95.145147272077992</v>
      </c>
      <c r="I63" s="20">
        <f t="array" ref="I63">SUMPRODUCT($J$3:$N$3,J63:N63)/SUM(($J$3:$N$3)*(J63:N63&lt;&gt;"."))</f>
        <v>95.136997128503154</v>
      </c>
      <c r="J63" s="21">
        <v>94.54552980132452</v>
      </c>
      <c r="K63" s="22">
        <v>94.552058823529421</v>
      </c>
      <c r="L63" s="22">
        <v>94.7265625</v>
      </c>
      <c r="M63" s="23">
        <v>94.031944444444434</v>
      </c>
      <c r="N63" s="836">
        <v>95.728464455681802</v>
      </c>
      <c r="O63" s="24">
        <v>95.3</v>
      </c>
      <c r="Q63" s="303">
        <f t="shared" si="9"/>
        <v>95.145147272077992</v>
      </c>
      <c r="R63" s="301">
        <f t="shared" si="0"/>
        <v>95.145147272077992</v>
      </c>
      <c r="S63" s="301" t="str">
        <f t="shared" si="1"/>
        <v>.</v>
      </c>
    </row>
    <row r="64" spans="2:19" ht="20.25" hidden="1" customHeight="1">
      <c r="B64" s="66"/>
      <c r="C64" s="19" t="s">
        <v>51</v>
      </c>
      <c r="D64" s="19" t="s">
        <v>269</v>
      </c>
      <c r="E64" s="26">
        <f t="shared" si="6"/>
        <v>174</v>
      </c>
      <c r="F64" s="26">
        <f t="shared" si="7"/>
        <v>89</v>
      </c>
      <c r="G64" s="19">
        <f t="shared" si="8"/>
        <v>23</v>
      </c>
      <c r="H64" s="602">
        <f t="array" ref="H64">SUMPRODUCT($J$3:$O$3,J64:O64)/SUM(($J$3:$O$3)*(J64:O64&lt;&gt;"."))</f>
        <v>94.84250508582339</v>
      </c>
      <c r="I64" s="20">
        <f t="array" ref="I64">SUMPRODUCT($J$3:$N$3,J64:N64)/SUM(($J$3:$N$3)*(J64:N64&lt;&gt;"."))</f>
        <v>94.844742195603573</v>
      </c>
      <c r="J64" s="21">
        <v>94.853355595373827</v>
      </c>
      <c r="K64" s="22">
        <v>94.05380040427076</v>
      </c>
      <c r="L64" s="22">
        <v>97.05</v>
      </c>
      <c r="M64" s="23">
        <v>94.032812500000006</v>
      </c>
      <c r="N64" s="836">
        <v>94.836128795833318</v>
      </c>
      <c r="O64" s="24">
        <v>94.8</v>
      </c>
      <c r="Q64" s="303">
        <f t="shared" si="9"/>
        <v>94.84250508582339</v>
      </c>
      <c r="R64" s="301" t="str">
        <f t="shared" si="0"/>
        <v>.</v>
      </c>
      <c r="S64" s="301">
        <f t="shared" si="1"/>
        <v>94.84250508582339</v>
      </c>
    </row>
    <row r="65" spans="2:19" ht="20.25" hidden="1" customHeight="1">
      <c r="B65" s="66"/>
      <c r="C65" s="19" t="s">
        <v>52</v>
      </c>
      <c r="D65" s="26" t="s">
        <v>267</v>
      </c>
      <c r="E65" s="26">
        <f t="shared" si="6"/>
        <v>167</v>
      </c>
      <c r="F65" s="26">
        <f t="shared" si="7"/>
        <v>81</v>
      </c>
      <c r="G65" s="19">
        <f t="shared" si="8"/>
        <v>19</v>
      </c>
      <c r="H65" s="602">
        <f t="array" ref="H65">SUMPRODUCT($J$3:$O$3,J65:O65)/SUM(($J$3:$O$3)*(J65:O65&lt;&gt;"."))</f>
        <v>94.933002654445232</v>
      </c>
      <c r="I65" s="20">
        <f t="array" ref="I65">SUMPRODUCT($J$3:$N$3,J65:N65)/SUM(($J$3:$N$3)*(J65:N65&lt;&gt;"."))</f>
        <v>94.811055425731823</v>
      </c>
      <c r="J65" s="21">
        <v>93.450949367088612</v>
      </c>
      <c r="K65" s="22">
        <v>92.777325581395374</v>
      </c>
      <c r="L65" s="22">
        <v>94.966826923076937</v>
      </c>
      <c r="M65" s="23">
        <v>92.40625</v>
      </c>
      <c r="N65" s="836">
        <v>96.17116148437502</v>
      </c>
      <c r="O65" s="24">
        <v>97.25</v>
      </c>
      <c r="Q65" s="303">
        <f t="shared" si="9"/>
        <v>94.933002654445232</v>
      </c>
      <c r="R65" s="301">
        <f t="shared" si="0"/>
        <v>94.933002654445232</v>
      </c>
      <c r="S65" s="301" t="str">
        <f t="shared" si="1"/>
        <v>.</v>
      </c>
    </row>
    <row r="66" spans="2:19" ht="20.25" hidden="1" customHeight="1">
      <c r="B66" s="66"/>
      <c r="C66" s="19" t="s">
        <v>53</v>
      </c>
      <c r="D66" s="26" t="s">
        <v>269</v>
      </c>
      <c r="E66" s="26">
        <f t="shared" si="6"/>
        <v>168</v>
      </c>
      <c r="F66" s="26">
        <f t="shared" si="7"/>
        <v>87</v>
      </c>
      <c r="G66" s="19">
        <f t="shared" si="8"/>
        <v>20</v>
      </c>
      <c r="H66" s="602">
        <f t="array" ref="H66">SUMPRODUCT($J$3:$O$3,J66:O66)/SUM(($J$3:$O$3)*(J66:O66&lt;&gt;"."))</f>
        <v>94.921279716445284</v>
      </c>
      <c r="I66" s="20">
        <f t="array" ref="I66">SUMPRODUCT($J$3:$N$3,J66:N66)/SUM(($J$3:$N$3)*(J66:N66&lt;&gt;"."))</f>
        <v>94.75397864888977</v>
      </c>
      <c r="J66" s="21">
        <v>93.093390804597703</v>
      </c>
      <c r="K66" s="22">
        <v>94.228804347826085</v>
      </c>
      <c r="L66" s="22">
        <v>92.436538461538476</v>
      </c>
      <c r="M66" s="23">
        <v>90.75</v>
      </c>
      <c r="N66" s="836">
        <v>96.414566493181823</v>
      </c>
      <c r="O66" s="24">
        <v>98.1</v>
      </c>
      <c r="Q66" s="303">
        <f t="shared" si="9"/>
        <v>94.921279716445284</v>
      </c>
      <c r="R66" s="301" t="str">
        <f t="shared" si="0"/>
        <v>.</v>
      </c>
      <c r="S66" s="301">
        <f t="shared" si="1"/>
        <v>94.921279716445284</v>
      </c>
    </row>
    <row r="67" spans="2:19" ht="20.25" hidden="1" customHeight="1">
      <c r="B67" s="66"/>
      <c r="C67" s="25" t="s">
        <v>55</v>
      </c>
      <c r="D67" s="26" t="s">
        <v>269</v>
      </c>
      <c r="E67" s="26">
        <f t="shared" si="6"/>
        <v>93</v>
      </c>
      <c r="F67" s="26">
        <f t="shared" si="7"/>
        <v>66</v>
      </c>
      <c r="G67" s="19">
        <f t="shared" si="8"/>
        <v>5</v>
      </c>
      <c r="H67" s="602">
        <f t="array" ref="H67">SUMPRODUCT($J$3:$O$3,J67:O67)/SUM(($J$3:$O$3)*(J67:O67&lt;&gt;"."))</f>
        <v>96.061395387302511</v>
      </c>
      <c r="I67" s="20">
        <f t="array" ref="I67">SUMPRODUCT($J$3:$N$3,J67:N67)/SUM(($J$3:$N$3)*(J67:N67&lt;&gt;"."))</f>
        <v>96.106731986634216</v>
      </c>
      <c r="J67" s="21">
        <v>95.905654761904771</v>
      </c>
      <c r="K67" s="22">
        <v>95.873369565217402</v>
      </c>
      <c r="L67" s="22">
        <v>95.86944444444444</v>
      </c>
      <c r="M67" s="23">
        <v>96.12954545454545</v>
      </c>
      <c r="N67" s="836">
        <v>96.307809211363647</v>
      </c>
      <c r="O67" s="24">
        <v>95.2</v>
      </c>
      <c r="Q67" s="303">
        <f t="shared" si="9"/>
        <v>96.061395387302511</v>
      </c>
      <c r="R67" s="301" t="str">
        <f t="shared" si="0"/>
        <v>.</v>
      </c>
      <c r="S67" s="301">
        <f t="shared" si="1"/>
        <v>96.061395387302511</v>
      </c>
    </row>
    <row r="68" spans="2:19" ht="20.25" hidden="1" customHeight="1">
      <c r="B68" s="66"/>
      <c r="C68" s="19" t="s">
        <v>56</v>
      </c>
      <c r="D68" s="26" t="s">
        <v>269</v>
      </c>
      <c r="E68" s="26">
        <f t="shared" si="6"/>
        <v>11</v>
      </c>
      <c r="F68" s="26">
        <f t="shared" si="7"/>
        <v>10</v>
      </c>
      <c r="G68" s="19">
        <f t="shared" si="8"/>
        <v>1</v>
      </c>
      <c r="H68" s="602">
        <f t="array" ref="H68">SUMPRODUCT($J$3:$O$3,J68:O68)/SUM(($J$3:$O$3)*(J68:O68&lt;&gt;"."))</f>
        <v>97.64086937056247</v>
      </c>
      <c r="I68" s="20">
        <f t="array" ref="I68">SUMPRODUCT($J$3:$N$3,J68:N68)/SUM(($J$3:$N$3)*(J68:N68&lt;&gt;"."))</f>
        <v>97.536441442697338</v>
      </c>
      <c r="J68" s="21">
        <v>97.051162790697688</v>
      </c>
      <c r="K68" s="22">
        <v>95.821153846153862</v>
      </c>
      <c r="L68" s="22">
        <v>98.350000000000009</v>
      </c>
      <c r="M68" s="23">
        <v>100</v>
      </c>
      <c r="N68" s="836">
        <v>98.021720094696974</v>
      </c>
      <c r="O68" s="24">
        <v>99.625</v>
      </c>
      <c r="Q68" s="303">
        <f t="shared" si="9"/>
        <v>97.64086937056247</v>
      </c>
      <c r="R68" s="301" t="str">
        <f t="shared" si="0"/>
        <v>.</v>
      </c>
      <c r="S68" s="301">
        <f t="shared" si="1"/>
        <v>97.64086937056247</v>
      </c>
    </row>
    <row r="69" spans="2:19" ht="20.25" hidden="1" customHeight="1">
      <c r="B69" s="66"/>
      <c r="C69" s="19" t="s">
        <v>57</v>
      </c>
      <c r="D69" s="26" t="s">
        <v>269</v>
      </c>
      <c r="E69" s="26">
        <f t="shared" si="6"/>
        <v>171</v>
      </c>
      <c r="F69" s="26">
        <f t="shared" si="7"/>
        <v>88</v>
      </c>
      <c r="G69" s="19">
        <f t="shared" si="8"/>
        <v>22</v>
      </c>
      <c r="H69" s="602">
        <f t="array" ref="H69">SUMPRODUCT($J$3:$O$3,J69:O69)/SUM(($J$3:$O$3)*(J69:O69&lt;&gt;"."))</f>
        <v>94.877947001701472</v>
      </c>
      <c r="I69" s="20">
        <f t="array" ref="I69">SUMPRODUCT($J$3:$N$3,J69:N69)/SUM(($J$3:$N$3)*(J69:N69&lt;&gt;"."))</f>
        <v>94.79257579126471</v>
      </c>
      <c r="J69" s="21">
        <v>93.759023985180932</v>
      </c>
      <c r="K69" s="22">
        <v>93.410714285714278</v>
      </c>
      <c r="L69" s="22">
        <v>96.283276643990916</v>
      </c>
      <c r="M69" s="23">
        <v>91.402083333333323</v>
      </c>
      <c r="N69" s="836">
        <v>95.826127597348474</v>
      </c>
      <c r="O69" s="24">
        <v>96.5</v>
      </c>
      <c r="Q69" s="303">
        <f t="shared" si="9"/>
        <v>94.877947001701472</v>
      </c>
      <c r="R69" s="301" t="str">
        <f t="shared" si="0"/>
        <v>.</v>
      </c>
      <c r="S69" s="301">
        <f t="shared" si="1"/>
        <v>94.877947001701472</v>
      </c>
    </row>
    <row r="70" spans="2:19" ht="20.25" hidden="1" customHeight="1">
      <c r="B70" s="66"/>
      <c r="C70" s="19" t="s">
        <v>59</v>
      </c>
      <c r="D70" s="26" t="s">
        <v>269</v>
      </c>
      <c r="E70" s="26">
        <f t="shared" si="6"/>
        <v>218</v>
      </c>
      <c r="F70" s="26">
        <f t="shared" si="7"/>
        <v>95</v>
      </c>
      <c r="G70" s="19">
        <f t="shared" si="8"/>
        <v>37</v>
      </c>
      <c r="H70" s="602">
        <f t="array" ref="H70">SUMPRODUCT($J$3:$O$3,J70:O70)/SUM(($J$3:$O$3)*(J70:O70&lt;&gt;"."))</f>
        <v>93.466693244649619</v>
      </c>
      <c r="I70" s="20">
        <f t="array" ref="I70">SUMPRODUCT($J$3:$N$3,J70:N70)/SUM(($J$3:$N$3)*(J70:N70&lt;&gt;"."))</f>
        <v>93.343887625946962</v>
      </c>
      <c r="J70" s="21">
        <v>92.027734375000009</v>
      </c>
      <c r="K70" s="22">
        <v>92.557352941176461</v>
      </c>
      <c r="L70" s="22">
        <v>91.686764705882368</v>
      </c>
      <c r="M70" s="23">
        <v>91.088461538461544</v>
      </c>
      <c r="N70" s="836">
        <v>94.66004087689393</v>
      </c>
      <c r="O70" s="24">
        <v>95.8</v>
      </c>
      <c r="Q70" s="303">
        <f t="shared" si="9"/>
        <v>93.466693244649619</v>
      </c>
      <c r="R70" s="301" t="str">
        <f t="shared" si="0"/>
        <v>.</v>
      </c>
      <c r="S70" s="301">
        <f t="shared" si="1"/>
        <v>93.466693244649619</v>
      </c>
    </row>
    <row r="71" spans="2:19" ht="20.25" hidden="1" customHeight="1" thickBot="1">
      <c r="B71" s="66"/>
      <c r="C71" s="34" t="s">
        <v>1269</v>
      </c>
      <c r="D71" s="28" t="s">
        <v>267</v>
      </c>
      <c r="E71" s="28">
        <f t="shared" si="6"/>
        <v>120</v>
      </c>
      <c r="F71" s="28">
        <f t="shared" si="7"/>
        <v>45</v>
      </c>
      <c r="G71" s="34">
        <f>RANK(H71,$H$31:$H$71)</f>
        <v>10</v>
      </c>
      <c r="H71" s="603">
        <f t="array" ref="H71">SUMPRODUCT($J$3:$O$3,J71:O71)/SUM(($J$3:$O$3)*(J71:O71&lt;&gt;"."))</f>
        <v>95.667716423479803</v>
      </c>
      <c r="I71" s="29">
        <f t="array" ref="I71">SUMPRODUCT($J$3:$N$3,J71:N71)/SUM(($J$3:$N$3)*(J71:N71&lt;&gt;"."))</f>
        <v>95.550227814189256</v>
      </c>
      <c r="J71" s="30">
        <v>95.053861605367132</v>
      </c>
      <c r="K71" s="31">
        <v>95.202573338861811</v>
      </c>
      <c r="L71" s="31">
        <v>94.772142857142853</v>
      </c>
      <c r="M71" s="32">
        <v>94.960294117647067</v>
      </c>
      <c r="N71" s="35">
        <v>96.046594023011366</v>
      </c>
      <c r="O71" s="33">
        <v>97.9</v>
      </c>
      <c r="Q71" s="303">
        <f t="shared" si="9"/>
        <v>95.667716423479803</v>
      </c>
      <c r="R71" s="301">
        <f t="shared" ref="R71:R134" si="10">IF($D71=R$5,H71,".")</f>
        <v>95.667716423479803</v>
      </c>
      <c r="S71" s="301" t="str">
        <f t="shared" ref="S71:S134" si="11">IF($D71=S$5,H71,".")</f>
        <v>.</v>
      </c>
    </row>
    <row r="72" spans="2:19" ht="20.25" hidden="1" customHeight="1">
      <c r="B72" s="72" t="s">
        <v>1144</v>
      </c>
      <c r="C72" s="297"/>
      <c r="D72" s="298" t="s">
        <v>250</v>
      </c>
      <c r="E72" s="298" t="s">
        <v>250</v>
      </c>
      <c r="F72" s="298" t="s">
        <v>250</v>
      </c>
      <c r="G72" s="298" t="s">
        <v>250</v>
      </c>
      <c r="H72" s="604">
        <f t="array" ref="H72">SUMPRODUCT($J$3:$O$3,J72:O72)/SUM(($J$3:$O$3)*(J72:O72&lt;&gt;"."))</f>
        <v>95.831611064606165</v>
      </c>
      <c r="I72" s="115">
        <f t="array" ref="I72">SUMPRODUCT($J$3:$N$3,J72:N72)/SUM(($J$3:$N$3)*(J72:N72&lt;&gt;"."))</f>
        <v>95.724895303463569</v>
      </c>
      <c r="J72" s="299">
        <v>95.018139802532218</v>
      </c>
      <c r="K72" s="299">
        <v>95.63815137428513</v>
      </c>
      <c r="L72" s="299">
        <v>94.098339111852241</v>
      </c>
      <c r="M72" s="299">
        <v>94.365751155665322</v>
      </c>
      <c r="N72" s="299">
        <v>96.43165080439492</v>
      </c>
      <c r="O72" s="300">
        <v>97.859210526315792</v>
      </c>
      <c r="Q72" s="303" t="s">
        <v>1173</v>
      </c>
      <c r="R72" s="301" t="str">
        <f t="shared" si="10"/>
        <v>.</v>
      </c>
      <c r="S72" s="301" t="str">
        <f t="shared" si="11"/>
        <v>.</v>
      </c>
    </row>
    <row r="73" spans="2:19" ht="20.25" hidden="1" customHeight="1">
      <c r="B73" s="65" t="s">
        <v>0</v>
      </c>
      <c r="C73" s="19" t="s">
        <v>0</v>
      </c>
      <c r="D73" s="19" t="s">
        <v>267</v>
      </c>
      <c r="E73" s="26">
        <f t="shared" ref="E73:E110" si="12">RANK(H73,$Q$8:$Q$239)</f>
        <v>156</v>
      </c>
      <c r="F73" s="26">
        <f t="shared" ref="F73:F110" si="13">IF(D73="4급",RANK(H73,$R$8:$R$239),IF(D73="5급",RANK(H73,$S$8:$S$239),"-"))</f>
        <v>72</v>
      </c>
      <c r="G73" s="19">
        <f>RANK(H73,$H$73:$H$110)</f>
        <v>29</v>
      </c>
      <c r="H73" s="602">
        <f t="array" ref="H73">SUMPRODUCT($J$3:$O$3,J73:O73)/SUM(($J$3:$O$3)*(J73:O73&lt;&gt;"."))</f>
        <v>95.148755167759703</v>
      </c>
      <c r="I73" s="20">
        <f t="array" ref="I73">SUMPRODUCT($J$3:$N$3,J73:N73)/SUM(($J$3:$N$3)*(J73:N73&lt;&gt;"."))</f>
        <v>95.043426492378629</v>
      </c>
      <c r="J73" s="836">
        <v>93.538472061177728</v>
      </c>
      <c r="K73" s="836">
        <v>94.181857450638518</v>
      </c>
      <c r="L73" s="836">
        <v>92.84767441860464</v>
      </c>
      <c r="M73" s="836">
        <v>92.293476621417796</v>
      </c>
      <c r="N73" s="836">
        <v>96.548380923579529</v>
      </c>
      <c r="O73" s="24">
        <v>97.15</v>
      </c>
      <c r="Q73" s="303">
        <f t="shared" ref="Q73:Q110" si="14">H73</f>
        <v>95.148755167759703</v>
      </c>
      <c r="R73" s="301">
        <f t="shared" si="10"/>
        <v>95.148755167759703</v>
      </c>
      <c r="S73" s="301" t="str">
        <f t="shared" si="11"/>
        <v>.</v>
      </c>
    </row>
    <row r="74" spans="2:19" ht="20.25" hidden="1" customHeight="1">
      <c r="B74" s="66"/>
      <c r="C74" s="19" t="s">
        <v>61</v>
      </c>
      <c r="D74" s="19" t="s">
        <v>267</v>
      </c>
      <c r="E74" s="26">
        <f t="shared" si="12"/>
        <v>102</v>
      </c>
      <c r="F74" s="26">
        <f t="shared" si="13"/>
        <v>34</v>
      </c>
      <c r="G74" s="19">
        <f t="shared" ref="G74:G110" si="15">RANK(H74,$H$73:$H$110)</f>
        <v>21</v>
      </c>
      <c r="H74" s="602">
        <f t="array" ref="H74">SUMPRODUCT($J$3:$O$3,J74:O74)/SUM(($J$3:$O$3)*(J74:O74&lt;&gt;"."))</f>
        <v>95.935562177252308</v>
      </c>
      <c r="I74" s="20">
        <f t="array" ref="I74">SUMPRODUCT($J$3:$N$3,J74:N74)/SUM(($J$3:$N$3)*(J74:N74&lt;&gt;"."))</f>
        <v>95.790065449739274</v>
      </c>
      <c r="J74" s="836">
        <v>94.764897260273997</v>
      </c>
      <c r="K74" s="836">
        <v>94.690449438202236</v>
      </c>
      <c r="L74" s="836">
        <v>94.97</v>
      </c>
      <c r="M74" s="836">
        <v>94.672058823529412</v>
      </c>
      <c r="N74" s="836">
        <v>96.81523363920455</v>
      </c>
      <c r="O74" s="24">
        <v>98.7</v>
      </c>
      <c r="Q74" s="303">
        <f t="shared" si="14"/>
        <v>95.935562177252308</v>
      </c>
      <c r="R74" s="301">
        <f t="shared" si="10"/>
        <v>95.935562177252308</v>
      </c>
      <c r="S74" s="301" t="str">
        <f t="shared" si="11"/>
        <v>.</v>
      </c>
    </row>
    <row r="75" spans="2:19" ht="20.25" hidden="1" customHeight="1">
      <c r="B75" s="66"/>
      <c r="C75" s="19" t="s">
        <v>62</v>
      </c>
      <c r="D75" s="19" t="s">
        <v>267</v>
      </c>
      <c r="E75" s="26">
        <f t="shared" si="12"/>
        <v>74</v>
      </c>
      <c r="F75" s="26">
        <f t="shared" si="13"/>
        <v>17</v>
      </c>
      <c r="G75" s="19">
        <f t="shared" si="15"/>
        <v>13</v>
      </c>
      <c r="H75" s="602">
        <f t="array" ref="H75">SUMPRODUCT($J$3:$O$3,J75:O75)/SUM(($J$3:$O$3)*(J75:O75&lt;&gt;"."))</f>
        <v>96.263111484985274</v>
      </c>
      <c r="I75" s="20">
        <f t="array" ref="I75">SUMPRODUCT($J$3:$N$3,J75:N75)/SUM(($J$3:$N$3)*(J75:N75&lt;&gt;"."))</f>
        <v>96.105906826300284</v>
      </c>
      <c r="J75" s="836">
        <v>94.130484065668725</v>
      </c>
      <c r="K75" s="836">
        <v>94.440598290598302</v>
      </c>
      <c r="L75" s="836">
        <v>92.423884086097388</v>
      </c>
      <c r="M75" s="836">
        <v>96.628571428571419</v>
      </c>
      <c r="N75" s="836">
        <v>98.08132958693183</v>
      </c>
      <c r="O75" s="24">
        <v>99.25</v>
      </c>
      <c r="Q75" s="303">
        <f t="shared" si="14"/>
        <v>96.263111484985274</v>
      </c>
      <c r="R75" s="301">
        <f t="shared" si="10"/>
        <v>96.263111484985274</v>
      </c>
      <c r="S75" s="301" t="str">
        <f t="shared" si="11"/>
        <v>.</v>
      </c>
    </row>
    <row r="76" spans="2:19" ht="20.25" hidden="1" customHeight="1">
      <c r="B76" s="66"/>
      <c r="C76" s="19" t="s">
        <v>63</v>
      </c>
      <c r="D76" s="19" t="s">
        <v>267</v>
      </c>
      <c r="E76" s="26">
        <f t="shared" si="12"/>
        <v>98</v>
      </c>
      <c r="F76" s="26">
        <f t="shared" si="13"/>
        <v>30</v>
      </c>
      <c r="G76" s="19">
        <f t="shared" si="15"/>
        <v>19</v>
      </c>
      <c r="H76" s="602">
        <f t="array" ref="H76">SUMPRODUCT($J$3:$O$3,J76:O76)/SUM(($J$3:$O$3)*(J76:O76&lt;&gt;"."))</f>
        <v>95.994436258232568</v>
      </c>
      <c r="I76" s="20">
        <f t="array" ref="I76">SUMPRODUCT($J$3:$N$3,J76:N76)/SUM(($J$3:$N$3)*(J76:N76&lt;&gt;"."))</f>
        <v>96.041511850771116</v>
      </c>
      <c r="J76" s="836">
        <v>93.173701298701317</v>
      </c>
      <c r="K76" s="836">
        <v>94.521134020618589</v>
      </c>
      <c r="L76" s="836">
        <v>91.481875000000002</v>
      </c>
      <c r="M76" s="836">
        <v>89.466176470588238</v>
      </c>
      <c r="N76" s="836">
        <v>98.909322402840914</v>
      </c>
      <c r="O76" s="24">
        <v>95.1</v>
      </c>
      <c r="Q76" s="303">
        <f t="shared" si="14"/>
        <v>95.994436258232568</v>
      </c>
      <c r="R76" s="301">
        <f t="shared" si="10"/>
        <v>95.994436258232568</v>
      </c>
      <c r="S76" s="301" t="str">
        <f t="shared" si="11"/>
        <v>.</v>
      </c>
    </row>
    <row r="77" spans="2:19" ht="20.25" hidden="1" customHeight="1">
      <c r="B77" s="66"/>
      <c r="C77" s="19" t="s">
        <v>64</v>
      </c>
      <c r="D77" s="19" t="s">
        <v>267</v>
      </c>
      <c r="E77" s="26">
        <f t="shared" si="12"/>
        <v>149</v>
      </c>
      <c r="F77" s="26">
        <f t="shared" si="13"/>
        <v>65</v>
      </c>
      <c r="G77" s="19">
        <f t="shared" si="15"/>
        <v>28</v>
      </c>
      <c r="H77" s="602">
        <f t="array" ref="H77">SUMPRODUCT($J$3:$O$3,J77:O77)/SUM(($J$3:$O$3)*(J77:O77&lt;&gt;"."))</f>
        <v>95.293619239219694</v>
      </c>
      <c r="I77" s="20">
        <f t="array" ref="I77">SUMPRODUCT($J$3:$N$3,J77:N77)/SUM(($J$3:$N$3)*(J77:N77&lt;&gt;"."))</f>
        <v>95.114336041283892</v>
      </c>
      <c r="J77" s="836">
        <v>93.82502111694275</v>
      </c>
      <c r="K77" s="836">
        <v>94.725314116539181</v>
      </c>
      <c r="L77" s="836">
        <v>91.892567567567568</v>
      </c>
      <c r="M77" s="836">
        <v>93.208928571428558</v>
      </c>
      <c r="N77" s="836">
        <v>96.403650965625005</v>
      </c>
      <c r="O77" s="24">
        <v>98.7</v>
      </c>
      <c r="Q77" s="303">
        <f t="shared" si="14"/>
        <v>95.293619239219694</v>
      </c>
      <c r="R77" s="301">
        <f t="shared" si="10"/>
        <v>95.293619239219694</v>
      </c>
      <c r="S77" s="301" t="str">
        <f t="shared" si="11"/>
        <v>.</v>
      </c>
    </row>
    <row r="78" spans="2:19" ht="20.25" hidden="1" customHeight="1">
      <c r="B78" s="66"/>
      <c r="C78" s="19" t="s">
        <v>65</v>
      </c>
      <c r="D78" s="19" t="s">
        <v>267</v>
      </c>
      <c r="E78" s="26">
        <f t="shared" si="12"/>
        <v>72</v>
      </c>
      <c r="F78" s="26">
        <f t="shared" si="13"/>
        <v>15</v>
      </c>
      <c r="G78" s="19">
        <f t="shared" si="15"/>
        <v>12</v>
      </c>
      <c r="H78" s="602">
        <f t="array" ref="H78">SUMPRODUCT($J$3:$O$3,J78:O78)/SUM(($J$3:$O$3)*(J78:O78&lt;&gt;"."))</f>
        <v>96.302003612626962</v>
      </c>
      <c r="I78" s="20">
        <f t="array" ref="I78">SUMPRODUCT($J$3:$N$3,J78:N78)/SUM(($J$3:$N$3)*(J78:N78&lt;&gt;"."))</f>
        <v>96.238951171186272</v>
      </c>
      <c r="J78" s="836">
        <v>94.520440544361165</v>
      </c>
      <c r="K78" s="836">
        <v>94.697110215053755</v>
      </c>
      <c r="L78" s="836">
        <v>95.172246869762404</v>
      </c>
      <c r="M78" s="836">
        <v>92.077631578947361</v>
      </c>
      <c r="N78" s="836">
        <v>97.957461798011366</v>
      </c>
      <c r="O78" s="24">
        <v>97.5</v>
      </c>
      <c r="Q78" s="303">
        <f t="shared" si="14"/>
        <v>96.302003612626962</v>
      </c>
      <c r="R78" s="301">
        <f t="shared" si="10"/>
        <v>96.302003612626962</v>
      </c>
      <c r="S78" s="301" t="str">
        <f t="shared" si="11"/>
        <v>.</v>
      </c>
    </row>
    <row r="79" spans="2:19" ht="20.25" hidden="1" customHeight="1">
      <c r="B79" s="66"/>
      <c r="C79" s="36" t="s">
        <v>66</v>
      </c>
      <c r="D79" s="19" t="s">
        <v>267</v>
      </c>
      <c r="E79" s="26">
        <f t="shared" si="12"/>
        <v>128</v>
      </c>
      <c r="F79" s="26">
        <f t="shared" si="13"/>
        <v>50</v>
      </c>
      <c r="G79" s="19">
        <f t="shared" si="15"/>
        <v>25</v>
      </c>
      <c r="H79" s="602">
        <f t="array" ref="H79">SUMPRODUCT($J$3:$O$3,J79:O79)/SUM(($J$3:$O$3)*(J79:O79&lt;&gt;"."))</f>
        <v>95.523615582355475</v>
      </c>
      <c r="I79" s="20">
        <f t="array" ref="I79">SUMPRODUCT($J$3:$N$3,J79:N79)/SUM(($J$3:$N$3)*(J79:N79&lt;&gt;"."))</f>
        <v>95.527490086689966</v>
      </c>
      <c r="J79" s="836">
        <v>94.072047774232203</v>
      </c>
      <c r="K79" s="836">
        <v>94.518162393162385</v>
      </c>
      <c r="L79" s="836">
        <v>93.254560023310049</v>
      </c>
      <c r="M79" s="836">
        <v>94.077000000000012</v>
      </c>
      <c r="N79" s="836">
        <v>96.982932399147742</v>
      </c>
      <c r="O79" s="24">
        <v>95.45</v>
      </c>
      <c r="Q79" s="303">
        <f t="shared" si="14"/>
        <v>95.523615582355475</v>
      </c>
      <c r="R79" s="301">
        <f t="shared" si="10"/>
        <v>95.523615582355475</v>
      </c>
      <c r="S79" s="301" t="str">
        <f t="shared" si="11"/>
        <v>.</v>
      </c>
    </row>
    <row r="80" spans="2:19" ht="20.25" hidden="1" customHeight="1">
      <c r="B80" s="66"/>
      <c r="C80" s="19" t="s">
        <v>67</v>
      </c>
      <c r="D80" s="19" t="s">
        <v>267</v>
      </c>
      <c r="E80" s="26">
        <f t="shared" si="12"/>
        <v>192</v>
      </c>
      <c r="F80" s="26">
        <f t="shared" si="13"/>
        <v>102</v>
      </c>
      <c r="G80" s="19">
        <f t="shared" si="15"/>
        <v>36</v>
      </c>
      <c r="H80" s="602">
        <f t="array" ref="H80">SUMPRODUCT($J$3:$O$3,J80:O80)/SUM(($J$3:$O$3)*(J80:O80&lt;&gt;"."))</f>
        <v>94.329492967513744</v>
      </c>
      <c r="I80" s="20">
        <f t="array" ref="I80">SUMPRODUCT($J$3:$N$3,J80:N80)/SUM(($J$3:$N$3)*(J80:N80&lt;&gt;"."))</f>
        <v>94.209992597382893</v>
      </c>
      <c r="J80" s="836">
        <v>92.958390410958941</v>
      </c>
      <c r="K80" s="836">
        <v>93.589117647058856</v>
      </c>
      <c r="L80" s="836">
        <v>91.637790697674419</v>
      </c>
      <c r="M80" s="836">
        <v>93.134722222222223</v>
      </c>
      <c r="N80" s="836">
        <v>95.461594783806831</v>
      </c>
      <c r="O80" s="24">
        <v>96.6</v>
      </c>
      <c r="Q80" s="303">
        <f t="shared" si="14"/>
        <v>94.329492967513744</v>
      </c>
      <c r="R80" s="301">
        <f t="shared" si="10"/>
        <v>94.329492967513744</v>
      </c>
      <c r="S80" s="301" t="str">
        <f t="shared" si="11"/>
        <v>.</v>
      </c>
    </row>
    <row r="81" spans="2:19" ht="20.25" hidden="1" customHeight="1">
      <c r="B81" s="66"/>
      <c r="C81" s="19" t="s">
        <v>68</v>
      </c>
      <c r="D81" s="19" t="s">
        <v>267</v>
      </c>
      <c r="E81" s="26">
        <f t="shared" si="12"/>
        <v>100</v>
      </c>
      <c r="F81" s="26">
        <f t="shared" si="13"/>
        <v>32</v>
      </c>
      <c r="G81" s="19">
        <f t="shared" si="15"/>
        <v>20</v>
      </c>
      <c r="H81" s="602">
        <f t="array" ref="H81">SUMPRODUCT($J$3:$O$3,J81:O81)/SUM(($J$3:$O$3)*(J81:O81&lt;&gt;"."))</f>
        <v>95.982074539961872</v>
      </c>
      <c r="I81" s="20">
        <f t="array" ref="I81">SUMPRODUCT($J$3:$N$3,J81:N81)/SUM(($J$3:$N$3)*(J81:N81&lt;&gt;"."))</f>
        <v>95.770604778907227</v>
      </c>
      <c r="J81" s="836">
        <v>95.317808219178076</v>
      </c>
      <c r="K81" s="836">
        <v>95.665168539325805</v>
      </c>
      <c r="L81" s="836">
        <v>95.176874999999995</v>
      </c>
      <c r="M81" s="836">
        <v>93.830882352941174</v>
      </c>
      <c r="N81" s="836">
        <v>96.223401338636364</v>
      </c>
      <c r="O81" s="24">
        <v>100</v>
      </c>
      <c r="Q81" s="303">
        <f t="shared" si="14"/>
        <v>95.982074539961872</v>
      </c>
      <c r="R81" s="301">
        <f t="shared" si="10"/>
        <v>95.982074539961872</v>
      </c>
      <c r="S81" s="301" t="str">
        <f t="shared" si="11"/>
        <v>.</v>
      </c>
    </row>
    <row r="82" spans="2:19" ht="20.25" hidden="1" customHeight="1">
      <c r="B82" s="66"/>
      <c r="C82" s="19" t="s">
        <v>71</v>
      </c>
      <c r="D82" s="19" t="s">
        <v>267</v>
      </c>
      <c r="E82" s="26">
        <f t="shared" si="12"/>
        <v>195</v>
      </c>
      <c r="F82" s="26">
        <f t="shared" si="13"/>
        <v>105</v>
      </c>
      <c r="G82" s="19">
        <f t="shared" si="15"/>
        <v>37</v>
      </c>
      <c r="H82" s="602">
        <f t="array" ref="H82">SUMPRODUCT($J$3:$O$3,J82:O82)/SUM(($J$3:$O$3)*(J82:O82&lt;&gt;"."))</f>
        <v>94.271135976644302</v>
      </c>
      <c r="I82" s="20">
        <f t="array" ref="I82">SUMPRODUCT($J$3:$N$3,J82:N82)/SUM(($J$3:$N$3)*(J82:N82&lt;&gt;"."))</f>
        <v>94.259090501730853</v>
      </c>
      <c r="J82" s="836">
        <v>93.892294128177596</v>
      </c>
      <c r="K82" s="836">
        <v>95.212610619469061</v>
      </c>
      <c r="L82" s="836">
        <v>90.979743351886228</v>
      </c>
      <c r="M82" s="836">
        <v>94.392045454545453</v>
      </c>
      <c r="N82" s="836">
        <v>94.62588687528411</v>
      </c>
      <c r="O82" s="24">
        <v>94.5</v>
      </c>
      <c r="Q82" s="303">
        <f t="shared" si="14"/>
        <v>94.271135976644302</v>
      </c>
      <c r="R82" s="301">
        <f t="shared" si="10"/>
        <v>94.271135976644302</v>
      </c>
      <c r="S82" s="301" t="str">
        <f t="shared" si="11"/>
        <v>.</v>
      </c>
    </row>
    <row r="83" spans="2:19" ht="20.25" hidden="1" customHeight="1">
      <c r="B83" s="66"/>
      <c r="C83" s="19" t="s">
        <v>74</v>
      </c>
      <c r="D83" s="19" t="s">
        <v>267</v>
      </c>
      <c r="E83" s="26">
        <f t="shared" si="12"/>
        <v>95</v>
      </c>
      <c r="F83" s="26">
        <f t="shared" si="13"/>
        <v>28</v>
      </c>
      <c r="G83" s="19">
        <f t="shared" si="15"/>
        <v>17</v>
      </c>
      <c r="H83" s="602">
        <f t="array" ref="H83">SUMPRODUCT($J$3:$O$3,J83:O83)/SUM(($J$3:$O$3)*(J83:O83&lt;&gt;"."))</f>
        <v>96.049019224691932</v>
      </c>
      <c r="I83" s="20">
        <f t="array" ref="I83">SUMPRODUCT($J$3:$N$3,J83:N83)/SUM(($J$3:$N$3)*(J83:N83&lt;&gt;"."))</f>
        <v>95.967388657570453</v>
      </c>
      <c r="J83" s="836">
        <v>95.205281690140879</v>
      </c>
      <c r="K83" s="836">
        <v>96.740310077519396</v>
      </c>
      <c r="L83" s="836">
        <v>92.208196721311452</v>
      </c>
      <c r="M83" s="836">
        <v>94.544565217391309</v>
      </c>
      <c r="N83" s="836">
        <v>96.729495625000013</v>
      </c>
      <c r="O83" s="24">
        <v>97.6</v>
      </c>
      <c r="Q83" s="303">
        <f t="shared" si="14"/>
        <v>96.049019224691932</v>
      </c>
      <c r="R83" s="301">
        <f t="shared" si="10"/>
        <v>96.049019224691932</v>
      </c>
      <c r="S83" s="301" t="str">
        <f t="shared" si="11"/>
        <v>.</v>
      </c>
    </row>
    <row r="84" spans="2:19" ht="20.25" hidden="1" customHeight="1">
      <c r="B84" s="66"/>
      <c r="C84" s="19" t="s">
        <v>75</v>
      </c>
      <c r="D84" s="19" t="s">
        <v>267</v>
      </c>
      <c r="E84" s="26">
        <f t="shared" si="12"/>
        <v>175</v>
      </c>
      <c r="F84" s="26">
        <f t="shared" si="13"/>
        <v>86</v>
      </c>
      <c r="G84" s="19">
        <f t="shared" si="15"/>
        <v>33</v>
      </c>
      <c r="H84" s="602">
        <f t="array" ref="H84">SUMPRODUCT($J$3:$O$3,J84:O84)/SUM(($J$3:$O$3)*(J84:O84&lt;&gt;"."))</f>
        <v>94.810692661933487</v>
      </c>
      <c r="I84" s="20">
        <f t="array" ref="I84">SUMPRODUCT($J$3:$N$3,J84:N84)/SUM(($J$3:$N$3)*(J84:N84&lt;&gt;"."))</f>
        <v>94.753360696772091</v>
      </c>
      <c r="J84" s="836">
        <v>93.67644927536233</v>
      </c>
      <c r="K84" s="836">
        <v>93.392948717948741</v>
      </c>
      <c r="L84" s="836">
        <v>94.664230769230755</v>
      </c>
      <c r="M84" s="836">
        <v>92.435000000000002</v>
      </c>
      <c r="N84" s="836">
        <v>95.830272118181838</v>
      </c>
      <c r="O84" s="24">
        <v>95.9</v>
      </c>
      <c r="Q84" s="303">
        <f t="shared" si="14"/>
        <v>94.810692661933487</v>
      </c>
      <c r="R84" s="301">
        <f t="shared" si="10"/>
        <v>94.810692661933487</v>
      </c>
      <c r="S84" s="301" t="str">
        <f t="shared" si="11"/>
        <v>.</v>
      </c>
    </row>
    <row r="85" spans="2:19" ht="20.25" hidden="1" customHeight="1">
      <c r="B85" s="66"/>
      <c r="C85" s="19" t="s">
        <v>77</v>
      </c>
      <c r="D85" s="19" t="s">
        <v>267</v>
      </c>
      <c r="E85" s="26">
        <f t="shared" si="12"/>
        <v>130</v>
      </c>
      <c r="F85" s="26">
        <f t="shared" si="13"/>
        <v>52</v>
      </c>
      <c r="G85" s="19">
        <f t="shared" si="15"/>
        <v>26</v>
      </c>
      <c r="H85" s="602">
        <f t="array" ref="H85">SUMPRODUCT($J$3:$O$3,J85:O85)/SUM(($J$3:$O$3)*(J85:O85&lt;&gt;"."))</f>
        <v>95.50788420167126</v>
      </c>
      <c r="I85" s="20">
        <f t="array" ref="I85">SUMPRODUCT($J$3:$N$3,J85:N85)/SUM(($J$3:$N$3)*(J85:N85&lt;&gt;"."))</f>
        <v>95.434614949127635</v>
      </c>
      <c r="J85" s="836">
        <v>94.406615362459817</v>
      </c>
      <c r="K85" s="836">
        <v>94.803297978030429</v>
      </c>
      <c r="L85" s="836">
        <v>93.828571428571436</v>
      </c>
      <c r="M85" s="836">
        <v>93.819575791855215</v>
      </c>
      <c r="N85" s="836">
        <v>96.462614535795467</v>
      </c>
      <c r="O85" s="24">
        <v>96.9</v>
      </c>
      <c r="Q85" s="303">
        <f t="shared" si="14"/>
        <v>95.50788420167126</v>
      </c>
      <c r="R85" s="301">
        <f t="shared" si="10"/>
        <v>95.50788420167126</v>
      </c>
      <c r="S85" s="301" t="str">
        <f t="shared" si="11"/>
        <v>.</v>
      </c>
    </row>
    <row r="86" spans="2:19" ht="20.25" hidden="1" customHeight="1">
      <c r="B86" s="66"/>
      <c r="C86" s="19" t="s">
        <v>79</v>
      </c>
      <c r="D86" s="19" t="s">
        <v>267</v>
      </c>
      <c r="E86" s="26">
        <f t="shared" si="12"/>
        <v>51</v>
      </c>
      <c r="F86" s="26">
        <f t="shared" si="13"/>
        <v>6</v>
      </c>
      <c r="G86" s="19">
        <f t="shared" si="15"/>
        <v>8</v>
      </c>
      <c r="H86" s="602">
        <f t="array" ref="H86">SUMPRODUCT($J$3:$O$3,J86:O86)/SUM(($J$3:$O$3)*(J86:O86&lt;&gt;"."))</f>
        <v>96.683631700662119</v>
      </c>
      <c r="I86" s="20">
        <f t="array" ref="I86">SUMPRODUCT($J$3:$N$3,J86:N86)/SUM(($J$3:$N$3)*(J86:N86&lt;&gt;"."))</f>
        <v>96.603822842802231</v>
      </c>
      <c r="J86" s="836">
        <v>96.359033613445376</v>
      </c>
      <c r="K86" s="836">
        <v>96.424590163934425</v>
      </c>
      <c r="L86" s="836">
        <v>96.795731707317074</v>
      </c>
      <c r="M86" s="836">
        <v>95.070588235294139</v>
      </c>
      <c r="N86" s="836">
        <v>96.848612072159085</v>
      </c>
      <c r="O86" s="24">
        <v>98.2</v>
      </c>
      <c r="Q86" s="303">
        <f t="shared" si="14"/>
        <v>96.683631700662119</v>
      </c>
      <c r="R86" s="301">
        <f t="shared" si="10"/>
        <v>96.683631700662119</v>
      </c>
      <c r="S86" s="301" t="str">
        <f t="shared" si="11"/>
        <v>.</v>
      </c>
    </row>
    <row r="87" spans="2:19" ht="20.25" hidden="1" customHeight="1">
      <c r="B87" s="66"/>
      <c r="C87" s="19" t="s">
        <v>80</v>
      </c>
      <c r="D87" s="19" t="s">
        <v>267</v>
      </c>
      <c r="E87" s="26">
        <f t="shared" si="12"/>
        <v>111</v>
      </c>
      <c r="F87" s="26">
        <f t="shared" si="13"/>
        <v>40</v>
      </c>
      <c r="G87" s="19">
        <f t="shared" si="15"/>
        <v>22</v>
      </c>
      <c r="H87" s="602">
        <f t="array" ref="H87">SUMPRODUCT($J$3:$O$3,J87:O87)/SUM(($J$3:$O$3)*(J87:O87&lt;&gt;"."))</f>
        <v>95.796403253857164</v>
      </c>
      <c r="I87" s="20">
        <f t="array" ref="I87">SUMPRODUCT($J$3:$N$3,J87:N87)/SUM(($J$3:$N$3)*(J87:N87&lt;&gt;"."))</f>
        <v>95.680424477744396</v>
      </c>
      <c r="J87" s="836">
        <v>95.597264150943374</v>
      </c>
      <c r="K87" s="836">
        <v>96.665127388535041</v>
      </c>
      <c r="L87" s="836">
        <v>92.927439024390253</v>
      </c>
      <c r="M87" s="836">
        <v>97.569230769230771</v>
      </c>
      <c r="N87" s="836">
        <v>95.763584804545431</v>
      </c>
      <c r="O87" s="24">
        <v>98</v>
      </c>
      <c r="Q87" s="303">
        <f t="shared" si="14"/>
        <v>95.796403253857164</v>
      </c>
      <c r="R87" s="301">
        <f t="shared" si="10"/>
        <v>95.796403253857164</v>
      </c>
      <c r="S87" s="301" t="str">
        <f t="shared" si="11"/>
        <v>.</v>
      </c>
    </row>
    <row r="88" spans="2:19" ht="20.25" hidden="1" customHeight="1">
      <c r="B88" s="66"/>
      <c r="C88" s="36" t="s">
        <v>81</v>
      </c>
      <c r="D88" s="19" t="s">
        <v>267</v>
      </c>
      <c r="E88" s="26">
        <f t="shared" si="12"/>
        <v>181</v>
      </c>
      <c r="F88" s="26">
        <f t="shared" si="13"/>
        <v>92</v>
      </c>
      <c r="G88" s="19">
        <f t="shared" si="15"/>
        <v>35</v>
      </c>
      <c r="H88" s="602">
        <f t="array" ref="H88">SUMPRODUCT($J$3:$O$3,J88:O88)/SUM(($J$3:$O$3)*(J88:O88&lt;&gt;"."))</f>
        <v>94.689510684830509</v>
      </c>
      <c r="I88" s="20">
        <f t="array" ref="I88">SUMPRODUCT($J$3:$N$3,J88:N88)/SUM(($J$3:$N$3)*(J88:N88&lt;&gt;"."))</f>
        <v>94.520537562979484</v>
      </c>
      <c r="J88" s="836">
        <v>94.352838427947574</v>
      </c>
      <c r="K88" s="836">
        <v>94.650187969924801</v>
      </c>
      <c r="L88" s="836">
        <v>95.026811594202897</v>
      </c>
      <c r="M88" s="836">
        <v>91.165740740740716</v>
      </c>
      <c r="N88" s="836">
        <v>94.688236698011394</v>
      </c>
      <c r="O88" s="24">
        <v>97.9</v>
      </c>
      <c r="Q88" s="303">
        <f t="shared" si="14"/>
        <v>94.689510684830509</v>
      </c>
      <c r="R88" s="301">
        <f t="shared" si="10"/>
        <v>94.689510684830509</v>
      </c>
      <c r="S88" s="301" t="str">
        <f t="shared" si="11"/>
        <v>.</v>
      </c>
    </row>
    <row r="89" spans="2:19" ht="20.25" hidden="1" customHeight="1">
      <c r="B89" s="66"/>
      <c r="C89" s="19" t="s">
        <v>82</v>
      </c>
      <c r="D89" s="19" t="s">
        <v>267</v>
      </c>
      <c r="E89" s="26">
        <f t="shared" si="12"/>
        <v>82</v>
      </c>
      <c r="F89" s="26">
        <f t="shared" si="13"/>
        <v>23</v>
      </c>
      <c r="G89" s="19">
        <f t="shared" si="15"/>
        <v>15</v>
      </c>
      <c r="H89" s="602">
        <f t="array" ref="H89">SUMPRODUCT($J$3:$O$3,J89:O89)/SUM(($J$3:$O$3)*(J89:O89&lt;&gt;"."))</f>
        <v>96.189754500548588</v>
      </c>
      <c r="I89" s="20">
        <f t="array" ref="I89">SUMPRODUCT($J$3:$N$3,J89:N89)/SUM(($J$3:$N$3)*(J89:N89&lt;&gt;"."))</f>
        <v>95.98921526373536</v>
      </c>
      <c r="J89" s="836">
        <v>95.450883744800223</v>
      </c>
      <c r="K89" s="836">
        <v>96.114248079815596</v>
      </c>
      <c r="L89" s="836">
        <v>93.992043610398028</v>
      </c>
      <c r="M89" s="836">
        <v>96.474137931034477</v>
      </c>
      <c r="N89" s="836">
        <v>96.52754678267047</v>
      </c>
      <c r="O89" s="24">
        <v>100</v>
      </c>
      <c r="Q89" s="303">
        <f t="shared" si="14"/>
        <v>96.189754500548588</v>
      </c>
      <c r="R89" s="301">
        <f t="shared" si="10"/>
        <v>96.189754500548588</v>
      </c>
      <c r="S89" s="301" t="str">
        <f t="shared" si="11"/>
        <v>.</v>
      </c>
    </row>
    <row r="90" spans="2:19" ht="20.25" hidden="1" customHeight="1">
      <c r="B90" s="66"/>
      <c r="C90" s="19" t="s">
        <v>84</v>
      </c>
      <c r="D90" s="19" t="s">
        <v>267</v>
      </c>
      <c r="E90" s="26">
        <f t="shared" si="12"/>
        <v>78</v>
      </c>
      <c r="F90" s="26">
        <f t="shared" si="13"/>
        <v>20</v>
      </c>
      <c r="G90" s="19">
        <f t="shared" si="15"/>
        <v>14</v>
      </c>
      <c r="H90" s="602">
        <f t="array" ref="H90">SUMPRODUCT($J$3:$O$3,J90:O90)/SUM(($J$3:$O$3)*(J90:O90&lt;&gt;"."))</f>
        <v>96.238453389824642</v>
      </c>
      <c r="I90" s="20">
        <f t="array" ref="I90">SUMPRODUCT($J$3:$N$3,J90:N90)/SUM(($J$3:$N$3)*(J90:N90&lt;&gt;"."))</f>
        <v>96.35626672613121</v>
      </c>
      <c r="J90" s="836">
        <v>95.241569896580572</v>
      </c>
      <c r="K90" s="836">
        <v>94.840584054351581</v>
      </c>
      <c r="L90" s="836">
        <v>96.944818395194332</v>
      </c>
      <c r="M90" s="836">
        <v>92.596590909090921</v>
      </c>
      <c r="N90" s="836">
        <v>97.47096355568182</v>
      </c>
      <c r="O90" s="24">
        <v>94</v>
      </c>
      <c r="Q90" s="303">
        <f t="shared" si="14"/>
        <v>96.238453389824642</v>
      </c>
      <c r="R90" s="301">
        <f t="shared" si="10"/>
        <v>96.238453389824642</v>
      </c>
      <c r="S90" s="301" t="str">
        <f t="shared" si="11"/>
        <v>.</v>
      </c>
    </row>
    <row r="91" spans="2:19" ht="20.25" hidden="1" customHeight="1">
      <c r="B91" s="66"/>
      <c r="C91" s="19" t="s">
        <v>83</v>
      </c>
      <c r="D91" s="19" t="s">
        <v>267</v>
      </c>
      <c r="E91" s="26">
        <f t="shared" si="12"/>
        <v>60</v>
      </c>
      <c r="F91" s="26">
        <f t="shared" si="13"/>
        <v>8</v>
      </c>
      <c r="G91" s="19">
        <f t="shared" si="15"/>
        <v>10</v>
      </c>
      <c r="H91" s="602">
        <f t="array" ref="H91">SUMPRODUCT($J$3:$O$3,J91:O91)/SUM(($J$3:$O$3)*(J91:O91&lt;&gt;"."))</f>
        <v>96.491074106958806</v>
      </c>
      <c r="I91" s="20">
        <f t="array" ref="I91">SUMPRODUCT($J$3:$N$3,J91:N91)/SUM(($J$3:$N$3)*(J91:N91&lt;&gt;"."))</f>
        <v>96.348499059956637</v>
      </c>
      <c r="J91" s="836">
        <v>95.740236686390546</v>
      </c>
      <c r="K91" s="836">
        <v>97.344949494949503</v>
      </c>
      <c r="L91" s="836">
        <v>92.364500000000007</v>
      </c>
      <c r="M91" s="836">
        <v>96.236249999999998</v>
      </c>
      <c r="N91" s="836">
        <v>96.956761433522715</v>
      </c>
      <c r="O91" s="24">
        <v>99.2</v>
      </c>
      <c r="Q91" s="303">
        <f t="shared" si="14"/>
        <v>96.491074106958806</v>
      </c>
      <c r="R91" s="301">
        <f t="shared" si="10"/>
        <v>96.491074106958806</v>
      </c>
      <c r="S91" s="301" t="str">
        <f t="shared" si="11"/>
        <v>.</v>
      </c>
    </row>
    <row r="92" spans="2:19" ht="20.25" hidden="1" customHeight="1">
      <c r="B92" s="66"/>
      <c r="C92" s="19" t="s">
        <v>69</v>
      </c>
      <c r="D92" s="19" t="s">
        <v>269</v>
      </c>
      <c r="E92" s="26">
        <f t="shared" si="12"/>
        <v>162</v>
      </c>
      <c r="F92" s="26">
        <f t="shared" si="13"/>
        <v>85</v>
      </c>
      <c r="G92" s="19">
        <f t="shared" si="15"/>
        <v>30</v>
      </c>
      <c r="H92" s="602">
        <f t="array" ref="H92">SUMPRODUCT($J$3:$O$3,J92:O92)/SUM(($J$3:$O$3)*(J92:O92&lt;&gt;"."))</f>
        <v>95.01954086189653</v>
      </c>
      <c r="I92" s="20">
        <f t="array" ref="I92">SUMPRODUCT($J$3:$N$3,J92:N92)/SUM(($J$3:$N$3)*(J92:N92&lt;&gt;"."))</f>
        <v>94.910043012522664</v>
      </c>
      <c r="J92" s="836">
        <v>94.991592502696861</v>
      </c>
      <c r="K92" s="836">
        <v>96.403603927203051</v>
      </c>
      <c r="L92" s="836">
        <v>91.79821428571428</v>
      </c>
      <c r="M92" s="836">
        <v>95.433823529411768</v>
      </c>
      <c r="N92" s="836">
        <v>94.828493522348481</v>
      </c>
      <c r="O92" s="24">
        <v>97.1</v>
      </c>
      <c r="Q92" s="303">
        <f t="shared" si="14"/>
        <v>95.01954086189653</v>
      </c>
      <c r="R92" s="301" t="str">
        <f t="shared" si="10"/>
        <v>.</v>
      </c>
      <c r="S92" s="301">
        <f t="shared" si="11"/>
        <v>95.01954086189653</v>
      </c>
    </row>
    <row r="93" spans="2:19" ht="20.25" hidden="1" customHeight="1">
      <c r="B93" s="66"/>
      <c r="C93" s="19" t="s">
        <v>70</v>
      </c>
      <c r="D93" s="19" t="s">
        <v>267</v>
      </c>
      <c r="E93" s="26">
        <f t="shared" si="12"/>
        <v>172</v>
      </c>
      <c r="F93" s="26">
        <f t="shared" si="13"/>
        <v>84</v>
      </c>
      <c r="G93" s="19">
        <f t="shared" si="15"/>
        <v>32</v>
      </c>
      <c r="H93" s="602">
        <f t="array" ref="H93">SUMPRODUCT($J$3:$O$3,J93:O93)/SUM(($J$3:$O$3)*(J93:O93&lt;&gt;"."))</f>
        <v>94.875606351002119</v>
      </c>
      <c r="I93" s="20">
        <f t="array" ref="I93">SUMPRODUCT($J$3:$N$3,J93:N93)/SUM(($J$3:$N$3)*(J93:N93&lt;&gt;"."))</f>
        <v>94.811164580002227</v>
      </c>
      <c r="J93" s="836">
        <v>93.435539215686248</v>
      </c>
      <c r="K93" s="836">
        <v>95.854716981132086</v>
      </c>
      <c r="L93" s="836">
        <v>92.086764705882359</v>
      </c>
      <c r="M93" s="836">
        <v>87.944999999999979</v>
      </c>
      <c r="N93" s="836">
        <v>96.186789944318193</v>
      </c>
      <c r="O93" s="24">
        <v>96.1</v>
      </c>
      <c r="Q93" s="303">
        <f t="shared" si="14"/>
        <v>94.875606351002119</v>
      </c>
      <c r="R93" s="301">
        <f t="shared" si="10"/>
        <v>94.875606351002119</v>
      </c>
      <c r="S93" s="301" t="str">
        <f t="shared" si="11"/>
        <v>.</v>
      </c>
    </row>
    <row r="94" spans="2:19" ht="20.25" hidden="1" customHeight="1">
      <c r="B94" s="66"/>
      <c r="C94" s="19" t="s">
        <v>72</v>
      </c>
      <c r="D94" s="19" t="s">
        <v>267</v>
      </c>
      <c r="E94" s="26">
        <f t="shared" si="12"/>
        <v>180</v>
      </c>
      <c r="F94" s="26">
        <f t="shared" si="13"/>
        <v>91</v>
      </c>
      <c r="G94" s="19">
        <f t="shared" si="15"/>
        <v>34</v>
      </c>
      <c r="H94" s="602">
        <f t="array" ref="H94">SUMPRODUCT($J$3:$O$3,J94:O94)/SUM(($J$3:$O$3)*(J94:O94&lt;&gt;"."))</f>
        <v>94.697858945914263</v>
      </c>
      <c r="I94" s="20">
        <f t="array" ref="I94">SUMPRODUCT($J$3:$N$3,J94:N94)/SUM(($J$3:$N$3)*(J94:N94&lt;&gt;"."))</f>
        <v>94.492483100962389</v>
      </c>
      <c r="J94" s="836">
        <v>94.746938159879335</v>
      </c>
      <c r="K94" s="836">
        <v>96.259420289855072</v>
      </c>
      <c r="L94" s="836">
        <v>92.94714285714285</v>
      </c>
      <c r="M94" s="836">
        <v>92.161411199095028</v>
      </c>
      <c r="N94" s="836">
        <v>94.238028042045457</v>
      </c>
      <c r="O94" s="24">
        <v>98.6</v>
      </c>
      <c r="Q94" s="303">
        <f t="shared" si="14"/>
        <v>94.697858945914263</v>
      </c>
      <c r="R94" s="301">
        <f t="shared" si="10"/>
        <v>94.697858945914263</v>
      </c>
      <c r="S94" s="301" t="str">
        <f t="shared" si="11"/>
        <v>.</v>
      </c>
    </row>
    <row r="95" spans="2:19" ht="20.25" hidden="1" customHeight="1">
      <c r="B95" s="66"/>
      <c r="C95" s="19" t="s">
        <v>73</v>
      </c>
      <c r="D95" s="19" t="s">
        <v>269</v>
      </c>
      <c r="E95" s="26">
        <f t="shared" si="12"/>
        <v>116</v>
      </c>
      <c r="F95" s="26">
        <f t="shared" si="13"/>
        <v>74</v>
      </c>
      <c r="G95" s="19">
        <f t="shared" si="15"/>
        <v>23</v>
      </c>
      <c r="H95" s="602">
        <f t="array" ref="H95">SUMPRODUCT($J$3:$O$3,J95:O95)/SUM(($J$3:$O$3)*(J95:O95&lt;&gt;"."))</f>
        <v>95.741853184696993</v>
      </c>
      <c r="I95" s="20">
        <f t="array" ref="I95">SUMPRODUCT($J$3:$N$3,J95:N95)/SUM(($J$3:$N$3)*(J95:N95&lt;&gt;"."))</f>
        <v>95.559845457575776</v>
      </c>
      <c r="J95" s="836">
        <v>94.852000000000018</v>
      </c>
      <c r="K95" s="836">
        <v>95.141304347826079</v>
      </c>
      <c r="L95" s="836">
        <v>95.507236842105229</v>
      </c>
      <c r="M95" s="836">
        <v>92.359722222222217</v>
      </c>
      <c r="N95" s="836">
        <v>96.267690915151519</v>
      </c>
      <c r="O95" s="24">
        <v>99.2</v>
      </c>
      <c r="Q95" s="303">
        <f t="shared" si="14"/>
        <v>95.741853184696993</v>
      </c>
      <c r="R95" s="301" t="str">
        <f t="shared" si="10"/>
        <v>.</v>
      </c>
      <c r="S95" s="301">
        <f t="shared" si="11"/>
        <v>95.741853184696993</v>
      </c>
    </row>
    <row r="96" spans="2:19" ht="20.25" hidden="1" customHeight="1">
      <c r="B96" s="66"/>
      <c r="C96" s="19" t="s">
        <v>76</v>
      </c>
      <c r="D96" s="19" t="s">
        <v>269</v>
      </c>
      <c r="E96" s="26">
        <f t="shared" si="12"/>
        <v>208</v>
      </c>
      <c r="F96" s="26">
        <f t="shared" si="13"/>
        <v>94</v>
      </c>
      <c r="G96" s="19">
        <f t="shared" si="15"/>
        <v>38</v>
      </c>
      <c r="H96" s="602">
        <f t="array" ref="H96">SUMPRODUCT($J$3:$O$3,J96:O96)/SUM(($J$3:$O$3)*(J96:O96&lt;&gt;"."))</f>
        <v>93.818619074964886</v>
      </c>
      <c r="I96" s="20">
        <f t="array" ref="I96">SUMPRODUCT($J$3:$N$3,J96:N96)/SUM(($J$3:$N$3)*(J96:N96&lt;&gt;"."))</f>
        <v>93.714335868384083</v>
      </c>
      <c r="J96" s="836">
        <v>94.372546078813613</v>
      </c>
      <c r="K96" s="836">
        <v>94.288972646887018</v>
      </c>
      <c r="L96" s="836">
        <v>95.287499999999994</v>
      </c>
      <c r="M96" s="836">
        <v>93.348192702394513</v>
      </c>
      <c r="N96" s="836">
        <v>93.056125657954553</v>
      </c>
      <c r="O96" s="24">
        <v>95.8</v>
      </c>
      <c r="Q96" s="303">
        <f t="shared" si="14"/>
        <v>93.818619074964886</v>
      </c>
      <c r="R96" s="301" t="str">
        <f t="shared" si="10"/>
        <v>.</v>
      </c>
      <c r="S96" s="301">
        <f t="shared" si="11"/>
        <v>93.818619074964886</v>
      </c>
    </row>
    <row r="97" spans="2:19" ht="20.25" hidden="1" customHeight="1">
      <c r="B97" s="66"/>
      <c r="C97" s="19" t="s">
        <v>78</v>
      </c>
      <c r="D97" s="19" t="s">
        <v>269</v>
      </c>
      <c r="E97" s="26">
        <f t="shared" si="12"/>
        <v>134</v>
      </c>
      <c r="F97" s="26">
        <f t="shared" si="13"/>
        <v>80</v>
      </c>
      <c r="G97" s="19">
        <f t="shared" si="15"/>
        <v>27</v>
      </c>
      <c r="H97" s="602">
        <f t="array" ref="H97">SUMPRODUCT($J$3:$O$3,J97:O97)/SUM(($J$3:$O$3)*(J97:O97&lt;&gt;"."))</f>
        <v>95.479736142907711</v>
      </c>
      <c r="I97" s="20">
        <f t="array" ref="I97">SUMPRODUCT($J$3:$N$3,J97:N97)/SUM(($J$3:$N$3)*(J97:N97&lt;&gt;"."))</f>
        <v>95.326038045166015</v>
      </c>
      <c r="J97" s="836">
        <v>94.483411214953236</v>
      </c>
      <c r="K97" s="836">
        <v>96.522619047619045</v>
      </c>
      <c r="L97" s="836">
        <v>90.49464285714285</v>
      </c>
      <c r="M97" s="836">
        <v>93.434375000000003</v>
      </c>
      <c r="N97" s="836">
        <v>96.168664875378781</v>
      </c>
      <c r="O97" s="24">
        <v>98.4</v>
      </c>
      <c r="Q97" s="303">
        <f t="shared" si="14"/>
        <v>95.479736142907711</v>
      </c>
      <c r="R97" s="301" t="str">
        <f t="shared" si="10"/>
        <v>.</v>
      </c>
      <c r="S97" s="301">
        <f t="shared" si="11"/>
        <v>95.479736142907711</v>
      </c>
    </row>
    <row r="98" spans="2:19" ht="20.25" hidden="1" customHeight="1">
      <c r="B98" s="66"/>
      <c r="C98" s="19" t="s">
        <v>85</v>
      </c>
      <c r="D98" s="19" t="s">
        <v>269</v>
      </c>
      <c r="E98" s="26">
        <f t="shared" si="12"/>
        <v>22</v>
      </c>
      <c r="F98" s="26">
        <f t="shared" si="13"/>
        <v>21</v>
      </c>
      <c r="G98" s="19">
        <f t="shared" si="15"/>
        <v>2</v>
      </c>
      <c r="H98" s="602">
        <f t="array" ref="H98">SUMPRODUCT($J$3:$O$3,J98:O98)/SUM(($J$3:$O$3)*(J98:O98&lt;&gt;"."))</f>
        <v>97.38678403610426</v>
      </c>
      <c r="I98" s="20">
        <f t="array" ref="I98">SUMPRODUCT($J$3:$N$3,J98:N98)/SUM(($J$3:$N$3)*(J98:N98&lt;&gt;"."))</f>
        <v>97.365035827478167</v>
      </c>
      <c r="J98" s="836">
        <v>96.694279661016921</v>
      </c>
      <c r="K98" s="836">
        <v>96.249206349206347</v>
      </c>
      <c r="L98" s="836">
        <v>98.126923076923077</v>
      </c>
      <c r="M98" s="836">
        <v>94.954687499999991</v>
      </c>
      <c r="N98" s="836">
        <v>98.035791993939412</v>
      </c>
      <c r="O98" s="24">
        <v>97.8</v>
      </c>
      <c r="Q98" s="303">
        <f t="shared" si="14"/>
        <v>97.38678403610426</v>
      </c>
      <c r="R98" s="301" t="str">
        <f t="shared" si="10"/>
        <v>.</v>
      </c>
      <c r="S98" s="301">
        <f t="shared" si="11"/>
        <v>97.38678403610426</v>
      </c>
    </row>
    <row r="99" spans="2:19" ht="20.25" hidden="1" customHeight="1">
      <c r="B99" s="66"/>
      <c r="C99" s="19" t="s">
        <v>86</v>
      </c>
      <c r="D99" s="19" t="s">
        <v>269</v>
      </c>
      <c r="E99" s="26">
        <f t="shared" si="12"/>
        <v>18</v>
      </c>
      <c r="F99" s="26">
        <f t="shared" si="13"/>
        <v>17</v>
      </c>
      <c r="G99" s="19">
        <f t="shared" si="15"/>
        <v>1</v>
      </c>
      <c r="H99" s="602">
        <f t="array" ref="H99">SUMPRODUCT($J$3:$O$3,J99:O99)/SUM(($J$3:$O$3)*(J99:O99&lt;&gt;"."))</f>
        <v>97.432361867425968</v>
      </c>
      <c r="I99" s="20">
        <f t="array" ref="I99">SUMPRODUCT($J$3:$N$3,J99:N99)/SUM(($J$3:$N$3)*(J99:N99&lt;&gt;"."))</f>
        <v>97.323538807816817</v>
      </c>
      <c r="J99" s="836">
        <v>96.723966942148749</v>
      </c>
      <c r="K99" s="836">
        <v>96.957720588235304</v>
      </c>
      <c r="L99" s="836">
        <v>95.716666666666669</v>
      </c>
      <c r="M99" s="836">
        <v>97.922058823529412</v>
      </c>
      <c r="N99" s="836">
        <v>97.923110673484857</v>
      </c>
      <c r="O99" s="24">
        <v>99.5</v>
      </c>
      <c r="Q99" s="303">
        <f t="shared" si="14"/>
        <v>97.432361867425968</v>
      </c>
      <c r="R99" s="301" t="str">
        <f t="shared" si="10"/>
        <v>.</v>
      </c>
      <c r="S99" s="301">
        <f t="shared" si="11"/>
        <v>97.432361867425968</v>
      </c>
    </row>
    <row r="100" spans="2:19" ht="20.25" hidden="1" customHeight="1">
      <c r="B100" s="66"/>
      <c r="C100" s="19" t="s">
        <v>87</v>
      </c>
      <c r="D100" s="19" t="s">
        <v>269</v>
      </c>
      <c r="E100" s="26">
        <f t="shared" si="12"/>
        <v>86</v>
      </c>
      <c r="F100" s="26">
        <f t="shared" si="13"/>
        <v>63</v>
      </c>
      <c r="G100" s="19">
        <f t="shared" si="15"/>
        <v>16</v>
      </c>
      <c r="H100" s="602">
        <f t="array" ref="H100">SUMPRODUCT($J$3:$O$3,J100:O100)/SUM(($J$3:$O$3)*(J100:O100&lt;&gt;"."))</f>
        <v>96.119371275200322</v>
      </c>
      <c r="I100" s="20">
        <f t="array" ref="I100">SUMPRODUCT($J$3:$N$3,J100:N100)/SUM(($J$3:$N$3)*(J100:N100&lt;&gt;"."))</f>
        <v>95.983548710737182</v>
      </c>
      <c r="J100" s="836">
        <v>93.932932692307702</v>
      </c>
      <c r="K100" s="836">
        <v>95.808620689655186</v>
      </c>
      <c r="L100" s="836">
        <v>90.137500000000003</v>
      </c>
      <c r="M100" s="836">
        <v>94.837499999999991</v>
      </c>
      <c r="N100" s="836">
        <v>98.034164729166662</v>
      </c>
      <c r="O100" s="24">
        <v>98.7</v>
      </c>
      <c r="Q100" s="303">
        <f t="shared" si="14"/>
        <v>96.119371275200322</v>
      </c>
      <c r="R100" s="301" t="str">
        <f t="shared" si="10"/>
        <v>.</v>
      </c>
      <c r="S100" s="301">
        <f t="shared" si="11"/>
        <v>96.119371275200322</v>
      </c>
    </row>
    <row r="101" spans="2:19" ht="20.25" hidden="1" customHeight="1">
      <c r="B101" s="66"/>
      <c r="C101" s="19" t="s">
        <v>88</v>
      </c>
      <c r="D101" s="19" t="s">
        <v>269</v>
      </c>
      <c r="E101" s="26">
        <f t="shared" si="12"/>
        <v>47</v>
      </c>
      <c r="F101" s="26">
        <f t="shared" si="13"/>
        <v>42</v>
      </c>
      <c r="G101" s="19">
        <f t="shared" si="15"/>
        <v>7</v>
      </c>
      <c r="H101" s="602">
        <f t="array" ref="H101">SUMPRODUCT($J$3:$O$3,J101:O101)/SUM(($J$3:$O$3)*(J101:O101&lt;&gt;"."))</f>
        <v>96.780405709406153</v>
      </c>
      <c r="I101" s="20">
        <f t="array" ref="I101">SUMPRODUCT($J$3:$N$3,J101:N101)/SUM(($J$3:$N$3)*(J101:N101&lt;&gt;"."))</f>
        <v>96.610953378322264</v>
      </c>
      <c r="J101" s="836">
        <v>97.20180331762937</v>
      </c>
      <c r="K101" s="836">
        <v>97.284726523909967</v>
      </c>
      <c r="L101" s="836">
        <v>96.046951219512181</v>
      </c>
      <c r="M101" s="836">
        <v>99.436111111111117</v>
      </c>
      <c r="N101" s="836">
        <v>96.020103439015131</v>
      </c>
      <c r="O101" s="24">
        <v>100</v>
      </c>
      <c r="Q101" s="303">
        <f t="shared" si="14"/>
        <v>96.780405709406153</v>
      </c>
      <c r="R101" s="301" t="str">
        <f t="shared" si="10"/>
        <v>.</v>
      </c>
      <c r="S101" s="301">
        <f t="shared" si="11"/>
        <v>96.780405709406153</v>
      </c>
    </row>
    <row r="102" spans="2:19" ht="20.25" hidden="1" customHeight="1">
      <c r="B102" s="66"/>
      <c r="C102" s="19" t="s">
        <v>89</v>
      </c>
      <c r="D102" s="19" t="s">
        <v>269</v>
      </c>
      <c r="E102" s="26">
        <f t="shared" si="12"/>
        <v>33</v>
      </c>
      <c r="F102" s="26">
        <f t="shared" si="13"/>
        <v>31</v>
      </c>
      <c r="G102" s="19">
        <f t="shared" si="15"/>
        <v>4</v>
      </c>
      <c r="H102" s="602">
        <f t="array" ref="H102">SUMPRODUCT($J$3:$O$3,J102:O102)/SUM(($J$3:$O$3)*(J102:O102&lt;&gt;"."))</f>
        <v>97.022810837566283</v>
      </c>
      <c r="I102" s="20">
        <f t="array" ref="I102">SUMPRODUCT($J$3:$N$3,J102:N102)/SUM(($J$3:$N$3)*(J102:N102&lt;&gt;"."))</f>
        <v>96.908221934280306</v>
      </c>
      <c r="J102" s="836">
        <v>96.079583333333332</v>
      </c>
      <c r="K102" s="836">
        <v>96.877142857142871</v>
      </c>
      <c r="L102" s="836">
        <v>97.076562499999994</v>
      </c>
      <c r="M102" s="836">
        <v>91.205555555555563</v>
      </c>
      <c r="N102" s="836">
        <v>97.736860535227279</v>
      </c>
      <c r="O102" s="24">
        <v>99.2</v>
      </c>
      <c r="Q102" s="303">
        <f t="shared" si="14"/>
        <v>97.022810837566283</v>
      </c>
      <c r="R102" s="301" t="str">
        <f t="shared" si="10"/>
        <v>.</v>
      </c>
      <c r="S102" s="301">
        <f t="shared" si="11"/>
        <v>97.022810837566283</v>
      </c>
    </row>
    <row r="103" spans="2:19" ht="20.25" hidden="1" customHeight="1">
      <c r="B103" s="66"/>
      <c r="C103" s="19" t="s">
        <v>90</v>
      </c>
      <c r="D103" s="19" t="s">
        <v>269</v>
      </c>
      <c r="E103" s="26">
        <f t="shared" si="12"/>
        <v>55</v>
      </c>
      <c r="F103" s="26">
        <f t="shared" si="13"/>
        <v>48</v>
      </c>
      <c r="G103" s="19">
        <f t="shared" si="15"/>
        <v>9</v>
      </c>
      <c r="H103" s="602">
        <f t="array" ref="H103">SUMPRODUCT($J$3:$O$3,J103:O103)/SUM(($J$3:$O$3)*(J103:O103&lt;&gt;"."))</f>
        <v>96.596766265539756</v>
      </c>
      <c r="I103" s="20">
        <f t="array" ref="I103">SUMPRODUCT($J$3:$N$3,J103:N103)/SUM(($J$3:$N$3)*(J103:N103&lt;&gt;"."))</f>
        <v>96.417648700568165</v>
      </c>
      <c r="J103" s="836">
        <v>96.602272727272705</v>
      </c>
      <c r="K103" s="836">
        <v>97.421551724137913</v>
      </c>
      <c r="L103" s="836">
        <v>97.25535714285715</v>
      </c>
      <c r="M103" s="836">
        <v>91.540384615384625</v>
      </c>
      <c r="N103" s="836">
        <v>96.233024673863625</v>
      </c>
      <c r="O103" s="24">
        <v>100</v>
      </c>
      <c r="Q103" s="303">
        <f t="shared" si="14"/>
        <v>96.596766265539756</v>
      </c>
      <c r="R103" s="301" t="str">
        <f t="shared" si="10"/>
        <v>.</v>
      </c>
      <c r="S103" s="301">
        <f t="shared" si="11"/>
        <v>96.596766265539756</v>
      </c>
    </row>
    <row r="104" spans="2:19" ht="20.25" hidden="1" customHeight="1">
      <c r="B104" s="66"/>
      <c r="C104" s="19" t="s">
        <v>91</v>
      </c>
      <c r="D104" s="19" t="s">
        <v>269</v>
      </c>
      <c r="E104" s="26">
        <f t="shared" si="12"/>
        <v>23</v>
      </c>
      <c r="F104" s="26">
        <f t="shared" si="13"/>
        <v>22</v>
      </c>
      <c r="G104" s="19">
        <f t="shared" si="15"/>
        <v>3</v>
      </c>
      <c r="H104" s="602">
        <f t="array" ref="H104">SUMPRODUCT($J$3:$O$3,J104:O104)/SUM(($J$3:$O$3)*(J104:O104&lt;&gt;"."))</f>
        <v>97.35616998839447</v>
      </c>
      <c r="I104" s="20">
        <f t="array" ref="I104">SUMPRODUCT($J$3:$N$3,J104:N104)/SUM(($J$3:$N$3)*(J104:N104&lt;&gt;"."))</f>
        <v>97.353863145678389</v>
      </c>
      <c r="J104" s="836">
        <v>96.787190082644642</v>
      </c>
      <c r="K104" s="836">
        <v>96.674242424242422</v>
      </c>
      <c r="L104" s="836">
        <v>96.84121621621621</v>
      </c>
      <c r="M104" s="836">
        <v>97.090277777777771</v>
      </c>
      <c r="N104" s="836">
        <v>97.920536208712136</v>
      </c>
      <c r="O104" s="24">
        <v>97.4</v>
      </c>
      <c r="Q104" s="303">
        <f t="shared" si="14"/>
        <v>97.35616998839447</v>
      </c>
      <c r="R104" s="301" t="str">
        <f t="shared" si="10"/>
        <v>.</v>
      </c>
      <c r="S104" s="301">
        <f t="shared" si="11"/>
        <v>97.35616998839447</v>
      </c>
    </row>
    <row r="105" spans="2:19" ht="20.25" hidden="1" customHeight="1">
      <c r="B105" s="66"/>
      <c r="C105" s="36" t="s">
        <v>92</v>
      </c>
      <c r="D105" s="19" t="s">
        <v>269</v>
      </c>
      <c r="E105" s="26">
        <f t="shared" si="12"/>
        <v>166</v>
      </c>
      <c r="F105" s="26">
        <f t="shared" si="13"/>
        <v>86</v>
      </c>
      <c r="G105" s="19">
        <f t="shared" si="15"/>
        <v>31</v>
      </c>
      <c r="H105" s="602">
        <f t="array" ref="H105">SUMPRODUCT($J$3:$O$3,J105:O105)/SUM(($J$3:$O$3)*(J105:O105&lt;&gt;"."))</f>
        <v>94.939774929526536</v>
      </c>
      <c r="I105" s="20">
        <f t="array" ref="I105">SUMPRODUCT($J$3:$N$3,J105:N105)/SUM(($J$3:$N$3)*(J105:N105&lt;&gt;"."))</f>
        <v>94.699763083712142</v>
      </c>
      <c r="J105" s="836">
        <v>95.804166666666688</v>
      </c>
      <c r="K105" s="836">
        <v>97.268402777777794</v>
      </c>
      <c r="L105" s="836">
        <v>93.159574468085111</v>
      </c>
      <c r="M105" s="836">
        <v>96.797368421052639</v>
      </c>
      <c r="N105" s="836">
        <v>93.595359500757596</v>
      </c>
      <c r="O105" s="24">
        <v>99.5</v>
      </c>
      <c r="Q105" s="303">
        <f t="shared" si="14"/>
        <v>94.939774929526536</v>
      </c>
      <c r="R105" s="301" t="str">
        <f t="shared" si="10"/>
        <v>.</v>
      </c>
      <c r="S105" s="301">
        <f t="shared" si="11"/>
        <v>94.939774929526536</v>
      </c>
    </row>
    <row r="106" spans="2:19" ht="20.25" hidden="1" customHeight="1">
      <c r="B106" s="66"/>
      <c r="C106" s="36" t="s">
        <v>93</v>
      </c>
      <c r="D106" s="19" t="s">
        <v>267</v>
      </c>
      <c r="E106" s="26">
        <f t="shared" si="12"/>
        <v>124</v>
      </c>
      <c r="F106" s="26">
        <f t="shared" si="13"/>
        <v>48</v>
      </c>
      <c r="G106" s="19">
        <f t="shared" si="15"/>
        <v>24</v>
      </c>
      <c r="H106" s="602">
        <f t="array" ref="H106">SUMPRODUCT($J$3:$O$3,J106:O106)/SUM(($J$3:$O$3)*(J106:O106&lt;&gt;"."))</f>
        <v>95.547681323471011</v>
      </c>
      <c r="I106" s="20">
        <f t="array" ref="I106">SUMPRODUCT($J$3:$N$3,J106:N106)/SUM(($J$3:$N$3)*(J106:N106&lt;&gt;"."))</f>
        <v>95.44492770891685</v>
      </c>
      <c r="J106" s="836">
        <v>94.756690140845052</v>
      </c>
      <c r="K106" s="836">
        <v>95.130194805194819</v>
      </c>
      <c r="L106" s="836">
        <v>93.559574468085131</v>
      </c>
      <c r="M106" s="836">
        <v>96.284722222222229</v>
      </c>
      <c r="N106" s="836">
        <v>96.13316527698862</v>
      </c>
      <c r="O106" s="24">
        <v>97.5</v>
      </c>
      <c r="Q106" s="303">
        <f t="shared" si="14"/>
        <v>95.547681323471011</v>
      </c>
      <c r="R106" s="301">
        <f t="shared" si="10"/>
        <v>95.547681323471011</v>
      </c>
      <c r="S106" s="301" t="str">
        <f t="shared" si="11"/>
        <v>.</v>
      </c>
    </row>
    <row r="107" spans="2:19" ht="20.25" hidden="1" customHeight="1">
      <c r="B107" s="66"/>
      <c r="C107" s="36" t="s">
        <v>94</v>
      </c>
      <c r="D107" s="19" t="s">
        <v>269</v>
      </c>
      <c r="E107" s="26">
        <f t="shared" si="12"/>
        <v>65</v>
      </c>
      <c r="F107" s="26">
        <f t="shared" si="13"/>
        <v>56</v>
      </c>
      <c r="G107" s="19">
        <f t="shared" si="15"/>
        <v>11</v>
      </c>
      <c r="H107" s="602">
        <f t="array" ref="H107">SUMPRODUCT($J$3:$O$3,J107:O107)/SUM(($J$3:$O$3)*(J107:O107&lt;&gt;"."))</f>
        <v>96.450682833519934</v>
      </c>
      <c r="I107" s="20">
        <f t="array" ref="I107">SUMPRODUCT($J$3:$N$3,J107:N107)/SUM(($J$3:$N$3)*(J107:N107&lt;&gt;"."))</f>
        <v>96.358613508968347</v>
      </c>
      <c r="J107" s="836">
        <v>97.316176470588204</v>
      </c>
      <c r="K107" s="836">
        <v>96.977777777777789</v>
      </c>
      <c r="L107" s="836">
        <v>97.782317073170745</v>
      </c>
      <c r="M107" s="836">
        <v>97.463333333333338</v>
      </c>
      <c r="N107" s="836">
        <v>95.401050547348476</v>
      </c>
      <c r="O107" s="24">
        <v>98.2</v>
      </c>
      <c r="Q107" s="303">
        <f t="shared" si="14"/>
        <v>96.450682833519934</v>
      </c>
      <c r="R107" s="301" t="str">
        <f t="shared" si="10"/>
        <v>.</v>
      </c>
      <c r="S107" s="301">
        <f t="shared" si="11"/>
        <v>96.450682833519934</v>
      </c>
    </row>
    <row r="108" spans="2:19" ht="20.25" hidden="1" customHeight="1">
      <c r="B108" s="66"/>
      <c r="C108" s="36" t="s">
        <v>95</v>
      </c>
      <c r="D108" s="19" t="s">
        <v>269</v>
      </c>
      <c r="E108" s="26">
        <f t="shared" si="12"/>
        <v>96</v>
      </c>
      <c r="F108" s="26">
        <f t="shared" si="13"/>
        <v>68</v>
      </c>
      <c r="G108" s="19">
        <f t="shared" si="15"/>
        <v>18</v>
      </c>
      <c r="H108" s="602">
        <f t="array" ref="H108">SUMPRODUCT($J$3:$O$3,J108:O108)/SUM(($J$3:$O$3)*(J108:O108&lt;&gt;"."))</f>
        <v>96.041165956448864</v>
      </c>
      <c r="I108" s="20">
        <f t="array" ref="I108">SUMPRODUCT($J$3:$N$3,J108:N108)/SUM(($J$3:$N$3)*(J108:N108&lt;&gt;"."))</f>
        <v>95.938069427840901</v>
      </c>
      <c r="J108" s="836">
        <v>95.392954545454543</v>
      </c>
      <c r="K108" s="836">
        <v>96.628225806451624</v>
      </c>
      <c r="L108" s="836">
        <v>93.427500000000009</v>
      </c>
      <c r="M108" s="836">
        <v>94.413888888888906</v>
      </c>
      <c r="N108" s="836">
        <v>96.483184310227273</v>
      </c>
      <c r="O108" s="24">
        <v>98</v>
      </c>
      <c r="Q108" s="303">
        <f t="shared" si="14"/>
        <v>96.041165956448864</v>
      </c>
      <c r="R108" s="301" t="str">
        <f t="shared" si="10"/>
        <v>.</v>
      </c>
      <c r="S108" s="301">
        <f t="shared" si="11"/>
        <v>96.041165956448864</v>
      </c>
    </row>
    <row r="109" spans="2:19" ht="20.25" hidden="1" customHeight="1">
      <c r="B109" s="66"/>
      <c r="C109" s="36" t="s">
        <v>96</v>
      </c>
      <c r="D109" s="19" t="s">
        <v>269</v>
      </c>
      <c r="E109" s="26">
        <f t="shared" si="12"/>
        <v>35</v>
      </c>
      <c r="F109" s="26">
        <f t="shared" si="13"/>
        <v>33</v>
      </c>
      <c r="G109" s="19">
        <f t="shared" si="15"/>
        <v>5</v>
      </c>
      <c r="H109" s="602">
        <f t="array" ref="H109">SUMPRODUCT($J$3:$O$3,J109:O109)/SUM(($J$3:$O$3)*(J109:O109&lt;&gt;"."))</f>
        <v>96.981210988804847</v>
      </c>
      <c r="I109" s="20">
        <f t="array" ref="I109">SUMPRODUCT($J$3:$N$3,J109:N109)/SUM(($J$3:$N$3)*(J109:N109&lt;&gt;"."))</f>
        <v>96.938116830320894</v>
      </c>
      <c r="J109" s="836">
        <v>95.658040308747857</v>
      </c>
      <c r="K109" s="836">
        <v>95.651587301587298</v>
      </c>
      <c r="L109" s="836">
        <v>94.93071847507332</v>
      </c>
      <c r="M109" s="836">
        <v>97.570833333333326</v>
      </c>
      <c r="N109" s="836">
        <v>98.218193351893916</v>
      </c>
      <c r="O109" s="24">
        <v>97.8</v>
      </c>
      <c r="Q109" s="303">
        <f t="shared" si="14"/>
        <v>96.981210988804847</v>
      </c>
      <c r="R109" s="301" t="str">
        <f t="shared" si="10"/>
        <v>.</v>
      </c>
      <c r="S109" s="301">
        <f t="shared" si="11"/>
        <v>96.981210988804847</v>
      </c>
    </row>
    <row r="110" spans="2:19" ht="20.25" hidden="1" customHeight="1" thickBot="1">
      <c r="B110" s="67"/>
      <c r="C110" s="34" t="s">
        <v>97</v>
      </c>
      <c r="D110" s="34" t="s">
        <v>269</v>
      </c>
      <c r="E110" s="28">
        <f t="shared" si="12"/>
        <v>39</v>
      </c>
      <c r="F110" s="28">
        <f t="shared" si="13"/>
        <v>36</v>
      </c>
      <c r="G110" s="34">
        <f t="shared" si="15"/>
        <v>6</v>
      </c>
      <c r="H110" s="603">
        <f t="array" ref="H110">SUMPRODUCT($J$3:$O$3,J110:O110)/SUM(($J$3:$O$3)*(J110:O110&lt;&gt;"."))</f>
        <v>96.956105876690671</v>
      </c>
      <c r="I110" s="29">
        <f t="array" ref="I110">SUMPRODUCT($J$3:$N$3,J110:N110)/SUM(($J$3:$N$3)*(J110:N110&lt;&gt;"."))</f>
        <v>96.838006185990182</v>
      </c>
      <c r="J110" s="35">
        <v>97.157218309859161</v>
      </c>
      <c r="K110" s="35">
        <v>97.407051282051285</v>
      </c>
      <c r="L110" s="35">
        <v>96.757142857142867</v>
      </c>
      <c r="M110" s="35">
        <v>97.165000000000006</v>
      </c>
      <c r="N110" s="35">
        <v>96.518794062121202</v>
      </c>
      <c r="O110" s="33">
        <v>99.2</v>
      </c>
      <c r="Q110" s="303">
        <f t="shared" si="14"/>
        <v>96.956105876690671</v>
      </c>
      <c r="R110" s="301" t="str">
        <f t="shared" si="10"/>
        <v>.</v>
      </c>
      <c r="S110" s="301">
        <f t="shared" si="11"/>
        <v>96.956105876690671</v>
      </c>
    </row>
    <row r="111" spans="2:19" ht="20.25" hidden="1" customHeight="1">
      <c r="B111" s="72" t="s">
        <v>1144</v>
      </c>
      <c r="C111" s="73"/>
      <c r="D111" s="46" t="s">
        <v>250</v>
      </c>
      <c r="E111" s="46" t="s">
        <v>250</v>
      </c>
      <c r="F111" s="46" t="s">
        <v>250</v>
      </c>
      <c r="G111" s="46" t="s">
        <v>250</v>
      </c>
      <c r="H111" s="601">
        <f t="array" ref="H111">SUMPRODUCT($J$3:$O$3,J111:O111)/SUM(($J$3:$O$3)*(J111:O111&lt;&gt;"."))</f>
        <v>96.097163845096915</v>
      </c>
      <c r="I111" s="47">
        <f t="array" ref="I111">SUMPRODUCT($J$3:$N$3,J111:N111)/SUM(($J$3:$N$3)*(J111:N111&lt;&gt;"."))</f>
        <v>95.980238257996746</v>
      </c>
      <c r="J111" s="51">
        <v>95.472970810888086</v>
      </c>
      <c r="K111" s="51">
        <v>96.078502386211639</v>
      </c>
      <c r="L111" s="51">
        <v>94.510941389440589</v>
      </c>
      <c r="M111" s="51">
        <v>95.085743630688555</v>
      </c>
      <c r="N111" s="51">
        <v>96.487505705105406</v>
      </c>
      <c r="O111" s="52">
        <v>98.318749999999994</v>
      </c>
      <c r="Q111" s="303" t="s">
        <v>1173</v>
      </c>
      <c r="R111" s="301" t="str">
        <f t="shared" si="10"/>
        <v>.</v>
      </c>
      <c r="S111" s="301" t="str">
        <f t="shared" si="11"/>
        <v>.</v>
      </c>
    </row>
    <row r="112" spans="2:19" ht="20.25" hidden="1" customHeight="1">
      <c r="B112" s="65" t="s">
        <v>965</v>
      </c>
      <c r="C112" s="36" t="s">
        <v>98</v>
      </c>
      <c r="D112" s="19" t="s">
        <v>267</v>
      </c>
      <c r="E112" s="26">
        <f t="shared" ref="E112:E143" si="16">RANK(H112,$Q$8:$Q$239)</f>
        <v>79</v>
      </c>
      <c r="F112" s="26">
        <f t="shared" ref="F112:F143" si="17">IF(D112="4급",RANK(H112,$R$8:$R$239),IF(D112="5급",RANK(H112,$S$8:$S$239),"-"))</f>
        <v>21</v>
      </c>
      <c r="G112" s="19">
        <f>RANK(H112,$H$112:$H$143)</f>
        <v>15</v>
      </c>
      <c r="H112" s="602">
        <f t="array" ref="H112">SUMPRODUCT($J$3:$O$3,J112:O112)/SUM(($J$3:$O$3)*(J112:O112&lt;&gt;"."))</f>
        <v>96.22418871244696</v>
      </c>
      <c r="I112" s="20">
        <f t="array" ref="I112">SUMPRODUCT($J$3:$N$3,J112:N112)/SUM(($J$3:$N$3)*(J112:N112&lt;&gt;"."))</f>
        <v>96.093882855207326</v>
      </c>
      <c r="J112" s="836">
        <v>95.312559823482871</v>
      </c>
      <c r="K112" s="836">
        <v>94.273480050052214</v>
      </c>
      <c r="L112" s="836">
        <v>97.529227914942211</v>
      </c>
      <c r="M112" s="836">
        <v>94.463157894736838</v>
      </c>
      <c r="N112" s="836">
        <v>96.875205886931795</v>
      </c>
      <c r="O112" s="24">
        <v>98.7</v>
      </c>
      <c r="Q112" s="303">
        <f t="shared" ref="Q112:Q143" si="18">H112</f>
        <v>96.22418871244696</v>
      </c>
      <c r="R112" s="301">
        <f t="shared" si="10"/>
        <v>96.22418871244696</v>
      </c>
      <c r="S112" s="301" t="str">
        <f t="shared" si="11"/>
        <v>.</v>
      </c>
    </row>
    <row r="113" spans="2:19" ht="20.25" hidden="1" customHeight="1">
      <c r="B113" s="66"/>
      <c r="C113" s="36" t="s">
        <v>104</v>
      </c>
      <c r="D113" s="19" t="s">
        <v>267</v>
      </c>
      <c r="E113" s="26">
        <f t="shared" si="16"/>
        <v>159</v>
      </c>
      <c r="F113" s="26">
        <f t="shared" si="17"/>
        <v>75</v>
      </c>
      <c r="G113" s="19">
        <f t="shared" ref="G113:G143" si="19">RANK(H113,$H$112:$H$143)</f>
        <v>29</v>
      </c>
      <c r="H113" s="602">
        <f t="array" ref="H113">SUMPRODUCT($J$3:$O$3,J113:O113)/SUM(($J$3:$O$3)*(J113:O113&lt;&gt;"."))</f>
        <v>95.102576114127004</v>
      </c>
      <c r="I113" s="20">
        <f t="array" ref="I113">SUMPRODUCT($J$3:$N$3,J113:N113)/SUM(($J$3:$N$3)*(J113:N113&lt;&gt;"."))</f>
        <v>94.981659067502108</v>
      </c>
      <c r="J113" s="836">
        <v>94.040362829322405</v>
      </c>
      <c r="K113" s="836">
        <v>95.669707771489541</v>
      </c>
      <c r="L113" s="836">
        <v>89.301716658083123</v>
      </c>
      <c r="M113" s="836">
        <v>96.283647561588737</v>
      </c>
      <c r="N113" s="836">
        <v>95.922955305681839</v>
      </c>
      <c r="O113" s="24">
        <v>97.4</v>
      </c>
      <c r="Q113" s="303">
        <f t="shared" si="18"/>
        <v>95.102576114127004</v>
      </c>
      <c r="R113" s="301">
        <f t="shared" si="10"/>
        <v>95.102576114127004</v>
      </c>
      <c r="S113" s="301" t="str">
        <f t="shared" si="11"/>
        <v>.</v>
      </c>
    </row>
    <row r="114" spans="2:19" ht="20.25" hidden="1" customHeight="1">
      <c r="B114" s="66"/>
      <c r="C114" s="36" t="s">
        <v>105</v>
      </c>
      <c r="D114" s="19" t="s">
        <v>267</v>
      </c>
      <c r="E114" s="26">
        <f t="shared" si="16"/>
        <v>144</v>
      </c>
      <c r="F114" s="26">
        <f t="shared" si="17"/>
        <v>62</v>
      </c>
      <c r="G114" s="19">
        <f t="shared" si="19"/>
        <v>27</v>
      </c>
      <c r="H114" s="602">
        <f t="array" ref="H114">SUMPRODUCT($J$3:$O$3,J114:O114)/SUM(($J$3:$O$3)*(J114:O114&lt;&gt;"."))</f>
        <v>95.358663878262348</v>
      </c>
      <c r="I114" s="20">
        <f t="array" ref="I114">SUMPRODUCT($J$3:$N$3,J114:N114)/SUM(($J$3:$N$3)*(J114:N114&lt;&gt;"."))</f>
        <v>95.24069881922351</v>
      </c>
      <c r="J114" s="836">
        <v>93.535606060606099</v>
      </c>
      <c r="K114" s="836">
        <v>93.998095238095246</v>
      </c>
      <c r="L114" s="836">
        <v>92.664285714285711</v>
      </c>
      <c r="M114" s="836">
        <v>92.870833333333337</v>
      </c>
      <c r="N114" s="836">
        <v>96.945791577840922</v>
      </c>
      <c r="O114" s="24">
        <v>97.6</v>
      </c>
      <c r="Q114" s="303">
        <f t="shared" si="18"/>
        <v>95.358663878262348</v>
      </c>
      <c r="R114" s="301">
        <f t="shared" si="10"/>
        <v>95.358663878262348</v>
      </c>
      <c r="S114" s="301" t="str">
        <f t="shared" si="11"/>
        <v>.</v>
      </c>
    </row>
    <row r="115" spans="2:19" ht="20.25" hidden="1" customHeight="1">
      <c r="B115" s="66"/>
      <c r="C115" s="36" t="s">
        <v>106</v>
      </c>
      <c r="D115" s="19" t="s">
        <v>267</v>
      </c>
      <c r="E115" s="26">
        <f t="shared" si="16"/>
        <v>135</v>
      </c>
      <c r="F115" s="26">
        <f t="shared" si="17"/>
        <v>55</v>
      </c>
      <c r="G115" s="19">
        <f t="shared" si="19"/>
        <v>25</v>
      </c>
      <c r="H115" s="602">
        <f t="array" ref="H115">SUMPRODUCT($J$3:$O$3,J115:O115)/SUM(($J$3:$O$3)*(J115:O115&lt;&gt;"."))</f>
        <v>95.464746691225002</v>
      </c>
      <c r="I115" s="20">
        <f t="array" ref="I115">SUMPRODUCT($J$3:$N$3,J115:N115)/SUM(($J$3:$N$3)*(J115:N115&lt;&gt;"."))</f>
        <v>95.349733359184214</v>
      </c>
      <c r="J115" s="836">
        <v>94.005583150754845</v>
      </c>
      <c r="K115" s="836">
        <v>94.837132352941182</v>
      </c>
      <c r="L115" s="836">
        <v>92.787869630369613</v>
      </c>
      <c r="M115" s="836">
        <v>92.974074074074082</v>
      </c>
      <c r="N115" s="836">
        <v>96.693883567613611</v>
      </c>
      <c r="O115" s="24">
        <v>97.65</v>
      </c>
      <c r="Q115" s="303">
        <f t="shared" si="18"/>
        <v>95.464746691225002</v>
      </c>
      <c r="R115" s="301">
        <f t="shared" si="10"/>
        <v>95.464746691225002</v>
      </c>
      <c r="S115" s="301" t="str">
        <f t="shared" si="11"/>
        <v>.</v>
      </c>
    </row>
    <row r="116" spans="2:19" ht="20.25" hidden="1" customHeight="1">
      <c r="B116" s="66"/>
      <c r="C116" s="36" t="s">
        <v>107</v>
      </c>
      <c r="D116" s="19" t="s">
        <v>267</v>
      </c>
      <c r="E116" s="26">
        <f t="shared" si="16"/>
        <v>104</v>
      </c>
      <c r="F116" s="26">
        <f t="shared" si="17"/>
        <v>36</v>
      </c>
      <c r="G116" s="19">
        <f t="shared" si="19"/>
        <v>19</v>
      </c>
      <c r="H116" s="602">
        <f t="array" ref="H116">SUMPRODUCT($J$3:$O$3,J116:O116)/SUM(($J$3:$O$3)*(J116:O116&lt;&gt;"."))</f>
        <v>95.917862779029463</v>
      </c>
      <c r="I116" s="20">
        <f t="array" ref="I116">SUMPRODUCT($J$3:$N$3,J116:N116)/SUM(($J$3:$N$3)*(J116:N116&lt;&gt;"."))</f>
        <v>95.950381872662589</v>
      </c>
      <c r="J116" s="836">
        <v>95.127981799870639</v>
      </c>
      <c r="K116" s="836">
        <v>95.425913289513005</v>
      </c>
      <c r="L116" s="836">
        <v>94.242866908732282</v>
      </c>
      <c r="M116" s="836">
        <v>96.092105263157876</v>
      </c>
      <c r="N116" s="836">
        <v>96.772781945454554</v>
      </c>
      <c r="O116" s="24">
        <v>95.3</v>
      </c>
      <c r="Q116" s="303">
        <f t="shared" si="18"/>
        <v>95.917862779029463</v>
      </c>
      <c r="R116" s="301">
        <f t="shared" si="10"/>
        <v>95.917862779029463</v>
      </c>
      <c r="S116" s="301" t="str">
        <f t="shared" si="11"/>
        <v>.</v>
      </c>
    </row>
    <row r="117" spans="2:19" ht="20.25" hidden="1" customHeight="1">
      <c r="B117" s="66"/>
      <c r="C117" s="36" t="s">
        <v>111</v>
      </c>
      <c r="D117" s="19" t="s">
        <v>267</v>
      </c>
      <c r="E117" s="26">
        <f t="shared" si="16"/>
        <v>177</v>
      </c>
      <c r="F117" s="26">
        <f t="shared" si="17"/>
        <v>88</v>
      </c>
      <c r="G117" s="19">
        <f t="shared" si="19"/>
        <v>31</v>
      </c>
      <c r="H117" s="602">
        <f t="array" ref="H117">SUMPRODUCT($J$3:$O$3,J117:O117)/SUM(($J$3:$O$3)*(J117:O117&lt;&gt;"."))</f>
        <v>94.785886569113899</v>
      </c>
      <c r="I117" s="20">
        <f t="array" ref="I117">SUMPRODUCT($J$3:$N$3,J117:N117)/SUM(($J$3:$N$3)*(J117:N117&lt;&gt;"."))</f>
        <v>94.600933230646206</v>
      </c>
      <c r="J117" s="836">
        <v>94.543660181694733</v>
      </c>
      <c r="K117" s="836">
        <v>96.537365591397858</v>
      </c>
      <c r="L117" s="836">
        <v>92.19288107835726</v>
      </c>
      <c r="M117" s="836">
        <v>90.352631578947353</v>
      </c>
      <c r="N117" s="836">
        <v>94.658206279597678</v>
      </c>
      <c r="O117" s="24">
        <v>98.3</v>
      </c>
      <c r="Q117" s="303">
        <f t="shared" si="18"/>
        <v>94.785886569113899</v>
      </c>
      <c r="R117" s="301">
        <f t="shared" si="10"/>
        <v>94.785886569113899</v>
      </c>
      <c r="S117" s="301" t="str">
        <f t="shared" si="11"/>
        <v>.</v>
      </c>
    </row>
    <row r="118" spans="2:19" ht="20.25" hidden="1" customHeight="1">
      <c r="B118" s="66"/>
      <c r="C118" s="36" t="s">
        <v>114</v>
      </c>
      <c r="D118" s="19" t="s">
        <v>267</v>
      </c>
      <c r="E118" s="26">
        <f t="shared" si="16"/>
        <v>187</v>
      </c>
      <c r="F118" s="26">
        <f t="shared" si="17"/>
        <v>97</v>
      </c>
      <c r="G118" s="19">
        <f t="shared" si="19"/>
        <v>32</v>
      </c>
      <c r="H118" s="602">
        <f t="array" ref="H118">SUMPRODUCT($J$3:$O$3,J118:O118)/SUM(($J$3:$O$3)*(J118:O118&lt;&gt;"."))</f>
        <v>94.594416269980101</v>
      </c>
      <c r="I118" s="20">
        <f t="array" ref="I118">SUMPRODUCT($J$3:$N$3,J118:N118)/SUM(($J$3:$N$3)*(J118:N118&lt;&gt;"."))</f>
        <v>94.378332915768524</v>
      </c>
      <c r="J118" s="836">
        <v>94.099703701707497</v>
      </c>
      <c r="K118" s="836">
        <v>95.242464292687146</v>
      </c>
      <c r="L118" s="836">
        <v>93.279452054794504</v>
      </c>
      <c r="M118" s="836">
        <v>91.13660714285713</v>
      </c>
      <c r="N118" s="836">
        <v>94.656962129829566</v>
      </c>
      <c r="O118" s="24">
        <v>98.7</v>
      </c>
      <c r="Q118" s="303">
        <f t="shared" si="18"/>
        <v>94.594416269980101</v>
      </c>
      <c r="R118" s="301">
        <f t="shared" si="10"/>
        <v>94.594416269980101</v>
      </c>
      <c r="S118" s="301" t="str">
        <f t="shared" si="11"/>
        <v>.</v>
      </c>
    </row>
    <row r="119" spans="2:19" ht="20.25" hidden="1" customHeight="1">
      <c r="B119" s="66"/>
      <c r="C119" s="36" t="s">
        <v>115</v>
      </c>
      <c r="D119" s="19" t="s">
        <v>267</v>
      </c>
      <c r="E119" s="26">
        <f t="shared" si="16"/>
        <v>106</v>
      </c>
      <c r="F119" s="26">
        <f t="shared" si="17"/>
        <v>37</v>
      </c>
      <c r="G119" s="19">
        <f t="shared" si="19"/>
        <v>20</v>
      </c>
      <c r="H119" s="602">
        <f t="array" ref="H119">SUMPRODUCT($J$3:$O$3,J119:O119)/SUM(($J$3:$O$3)*(J119:O119&lt;&gt;"."))</f>
        <v>95.890753474294172</v>
      </c>
      <c r="I119" s="20">
        <f t="array" ref="I119">SUMPRODUCT($J$3:$N$3,J119:N119)/SUM(($J$3:$N$3)*(J119:N119&lt;&gt;"."))</f>
        <v>95.700793130835976</v>
      </c>
      <c r="J119" s="836">
        <v>96.523035644910593</v>
      </c>
      <c r="K119" s="836">
        <v>97.382619047619016</v>
      </c>
      <c r="L119" s="836">
        <v>95.456997559731931</v>
      </c>
      <c r="M119" s="836">
        <v>95.565217391304344</v>
      </c>
      <c r="N119" s="836">
        <v>94.878550616761373</v>
      </c>
      <c r="O119" s="24">
        <v>99.5</v>
      </c>
      <c r="Q119" s="303">
        <f t="shared" si="18"/>
        <v>95.890753474294172</v>
      </c>
      <c r="R119" s="301">
        <f t="shared" si="10"/>
        <v>95.890753474294172</v>
      </c>
      <c r="S119" s="301" t="str">
        <f t="shared" si="11"/>
        <v>.</v>
      </c>
    </row>
    <row r="120" spans="2:19" ht="20.25" hidden="1" customHeight="1">
      <c r="B120" s="66"/>
      <c r="C120" s="36" t="s">
        <v>120</v>
      </c>
      <c r="D120" s="19" t="s">
        <v>267</v>
      </c>
      <c r="E120" s="26">
        <f t="shared" si="16"/>
        <v>44</v>
      </c>
      <c r="F120" s="26">
        <f t="shared" si="17"/>
        <v>5</v>
      </c>
      <c r="G120" s="19">
        <f t="shared" si="19"/>
        <v>9</v>
      </c>
      <c r="H120" s="602">
        <f t="array" ref="H120">SUMPRODUCT($J$3:$O$3,J120:O120)/SUM(($J$3:$O$3)*(J120:O120&lt;&gt;"."))</f>
        <v>96.869214039639161</v>
      </c>
      <c r="I120" s="20">
        <f t="array" ref="I120">SUMPRODUCT($J$3:$N$3,J120:N120)/SUM(($J$3:$N$3)*(J120:N120&lt;&gt;"."))</f>
        <v>96.828120041725427</v>
      </c>
      <c r="J120" s="836">
        <v>95.810917721519004</v>
      </c>
      <c r="K120" s="836">
        <v>97.987921348314615</v>
      </c>
      <c r="L120" s="836">
        <v>91.331499999999991</v>
      </c>
      <c r="M120" s="836">
        <v>97.401315789473685</v>
      </c>
      <c r="N120" s="836">
        <v>97.845322361931849</v>
      </c>
      <c r="O120" s="24">
        <v>97.65</v>
      </c>
      <c r="Q120" s="303">
        <f t="shared" si="18"/>
        <v>96.869214039639161</v>
      </c>
      <c r="R120" s="301">
        <f t="shared" si="10"/>
        <v>96.869214039639161</v>
      </c>
      <c r="S120" s="301" t="str">
        <f t="shared" si="11"/>
        <v>.</v>
      </c>
    </row>
    <row r="121" spans="2:19" ht="20.25" hidden="1" customHeight="1">
      <c r="B121" s="66"/>
      <c r="C121" s="36" t="s">
        <v>224</v>
      </c>
      <c r="D121" s="19" t="s">
        <v>267</v>
      </c>
      <c r="E121" s="26">
        <f t="shared" si="16"/>
        <v>89</v>
      </c>
      <c r="F121" s="26">
        <f t="shared" si="17"/>
        <v>25</v>
      </c>
      <c r="G121" s="19">
        <f t="shared" si="19"/>
        <v>16</v>
      </c>
      <c r="H121" s="602">
        <f t="array" ref="H121">SUMPRODUCT($J$3:$O$3,J121:O121)/SUM(($J$3:$O$3)*(J121:O121&lt;&gt;"."))</f>
        <v>96.092418468809726</v>
      </c>
      <c r="I121" s="20">
        <f t="array" ref="I121">SUMPRODUCT($J$3:$N$3,J121:N121)/SUM(($J$3:$N$3)*(J121:N121&lt;&gt;"."))</f>
        <v>95.913072072431277</v>
      </c>
      <c r="J121" s="836">
        <v>96.023023298271667</v>
      </c>
      <c r="K121" s="836">
        <v>96.076649019927231</v>
      </c>
      <c r="L121" s="836">
        <v>95.004166666666663</v>
      </c>
      <c r="M121" s="836">
        <v>98.622368421052627</v>
      </c>
      <c r="N121" s="836">
        <v>95.8031208465909</v>
      </c>
      <c r="O121" s="24">
        <v>99.5</v>
      </c>
      <c r="Q121" s="303">
        <f t="shared" si="18"/>
        <v>96.092418468809726</v>
      </c>
      <c r="R121" s="301">
        <f t="shared" si="10"/>
        <v>96.092418468809726</v>
      </c>
      <c r="S121" s="301" t="str">
        <f t="shared" si="11"/>
        <v>.</v>
      </c>
    </row>
    <row r="122" spans="2:19" ht="20.25" hidden="1" customHeight="1">
      <c r="B122" s="66"/>
      <c r="C122" s="36" t="s">
        <v>122</v>
      </c>
      <c r="D122" s="19" t="s">
        <v>267</v>
      </c>
      <c r="E122" s="26">
        <f t="shared" si="16"/>
        <v>173</v>
      </c>
      <c r="F122" s="26">
        <f t="shared" si="17"/>
        <v>85</v>
      </c>
      <c r="G122" s="19">
        <f t="shared" si="19"/>
        <v>30</v>
      </c>
      <c r="H122" s="602">
        <f t="array" ref="H122">SUMPRODUCT($J$3:$O$3,J122:O122)/SUM(($J$3:$O$3)*(J122:O122&lt;&gt;"."))</f>
        <v>94.845352798863047</v>
      </c>
      <c r="I122" s="20">
        <f t="array" ref="I122">SUMPRODUCT($J$3:$N$3,J122:N122)/SUM(($J$3:$N$3)*(J122:N122&lt;&gt;"."))</f>
        <v>94.642476630382149</v>
      </c>
      <c r="J122" s="836">
        <v>93.933918976389322</v>
      </c>
      <c r="K122" s="836">
        <v>94.476923988212477</v>
      </c>
      <c r="L122" s="836">
        <v>92.583460538687021</v>
      </c>
      <c r="M122" s="836">
        <v>94.731413684354848</v>
      </c>
      <c r="N122" s="836">
        <v>95.351034284374975</v>
      </c>
      <c r="O122" s="24">
        <v>98.7</v>
      </c>
      <c r="Q122" s="303">
        <f t="shared" si="18"/>
        <v>94.845352798863047</v>
      </c>
      <c r="R122" s="301">
        <f t="shared" si="10"/>
        <v>94.845352798863047</v>
      </c>
      <c r="S122" s="301" t="str">
        <f t="shared" si="11"/>
        <v>.</v>
      </c>
    </row>
    <row r="123" spans="2:19" ht="20.25" hidden="1" customHeight="1">
      <c r="B123" s="66"/>
      <c r="C123" s="36" t="s">
        <v>124</v>
      </c>
      <c r="D123" s="19" t="s">
        <v>267</v>
      </c>
      <c r="E123" s="26">
        <f t="shared" si="16"/>
        <v>61</v>
      </c>
      <c r="F123" s="26">
        <f t="shared" si="17"/>
        <v>9</v>
      </c>
      <c r="G123" s="19">
        <f t="shared" si="19"/>
        <v>13</v>
      </c>
      <c r="H123" s="602">
        <f t="array" ref="H123">SUMPRODUCT($J$3:$O$3,J123:O123)/SUM(($J$3:$O$3)*(J123:O123&lt;&gt;"."))</f>
        <v>96.480178338550942</v>
      </c>
      <c r="I123" s="20">
        <f t="array" ref="I123">SUMPRODUCT($J$3:$N$3,J123:N123)/SUM(($J$3:$N$3)*(J123:N123&lt;&gt;"."))</f>
        <v>96.405450882685201</v>
      </c>
      <c r="J123" s="836">
        <v>96.290971803154505</v>
      </c>
      <c r="K123" s="836">
        <v>96.974778761061941</v>
      </c>
      <c r="L123" s="836">
        <v>95.701927701927687</v>
      </c>
      <c r="M123" s="836">
        <v>94.378571428571419</v>
      </c>
      <c r="N123" s="836">
        <v>96.519929962215926</v>
      </c>
      <c r="O123" s="24">
        <v>97.9</v>
      </c>
      <c r="Q123" s="303">
        <f t="shared" si="18"/>
        <v>96.480178338550942</v>
      </c>
      <c r="R123" s="301">
        <f t="shared" si="10"/>
        <v>96.480178338550942</v>
      </c>
      <c r="S123" s="301" t="str">
        <f t="shared" si="11"/>
        <v>.</v>
      </c>
    </row>
    <row r="124" spans="2:19" ht="20.25" hidden="1" customHeight="1">
      <c r="B124" s="66"/>
      <c r="C124" s="36" t="s">
        <v>125</v>
      </c>
      <c r="D124" s="19" t="s">
        <v>267</v>
      </c>
      <c r="E124" s="26">
        <f t="shared" si="16"/>
        <v>123</v>
      </c>
      <c r="F124" s="26">
        <f t="shared" si="17"/>
        <v>47</v>
      </c>
      <c r="G124" s="19">
        <f t="shared" si="19"/>
        <v>24</v>
      </c>
      <c r="H124" s="602">
        <f t="array" ref="H124">SUMPRODUCT($J$3:$O$3,J124:O124)/SUM(($J$3:$O$3)*(J124:O124&lt;&gt;"."))</f>
        <v>95.554461926316151</v>
      </c>
      <c r="I124" s="20">
        <f t="array" ref="I124">SUMPRODUCT($J$3:$N$3,J124:N124)/SUM(($J$3:$N$3)*(J124:N124&lt;&gt;"."))</f>
        <v>95.402065185595944</v>
      </c>
      <c r="J124" s="836">
        <v>94.624066909544183</v>
      </c>
      <c r="K124" s="836">
        <v>95.951548672566389</v>
      </c>
      <c r="L124" s="836">
        <v>92.654837231696348</v>
      </c>
      <c r="M124" s="836">
        <v>94.374000000000009</v>
      </c>
      <c r="N124" s="836">
        <v>96.18006346164772</v>
      </c>
      <c r="O124" s="24">
        <v>98.45</v>
      </c>
      <c r="Q124" s="303">
        <f t="shared" si="18"/>
        <v>95.554461926316151</v>
      </c>
      <c r="R124" s="301">
        <f t="shared" si="10"/>
        <v>95.554461926316151</v>
      </c>
      <c r="S124" s="301" t="str">
        <f t="shared" si="11"/>
        <v>.</v>
      </c>
    </row>
    <row r="125" spans="2:19" ht="20.25" hidden="1" customHeight="1">
      <c r="B125" s="66"/>
      <c r="C125" s="36" t="s">
        <v>101</v>
      </c>
      <c r="D125" s="19" t="s">
        <v>267</v>
      </c>
      <c r="E125" s="26">
        <f t="shared" si="16"/>
        <v>28</v>
      </c>
      <c r="F125" s="26">
        <f t="shared" si="17"/>
        <v>2</v>
      </c>
      <c r="G125" s="19">
        <f t="shared" si="19"/>
        <v>6</v>
      </c>
      <c r="H125" s="602">
        <f t="array" ref="H125">SUMPRODUCT($J$3:$O$3,J125:O125)/SUM(($J$3:$O$3)*(J125:O125&lt;&gt;"."))</f>
        <v>97.138459128553208</v>
      </c>
      <c r="I125" s="20">
        <f t="array" ref="I125">SUMPRODUCT($J$3:$N$3,J125:N125)/SUM(($J$3:$N$3)*(J125:N125&lt;&gt;"."))</f>
        <v>97.014167503740211</v>
      </c>
      <c r="J125" s="836">
        <v>96.369986679071332</v>
      </c>
      <c r="K125" s="836">
        <v>97.149380165289259</v>
      </c>
      <c r="L125" s="836">
        <v>95.365671641791053</v>
      </c>
      <c r="M125" s="836">
        <v>95.330851896971808</v>
      </c>
      <c r="N125" s="836">
        <v>97.65834832840909</v>
      </c>
      <c r="O125" s="24">
        <v>99.5</v>
      </c>
      <c r="Q125" s="303">
        <f t="shared" si="18"/>
        <v>97.138459128553208</v>
      </c>
      <c r="R125" s="301">
        <f t="shared" si="10"/>
        <v>97.138459128553208</v>
      </c>
      <c r="S125" s="301" t="str">
        <f t="shared" si="11"/>
        <v>.</v>
      </c>
    </row>
    <row r="126" spans="2:19" ht="20.25" hidden="1" customHeight="1">
      <c r="B126" s="66"/>
      <c r="C126" s="36" t="s">
        <v>99</v>
      </c>
      <c r="D126" s="19" t="s">
        <v>269</v>
      </c>
      <c r="E126" s="26">
        <f t="shared" si="16"/>
        <v>92</v>
      </c>
      <c r="F126" s="26">
        <f t="shared" si="17"/>
        <v>65</v>
      </c>
      <c r="G126" s="19">
        <f t="shared" si="19"/>
        <v>17</v>
      </c>
      <c r="H126" s="602">
        <f t="array" ref="H126">SUMPRODUCT($J$3:$O$3,J126:O126)/SUM(($J$3:$O$3)*(J126:O126&lt;&gt;"."))</f>
        <v>96.079545756631035</v>
      </c>
      <c r="I126" s="20">
        <f t="array" ref="I126">SUMPRODUCT($J$3:$N$3,J126:N126)/SUM(($J$3:$N$3)*(J126:N126&lt;&gt;"."))</f>
        <v>95.946890270137928</v>
      </c>
      <c r="J126" s="836">
        <v>95.445992366412213</v>
      </c>
      <c r="K126" s="836">
        <v>94.47071428571428</v>
      </c>
      <c r="L126" s="836">
        <v>95.849431818181813</v>
      </c>
      <c r="M126" s="836">
        <v>98.417647058823519</v>
      </c>
      <c r="N126" s="836">
        <v>96.447788173863657</v>
      </c>
      <c r="O126" s="24">
        <v>98.6</v>
      </c>
      <c r="Q126" s="303">
        <f t="shared" si="18"/>
        <v>96.079545756631035</v>
      </c>
      <c r="R126" s="301" t="str">
        <f t="shared" si="10"/>
        <v>.</v>
      </c>
      <c r="S126" s="301">
        <f t="shared" si="11"/>
        <v>96.079545756631035</v>
      </c>
    </row>
    <row r="127" spans="2:19" ht="20.25" hidden="1" customHeight="1">
      <c r="B127" s="66"/>
      <c r="C127" s="36" t="s">
        <v>100</v>
      </c>
      <c r="D127" s="19" t="s">
        <v>269</v>
      </c>
      <c r="E127" s="26">
        <f t="shared" si="16"/>
        <v>114</v>
      </c>
      <c r="F127" s="26">
        <f t="shared" si="17"/>
        <v>73</v>
      </c>
      <c r="G127" s="19">
        <f t="shared" si="19"/>
        <v>22</v>
      </c>
      <c r="H127" s="602">
        <f t="array" ref="H127">SUMPRODUCT($J$3:$O$3,J127:O127)/SUM(($J$3:$O$3)*(J127:O127&lt;&gt;"."))</f>
        <v>95.7597913416908</v>
      </c>
      <c r="I127" s="20">
        <f t="array" ref="I127">SUMPRODUCT($J$3:$N$3,J127:N127)/SUM(($J$3:$N$3)*(J127:N127&lt;&gt;"."))</f>
        <v>95.755043517569263</v>
      </c>
      <c r="J127" s="836">
        <v>95.307411991199118</v>
      </c>
      <c r="K127" s="836">
        <v>94.237937242798367</v>
      </c>
      <c r="L127" s="836">
        <v>97.144166666666678</v>
      </c>
      <c r="M127" s="836">
        <v>95.463235294117666</v>
      </c>
      <c r="N127" s="836">
        <v>96.202675043939394</v>
      </c>
      <c r="O127" s="24">
        <v>95.85</v>
      </c>
      <c r="Q127" s="303">
        <f t="shared" si="18"/>
        <v>95.7597913416908</v>
      </c>
      <c r="R127" s="301" t="str">
        <f t="shared" si="10"/>
        <v>.</v>
      </c>
      <c r="S127" s="301">
        <f t="shared" si="11"/>
        <v>95.7597913416908</v>
      </c>
    </row>
    <row r="128" spans="2:19" ht="20.25" hidden="1" customHeight="1">
      <c r="B128" s="66"/>
      <c r="C128" s="36" t="s">
        <v>102</v>
      </c>
      <c r="D128" s="19" t="s">
        <v>269</v>
      </c>
      <c r="E128" s="26">
        <f t="shared" si="16"/>
        <v>48</v>
      </c>
      <c r="F128" s="26">
        <f t="shared" si="17"/>
        <v>43</v>
      </c>
      <c r="G128" s="19">
        <f t="shared" si="19"/>
        <v>10</v>
      </c>
      <c r="H128" s="602">
        <f t="array" ref="H128">SUMPRODUCT($J$3:$O$3,J128:O128)/SUM(($J$3:$O$3)*(J128:O128&lt;&gt;"."))</f>
        <v>96.770036358736888</v>
      </c>
      <c r="I128" s="20">
        <f t="array" ref="I128">SUMPRODUCT($J$3:$N$3,J128:N128)/SUM(($J$3:$N$3)*(J128:N128&lt;&gt;"."))</f>
        <v>96.621090903933563</v>
      </c>
      <c r="J128" s="836">
        <v>95.915064102564102</v>
      </c>
      <c r="K128" s="836">
        <v>95.953804347826093</v>
      </c>
      <c r="L128" s="836">
        <v>94</v>
      </c>
      <c r="M128" s="836">
        <v>98.958333333333329</v>
      </c>
      <c r="N128" s="836">
        <v>97.327117705303039</v>
      </c>
      <c r="O128" s="24">
        <v>99.6</v>
      </c>
      <c r="Q128" s="303">
        <f t="shared" si="18"/>
        <v>96.770036358736888</v>
      </c>
      <c r="R128" s="301" t="str">
        <f t="shared" si="10"/>
        <v>.</v>
      </c>
      <c r="S128" s="301">
        <f t="shared" si="11"/>
        <v>96.770036358736888</v>
      </c>
    </row>
    <row r="129" spans="2:19" ht="20.25" hidden="1" customHeight="1">
      <c r="B129" s="66"/>
      <c r="C129" s="36" t="s">
        <v>103</v>
      </c>
      <c r="D129" s="19" t="s">
        <v>269</v>
      </c>
      <c r="E129" s="26">
        <f t="shared" si="16"/>
        <v>139</v>
      </c>
      <c r="F129" s="26">
        <f t="shared" si="17"/>
        <v>82</v>
      </c>
      <c r="G129" s="19">
        <f t="shared" si="19"/>
        <v>26</v>
      </c>
      <c r="H129" s="602">
        <f t="array" ref="H129">SUMPRODUCT($J$3:$O$3,J129:O129)/SUM(($J$3:$O$3)*(J129:O129&lt;&gt;"."))</f>
        <v>95.405223511484621</v>
      </c>
      <c r="I129" s="20">
        <f t="array" ref="I129">SUMPRODUCT($J$3:$N$3,J129:N129)/SUM(($J$3:$N$3)*(J129:N129&lt;&gt;"."))</f>
        <v>95.342340538404855</v>
      </c>
      <c r="J129" s="836">
        <v>96.252037037037027</v>
      </c>
      <c r="K129" s="836">
        <v>97.456730769230774</v>
      </c>
      <c r="L129" s="836">
        <v>93.724358974358978</v>
      </c>
      <c r="M129" s="836">
        <v>96.508333333333326</v>
      </c>
      <c r="N129" s="836">
        <v>94.432644039772711</v>
      </c>
      <c r="O129" s="24">
        <v>96.6</v>
      </c>
      <c r="Q129" s="303">
        <f t="shared" si="18"/>
        <v>95.405223511484621</v>
      </c>
      <c r="R129" s="301" t="str">
        <f t="shared" si="10"/>
        <v>.</v>
      </c>
      <c r="S129" s="301">
        <f t="shared" si="11"/>
        <v>95.405223511484621</v>
      </c>
    </row>
    <row r="130" spans="2:19" ht="20.25" hidden="1" customHeight="1">
      <c r="B130" s="66"/>
      <c r="C130" s="36" t="s">
        <v>108</v>
      </c>
      <c r="D130" s="19" t="s">
        <v>269</v>
      </c>
      <c r="E130" s="26">
        <f t="shared" si="16"/>
        <v>16</v>
      </c>
      <c r="F130" s="26">
        <f t="shared" si="17"/>
        <v>15</v>
      </c>
      <c r="G130" s="19">
        <f t="shared" si="19"/>
        <v>3</v>
      </c>
      <c r="H130" s="602">
        <f t="array" ref="H130">SUMPRODUCT($J$3:$O$3,J130:O130)/SUM(($J$3:$O$3)*(J130:O130&lt;&gt;"."))</f>
        <v>97.505726992853852</v>
      </c>
      <c r="I130" s="20">
        <f t="array" ref="I130">SUMPRODUCT($J$3:$N$3,J130:N130)/SUM(($J$3:$N$3)*(J130:N130&lt;&gt;"."))</f>
        <v>97.500765255635628</v>
      </c>
      <c r="J130" s="836">
        <v>96.293848637786454</v>
      </c>
      <c r="K130" s="836">
        <v>96.576095671936528</v>
      </c>
      <c r="L130" s="836">
        <v>94.22999999999999</v>
      </c>
      <c r="M130" s="836">
        <v>99.503125000000011</v>
      </c>
      <c r="N130" s="836">
        <v>98.707681873484844</v>
      </c>
      <c r="O130" s="24">
        <v>97.6</v>
      </c>
      <c r="Q130" s="303">
        <f t="shared" si="18"/>
        <v>97.505726992853852</v>
      </c>
      <c r="R130" s="301" t="str">
        <f t="shared" si="10"/>
        <v>.</v>
      </c>
      <c r="S130" s="301">
        <f t="shared" si="11"/>
        <v>97.505726992853852</v>
      </c>
    </row>
    <row r="131" spans="2:19" ht="20.25" hidden="1" customHeight="1">
      <c r="B131" s="66"/>
      <c r="C131" s="36" t="s">
        <v>109</v>
      </c>
      <c r="D131" s="19" t="s">
        <v>269</v>
      </c>
      <c r="E131" s="26">
        <f t="shared" si="16"/>
        <v>19</v>
      </c>
      <c r="F131" s="26">
        <f t="shared" si="17"/>
        <v>18</v>
      </c>
      <c r="G131" s="19">
        <f t="shared" si="19"/>
        <v>4</v>
      </c>
      <c r="H131" s="602">
        <f t="array" ref="H131">SUMPRODUCT($J$3:$O$3,J131:O131)/SUM(($J$3:$O$3)*(J131:O131&lt;&gt;"."))</f>
        <v>97.407241510441963</v>
      </c>
      <c r="I131" s="20">
        <f t="array" ref="I131">SUMPRODUCT($J$3:$N$3,J131:N131)/SUM(($J$3:$N$3)*(J131:N131&lt;&gt;"."))</f>
        <v>97.270780537307331</v>
      </c>
      <c r="J131" s="836">
        <v>96.690163573099497</v>
      </c>
      <c r="K131" s="836">
        <v>96.607330862789809</v>
      </c>
      <c r="L131" s="836">
        <v>96.29285714285713</v>
      </c>
      <c r="M131" s="836">
        <v>97.73</v>
      </c>
      <c r="N131" s="836">
        <v>97.851397501515137</v>
      </c>
      <c r="O131" s="24">
        <v>100</v>
      </c>
      <c r="Q131" s="303">
        <f t="shared" si="18"/>
        <v>97.407241510441963</v>
      </c>
      <c r="R131" s="301" t="str">
        <f t="shared" si="10"/>
        <v>.</v>
      </c>
      <c r="S131" s="301">
        <f t="shared" si="11"/>
        <v>97.407241510441963</v>
      </c>
    </row>
    <row r="132" spans="2:19" ht="20.25" hidden="1" customHeight="1">
      <c r="B132" s="66"/>
      <c r="C132" s="36" t="s">
        <v>110</v>
      </c>
      <c r="D132" s="19" t="s">
        <v>269</v>
      </c>
      <c r="E132" s="26">
        <f t="shared" si="16"/>
        <v>27</v>
      </c>
      <c r="F132" s="26">
        <f t="shared" si="17"/>
        <v>26</v>
      </c>
      <c r="G132" s="19">
        <f t="shared" si="19"/>
        <v>5</v>
      </c>
      <c r="H132" s="602">
        <f t="array" ref="H132">SUMPRODUCT($J$3:$O$3,J132:O132)/SUM(($J$3:$O$3)*(J132:O132&lt;&gt;"."))</f>
        <v>97.202143437225132</v>
      </c>
      <c r="I132" s="20">
        <f t="array" ref="I132">SUMPRODUCT($J$3:$N$3,J132:N132)/SUM(($J$3:$N$3)*(J132:N132&lt;&gt;"."))</f>
        <v>97.096993091815932</v>
      </c>
      <c r="J132" s="836">
        <v>96.615187232495515</v>
      </c>
      <c r="K132" s="836">
        <v>97.331961440053405</v>
      </c>
      <c r="L132" s="836">
        <v>96.438815789473693</v>
      </c>
      <c r="M132" s="836">
        <v>93.722222222222214</v>
      </c>
      <c r="N132" s="836">
        <v>97.578798951136363</v>
      </c>
      <c r="O132" s="24">
        <v>99.2</v>
      </c>
      <c r="Q132" s="303">
        <f t="shared" si="18"/>
        <v>97.202143437225132</v>
      </c>
      <c r="R132" s="301" t="str">
        <f t="shared" si="10"/>
        <v>.</v>
      </c>
      <c r="S132" s="301">
        <f t="shared" si="11"/>
        <v>97.202143437225132</v>
      </c>
    </row>
    <row r="133" spans="2:19" ht="20.25" hidden="1" customHeight="1">
      <c r="B133" s="66"/>
      <c r="C133" s="36" t="s">
        <v>112</v>
      </c>
      <c r="D133" s="19" t="s">
        <v>267</v>
      </c>
      <c r="E133" s="26">
        <f t="shared" si="16"/>
        <v>113</v>
      </c>
      <c r="F133" s="26">
        <f t="shared" si="17"/>
        <v>41</v>
      </c>
      <c r="G133" s="19">
        <f t="shared" si="19"/>
        <v>21</v>
      </c>
      <c r="H133" s="602">
        <f t="array" ref="H133">SUMPRODUCT($J$3:$O$3,J133:O133)/SUM(($J$3:$O$3)*(J133:O133&lt;&gt;"."))</f>
        <v>95.774379267975434</v>
      </c>
      <c r="I133" s="20">
        <f t="array" ref="I133">SUMPRODUCT($J$3:$N$3,J133:N133)/SUM(($J$3:$N$3)*(J133:N133&lt;&gt;"."))</f>
        <v>95.830925545237307</v>
      </c>
      <c r="J133" s="836">
        <v>95.29117647058824</v>
      </c>
      <c r="K133" s="836">
        <v>96.476685393258435</v>
      </c>
      <c r="L133" s="836">
        <v>93.920652173913055</v>
      </c>
      <c r="M133" s="836">
        <v>92.931944444444454</v>
      </c>
      <c r="N133" s="836">
        <v>96.370674619886358</v>
      </c>
      <c r="O133" s="24">
        <v>94.7</v>
      </c>
      <c r="Q133" s="303">
        <f t="shared" si="18"/>
        <v>95.774379267975434</v>
      </c>
      <c r="R133" s="301">
        <f t="shared" si="10"/>
        <v>95.774379267975434</v>
      </c>
      <c r="S133" s="301" t="str">
        <f t="shared" si="11"/>
        <v>.</v>
      </c>
    </row>
    <row r="134" spans="2:19" ht="20.25" hidden="1" customHeight="1">
      <c r="B134" s="66"/>
      <c r="C134" s="36" t="s">
        <v>113</v>
      </c>
      <c r="D134" s="19" t="s">
        <v>269</v>
      </c>
      <c r="E134" s="26">
        <f t="shared" si="16"/>
        <v>32</v>
      </c>
      <c r="F134" s="26">
        <f t="shared" si="17"/>
        <v>30</v>
      </c>
      <c r="G134" s="19">
        <f t="shared" si="19"/>
        <v>7</v>
      </c>
      <c r="H134" s="602">
        <f t="array" ref="H134">SUMPRODUCT($J$3:$O$3,J134:O134)/SUM(($J$3:$O$3)*(J134:O134&lt;&gt;"."))</f>
        <v>97.029824820493644</v>
      </c>
      <c r="I134" s="20">
        <f t="array" ref="I134">SUMPRODUCT($J$3:$N$3,J134:N134)/SUM(($J$3:$N$3)*(J134:N134&lt;&gt;"."))</f>
        <v>96.941920863677524</v>
      </c>
      <c r="J134" s="836">
        <v>96.030253623188401</v>
      </c>
      <c r="K134" s="836">
        <v>96.487179487179517</v>
      </c>
      <c r="L134" s="836">
        <v>96.542857142857144</v>
      </c>
      <c r="M134" s="836">
        <v>92.854166666666671</v>
      </c>
      <c r="N134" s="836">
        <v>97.853588104166661</v>
      </c>
      <c r="O134" s="24">
        <v>98.7</v>
      </c>
      <c r="Q134" s="303">
        <f t="shared" si="18"/>
        <v>97.029824820493644</v>
      </c>
      <c r="R134" s="301" t="str">
        <f t="shared" si="10"/>
        <v>.</v>
      </c>
      <c r="S134" s="301">
        <f t="shared" si="11"/>
        <v>97.029824820493644</v>
      </c>
    </row>
    <row r="135" spans="2:19" ht="20.25" hidden="1" customHeight="1">
      <c r="B135" s="66"/>
      <c r="C135" s="36" t="s">
        <v>225</v>
      </c>
      <c r="D135" s="19" t="s">
        <v>267</v>
      </c>
      <c r="E135" s="26">
        <f t="shared" si="16"/>
        <v>148</v>
      </c>
      <c r="F135" s="26">
        <f t="shared" si="17"/>
        <v>64</v>
      </c>
      <c r="G135" s="19">
        <f t="shared" si="19"/>
        <v>28</v>
      </c>
      <c r="H135" s="602">
        <f t="array" ref="H135">SUMPRODUCT($J$3:$O$3,J135:O135)/SUM(($J$3:$O$3)*(J135:O135&lt;&gt;"."))</f>
        <v>95.313017683933552</v>
      </c>
      <c r="I135" s="20">
        <f t="array" ref="I135">SUMPRODUCT($J$3:$N$3,J135:N135)/SUM(($J$3:$N$3)*(J135:N135&lt;&gt;"."))</f>
        <v>95.176860719930062</v>
      </c>
      <c r="J135" s="836">
        <v>95.458056162587397</v>
      </c>
      <c r="K135" s="836">
        <v>95.442058823529408</v>
      </c>
      <c r="L135" s="836">
        <v>96.169703444703444</v>
      </c>
      <c r="M135" s="836">
        <v>93.692857142857136</v>
      </c>
      <c r="N135" s="836">
        <v>94.895665277272713</v>
      </c>
      <c r="O135" s="24">
        <v>97.9</v>
      </c>
      <c r="Q135" s="303">
        <f t="shared" si="18"/>
        <v>95.313017683933552</v>
      </c>
      <c r="R135" s="301">
        <f t="shared" ref="R135:R198" si="20">IF($D135=R$5,H135,".")</f>
        <v>95.313017683933552</v>
      </c>
      <c r="S135" s="301" t="str">
        <f t="shared" ref="S135:S198" si="21">IF($D135=S$5,H135,".")</f>
        <v>.</v>
      </c>
    </row>
    <row r="136" spans="2:19" ht="20.25" hidden="1" customHeight="1">
      <c r="B136" s="66"/>
      <c r="C136" s="36" t="s">
        <v>116</v>
      </c>
      <c r="D136" s="19" t="s">
        <v>269</v>
      </c>
      <c r="E136" s="26">
        <f t="shared" si="16"/>
        <v>13</v>
      </c>
      <c r="F136" s="26">
        <f t="shared" si="17"/>
        <v>12</v>
      </c>
      <c r="G136" s="19">
        <f t="shared" si="19"/>
        <v>1</v>
      </c>
      <c r="H136" s="602">
        <f t="array" ref="H136">SUMPRODUCT($J$3:$O$3,J136:O136)/SUM(($J$3:$O$3)*(J136:O136&lt;&gt;"."))</f>
        <v>97.587128544009644</v>
      </c>
      <c r="I136" s="20">
        <f t="array" ref="I136">SUMPRODUCT($J$3:$N$3,J136:N136)/SUM(($J$3:$N$3)*(J136:N136&lt;&gt;"."))</f>
        <v>97.502240572641739</v>
      </c>
      <c r="J136" s="836">
        <v>96.929838709677398</v>
      </c>
      <c r="K136" s="836">
        <v>98.133561643835606</v>
      </c>
      <c r="L136" s="836">
        <v>95.003125000000026</v>
      </c>
      <c r="M136" s="836">
        <v>95.947727272727263</v>
      </c>
      <c r="N136" s="836">
        <v>98.074642435606066</v>
      </c>
      <c r="O136" s="24">
        <v>99.2</v>
      </c>
      <c r="Q136" s="303">
        <f t="shared" si="18"/>
        <v>97.587128544009644</v>
      </c>
      <c r="R136" s="301" t="str">
        <f t="shared" si="20"/>
        <v>.</v>
      </c>
      <c r="S136" s="301">
        <f t="shared" si="21"/>
        <v>97.587128544009644</v>
      </c>
    </row>
    <row r="137" spans="2:19" ht="20.25" hidden="1" customHeight="1">
      <c r="B137" s="66"/>
      <c r="C137" s="36" t="s">
        <v>117</v>
      </c>
      <c r="D137" s="19" t="s">
        <v>269</v>
      </c>
      <c r="E137" s="26">
        <f t="shared" si="16"/>
        <v>14</v>
      </c>
      <c r="F137" s="26">
        <f t="shared" si="17"/>
        <v>13</v>
      </c>
      <c r="G137" s="19">
        <f t="shared" si="19"/>
        <v>2</v>
      </c>
      <c r="H137" s="602">
        <f t="array" ref="H137">SUMPRODUCT($J$3:$O$3,J137:O137)/SUM(($J$3:$O$3)*(J137:O137&lt;&gt;"."))</f>
        <v>97.557654372525718</v>
      </c>
      <c r="I137" s="20">
        <f t="array" ref="I137">SUMPRODUCT($J$3:$N$3,J137:N137)/SUM(($J$3:$N$3)*(J137:N137&lt;&gt;"."))</f>
        <v>97.429109865816542</v>
      </c>
      <c r="J137" s="836">
        <v>96.556613228223995</v>
      </c>
      <c r="K137" s="836">
        <v>97.301515151515162</v>
      </c>
      <c r="L137" s="836">
        <v>95.184302325581385</v>
      </c>
      <c r="M137" s="836">
        <v>97.074815432245771</v>
      </c>
      <c r="N137" s="836">
        <v>98.30160650340909</v>
      </c>
      <c r="O137" s="24">
        <v>100</v>
      </c>
      <c r="Q137" s="303">
        <f t="shared" si="18"/>
        <v>97.557654372525718</v>
      </c>
      <c r="R137" s="301" t="str">
        <f t="shared" si="20"/>
        <v>.</v>
      </c>
      <c r="S137" s="301">
        <f t="shared" si="21"/>
        <v>97.557654372525718</v>
      </c>
    </row>
    <row r="138" spans="2:19" ht="20.25" hidden="1" customHeight="1">
      <c r="B138" s="66"/>
      <c r="C138" s="36" t="s">
        <v>118</v>
      </c>
      <c r="D138" s="19" t="s">
        <v>269</v>
      </c>
      <c r="E138" s="26">
        <f t="shared" si="16"/>
        <v>66</v>
      </c>
      <c r="F138" s="26">
        <f t="shared" si="17"/>
        <v>57</v>
      </c>
      <c r="G138" s="19">
        <f t="shared" si="19"/>
        <v>14</v>
      </c>
      <c r="H138" s="602">
        <f t="array" ref="H138">SUMPRODUCT($J$3:$O$3,J138:O138)/SUM(($J$3:$O$3)*(J138:O138&lt;&gt;"."))</f>
        <v>96.439921692159075</v>
      </c>
      <c r="I138" s="20">
        <f t="array" ref="I138">SUMPRODUCT($J$3:$N$3,J138:N138)/SUM(($J$3:$N$3)*(J138:N138&lt;&gt;"."))</f>
        <v>96.320970202272719</v>
      </c>
      <c r="J138" s="836">
        <v>96.909114583333334</v>
      </c>
      <c r="K138" s="836">
        <v>97.685576923076923</v>
      </c>
      <c r="L138" s="836">
        <v>95.802272727272722</v>
      </c>
      <c r="M138" s="836">
        <v>96.559090909090912</v>
      </c>
      <c r="N138" s="836">
        <v>95.732825821212117</v>
      </c>
      <c r="O138" s="24">
        <v>98.7</v>
      </c>
      <c r="Q138" s="303">
        <f t="shared" si="18"/>
        <v>96.439921692159075</v>
      </c>
      <c r="R138" s="301" t="str">
        <f t="shared" si="20"/>
        <v>.</v>
      </c>
      <c r="S138" s="301">
        <f t="shared" si="21"/>
        <v>96.439921692159075</v>
      </c>
    </row>
    <row r="139" spans="2:19" ht="20.25" hidden="1" customHeight="1">
      <c r="B139" s="66"/>
      <c r="C139" s="36" t="s">
        <v>119</v>
      </c>
      <c r="D139" s="19" t="s">
        <v>269</v>
      </c>
      <c r="E139" s="26">
        <f t="shared" si="16"/>
        <v>94</v>
      </c>
      <c r="F139" s="26">
        <f t="shared" si="17"/>
        <v>67</v>
      </c>
      <c r="G139" s="19">
        <f t="shared" si="19"/>
        <v>18</v>
      </c>
      <c r="H139" s="602">
        <f t="array" ref="H139">SUMPRODUCT($J$3:$O$3,J139:O139)/SUM(($J$3:$O$3)*(J139:O139&lt;&gt;"."))</f>
        <v>96.052855362701393</v>
      </c>
      <c r="I139" s="20">
        <f t="array" ref="I139">SUMPRODUCT($J$3:$N$3,J139:N139)/SUM(($J$3:$N$3)*(J139:N139&lt;&gt;"."))</f>
        <v>95.871426697580418</v>
      </c>
      <c r="J139" s="836">
        <v>94.26198979591841</v>
      </c>
      <c r="K139" s="836">
        <v>94.671759259259289</v>
      </c>
      <c r="L139" s="836">
        <v>93.956060606060632</v>
      </c>
      <c r="M139" s="836">
        <v>93.168181818181836</v>
      </c>
      <c r="N139" s="836">
        <v>97.480863599242426</v>
      </c>
      <c r="O139" s="24">
        <v>99.5</v>
      </c>
      <c r="Q139" s="303">
        <f t="shared" si="18"/>
        <v>96.052855362701393</v>
      </c>
      <c r="R139" s="301" t="str">
        <f t="shared" si="20"/>
        <v>.</v>
      </c>
      <c r="S139" s="301">
        <f t="shared" si="21"/>
        <v>96.052855362701393</v>
      </c>
    </row>
    <row r="140" spans="2:19" ht="20.25" hidden="1" customHeight="1">
      <c r="B140" s="66"/>
      <c r="C140" s="36" t="s">
        <v>121</v>
      </c>
      <c r="D140" s="19" t="s">
        <v>269</v>
      </c>
      <c r="E140" s="26">
        <f t="shared" si="16"/>
        <v>59</v>
      </c>
      <c r="F140" s="26">
        <f t="shared" si="17"/>
        <v>52</v>
      </c>
      <c r="G140" s="19">
        <f t="shared" si="19"/>
        <v>12</v>
      </c>
      <c r="H140" s="602">
        <f t="array" ref="H140">SUMPRODUCT($J$3:$O$3,J140:O140)/SUM(($J$3:$O$3)*(J140:O140&lt;&gt;"."))</f>
        <v>96.510934534821374</v>
      </c>
      <c r="I140" s="20">
        <f t="array" ref="I140">SUMPRODUCT($J$3:$N$3,J140:N140)/SUM(($J$3:$N$3)*(J140:N140&lt;&gt;"."))</f>
        <v>96.327299510338293</v>
      </c>
      <c r="J140" s="836">
        <v>96.528160919540213</v>
      </c>
      <c r="K140" s="836">
        <v>96.550555555555547</v>
      </c>
      <c r="L140" s="836">
        <v>95.858620689655197</v>
      </c>
      <c r="M140" s="836">
        <v>97.944230769230771</v>
      </c>
      <c r="N140" s="836">
        <v>96.126438101136358</v>
      </c>
      <c r="O140" s="24">
        <v>100</v>
      </c>
      <c r="Q140" s="303">
        <f t="shared" si="18"/>
        <v>96.510934534821374</v>
      </c>
      <c r="R140" s="301" t="str">
        <f t="shared" si="20"/>
        <v>.</v>
      </c>
      <c r="S140" s="301">
        <f t="shared" si="21"/>
        <v>96.510934534821374</v>
      </c>
    </row>
    <row r="141" spans="2:19" ht="20.25" hidden="1" customHeight="1">
      <c r="B141" s="66"/>
      <c r="C141" s="36" t="s">
        <v>123</v>
      </c>
      <c r="D141" s="19" t="s">
        <v>269</v>
      </c>
      <c r="E141" s="26">
        <f t="shared" si="16"/>
        <v>41</v>
      </c>
      <c r="F141" s="26">
        <f t="shared" si="17"/>
        <v>38</v>
      </c>
      <c r="G141" s="19">
        <f t="shared" si="19"/>
        <v>8</v>
      </c>
      <c r="H141" s="602">
        <f t="array" ref="H141">SUMPRODUCT($J$3:$O$3,J141:O141)/SUM(($J$3:$O$3)*(J141:O141&lt;&gt;"."))</f>
        <v>96.947023565009474</v>
      </c>
      <c r="I141" s="20">
        <f t="array" ref="I141">SUMPRODUCT($J$3:$N$3,J141:N141)/SUM(($J$3:$N$3)*(J141:N141&lt;&gt;"."))</f>
        <v>96.907393226325766</v>
      </c>
      <c r="J141" s="836">
        <v>95.646875000000009</v>
      </c>
      <c r="K141" s="836">
        <v>94.610344827586218</v>
      </c>
      <c r="L141" s="836">
        <v>96.75390625</v>
      </c>
      <c r="M141" s="836">
        <v>97.410714285714292</v>
      </c>
      <c r="N141" s="836">
        <v>98.167911452651524</v>
      </c>
      <c r="O141" s="24">
        <v>97.7</v>
      </c>
      <c r="Q141" s="303">
        <f t="shared" si="18"/>
        <v>96.947023565009474</v>
      </c>
      <c r="R141" s="301" t="str">
        <f t="shared" si="20"/>
        <v>.</v>
      </c>
      <c r="S141" s="301">
        <f t="shared" si="21"/>
        <v>96.947023565009474</v>
      </c>
    </row>
    <row r="142" spans="2:19" ht="20.25" hidden="1" customHeight="1">
      <c r="B142" s="66"/>
      <c r="C142" s="36" t="s">
        <v>126</v>
      </c>
      <c r="D142" s="19" t="s">
        <v>269</v>
      </c>
      <c r="E142" s="26">
        <f t="shared" si="16"/>
        <v>121</v>
      </c>
      <c r="F142" s="26">
        <f t="shared" si="17"/>
        <v>76</v>
      </c>
      <c r="G142" s="19">
        <f t="shared" si="19"/>
        <v>23</v>
      </c>
      <c r="H142" s="602">
        <f t="array" ref="H142">SUMPRODUCT($J$3:$O$3,J142:O142)/SUM(($J$3:$O$3)*(J142:O142&lt;&gt;"."))</f>
        <v>95.585813276098492</v>
      </c>
      <c r="I142" s="20">
        <f t="array" ref="I142">SUMPRODUCT($J$3:$N$3,J142:N142)/SUM(($J$3:$N$3)*(J142:N142&lt;&gt;"."))</f>
        <v>95.416645553787887</v>
      </c>
      <c r="J142" s="836">
        <v>96.75866666666667</v>
      </c>
      <c r="K142" s="836">
        <v>98.703125000000014</v>
      </c>
      <c r="L142" s="836">
        <v>94.563636363636363</v>
      </c>
      <c r="M142" s="836">
        <v>94.490384615384613</v>
      </c>
      <c r="N142" s="836">
        <v>94.074624440909105</v>
      </c>
      <c r="O142" s="24">
        <v>98.8</v>
      </c>
      <c r="Q142" s="303">
        <f t="shared" si="18"/>
        <v>95.585813276098492</v>
      </c>
      <c r="R142" s="301" t="str">
        <f t="shared" si="20"/>
        <v>.</v>
      </c>
      <c r="S142" s="301">
        <f t="shared" si="21"/>
        <v>95.585813276098492</v>
      </c>
    </row>
    <row r="143" spans="2:19" ht="20.25" hidden="1" customHeight="1" thickBot="1">
      <c r="B143" s="67"/>
      <c r="C143" s="37" t="s">
        <v>127</v>
      </c>
      <c r="D143" s="34" t="s">
        <v>269</v>
      </c>
      <c r="E143" s="28">
        <f t="shared" si="16"/>
        <v>58</v>
      </c>
      <c r="F143" s="28">
        <f t="shared" si="17"/>
        <v>51</v>
      </c>
      <c r="G143" s="34">
        <f t="shared" si="19"/>
        <v>11</v>
      </c>
      <c r="H143" s="603">
        <f t="array" ref="H143">SUMPRODUCT($J$3:$O$3,J143:O143)/SUM(($J$3:$O$3)*(J143:O143&lt;&gt;"."))</f>
        <v>96.557698502393649</v>
      </c>
      <c r="I143" s="29">
        <f t="array" ref="I143">SUMPRODUCT($J$3:$N$3,J143:N143)/SUM(($J$3:$N$3)*(J143:N143&lt;&gt;"."))</f>
        <v>96.44494579199332</v>
      </c>
      <c r="J143" s="35">
        <v>95.782660934744229</v>
      </c>
      <c r="K143" s="35">
        <v>95.598855105105073</v>
      </c>
      <c r="L143" s="35">
        <v>97.539583333333354</v>
      </c>
      <c r="M143" s="35">
        <v>92.6796875</v>
      </c>
      <c r="N143" s="35">
        <v>97.107230649242439</v>
      </c>
      <c r="O143" s="33">
        <v>98.7</v>
      </c>
      <c r="Q143" s="303">
        <f t="shared" si="18"/>
        <v>96.557698502393649</v>
      </c>
      <c r="R143" s="301" t="str">
        <f t="shared" si="20"/>
        <v>.</v>
      </c>
      <c r="S143" s="301">
        <f t="shared" si="21"/>
        <v>96.557698502393649</v>
      </c>
    </row>
    <row r="144" spans="2:19" ht="20.25" hidden="1" customHeight="1">
      <c r="B144" s="72" t="s">
        <v>1144</v>
      </c>
      <c r="C144" s="73"/>
      <c r="D144" s="46" t="s">
        <v>250</v>
      </c>
      <c r="E144" s="46" t="s">
        <v>250</v>
      </c>
      <c r="F144" s="46" t="s">
        <v>250</v>
      </c>
      <c r="G144" s="46" t="s">
        <v>250</v>
      </c>
      <c r="H144" s="601">
        <f t="array" ref="H144">SUMPRODUCT($J$3:$O$3,J144:O144)/SUM(($J$3:$O$3)*(J144:O144&lt;&gt;"."))</f>
        <v>96.502006679522395</v>
      </c>
      <c r="I144" s="47">
        <f t="array" ref="I144">SUMPRODUCT($J$3:$N$3,J144:N144)/SUM(($J$3:$N$3)*(J144:N144&lt;&gt;"."))</f>
        <v>96.425901767918319</v>
      </c>
      <c r="J144" s="51">
        <v>95.793392071625675</v>
      </c>
      <c r="K144" s="51">
        <v>96.28742571125396</v>
      </c>
      <c r="L144" s="51">
        <v>95.211131706746329</v>
      </c>
      <c r="M144" s="51">
        <v>95.11547181372552</v>
      </c>
      <c r="N144" s="51">
        <v>97.058411464210963</v>
      </c>
      <c r="O144" s="52">
        <v>97.947999999999993</v>
      </c>
      <c r="Q144" s="303" t="s">
        <v>1173</v>
      </c>
      <c r="R144" s="301" t="str">
        <f t="shared" si="20"/>
        <v>.</v>
      </c>
      <c r="S144" s="301" t="str">
        <f t="shared" si="21"/>
        <v>.</v>
      </c>
    </row>
    <row r="145" spans="2:19" ht="20.25" hidden="1" customHeight="1">
      <c r="B145" s="65" t="s">
        <v>966</v>
      </c>
      <c r="C145" s="36" t="s">
        <v>128</v>
      </c>
      <c r="D145" s="19" t="s">
        <v>267</v>
      </c>
      <c r="E145" s="26">
        <f t="shared" ref="E145:E170" si="22">RANK(H145,$Q$8:$Q$239)</f>
        <v>141</v>
      </c>
      <c r="F145" s="26">
        <f t="shared" ref="F145:F170" si="23">IF(D145="4급",RANK(H145,$R$8:$R$239),IF(D145="5급",RANK(H145,$S$8:$S$239),"-"))</f>
        <v>59</v>
      </c>
      <c r="G145" s="19">
        <f>RANK(H145,$H$145:$H$170)</f>
        <v>24</v>
      </c>
      <c r="H145" s="602">
        <f t="array" ref="H145">SUMPRODUCT($J$3:$O$3,J145:O145)/SUM(($J$3:$O$3)*(J145:O145&lt;&gt;"."))</f>
        <v>95.37023660646031</v>
      </c>
      <c r="I145" s="20">
        <f t="array" ref="I145">SUMPRODUCT($J$3:$N$3,J145:N145)/SUM(($J$3:$N$3)*(J145:N145&lt;&gt;"."))</f>
        <v>95.194985901537166</v>
      </c>
      <c r="J145" s="836">
        <v>94.011724654494827</v>
      </c>
      <c r="K145" s="836">
        <v>95.905714285714311</v>
      </c>
      <c r="L145" s="836">
        <v>91.327166220023386</v>
      </c>
      <c r="M145" s="836">
        <v>90.627967281587189</v>
      </c>
      <c r="N145" s="836">
        <v>96.378247148579533</v>
      </c>
      <c r="O145" s="24">
        <v>98.7</v>
      </c>
      <c r="Q145" s="303">
        <f t="shared" ref="Q145:Q170" si="24">H145</f>
        <v>95.37023660646031</v>
      </c>
      <c r="R145" s="301">
        <f t="shared" si="20"/>
        <v>95.37023660646031</v>
      </c>
      <c r="S145" s="301" t="str">
        <f t="shared" si="21"/>
        <v>.</v>
      </c>
    </row>
    <row r="146" spans="2:19" ht="20.25" hidden="1" customHeight="1">
      <c r="B146" s="66"/>
      <c r="C146" s="36" t="s">
        <v>132</v>
      </c>
      <c r="D146" s="19" t="s">
        <v>267</v>
      </c>
      <c r="E146" s="26">
        <f t="shared" si="22"/>
        <v>103</v>
      </c>
      <c r="F146" s="26">
        <f t="shared" si="23"/>
        <v>35</v>
      </c>
      <c r="G146" s="19">
        <f t="shared" ref="G146:G170" si="25">RANK(H146,$H$145:$H$170)</f>
        <v>20</v>
      </c>
      <c r="H146" s="602">
        <f t="array" ref="H146">SUMPRODUCT($J$3:$O$3,J146:O146)/SUM(($J$3:$O$3)*(J146:O146&lt;&gt;"."))</f>
        <v>95.935409781277954</v>
      </c>
      <c r="I146" s="20">
        <f t="array" ref="I146">SUMPRODUCT($J$3:$N$3,J146:N146)/SUM(($J$3:$N$3)*(J146:N146&lt;&gt;"."))</f>
        <v>95.905694506608384</v>
      </c>
      <c r="J146" s="836">
        <v>94.909640522875819</v>
      </c>
      <c r="K146" s="836">
        <v>95.01997245179065</v>
      </c>
      <c r="L146" s="836">
        <v>94.705084745762704</v>
      </c>
      <c r="M146" s="836">
        <v>94.856250000000003</v>
      </c>
      <c r="N146" s="836">
        <v>96.901748490340921</v>
      </c>
      <c r="O146" s="24">
        <v>96.5</v>
      </c>
      <c r="Q146" s="303">
        <f t="shared" si="24"/>
        <v>95.935409781277954</v>
      </c>
      <c r="R146" s="301">
        <f t="shared" si="20"/>
        <v>95.935409781277954</v>
      </c>
      <c r="S146" s="301" t="str">
        <f t="shared" si="21"/>
        <v>.</v>
      </c>
    </row>
    <row r="147" spans="2:19" ht="20.25" hidden="1" customHeight="1">
      <c r="B147" s="66"/>
      <c r="C147" s="36" t="s">
        <v>136</v>
      </c>
      <c r="D147" s="19" t="s">
        <v>267</v>
      </c>
      <c r="E147" s="26">
        <f t="shared" si="22"/>
        <v>142</v>
      </c>
      <c r="F147" s="26">
        <f t="shared" si="23"/>
        <v>60</v>
      </c>
      <c r="G147" s="19">
        <f t="shared" si="25"/>
        <v>25</v>
      </c>
      <c r="H147" s="602">
        <f t="array" ref="H147">SUMPRODUCT($J$3:$O$3,J147:O147)/SUM(($J$3:$O$3)*(J147:O147&lt;&gt;"."))</f>
        <v>95.362921740540187</v>
      </c>
      <c r="I147" s="20">
        <f t="array" ref="I147">SUMPRODUCT($J$3:$N$3,J147:N147)/SUM(($J$3:$N$3)*(J147:N147&lt;&gt;"."))</f>
        <v>95.139917621621251</v>
      </c>
      <c r="J147" s="836">
        <v>94.749436132162941</v>
      </c>
      <c r="K147" s="836">
        <v>96.471534653465369</v>
      </c>
      <c r="L147" s="836">
        <v>94.288905076405101</v>
      </c>
      <c r="M147" s="836">
        <v>87.973832784862211</v>
      </c>
      <c r="N147" s="836">
        <v>95.530399111079532</v>
      </c>
      <c r="O147" s="24">
        <v>99.6</v>
      </c>
      <c r="Q147" s="303">
        <f t="shared" si="24"/>
        <v>95.362921740540187</v>
      </c>
      <c r="R147" s="301">
        <f t="shared" si="20"/>
        <v>95.362921740540187</v>
      </c>
      <c r="S147" s="301" t="str">
        <f t="shared" si="21"/>
        <v>.</v>
      </c>
    </row>
    <row r="148" spans="2:19" ht="20.25" hidden="1" customHeight="1">
      <c r="B148" s="66"/>
      <c r="C148" s="36" t="s">
        <v>140</v>
      </c>
      <c r="D148" s="19" t="s">
        <v>267</v>
      </c>
      <c r="E148" s="26">
        <f t="shared" si="22"/>
        <v>165</v>
      </c>
      <c r="F148" s="26">
        <f t="shared" si="23"/>
        <v>80</v>
      </c>
      <c r="G148" s="19">
        <f t="shared" si="25"/>
        <v>26</v>
      </c>
      <c r="H148" s="602">
        <f t="array" ref="H148">SUMPRODUCT($J$3:$O$3,J148:O148)/SUM(($J$3:$O$3)*(J148:O148&lt;&gt;"."))</f>
        <v>94.967819041960681</v>
      </c>
      <c r="I148" s="20">
        <f t="array" ref="I148">SUMPRODUCT($J$3:$N$3,J148:N148)/SUM(($J$3:$N$3)*(J148:N148&lt;&gt;"."))</f>
        <v>94.939809517853348</v>
      </c>
      <c r="J148" s="836">
        <v>93.555445010990795</v>
      </c>
      <c r="K148" s="836">
        <v>93.612714097944206</v>
      </c>
      <c r="L148" s="836">
        <v>92.482142857142861</v>
      </c>
      <c r="M148" s="836">
        <v>96.127083333333346</v>
      </c>
      <c r="N148" s="836">
        <v>96.324174024715887</v>
      </c>
      <c r="O148" s="24">
        <v>95.5</v>
      </c>
      <c r="Q148" s="303">
        <f t="shared" si="24"/>
        <v>94.967819041960681</v>
      </c>
      <c r="R148" s="301">
        <f t="shared" si="20"/>
        <v>94.967819041960681</v>
      </c>
      <c r="S148" s="301" t="str">
        <f t="shared" si="21"/>
        <v>.</v>
      </c>
    </row>
    <row r="149" spans="2:19" ht="20.25" hidden="1" customHeight="1">
      <c r="B149" s="66"/>
      <c r="C149" s="36" t="s">
        <v>144</v>
      </c>
      <c r="D149" s="19" t="s">
        <v>267</v>
      </c>
      <c r="E149" s="26">
        <f t="shared" si="22"/>
        <v>118</v>
      </c>
      <c r="F149" s="26">
        <f t="shared" si="23"/>
        <v>44</v>
      </c>
      <c r="G149" s="19">
        <f t="shared" si="25"/>
        <v>23</v>
      </c>
      <c r="H149" s="602">
        <f t="array" ref="H149">SUMPRODUCT($J$3:$O$3,J149:O149)/SUM(($J$3:$O$3)*(J149:O149&lt;&gt;"."))</f>
        <v>95.722205565798973</v>
      </c>
      <c r="I149" s="20">
        <f t="array" ref="I149">SUMPRODUCT($J$3:$N$3,J149:N149)/SUM(($J$3:$N$3)*(J149:N149&lt;&gt;"."))</f>
        <v>95.612847963998917</v>
      </c>
      <c r="J149" s="836">
        <v>94.918756981975093</v>
      </c>
      <c r="K149" s="836">
        <v>94.827857217409459</v>
      </c>
      <c r="L149" s="836">
        <v>94.442115457294037</v>
      </c>
      <c r="M149" s="836">
        <v>97.013793103448265</v>
      </c>
      <c r="N149" s="836">
        <v>96.306938946022726</v>
      </c>
      <c r="O149" s="24">
        <v>97.8</v>
      </c>
      <c r="Q149" s="303">
        <f t="shared" si="24"/>
        <v>95.722205565798973</v>
      </c>
      <c r="R149" s="301">
        <f t="shared" si="20"/>
        <v>95.722205565798973</v>
      </c>
      <c r="S149" s="301" t="str">
        <f t="shared" si="21"/>
        <v>.</v>
      </c>
    </row>
    <row r="150" spans="2:19" ht="20.25" hidden="1" customHeight="1">
      <c r="B150" s="66"/>
      <c r="C150" s="36" t="s">
        <v>147</v>
      </c>
      <c r="D150" s="19" t="s">
        <v>267</v>
      </c>
      <c r="E150" s="26">
        <f t="shared" si="22"/>
        <v>91</v>
      </c>
      <c r="F150" s="26">
        <f t="shared" si="23"/>
        <v>27</v>
      </c>
      <c r="G150" s="19">
        <f t="shared" si="25"/>
        <v>18</v>
      </c>
      <c r="H150" s="602">
        <f t="array" ref="H150">SUMPRODUCT($J$3:$O$3,J150:O150)/SUM(($J$3:$O$3)*(J150:O150&lt;&gt;"."))</f>
        <v>96.081764548498867</v>
      </c>
      <c r="I150" s="20">
        <f t="array" ref="I150">SUMPRODUCT($J$3:$N$3,J150:N150)/SUM(($J$3:$N$3)*(J150:N150&lt;&gt;"."))</f>
        <v>95.875541629998807</v>
      </c>
      <c r="J150" s="836">
        <v>94.746489361702118</v>
      </c>
      <c r="K150" s="836">
        <v>95.485199999999992</v>
      </c>
      <c r="L150" s="836">
        <v>94.172499999999985</v>
      </c>
      <c r="M150" s="836">
        <v>93.19916666666667</v>
      </c>
      <c r="N150" s="836">
        <v>97.004593898295468</v>
      </c>
      <c r="O150" s="24">
        <v>100</v>
      </c>
      <c r="Q150" s="303">
        <f t="shared" si="24"/>
        <v>96.081764548498867</v>
      </c>
      <c r="R150" s="301">
        <f t="shared" si="20"/>
        <v>96.081764548498867</v>
      </c>
      <c r="S150" s="301" t="str">
        <f t="shared" si="21"/>
        <v>.</v>
      </c>
    </row>
    <row r="151" spans="2:19" ht="20.25" hidden="1" customHeight="1">
      <c r="B151" s="66"/>
      <c r="C151" s="36" t="s">
        <v>149</v>
      </c>
      <c r="D151" s="19" t="s">
        <v>267</v>
      </c>
      <c r="E151" s="26">
        <f t="shared" si="22"/>
        <v>101</v>
      </c>
      <c r="F151" s="26">
        <f t="shared" si="23"/>
        <v>33</v>
      </c>
      <c r="G151" s="19">
        <f t="shared" si="25"/>
        <v>19</v>
      </c>
      <c r="H151" s="602">
        <f t="array" ref="H151">SUMPRODUCT($J$3:$O$3,J151:O151)/SUM(($J$3:$O$3)*(J151:O151&lt;&gt;"."))</f>
        <v>95.974447897961085</v>
      </c>
      <c r="I151" s="20">
        <f t="array" ref="I151">SUMPRODUCT($J$3:$N$3,J151:N151)/SUM(($J$3:$N$3)*(J151:N151&lt;&gt;"."))</f>
        <v>95.967839892590618</v>
      </c>
      <c r="J151" s="836">
        <v>95.076565692283523</v>
      </c>
      <c r="K151" s="836">
        <v>96.50500000000001</v>
      </c>
      <c r="L151" s="836">
        <v>92.965156525573178</v>
      </c>
      <c r="M151" s="836">
        <v>95.157999999999987</v>
      </c>
      <c r="N151" s="836">
        <v>96.859114092897713</v>
      </c>
      <c r="O151" s="24">
        <v>96.1</v>
      </c>
      <c r="Q151" s="303">
        <f t="shared" si="24"/>
        <v>95.974447897961085</v>
      </c>
      <c r="R151" s="301">
        <f t="shared" si="20"/>
        <v>95.974447897961085</v>
      </c>
      <c r="S151" s="301" t="str">
        <f t="shared" si="21"/>
        <v>.</v>
      </c>
    </row>
    <row r="152" spans="2:19" ht="20.25" hidden="1" customHeight="1">
      <c r="B152" s="66"/>
      <c r="C152" s="36" t="s">
        <v>129</v>
      </c>
      <c r="D152" s="19" t="s">
        <v>269</v>
      </c>
      <c r="E152" s="26">
        <f t="shared" si="22"/>
        <v>4</v>
      </c>
      <c r="F152" s="26">
        <f t="shared" si="23"/>
        <v>3</v>
      </c>
      <c r="G152" s="19">
        <f t="shared" si="25"/>
        <v>2</v>
      </c>
      <c r="H152" s="602">
        <f t="array" ref="H152">SUMPRODUCT($J$3:$O$3,J152:O152)/SUM(($J$3:$O$3)*(J152:O152&lt;&gt;"."))</f>
        <v>97.989970702041504</v>
      </c>
      <c r="I152" s="20">
        <f t="array" ref="I152">SUMPRODUCT($J$3:$N$3,J152:N152)/SUM(($J$3:$N$3)*(J152:N152&lt;&gt;"."))</f>
        <v>98.128916528464742</v>
      </c>
      <c r="J152" s="836">
        <v>96.945785203520359</v>
      </c>
      <c r="K152" s="836">
        <v>96.844894547325111</v>
      </c>
      <c r="L152" s="836">
        <v>97.213571428571456</v>
      </c>
      <c r="M152" s="836">
        <v>96.61875000000002</v>
      </c>
      <c r="N152" s="836">
        <v>99.312047853409098</v>
      </c>
      <c r="O152" s="24">
        <v>95.35</v>
      </c>
      <c r="Q152" s="303">
        <f t="shared" si="24"/>
        <v>97.989970702041504</v>
      </c>
      <c r="R152" s="301" t="str">
        <f t="shared" si="20"/>
        <v>.</v>
      </c>
      <c r="S152" s="301">
        <f t="shared" si="21"/>
        <v>97.989970702041504</v>
      </c>
    </row>
    <row r="153" spans="2:19" ht="20.25" hidden="1" customHeight="1">
      <c r="B153" s="66"/>
      <c r="C153" s="36" t="s">
        <v>130</v>
      </c>
      <c r="D153" s="19" t="s">
        <v>269</v>
      </c>
      <c r="E153" s="26">
        <f t="shared" si="22"/>
        <v>24</v>
      </c>
      <c r="F153" s="26">
        <f t="shared" si="23"/>
        <v>23</v>
      </c>
      <c r="G153" s="19">
        <f t="shared" si="25"/>
        <v>7</v>
      </c>
      <c r="H153" s="602">
        <f t="array" ref="H153">SUMPRODUCT($J$3:$O$3,J153:O153)/SUM(($J$3:$O$3)*(J153:O153&lt;&gt;"."))</f>
        <v>97.302507509075241</v>
      </c>
      <c r="I153" s="20">
        <f t="array" ref="I153">SUMPRODUCT($J$3:$N$3,J153:N153)/SUM(($J$3:$N$3)*(J153:N153&lt;&gt;"."))</f>
        <v>97.228955272710778</v>
      </c>
      <c r="J153" s="836">
        <v>96.799565217391262</v>
      </c>
      <c r="K153" s="836">
        <v>95.909482758620683</v>
      </c>
      <c r="L153" s="836">
        <v>97.945270270270299</v>
      </c>
      <c r="M153" s="836">
        <v>97.26124999999999</v>
      </c>
      <c r="N153" s="836">
        <v>97.658345328030293</v>
      </c>
      <c r="O153" s="24">
        <v>98.7</v>
      </c>
      <c r="Q153" s="303">
        <f t="shared" si="24"/>
        <v>97.302507509075241</v>
      </c>
      <c r="R153" s="301" t="str">
        <f t="shared" si="20"/>
        <v>.</v>
      </c>
      <c r="S153" s="301">
        <f t="shared" si="21"/>
        <v>97.302507509075241</v>
      </c>
    </row>
    <row r="154" spans="2:19" ht="20.25" hidden="1" customHeight="1">
      <c r="B154" s="66"/>
      <c r="C154" s="36" t="s">
        <v>131</v>
      </c>
      <c r="D154" s="19" t="s">
        <v>269</v>
      </c>
      <c r="E154" s="26">
        <f t="shared" si="22"/>
        <v>105</v>
      </c>
      <c r="F154" s="26">
        <f t="shared" si="23"/>
        <v>69</v>
      </c>
      <c r="G154" s="19">
        <f t="shared" si="25"/>
        <v>21</v>
      </c>
      <c r="H154" s="602">
        <f t="array" ref="H154">SUMPRODUCT($J$3:$O$3,J154:O154)/SUM(($J$3:$O$3)*(J154:O154&lt;&gt;"."))</f>
        <v>95.914053329564382</v>
      </c>
      <c r="I154" s="20">
        <f t="array" ref="I154">SUMPRODUCT($J$3:$N$3,J154:N154)/SUM(($J$3:$N$3)*(J154:N154&lt;&gt;"."))</f>
        <v>95.78847718901514</v>
      </c>
      <c r="J154" s="836">
        <v>95.592803030303017</v>
      </c>
      <c r="K154" s="836">
        <v>95.836148648648646</v>
      </c>
      <c r="L154" s="836">
        <v>94.896153846153837</v>
      </c>
      <c r="M154" s="836">
        <v>96.075000000000003</v>
      </c>
      <c r="N154" s="836">
        <v>95.984151347727277</v>
      </c>
      <c r="O154" s="24">
        <v>98.3</v>
      </c>
      <c r="Q154" s="303">
        <f t="shared" si="24"/>
        <v>95.914053329564382</v>
      </c>
      <c r="R154" s="301" t="str">
        <f t="shared" si="20"/>
        <v>.</v>
      </c>
      <c r="S154" s="301">
        <f t="shared" si="21"/>
        <v>95.914053329564382</v>
      </c>
    </row>
    <row r="155" spans="2:19" ht="20.25" hidden="1" customHeight="1">
      <c r="B155" s="66"/>
      <c r="C155" s="36" t="s">
        <v>133</v>
      </c>
      <c r="D155" s="19" t="s">
        <v>269</v>
      </c>
      <c r="E155" s="26">
        <f t="shared" si="22"/>
        <v>8</v>
      </c>
      <c r="F155" s="26">
        <f t="shared" si="23"/>
        <v>7</v>
      </c>
      <c r="G155" s="19">
        <f t="shared" si="25"/>
        <v>4</v>
      </c>
      <c r="H155" s="602">
        <f t="array" ref="H155">SUMPRODUCT($J$3:$O$3,J155:O155)/SUM(($J$3:$O$3)*(J155:O155&lt;&gt;"."))</f>
        <v>97.764460397090318</v>
      </c>
      <c r="I155" s="20">
        <f t="array" ref="I155">SUMPRODUCT($J$3:$N$3,J155:N155)/SUM(($J$3:$N$3)*(J155:N155&lt;&gt;"."))</f>
        <v>97.741537260095072</v>
      </c>
      <c r="J155" s="836">
        <v>97.48254716981134</v>
      </c>
      <c r="K155" s="836">
        <v>98.975806451612897</v>
      </c>
      <c r="L155" s="836">
        <v>95.4</v>
      </c>
      <c r="M155" s="836">
        <v>95.32083333333334</v>
      </c>
      <c r="N155" s="836">
        <v>98.000527350378789</v>
      </c>
      <c r="O155" s="24">
        <v>98.2</v>
      </c>
      <c r="Q155" s="303">
        <f t="shared" si="24"/>
        <v>97.764460397090318</v>
      </c>
      <c r="R155" s="301" t="str">
        <f t="shared" si="20"/>
        <v>.</v>
      </c>
      <c r="S155" s="301">
        <f t="shared" si="21"/>
        <v>97.764460397090318</v>
      </c>
    </row>
    <row r="156" spans="2:19" ht="20.25" hidden="1" customHeight="1">
      <c r="B156" s="66"/>
      <c r="C156" s="36" t="s">
        <v>134</v>
      </c>
      <c r="D156" s="19" t="s">
        <v>269</v>
      </c>
      <c r="E156" s="26">
        <f t="shared" si="22"/>
        <v>5</v>
      </c>
      <c r="F156" s="26">
        <f t="shared" si="23"/>
        <v>4</v>
      </c>
      <c r="G156" s="19">
        <f t="shared" si="25"/>
        <v>3</v>
      </c>
      <c r="H156" s="602">
        <f t="array" ref="H156">SUMPRODUCT($J$3:$O$3,J156:O156)/SUM(($J$3:$O$3)*(J156:O156&lt;&gt;"."))</f>
        <v>97.93491609994318</v>
      </c>
      <c r="I156" s="20">
        <f t="array" ref="I156">SUMPRODUCT($J$3:$N$3,J156:N156)/SUM(($J$3:$N$3)*(J156:N156&lt;&gt;"."))</f>
        <v>97.905174842045454</v>
      </c>
      <c r="J156" s="836">
        <v>97.15300000000002</v>
      </c>
      <c r="K156" s="836">
        <v>96.948461538461544</v>
      </c>
      <c r="L156" s="836">
        <v>96.894047619047612</v>
      </c>
      <c r="M156" s="836">
        <v>98.495833333333337</v>
      </c>
      <c r="N156" s="836">
        <v>98.657349684090903</v>
      </c>
      <c r="O156" s="24">
        <v>98.5</v>
      </c>
      <c r="Q156" s="303">
        <f t="shared" si="24"/>
        <v>97.93491609994318</v>
      </c>
      <c r="R156" s="301" t="str">
        <f t="shared" si="20"/>
        <v>.</v>
      </c>
      <c r="S156" s="301">
        <f t="shared" si="21"/>
        <v>97.93491609994318</v>
      </c>
    </row>
    <row r="157" spans="2:19" ht="20.25" hidden="1" customHeight="1">
      <c r="B157" s="66"/>
      <c r="C157" s="36" t="s">
        <v>135</v>
      </c>
      <c r="D157" s="19" t="s">
        <v>269</v>
      </c>
      <c r="E157" s="26">
        <f t="shared" si="22"/>
        <v>46</v>
      </c>
      <c r="F157" s="26">
        <f t="shared" si="23"/>
        <v>41</v>
      </c>
      <c r="G157" s="19">
        <f t="shared" si="25"/>
        <v>13</v>
      </c>
      <c r="H157" s="602">
        <f t="array" ref="H157">SUMPRODUCT($J$3:$O$3,J157:O157)/SUM(($J$3:$O$3)*(J157:O157&lt;&gt;"."))</f>
        <v>96.825155751298112</v>
      </c>
      <c r="I157" s="20">
        <f t="array" ref="I157">SUMPRODUCT($J$3:$N$3,J157:N157)/SUM(($J$3:$N$3)*(J157:N157&lt;&gt;"."))</f>
        <v>96.721216580313808</v>
      </c>
      <c r="J157" s="836">
        <v>97.525202695854858</v>
      </c>
      <c r="K157" s="836">
        <v>98.294696969696972</v>
      </c>
      <c r="L157" s="836">
        <v>97.49406794186207</v>
      </c>
      <c r="M157" s="836">
        <v>94.210000000000008</v>
      </c>
      <c r="N157" s="836">
        <v>95.917230464772729</v>
      </c>
      <c r="O157" s="24">
        <v>98.8</v>
      </c>
      <c r="Q157" s="303">
        <f t="shared" si="24"/>
        <v>96.825155751298112</v>
      </c>
      <c r="R157" s="301" t="str">
        <f t="shared" si="20"/>
        <v>.</v>
      </c>
      <c r="S157" s="301">
        <f t="shared" si="21"/>
        <v>96.825155751298112</v>
      </c>
    </row>
    <row r="158" spans="2:19" ht="20.25" hidden="1" customHeight="1">
      <c r="B158" s="66"/>
      <c r="C158" s="36" t="s">
        <v>137</v>
      </c>
      <c r="D158" s="19" t="s">
        <v>269</v>
      </c>
      <c r="E158" s="26">
        <f t="shared" si="22"/>
        <v>52</v>
      </c>
      <c r="F158" s="26">
        <f t="shared" si="23"/>
        <v>46</v>
      </c>
      <c r="G158" s="19">
        <f t="shared" si="25"/>
        <v>14</v>
      </c>
      <c r="H158" s="602">
        <f t="array" ref="H158">SUMPRODUCT($J$3:$O$3,J158:O158)/SUM(($J$3:$O$3)*(J158:O158&lt;&gt;"."))</f>
        <v>96.666515999005696</v>
      </c>
      <c r="I158" s="20">
        <f t="array" ref="I158">SUMPRODUCT($J$3:$N$3,J158:N158)/SUM(($J$3:$N$3)*(J158:N158&lt;&gt;"."))</f>
        <v>96.633174735795464</v>
      </c>
      <c r="J158" s="836">
        <v>96.722916666666691</v>
      </c>
      <c r="K158" s="836">
        <v>98.335483870967764</v>
      </c>
      <c r="L158" s="836">
        <v>97.060937499999994</v>
      </c>
      <c r="M158" s="836">
        <v>88.808928571428552</v>
      </c>
      <c r="N158" s="836">
        <v>96.543432804924251</v>
      </c>
      <c r="O158" s="24">
        <v>97.3</v>
      </c>
      <c r="Q158" s="303">
        <f t="shared" si="24"/>
        <v>96.666515999005696</v>
      </c>
      <c r="R158" s="301" t="str">
        <f t="shared" si="20"/>
        <v>.</v>
      </c>
      <c r="S158" s="301">
        <f t="shared" si="21"/>
        <v>96.666515999005696</v>
      </c>
    </row>
    <row r="159" spans="2:19" ht="20.25" hidden="1" customHeight="1">
      <c r="B159" s="66"/>
      <c r="C159" s="36" t="s">
        <v>138</v>
      </c>
      <c r="D159" s="19" t="s">
        <v>269</v>
      </c>
      <c r="E159" s="26">
        <f t="shared" si="22"/>
        <v>1</v>
      </c>
      <c r="F159" s="26">
        <f t="shared" si="23"/>
        <v>1</v>
      </c>
      <c r="G159" s="19">
        <f t="shared" si="25"/>
        <v>1</v>
      </c>
      <c r="H159" s="602">
        <f t="array" ref="H159">SUMPRODUCT($J$3:$O$3,J159:O159)/SUM(($J$3:$O$3)*(J159:O159&lt;&gt;"."))</f>
        <v>98.805029830144179</v>
      </c>
      <c r="I159" s="20">
        <f t="array" ref="I159">SUMPRODUCT($J$3:$N$3,J159:N159)/SUM(($J$3:$N$3)*(J159:N159&lt;&gt;"."))</f>
        <v>98.878978768572821</v>
      </c>
      <c r="J159" s="836">
        <v>98.798118279569891</v>
      </c>
      <c r="K159" s="836">
        <v>99.735499999999988</v>
      </c>
      <c r="L159" s="836">
        <v>97.607407407407393</v>
      </c>
      <c r="M159" s="836">
        <v>97.878124999999997</v>
      </c>
      <c r="N159" s="836">
        <v>98.959839257575752</v>
      </c>
      <c r="O159" s="24">
        <v>97.4</v>
      </c>
      <c r="Q159" s="303">
        <f t="shared" si="24"/>
        <v>98.805029830144179</v>
      </c>
      <c r="R159" s="301" t="str">
        <f t="shared" si="20"/>
        <v>.</v>
      </c>
      <c r="S159" s="301">
        <f t="shared" si="21"/>
        <v>98.805029830144179</v>
      </c>
    </row>
    <row r="160" spans="2:19" ht="20.25" hidden="1" customHeight="1">
      <c r="B160" s="66"/>
      <c r="C160" s="36" t="s">
        <v>139</v>
      </c>
      <c r="D160" s="19" t="s">
        <v>269</v>
      </c>
      <c r="E160" s="26">
        <f t="shared" si="22"/>
        <v>108</v>
      </c>
      <c r="F160" s="26">
        <f t="shared" si="23"/>
        <v>71</v>
      </c>
      <c r="G160" s="19">
        <f t="shared" si="25"/>
        <v>22</v>
      </c>
      <c r="H160" s="602">
        <f t="array" ref="H160">SUMPRODUCT($J$3:$O$3,J160:O160)/SUM(($J$3:$O$3)*(J160:O160&lt;&gt;"."))</f>
        <v>95.844026560558703</v>
      </c>
      <c r="I160" s="20">
        <f t="array" ref="I160">SUMPRODUCT($J$3:$N$3,J160:N160)/SUM(($J$3:$N$3)*(J160:N160&lt;&gt;"."))</f>
        <v>95.775291116377588</v>
      </c>
      <c r="J160" s="836">
        <v>96.185463936543073</v>
      </c>
      <c r="K160" s="836">
        <v>97.594256756756749</v>
      </c>
      <c r="L160" s="836">
        <v>96.311210826210839</v>
      </c>
      <c r="M160" s="836">
        <v>90.690000000000026</v>
      </c>
      <c r="N160" s="836">
        <v>95.365118296212117</v>
      </c>
      <c r="O160" s="24">
        <v>97.15</v>
      </c>
      <c r="Q160" s="303">
        <f t="shared" si="24"/>
        <v>95.844026560558703</v>
      </c>
      <c r="R160" s="301" t="str">
        <f t="shared" si="20"/>
        <v>.</v>
      </c>
      <c r="S160" s="301">
        <f t="shared" si="21"/>
        <v>95.844026560558703</v>
      </c>
    </row>
    <row r="161" spans="2:19" ht="20.25" hidden="1" customHeight="1">
      <c r="B161" s="66"/>
      <c r="C161" s="36" t="s">
        <v>141</v>
      </c>
      <c r="D161" s="19" t="s">
        <v>267</v>
      </c>
      <c r="E161" s="26">
        <f t="shared" si="22"/>
        <v>38</v>
      </c>
      <c r="F161" s="26">
        <f t="shared" si="23"/>
        <v>3</v>
      </c>
      <c r="G161" s="19">
        <f t="shared" si="25"/>
        <v>10</v>
      </c>
      <c r="H161" s="602">
        <f t="array" ref="H161">SUMPRODUCT($J$3:$O$3,J161:O161)/SUM(($J$3:$O$3)*(J161:O161&lt;&gt;"."))</f>
        <v>96.961481886598449</v>
      </c>
      <c r="I161" s="20">
        <f t="array" ref="I161">SUMPRODUCT($J$3:$N$3,J161:N161)/SUM(($J$3:$N$3)*(J161:N161&lt;&gt;"."))</f>
        <v>96.89103356484047</v>
      </c>
      <c r="J161" s="836">
        <v>96.397862722862726</v>
      </c>
      <c r="K161" s="836">
        <v>96.231443298969054</v>
      </c>
      <c r="L161" s="836">
        <v>95.553978183275063</v>
      </c>
      <c r="M161" s="836">
        <v>99.320833333333326</v>
      </c>
      <c r="N161" s="836">
        <v>97.384204406818199</v>
      </c>
      <c r="O161" s="24">
        <v>98.3</v>
      </c>
      <c r="Q161" s="303">
        <f t="shared" si="24"/>
        <v>96.961481886598449</v>
      </c>
      <c r="R161" s="301">
        <f t="shared" si="20"/>
        <v>96.961481886598449</v>
      </c>
      <c r="S161" s="301" t="str">
        <f t="shared" si="21"/>
        <v>.</v>
      </c>
    </row>
    <row r="162" spans="2:19" ht="20.25" hidden="1" customHeight="1">
      <c r="B162" s="66"/>
      <c r="C162" s="36" t="s">
        <v>142</v>
      </c>
      <c r="D162" s="19" t="s">
        <v>269</v>
      </c>
      <c r="E162" s="26">
        <f t="shared" si="22"/>
        <v>36</v>
      </c>
      <c r="F162" s="26">
        <f t="shared" si="23"/>
        <v>34</v>
      </c>
      <c r="G162" s="19">
        <f t="shared" si="25"/>
        <v>9</v>
      </c>
      <c r="H162" s="602">
        <f t="array" ref="H162">SUMPRODUCT($J$3:$O$3,J162:O162)/SUM(($J$3:$O$3)*(J162:O162&lt;&gt;"."))</f>
        <v>96.969911143249561</v>
      </c>
      <c r="I162" s="20">
        <f t="array" ref="I162">SUMPRODUCT($J$3:$N$3,J162:N162)/SUM(($J$3:$N$3)*(J162:N162&lt;&gt;"."))</f>
        <v>96.810432782367954</v>
      </c>
      <c r="J162" s="836">
        <v>95.518584070796479</v>
      </c>
      <c r="K162" s="836">
        <v>94.606048387096806</v>
      </c>
      <c r="L162" s="836">
        <v>96.037499999999994</v>
      </c>
      <c r="M162" s="836">
        <v>98.045000000000016</v>
      </c>
      <c r="N162" s="836">
        <v>98.102281493939401</v>
      </c>
      <c r="O162" s="24">
        <v>100</v>
      </c>
      <c r="Q162" s="303">
        <f t="shared" si="24"/>
        <v>96.969911143249561</v>
      </c>
      <c r="R162" s="301" t="str">
        <f t="shared" si="20"/>
        <v>.</v>
      </c>
      <c r="S162" s="301">
        <f t="shared" si="21"/>
        <v>96.969911143249561</v>
      </c>
    </row>
    <row r="163" spans="2:19" ht="20.25" hidden="1" customHeight="1">
      <c r="B163" s="66"/>
      <c r="C163" s="36" t="s">
        <v>143</v>
      </c>
      <c r="D163" s="19" t="s">
        <v>269</v>
      </c>
      <c r="E163" s="26">
        <f t="shared" si="22"/>
        <v>9</v>
      </c>
      <c r="F163" s="26">
        <f t="shared" si="23"/>
        <v>8</v>
      </c>
      <c r="G163" s="19">
        <f t="shared" si="25"/>
        <v>5</v>
      </c>
      <c r="H163" s="602">
        <f t="array" ref="H163">SUMPRODUCT($J$3:$O$3,J163:O163)/SUM(($J$3:$O$3)*(J163:O163&lt;&gt;"."))</f>
        <v>97.672628374501912</v>
      </c>
      <c r="I163" s="20">
        <f t="array" ref="I163">SUMPRODUCT($J$3:$N$3,J163:N163)/SUM(($J$3:$N$3)*(J163:N163&lt;&gt;"."))</f>
        <v>97.634345657370432</v>
      </c>
      <c r="J163" s="836">
        <v>97.080672268907549</v>
      </c>
      <c r="K163" s="836">
        <v>97.565909090909102</v>
      </c>
      <c r="L163" s="836">
        <v>96.381081081081092</v>
      </c>
      <c r="M163" s="836">
        <v>96.696874999999991</v>
      </c>
      <c r="N163" s="836">
        <v>98.188019045833329</v>
      </c>
      <c r="O163" s="24">
        <v>98.4</v>
      </c>
      <c r="Q163" s="303">
        <f t="shared" si="24"/>
        <v>97.672628374501912</v>
      </c>
      <c r="R163" s="301" t="str">
        <f t="shared" si="20"/>
        <v>.</v>
      </c>
      <c r="S163" s="301">
        <f t="shared" si="21"/>
        <v>97.672628374501912</v>
      </c>
    </row>
    <row r="164" spans="2:19" ht="20.25" hidden="1" customHeight="1">
      <c r="B164" s="66"/>
      <c r="C164" s="36" t="s">
        <v>145</v>
      </c>
      <c r="D164" s="19" t="s">
        <v>269</v>
      </c>
      <c r="E164" s="26">
        <f t="shared" si="22"/>
        <v>57</v>
      </c>
      <c r="F164" s="26">
        <f t="shared" si="23"/>
        <v>50</v>
      </c>
      <c r="G164" s="19">
        <f t="shared" si="25"/>
        <v>16</v>
      </c>
      <c r="H164" s="602">
        <f t="array" ref="H164">SUMPRODUCT($J$3:$O$3,J164:O164)/SUM(($J$3:$O$3)*(J164:O164&lt;&gt;"."))</f>
        <v>96.578664631268907</v>
      </c>
      <c r="I164" s="20">
        <f t="array" ref="I164">SUMPRODUCT($J$3:$N$3,J164:N164)/SUM(($J$3:$N$3)*(J164:N164&lt;&gt;"."))</f>
        <v>96.651225927651481</v>
      </c>
      <c r="J164" s="836">
        <v>96.203124999999972</v>
      </c>
      <c r="K164" s="836">
        <v>96.112820512820505</v>
      </c>
      <c r="L164" s="836">
        <v>95.334375000000009</v>
      </c>
      <c r="M164" s="836">
        <v>98.525000000000006</v>
      </c>
      <c r="N164" s="836">
        <v>97.099326855303019</v>
      </c>
      <c r="O164" s="24">
        <v>95.2</v>
      </c>
      <c r="Q164" s="303">
        <f t="shared" si="24"/>
        <v>96.578664631268907</v>
      </c>
      <c r="R164" s="301" t="str">
        <f t="shared" si="20"/>
        <v>.</v>
      </c>
      <c r="S164" s="301">
        <f t="shared" si="21"/>
        <v>96.578664631268907</v>
      </c>
    </row>
    <row r="165" spans="2:19" ht="20.25" hidden="1" customHeight="1">
      <c r="B165" s="66"/>
      <c r="C165" s="36" t="s">
        <v>146</v>
      </c>
      <c r="D165" s="19" t="s">
        <v>269</v>
      </c>
      <c r="E165" s="26">
        <f t="shared" si="22"/>
        <v>84</v>
      </c>
      <c r="F165" s="26">
        <f t="shared" si="23"/>
        <v>61</v>
      </c>
      <c r="G165" s="19">
        <f t="shared" si="25"/>
        <v>17</v>
      </c>
      <c r="H165" s="602">
        <f t="array" ref="H165">SUMPRODUCT($J$3:$O$3,J165:O165)/SUM(($J$3:$O$3)*(J165:O165&lt;&gt;"."))</f>
        <v>96.132784976032198</v>
      </c>
      <c r="I165" s="20">
        <f t="array" ref="I165">SUMPRODUCT($J$3:$N$3,J165:N165)/SUM(($J$3:$N$3)*(J165:N165&lt;&gt;"."))</f>
        <v>96.013457869507576</v>
      </c>
      <c r="J165" s="836">
        <v>95.32130681818181</v>
      </c>
      <c r="K165" s="836">
        <v>95.336956521739125</v>
      </c>
      <c r="L165" s="836">
        <v>97.681896551724151</v>
      </c>
      <c r="M165" s="836">
        <v>90</v>
      </c>
      <c r="N165" s="836">
        <v>96.705608920833342</v>
      </c>
      <c r="O165" s="24">
        <v>98.4</v>
      </c>
      <c r="Q165" s="303">
        <f t="shared" si="24"/>
        <v>96.132784976032198</v>
      </c>
      <c r="R165" s="301" t="str">
        <f t="shared" si="20"/>
        <v>.</v>
      </c>
      <c r="S165" s="301">
        <f t="shared" si="21"/>
        <v>96.132784976032198</v>
      </c>
    </row>
    <row r="166" spans="2:19" ht="20.25" hidden="1" customHeight="1">
      <c r="B166" s="66"/>
      <c r="C166" s="36" t="s">
        <v>148</v>
      </c>
      <c r="D166" s="19" t="s">
        <v>267</v>
      </c>
      <c r="E166" s="26">
        <f t="shared" si="22"/>
        <v>43</v>
      </c>
      <c r="F166" s="26">
        <f t="shared" si="23"/>
        <v>4</v>
      </c>
      <c r="G166" s="19">
        <f t="shared" si="25"/>
        <v>12</v>
      </c>
      <c r="H166" s="602">
        <f t="array" ref="H166">SUMPRODUCT($J$3:$O$3,J166:O166)/SUM(($J$3:$O$3)*(J166:O166&lt;&gt;"."))</f>
        <v>96.869865906033041</v>
      </c>
      <c r="I166" s="20">
        <f t="array" ref="I166">SUMPRODUCT($J$3:$N$3,J166:N166)/SUM(($J$3:$N$3)*(J166:N166&lt;&gt;"."))</f>
        <v>96.799858848455841</v>
      </c>
      <c r="J166" s="836">
        <v>96.369677419354844</v>
      </c>
      <c r="K166" s="836">
        <v>96.35246913580248</v>
      </c>
      <c r="L166" s="836">
        <v>96.572685185185193</v>
      </c>
      <c r="M166" s="836">
        <v>95.891249999999999</v>
      </c>
      <c r="N166" s="836">
        <v>97.230040277556824</v>
      </c>
      <c r="O166" s="24">
        <v>98.2</v>
      </c>
      <c r="Q166" s="303">
        <f t="shared" si="24"/>
        <v>96.869865906033041</v>
      </c>
      <c r="R166" s="301">
        <f t="shared" si="20"/>
        <v>96.869865906033041</v>
      </c>
      <c r="S166" s="301" t="str">
        <f t="shared" si="21"/>
        <v>.</v>
      </c>
    </row>
    <row r="167" spans="2:19" ht="20.25" hidden="1" customHeight="1">
      <c r="B167" s="66"/>
      <c r="C167" s="36" t="s">
        <v>150</v>
      </c>
      <c r="D167" s="19" t="s">
        <v>269</v>
      </c>
      <c r="E167" s="26">
        <f t="shared" si="22"/>
        <v>42</v>
      </c>
      <c r="F167" s="26">
        <f t="shared" si="23"/>
        <v>39</v>
      </c>
      <c r="G167" s="19">
        <f t="shared" si="25"/>
        <v>11</v>
      </c>
      <c r="H167" s="602">
        <f t="array" ref="H167">SUMPRODUCT($J$3:$O$3,J167:O167)/SUM(($J$3:$O$3)*(J167:O167&lt;&gt;"."))</f>
        <v>96.873985475340902</v>
      </c>
      <c r="I167" s="20">
        <f t="array" ref="I167">SUMPRODUCT($J$3:$N$3,J167:N167)/SUM(($J$3:$N$3)*(J167:N167&lt;&gt;"."))</f>
        <v>96.777879447727273</v>
      </c>
      <c r="J167" s="836">
        <v>96.310156250000006</v>
      </c>
      <c r="K167" s="836">
        <v>96.601404494382038</v>
      </c>
      <c r="L167" s="836">
        <v>95.56302083333334</v>
      </c>
      <c r="M167" s="836">
        <v>96.742391304347819</v>
      </c>
      <c r="N167" s="836">
        <v>97.245602645454539</v>
      </c>
      <c r="O167" s="24">
        <v>98.7</v>
      </c>
      <c r="Q167" s="303">
        <f t="shared" si="24"/>
        <v>96.873985475340902</v>
      </c>
      <c r="R167" s="301" t="str">
        <f t="shared" si="20"/>
        <v>.</v>
      </c>
      <c r="S167" s="301">
        <f t="shared" si="21"/>
        <v>96.873985475340902</v>
      </c>
    </row>
    <row r="168" spans="2:19" ht="20.25" hidden="1" customHeight="1">
      <c r="B168" s="66"/>
      <c r="C168" s="36" t="s">
        <v>151</v>
      </c>
      <c r="D168" s="19" t="s">
        <v>269</v>
      </c>
      <c r="E168" s="26">
        <f t="shared" si="22"/>
        <v>15</v>
      </c>
      <c r="F168" s="26">
        <f t="shared" si="23"/>
        <v>14</v>
      </c>
      <c r="G168" s="19">
        <f t="shared" si="25"/>
        <v>6</v>
      </c>
      <c r="H168" s="602">
        <f t="array" ref="H168">SUMPRODUCT($J$3:$O$3,J168:O168)/SUM(($J$3:$O$3)*(J168:O168&lt;&gt;"."))</f>
        <v>97.554084554157527</v>
      </c>
      <c r="I168" s="20">
        <f t="array" ref="I168">SUMPRODUCT($J$3:$N$3,J168:N168)/SUM(($J$3:$N$3)*(J168:N168&lt;&gt;"."))</f>
        <v>97.525352162271076</v>
      </c>
      <c r="J168" s="836">
        <v>97.291208791208788</v>
      </c>
      <c r="K168" s="836">
        <v>97.002999999999986</v>
      </c>
      <c r="L168" s="836">
        <v>97.007499999999993</v>
      </c>
      <c r="M168" s="836">
        <v>99.375</v>
      </c>
      <c r="N168" s="836">
        <v>97.75949553333335</v>
      </c>
      <c r="O168" s="24">
        <v>98.1</v>
      </c>
      <c r="Q168" s="303">
        <f t="shared" si="24"/>
        <v>97.554084554157527</v>
      </c>
      <c r="R168" s="301" t="str">
        <f t="shared" si="20"/>
        <v>.</v>
      </c>
      <c r="S168" s="301">
        <f t="shared" si="21"/>
        <v>97.554084554157527</v>
      </c>
    </row>
    <row r="169" spans="2:19" ht="20.25" hidden="1" customHeight="1">
      <c r="B169" s="66"/>
      <c r="C169" s="210" t="s">
        <v>152</v>
      </c>
      <c r="D169" s="835" t="s">
        <v>269</v>
      </c>
      <c r="E169" s="135">
        <f t="shared" si="22"/>
        <v>54</v>
      </c>
      <c r="F169" s="135">
        <f t="shared" si="23"/>
        <v>47</v>
      </c>
      <c r="G169" s="835">
        <f t="shared" si="25"/>
        <v>15</v>
      </c>
      <c r="H169" s="605">
        <f t="array" ref="H169">SUMPRODUCT($J$3:$O$3,J169:O169)/SUM(($J$3:$O$3)*(J169:O169&lt;&gt;"."))</f>
        <v>96.604856970569301</v>
      </c>
      <c r="I169" s="136">
        <f t="array" ref="I169">SUMPRODUCT($J$3:$N$3,J169:N169)/SUM(($J$3:$N$3)*(J169:N169&lt;&gt;"."))</f>
        <v>96.452481021651906</v>
      </c>
      <c r="J169" s="838">
        <v>96.670762711864413</v>
      </c>
      <c r="K169" s="838">
        <v>97.539015151515144</v>
      </c>
      <c r="L169" s="838">
        <v>95.842105263157876</v>
      </c>
      <c r="M169" s="838">
        <v>94.826785714285705</v>
      </c>
      <c r="N169" s="838">
        <v>96.234199331439399</v>
      </c>
      <c r="O169" s="137">
        <v>99.5</v>
      </c>
      <c r="Q169" s="303">
        <f t="shared" si="24"/>
        <v>96.604856970569301</v>
      </c>
      <c r="R169" s="301" t="str">
        <f t="shared" si="20"/>
        <v>.</v>
      </c>
      <c r="S169" s="301">
        <f t="shared" si="21"/>
        <v>96.604856970569301</v>
      </c>
    </row>
    <row r="170" spans="2:19" ht="20.25" hidden="1" customHeight="1" thickBot="1">
      <c r="B170" s="67"/>
      <c r="C170" s="37" t="s">
        <v>589</v>
      </c>
      <c r="D170" s="34" t="s">
        <v>269</v>
      </c>
      <c r="E170" s="28">
        <f t="shared" si="22"/>
        <v>31</v>
      </c>
      <c r="F170" s="28">
        <f t="shared" si="23"/>
        <v>29</v>
      </c>
      <c r="G170" s="34">
        <f t="shared" si="25"/>
        <v>8</v>
      </c>
      <c r="H170" s="603">
        <f t="array" ref="H170">SUMPRODUCT($J$3:$O$3,J170:O170)/SUM(($J$3:$O$3)*(J170:O170&lt;&gt;"."))</f>
        <v>97.068742387121205</v>
      </c>
      <c r="I170" s="29">
        <f t="array" ref="I170">SUMPRODUCT($J$3:$N$3,J170:N170)/SUM(($J$3:$N$3)*(J170:N170&lt;&gt;"."))</f>
        <v>97.068742387121205</v>
      </c>
      <c r="J170" s="35" t="s">
        <v>858</v>
      </c>
      <c r="K170" s="35" t="s">
        <v>858</v>
      </c>
      <c r="L170" s="35" t="s">
        <v>858</v>
      </c>
      <c r="M170" s="35" t="s">
        <v>858</v>
      </c>
      <c r="N170" s="35">
        <v>97.068742387121205</v>
      </c>
      <c r="O170" s="33" t="s">
        <v>858</v>
      </c>
      <c r="Q170" s="303">
        <f t="shared" si="24"/>
        <v>97.068742387121205</v>
      </c>
      <c r="R170" s="301" t="str">
        <f t="shared" si="20"/>
        <v>.</v>
      </c>
      <c r="S170" s="301">
        <f t="shared" si="21"/>
        <v>97.068742387121205</v>
      </c>
    </row>
    <row r="171" spans="2:19" ht="20.25" hidden="1" customHeight="1">
      <c r="B171" s="72" t="s">
        <v>1144</v>
      </c>
      <c r="C171" s="73"/>
      <c r="D171" s="46" t="s">
        <v>250</v>
      </c>
      <c r="E171" s="46" t="s">
        <v>250</v>
      </c>
      <c r="F171" s="46" t="s">
        <v>250</v>
      </c>
      <c r="G171" s="46" t="s">
        <v>250</v>
      </c>
      <c r="H171" s="601">
        <f t="array" ref="H171">SUMPRODUCT($J$3:$O$3,J171:O171)/SUM(($J$3:$O$3)*(J171:O171&lt;&gt;"."))</f>
        <v>96.043408307130619</v>
      </c>
      <c r="I171" s="47">
        <f t="array" ref="I171">SUMPRODUCT($J$3:$N$3,J171:N171)/SUM(($J$3:$N$3)*(J171:N171&lt;&gt;"."))</f>
        <v>95.906219270663797</v>
      </c>
      <c r="J171" s="51">
        <v>95.820676737929773</v>
      </c>
      <c r="K171" s="51">
        <v>96.31702946927372</v>
      </c>
      <c r="L171" s="51">
        <v>95.295678926682854</v>
      </c>
      <c r="M171" s="51">
        <v>94.905863603518</v>
      </c>
      <c r="N171" s="51">
        <v>95.99176180339785</v>
      </c>
      <c r="O171" s="858">
        <v>98.65</v>
      </c>
      <c r="Q171" s="303" t="s">
        <v>1173</v>
      </c>
      <c r="R171" s="301" t="str">
        <f t="shared" si="20"/>
        <v>.</v>
      </c>
      <c r="S171" s="301" t="str">
        <f t="shared" si="21"/>
        <v>.</v>
      </c>
    </row>
    <row r="172" spans="2:19" ht="20.25" hidden="1" customHeight="1">
      <c r="B172" s="741" t="s">
        <v>967</v>
      </c>
      <c r="C172" s="36" t="s">
        <v>153</v>
      </c>
      <c r="D172" s="19" t="s">
        <v>267</v>
      </c>
      <c r="E172" s="26">
        <f t="shared" ref="E172:E201" si="26">RANK(H172,$Q$8:$Q$239)</f>
        <v>71</v>
      </c>
      <c r="F172" s="26">
        <f t="shared" ref="F172:F201" si="27">IF(D172="4급",RANK(H172,$R$8:$R$239),IF(D172="5급",RANK(H172,$S$8:$S$239),"-"))</f>
        <v>14</v>
      </c>
      <c r="G172" s="19">
        <f>RANK(H172,$H$172:$H$201)</f>
        <v>14</v>
      </c>
      <c r="H172" s="602">
        <f t="array" ref="H172">SUMPRODUCT($J$3:$O$3,J172:O172)/SUM(($J$3:$O$3)*(J172:O172&lt;&gt;"."))</f>
        <v>96.307664754784497</v>
      </c>
      <c r="I172" s="20">
        <f t="array" ref="I172">SUMPRODUCT($J$3:$N$3,J172:N172)/SUM(($J$3:$N$3)*(J172:N172&lt;&gt;"."))</f>
        <v>96.250173426088935</v>
      </c>
      <c r="J172" s="836">
        <v>95.07686038882558</v>
      </c>
      <c r="K172" s="836">
        <v>95.54633027522938</v>
      </c>
      <c r="L172" s="836">
        <v>93.697880898391091</v>
      </c>
      <c r="M172" s="836">
        <v>96.504999999999995</v>
      </c>
      <c r="N172" s="836">
        <v>97.423486463352276</v>
      </c>
      <c r="O172" s="24">
        <v>97.4</v>
      </c>
      <c r="Q172" s="303">
        <f t="shared" ref="Q172:Q201" si="28">H172</f>
        <v>96.307664754784497</v>
      </c>
      <c r="R172" s="301">
        <f t="shared" si="20"/>
        <v>96.307664754784497</v>
      </c>
      <c r="S172" s="301" t="str">
        <f t="shared" si="21"/>
        <v>.</v>
      </c>
    </row>
    <row r="173" spans="2:19" ht="20.25" hidden="1" customHeight="1">
      <c r="B173" s="69"/>
      <c r="C173" s="36" t="s">
        <v>154</v>
      </c>
      <c r="D173" s="19" t="s">
        <v>267</v>
      </c>
      <c r="E173" s="26">
        <f t="shared" si="26"/>
        <v>184</v>
      </c>
      <c r="F173" s="26">
        <f t="shared" si="27"/>
        <v>95</v>
      </c>
      <c r="G173" s="19">
        <f t="shared" ref="G173:G201" si="29">RANK(H173,$H$172:$H$201)</f>
        <v>28</v>
      </c>
      <c r="H173" s="602">
        <f t="array" ref="H173">SUMPRODUCT($J$3:$O$3,J173:O173)/SUM(($J$3:$O$3)*(J173:O173&lt;&gt;"."))</f>
        <v>94.620782277453088</v>
      </c>
      <c r="I173" s="20">
        <f t="array" ref="I173">SUMPRODUCT($J$3:$N$3,J173:N173)/SUM(($J$3:$N$3)*(J173:N173&lt;&gt;"."))</f>
        <v>94.390297134161145</v>
      </c>
      <c r="J173" s="836">
        <v>94.481106393606382</v>
      </c>
      <c r="K173" s="836">
        <v>94.362096774193546</v>
      </c>
      <c r="L173" s="836">
        <v>96.027846681620261</v>
      </c>
      <c r="M173" s="836">
        <v>91.257954545454538</v>
      </c>
      <c r="N173" s="836">
        <v>94.299487874715908</v>
      </c>
      <c r="O173" s="24">
        <v>99</v>
      </c>
      <c r="Q173" s="303">
        <f t="shared" si="28"/>
        <v>94.620782277453088</v>
      </c>
      <c r="R173" s="301">
        <f t="shared" si="20"/>
        <v>94.620782277453088</v>
      </c>
      <c r="S173" s="301" t="str">
        <f t="shared" si="21"/>
        <v>.</v>
      </c>
    </row>
    <row r="174" spans="2:19" ht="20.25" hidden="1" customHeight="1">
      <c r="B174" s="69"/>
      <c r="C174" s="36" t="s">
        <v>155</v>
      </c>
      <c r="D174" s="19" t="s">
        <v>267</v>
      </c>
      <c r="E174" s="26">
        <f t="shared" si="26"/>
        <v>143</v>
      </c>
      <c r="F174" s="26">
        <f t="shared" si="27"/>
        <v>61</v>
      </c>
      <c r="G174" s="19">
        <f t="shared" si="29"/>
        <v>23</v>
      </c>
      <c r="H174" s="602">
        <f t="array" ref="H174">SUMPRODUCT($J$3:$O$3,J174:O174)/SUM(($J$3:$O$3)*(J174:O174&lt;&gt;"."))</f>
        <v>95.362485465293176</v>
      </c>
      <c r="I174" s="20">
        <f t="array" ref="I174">SUMPRODUCT($J$3:$N$3,J174:N174)/SUM(($J$3:$N$3)*(J174:N174&lt;&gt;"."))</f>
        <v>95.213142595045454</v>
      </c>
      <c r="J174" s="836">
        <v>94.805774933840908</v>
      </c>
      <c r="K174" s="836">
        <v>94.749675324675337</v>
      </c>
      <c r="L174" s="836">
        <v>94.341929763358337</v>
      </c>
      <c r="M174" s="836">
        <v>96.123988554697888</v>
      </c>
      <c r="N174" s="836">
        <v>95.62051025625</v>
      </c>
      <c r="O174" s="24">
        <v>98.2</v>
      </c>
      <c r="Q174" s="303">
        <f t="shared" si="28"/>
        <v>95.362485465293176</v>
      </c>
      <c r="R174" s="301">
        <f t="shared" si="20"/>
        <v>95.362485465293176</v>
      </c>
      <c r="S174" s="301" t="str">
        <f t="shared" si="21"/>
        <v>.</v>
      </c>
    </row>
    <row r="175" spans="2:19" ht="20.25" hidden="1" customHeight="1">
      <c r="B175" s="69"/>
      <c r="C175" s="36" t="s">
        <v>156</v>
      </c>
      <c r="D175" s="19" t="s">
        <v>267</v>
      </c>
      <c r="E175" s="26">
        <f t="shared" si="26"/>
        <v>153</v>
      </c>
      <c r="F175" s="26">
        <f t="shared" si="27"/>
        <v>69</v>
      </c>
      <c r="G175" s="19">
        <f t="shared" si="29"/>
        <v>26</v>
      </c>
      <c r="H175" s="602">
        <f t="array" ref="H175">SUMPRODUCT($J$3:$O$3,J175:O175)/SUM(($J$3:$O$3)*(J175:O175&lt;&gt;"."))</f>
        <v>95.215265777958635</v>
      </c>
      <c r="I175" s="20">
        <f t="array" ref="I175">SUMPRODUCT($J$3:$N$3,J175:N175)/SUM(($J$3:$N$3)*(J175:N175&lt;&gt;"."))</f>
        <v>95.110806082061714</v>
      </c>
      <c r="J175" s="836">
        <v>95.938839285714323</v>
      </c>
      <c r="K175" s="836">
        <v>95.796907216494873</v>
      </c>
      <c r="L175" s="836">
        <v>96.880500000000012</v>
      </c>
      <c r="M175" s="836">
        <v>94.352380952380955</v>
      </c>
      <c r="N175" s="836">
        <v>94.282772878409105</v>
      </c>
      <c r="O175" s="24">
        <v>97.2</v>
      </c>
      <c r="Q175" s="303">
        <f t="shared" si="28"/>
        <v>95.215265777958635</v>
      </c>
      <c r="R175" s="301">
        <f t="shared" si="20"/>
        <v>95.215265777958635</v>
      </c>
      <c r="S175" s="301" t="str">
        <f t="shared" si="21"/>
        <v>.</v>
      </c>
    </row>
    <row r="176" spans="2:19" ht="20.25" hidden="1" customHeight="1">
      <c r="B176" s="69"/>
      <c r="C176" s="36" t="s">
        <v>157</v>
      </c>
      <c r="D176" s="19" t="s">
        <v>267</v>
      </c>
      <c r="E176" s="26">
        <f t="shared" si="26"/>
        <v>215</v>
      </c>
      <c r="F176" s="26">
        <f t="shared" si="27"/>
        <v>121</v>
      </c>
      <c r="G176" s="19">
        <f t="shared" si="29"/>
        <v>29</v>
      </c>
      <c r="H176" s="602">
        <f t="array" ref="H176">SUMPRODUCT($J$3:$O$3,J176:O176)/SUM(($J$3:$O$3)*(J176:O176&lt;&gt;"."))</f>
        <v>93.693716061834053</v>
      </c>
      <c r="I176" s="20">
        <f t="array" ref="I176">SUMPRODUCT($J$3:$N$3,J176:N176)/SUM(($J$3:$N$3)*(J176:N176&lt;&gt;"."))</f>
        <v>93.493385328246376</v>
      </c>
      <c r="J176" s="836">
        <v>93.645565710185892</v>
      </c>
      <c r="K176" s="836">
        <v>94.274438697942102</v>
      </c>
      <c r="L176" s="836">
        <v>92.839383561643828</v>
      </c>
      <c r="M176" s="836">
        <v>92.91746929541047</v>
      </c>
      <c r="N176" s="836">
        <v>93.341204946306831</v>
      </c>
      <c r="O176" s="24">
        <v>97.5</v>
      </c>
      <c r="Q176" s="303">
        <f t="shared" si="28"/>
        <v>93.693716061834053</v>
      </c>
      <c r="R176" s="301">
        <f t="shared" si="20"/>
        <v>93.693716061834053</v>
      </c>
      <c r="S176" s="301" t="str">
        <f t="shared" si="21"/>
        <v>.</v>
      </c>
    </row>
    <row r="177" spans="2:19" ht="20.25" hidden="1" customHeight="1">
      <c r="B177" s="69"/>
      <c r="C177" s="36" t="s">
        <v>158</v>
      </c>
      <c r="D177" s="19" t="s">
        <v>267</v>
      </c>
      <c r="E177" s="26">
        <f t="shared" si="26"/>
        <v>151</v>
      </c>
      <c r="F177" s="26">
        <f t="shared" si="27"/>
        <v>67</v>
      </c>
      <c r="G177" s="19">
        <f t="shared" si="29"/>
        <v>25</v>
      </c>
      <c r="H177" s="602">
        <f t="array" ref="H177">SUMPRODUCT($J$3:$O$3,J177:O177)/SUM(($J$3:$O$3)*(J177:O177&lt;&gt;"."))</f>
        <v>95.256000407524951</v>
      </c>
      <c r="I177" s="20">
        <f t="array" ref="I177">SUMPRODUCT($J$3:$N$3,J177:N177)/SUM(($J$3:$N$3)*(J177:N177&lt;&gt;"."))</f>
        <v>95.022105692131532</v>
      </c>
      <c r="J177" s="836">
        <v>94.686368953297134</v>
      </c>
      <c r="K177" s="836">
        <v>95.443981481481487</v>
      </c>
      <c r="L177" s="836">
        <v>93.645247543461821</v>
      </c>
      <c r="M177" s="836">
        <v>93.879916101055798</v>
      </c>
      <c r="N177" s="836">
        <v>95.357842430965917</v>
      </c>
      <c r="O177" s="24">
        <v>99.7</v>
      </c>
      <c r="Q177" s="303">
        <f t="shared" si="28"/>
        <v>95.256000407524951</v>
      </c>
      <c r="R177" s="301">
        <f t="shared" si="20"/>
        <v>95.256000407524951</v>
      </c>
      <c r="S177" s="301" t="str">
        <f t="shared" si="21"/>
        <v>.</v>
      </c>
    </row>
    <row r="178" spans="2:19" ht="20.25" hidden="1" customHeight="1">
      <c r="B178" s="69"/>
      <c r="C178" s="36" t="s">
        <v>159</v>
      </c>
      <c r="D178" s="19" t="s">
        <v>267</v>
      </c>
      <c r="E178" s="26">
        <f t="shared" si="26"/>
        <v>80</v>
      </c>
      <c r="F178" s="26">
        <f t="shared" si="27"/>
        <v>22</v>
      </c>
      <c r="G178" s="19">
        <f t="shared" si="29"/>
        <v>16</v>
      </c>
      <c r="H178" s="602">
        <f t="array" ref="H178">SUMPRODUCT($J$3:$O$3,J178:O178)/SUM(($J$3:$O$3)*(J178:O178&lt;&gt;"."))</f>
        <v>96.206056469053408</v>
      </c>
      <c r="I178" s="20">
        <f t="array" ref="I178">SUMPRODUCT($J$3:$N$3,J178:N178)/SUM(($J$3:$N$3)*(J178:N178&lt;&gt;"."))</f>
        <v>96.027427862161474</v>
      </c>
      <c r="J178" s="836">
        <v>95.205115938811574</v>
      </c>
      <c r="K178" s="836">
        <v>95.572549019607848</v>
      </c>
      <c r="L178" s="836">
        <v>94.914122574955911</v>
      </c>
      <c r="M178" s="836">
        <v>94.295180829271743</v>
      </c>
      <c r="N178" s="836">
        <v>96.849739785511375</v>
      </c>
      <c r="O178" s="24">
        <v>99.6</v>
      </c>
      <c r="Q178" s="303">
        <f t="shared" si="28"/>
        <v>96.206056469053408</v>
      </c>
      <c r="R178" s="301">
        <f t="shared" si="20"/>
        <v>96.206056469053408</v>
      </c>
      <c r="S178" s="301" t="str">
        <f t="shared" si="21"/>
        <v>.</v>
      </c>
    </row>
    <row r="179" spans="2:19" ht="20.25" hidden="1" customHeight="1">
      <c r="B179" s="69"/>
      <c r="C179" s="36" t="s">
        <v>160</v>
      </c>
      <c r="D179" s="19" t="s">
        <v>267</v>
      </c>
      <c r="E179" s="26">
        <f t="shared" si="26"/>
        <v>69</v>
      </c>
      <c r="F179" s="26">
        <f t="shared" si="27"/>
        <v>12</v>
      </c>
      <c r="G179" s="19">
        <f t="shared" si="29"/>
        <v>13</v>
      </c>
      <c r="H179" s="602">
        <f t="array" ref="H179">SUMPRODUCT($J$3:$O$3,J179:O179)/SUM(($J$3:$O$3)*(J179:O179&lt;&gt;"."))</f>
        <v>96.406387067276697</v>
      </c>
      <c r="I179" s="20">
        <f t="array" ref="I179">SUMPRODUCT($J$3:$N$3,J179:N179)/SUM(($J$3:$N$3)*(J179:N179&lt;&gt;"."))</f>
        <v>96.285670597133375</v>
      </c>
      <c r="J179" s="836">
        <v>95.224547511312224</v>
      </c>
      <c r="K179" s="836">
        <v>95.188034188034209</v>
      </c>
      <c r="L179" s="836">
        <v>95.782692307692315</v>
      </c>
      <c r="M179" s="836">
        <v>93.714423076923083</v>
      </c>
      <c r="N179" s="836">
        <v>97.346793682954527</v>
      </c>
      <c r="O179" s="24">
        <v>98.7</v>
      </c>
      <c r="Q179" s="303">
        <f t="shared" si="28"/>
        <v>96.406387067276697</v>
      </c>
      <c r="R179" s="301">
        <f t="shared" si="20"/>
        <v>96.406387067276697</v>
      </c>
      <c r="S179" s="301" t="str">
        <f t="shared" si="21"/>
        <v>.</v>
      </c>
    </row>
    <row r="180" spans="2:19" ht="20.25" hidden="1" customHeight="1">
      <c r="B180" s="69"/>
      <c r="C180" s="36" t="s">
        <v>161</v>
      </c>
      <c r="D180" s="19" t="s">
        <v>267</v>
      </c>
      <c r="E180" s="26">
        <f t="shared" si="26"/>
        <v>68</v>
      </c>
      <c r="F180" s="26">
        <f t="shared" si="27"/>
        <v>11</v>
      </c>
      <c r="G180" s="19">
        <f t="shared" si="29"/>
        <v>12</v>
      </c>
      <c r="H180" s="602">
        <f t="array" ref="H180">SUMPRODUCT($J$3:$O$3,J180:O180)/SUM(($J$3:$O$3)*(J180:O180&lt;&gt;"."))</f>
        <v>96.414459646245064</v>
      </c>
      <c r="I180" s="20">
        <f t="array" ref="I180">SUMPRODUCT($J$3:$N$3,J180:N180)/SUM(($J$3:$N$3)*(J180:N180&lt;&gt;"."))</f>
        <v>96.267852259205341</v>
      </c>
      <c r="J180" s="836">
        <v>95.012559241706114</v>
      </c>
      <c r="K180" s="836">
        <v>96.007905982905982</v>
      </c>
      <c r="L180" s="836">
        <v>94.084057971014502</v>
      </c>
      <c r="M180" s="836">
        <v>92.916999999999987</v>
      </c>
      <c r="N180" s="836">
        <v>97.523145276704554</v>
      </c>
      <c r="O180" s="24">
        <v>99.2</v>
      </c>
      <c r="Q180" s="303">
        <f t="shared" si="28"/>
        <v>96.414459646245064</v>
      </c>
      <c r="R180" s="301">
        <f t="shared" si="20"/>
        <v>96.414459646245064</v>
      </c>
      <c r="S180" s="301" t="str">
        <f t="shared" si="21"/>
        <v>.</v>
      </c>
    </row>
    <row r="181" spans="2:19" ht="20.25" hidden="1" customHeight="1">
      <c r="B181" s="69"/>
      <c r="C181" s="36" t="s">
        <v>162</v>
      </c>
      <c r="D181" s="19" t="s">
        <v>267</v>
      </c>
      <c r="E181" s="26">
        <f t="shared" si="26"/>
        <v>182</v>
      </c>
      <c r="F181" s="26">
        <f t="shared" si="27"/>
        <v>93</v>
      </c>
      <c r="G181" s="19">
        <f t="shared" si="29"/>
        <v>27</v>
      </c>
      <c r="H181" s="602">
        <f t="array" ref="H181">SUMPRODUCT($J$3:$O$3,J181:O181)/SUM(($J$3:$O$3)*(J181:O181&lt;&gt;"."))</f>
        <v>94.650268917755781</v>
      </c>
      <c r="I181" s="20">
        <f t="array" ref="I181">SUMPRODUCT($J$3:$N$3,J181:N181)/SUM(($J$3:$N$3)*(J181:N181&lt;&gt;"."))</f>
        <v>94.410809387111357</v>
      </c>
      <c r="J181" s="836">
        <v>95.09976557450679</v>
      </c>
      <c r="K181" s="836">
        <v>96.235398230088521</v>
      </c>
      <c r="L181" s="836">
        <v>94.287340201781205</v>
      </c>
      <c r="M181" s="836">
        <v>92.209000000000003</v>
      </c>
      <c r="N181" s="836">
        <v>93.721853199715909</v>
      </c>
      <c r="O181" s="24">
        <v>99.2</v>
      </c>
      <c r="Q181" s="303">
        <f t="shared" si="28"/>
        <v>94.650268917755781</v>
      </c>
      <c r="R181" s="301">
        <f t="shared" si="20"/>
        <v>94.650268917755781</v>
      </c>
      <c r="S181" s="301" t="str">
        <f t="shared" si="21"/>
        <v>.</v>
      </c>
    </row>
    <row r="182" spans="2:19" ht="20.25" hidden="1" customHeight="1">
      <c r="B182" s="69"/>
      <c r="C182" s="36" t="s">
        <v>163</v>
      </c>
      <c r="D182" s="19" t="s">
        <v>267</v>
      </c>
      <c r="E182" s="26">
        <f t="shared" si="26"/>
        <v>77</v>
      </c>
      <c r="F182" s="26">
        <f t="shared" si="27"/>
        <v>19</v>
      </c>
      <c r="G182" s="19">
        <f t="shared" si="29"/>
        <v>15</v>
      </c>
      <c r="H182" s="602">
        <f t="array" ref="H182">SUMPRODUCT($J$3:$O$3,J182:O182)/SUM(($J$3:$O$3)*(J182:O182&lt;&gt;"."))</f>
        <v>96.241323622149537</v>
      </c>
      <c r="I182" s="20">
        <f t="array" ref="I182">SUMPRODUCT($J$3:$N$3,J182:N182)/SUM(($J$3:$N$3)*(J182:N182&lt;&gt;"."))</f>
        <v>96.080340654894258</v>
      </c>
      <c r="J182" s="836">
        <v>96.568091204390811</v>
      </c>
      <c r="K182" s="836">
        <v>97.812469575200907</v>
      </c>
      <c r="L182" s="836">
        <v>94.714035087719296</v>
      </c>
      <c r="M182" s="836">
        <v>94.4</v>
      </c>
      <c r="N182" s="836">
        <v>95.592590105397719</v>
      </c>
      <c r="O182" s="24">
        <v>99.3</v>
      </c>
      <c r="Q182" s="303">
        <f t="shared" si="28"/>
        <v>96.241323622149537</v>
      </c>
      <c r="R182" s="301">
        <f t="shared" si="20"/>
        <v>96.241323622149537</v>
      </c>
      <c r="S182" s="301" t="str">
        <f t="shared" si="21"/>
        <v>.</v>
      </c>
    </row>
    <row r="183" spans="2:19" ht="20.25" hidden="1" customHeight="1">
      <c r="B183" s="69"/>
      <c r="C183" s="36" t="s">
        <v>164</v>
      </c>
      <c r="D183" s="19" t="s">
        <v>267</v>
      </c>
      <c r="E183" s="26">
        <f t="shared" si="26"/>
        <v>88</v>
      </c>
      <c r="F183" s="26">
        <f t="shared" si="27"/>
        <v>24</v>
      </c>
      <c r="G183" s="19">
        <f t="shared" si="29"/>
        <v>20</v>
      </c>
      <c r="H183" s="602">
        <f t="array" ref="H183">SUMPRODUCT($J$3:$O$3,J183:O183)/SUM(($J$3:$O$3)*(J183:O183&lt;&gt;"."))</f>
        <v>96.093055413906754</v>
      </c>
      <c r="I183" s="20">
        <f t="array" ref="I183">SUMPRODUCT($J$3:$N$3,J183:N183)/SUM(($J$3:$N$3)*(J183:N183&lt;&gt;"."))</f>
        <v>96.045321488322898</v>
      </c>
      <c r="J183" s="836">
        <v>95.82431034482758</v>
      </c>
      <c r="K183" s="836">
        <v>95.878086419753103</v>
      </c>
      <c r="L183" s="836">
        <v>96.715425531914889</v>
      </c>
      <c r="M183" s="836">
        <v>93.104411764705873</v>
      </c>
      <c r="N183" s="836">
        <v>96.266332631818202</v>
      </c>
      <c r="O183" s="24">
        <v>97</v>
      </c>
      <c r="Q183" s="303">
        <f t="shared" si="28"/>
        <v>96.093055413906754</v>
      </c>
      <c r="R183" s="301">
        <f t="shared" si="20"/>
        <v>96.093055413906754</v>
      </c>
      <c r="S183" s="301" t="str">
        <f t="shared" si="21"/>
        <v>.</v>
      </c>
    </row>
    <row r="184" spans="2:19" ht="20.25" hidden="1" customHeight="1">
      <c r="B184" s="69"/>
      <c r="C184" s="36" t="s">
        <v>165</v>
      </c>
      <c r="D184" s="19" t="s">
        <v>267</v>
      </c>
      <c r="E184" s="26">
        <f t="shared" si="26"/>
        <v>3</v>
      </c>
      <c r="F184" s="26">
        <f t="shared" si="27"/>
        <v>1</v>
      </c>
      <c r="G184" s="19">
        <f t="shared" si="29"/>
        <v>2</v>
      </c>
      <c r="H184" s="602">
        <f t="array" ref="H184">SUMPRODUCT($J$3:$O$3,J184:O184)/SUM(($J$3:$O$3)*(J184:O184&lt;&gt;"."))</f>
        <v>98.011490285942998</v>
      </c>
      <c r="I184" s="20">
        <f t="array" ref="I184">SUMPRODUCT($J$3:$N$3,J184:N184)/SUM(($J$3:$N$3)*(J184:N184&lt;&gt;"."))</f>
        <v>97.95946345888737</v>
      </c>
      <c r="J184" s="836">
        <v>97.484149484536104</v>
      </c>
      <c r="K184" s="836">
        <v>97.88440366972479</v>
      </c>
      <c r="L184" s="836">
        <v>96.715769230769226</v>
      </c>
      <c r="M184" s="836">
        <v>97.800000000000011</v>
      </c>
      <c r="N184" s="836">
        <v>98.434777433238651</v>
      </c>
      <c r="O184" s="24">
        <v>99</v>
      </c>
      <c r="Q184" s="303">
        <f t="shared" si="28"/>
        <v>98.011490285942998</v>
      </c>
      <c r="R184" s="301">
        <f t="shared" si="20"/>
        <v>98.011490285942998</v>
      </c>
      <c r="S184" s="301" t="str">
        <f t="shared" si="21"/>
        <v>.</v>
      </c>
    </row>
    <row r="185" spans="2:19" ht="20.25" hidden="1" customHeight="1">
      <c r="B185" s="69"/>
      <c r="C185" s="36" t="s">
        <v>166</v>
      </c>
      <c r="D185" s="19" t="s">
        <v>269</v>
      </c>
      <c r="E185" s="26">
        <f t="shared" si="26"/>
        <v>137</v>
      </c>
      <c r="F185" s="26">
        <f t="shared" si="27"/>
        <v>81</v>
      </c>
      <c r="G185" s="19">
        <f t="shared" si="29"/>
        <v>22</v>
      </c>
      <c r="H185" s="602">
        <f t="array" ref="H185">SUMPRODUCT($J$3:$O$3,J185:O185)/SUM(($J$3:$O$3)*(J185:O185&lt;&gt;"."))</f>
        <v>95.424813418500804</v>
      </c>
      <c r="I185" s="20">
        <f t="array" ref="I185">SUMPRODUCT($J$3:$N$3,J185:N185)/SUM(($J$3:$N$3)*(J185:N185&lt;&gt;"."))</f>
        <v>95.273487808948204</v>
      </c>
      <c r="J185" s="836">
        <v>95.229794520547955</v>
      </c>
      <c r="K185" s="836">
        <v>96.783552631578956</v>
      </c>
      <c r="L185" s="836">
        <v>94.204999999999998</v>
      </c>
      <c r="M185" s="836">
        <v>92.660000000000011</v>
      </c>
      <c r="N185" s="836">
        <v>95.317181097348467</v>
      </c>
      <c r="O185" s="24">
        <v>98.3</v>
      </c>
      <c r="Q185" s="303">
        <f t="shared" si="28"/>
        <v>95.424813418500804</v>
      </c>
      <c r="R185" s="301" t="str">
        <f t="shared" si="20"/>
        <v>.</v>
      </c>
      <c r="S185" s="301">
        <f t="shared" si="21"/>
        <v>95.424813418500804</v>
      </c>
    </row>
    <row r="186" spans="2:19" ht="20.25" hidden="1" customHeight="1">
      <c r="B186" s="69"/>
      <c r="C186" s="36" t="s">
        <v>167</v>
      </c>
      <c r="D186" s="19" t="s">
        <v>269</v>
      </c>
      <c r="E186" s="26">
        <f t="shared" si="26"/>
        <v>131</v>
      </c>
      <c r="F186" s="26">
        <f t="shared" si="27"/>
        <v>79</v>
      </c>
      <c r="G186" s="19">
        <f t="shared" si="29"/>
        <v>21</v>
      </c>
      <c r="H186" s="602">
        <f t="array" ref="H186">SUMPRODUCT($J$3:$O$3,J186:O186)/SUM(($J$3:$O$3)*(J186:O186&lt;&gt;"."))</f>
        <v>95.489038658381872</v>
      </c>
      <c r="I186" s="20">
        <f t="array" ref="I186">SUMPRODUCT($J$3:$N$3,J186:N186)/SUM(($J$3:$N$3)*(J186:N186&lt;&gt;"."))</f>
        <v>95.277935429875654</v>
      </c>
      <c r="J186" s="836">
        <v>96.521209693084671</v>
      </c>
      <c r="K186" s="836">
        <v>97.075510204081624</v>
      </c>
      <c r="L186" s="836">
        <v>95.694657723229156</v>
      </c>
      <c r="M186" s="836">
        <v>95.863095238095255</v>
      </c>
      <c r="N186" s="836">
        <v>94.034661166666666</v>
      </c>
      <c r="O186" s="24">
        <v>99.5</v>
      </c>
      <c r="Q186" s="303">
        <f t="shared" si="28"/>
        <v>95.489038658381872</v>
      </c>
      <c r="R186" s="301" t="str">
        <f t="shared" si="20"/>
        <v>.</v>
      </c>
      <c r="S186" s="301">
        <f t="shared" si="21"/>
        <v>95.489038658381872</v>
      </c>
    </row>
    <row r="187" spans="2:19" ht="20.25" hidden="1" customHeight="1">
      <c r="B187" s="69"/>
      <c r="C187" s="36" t="s">
        <v>168</v>
      </c>
      <c r="D187" s="19" t="s">
        <v>269</v>
      </c>
      <c r="E187" s="26">
        <f t="shared" si="26"/>
        <v>45</v>
      </c>
      <c r="F187" s="26">
        <f t="shared" si="27"/>
        <v>40</v>
      </c>
      <c r="G187" s="19">
        <f t="shared" si="29"/>
        <v>9</v>
      </c>
      <c r="H187" s="602">
        <f t="array" ref="H187">SUMPRODUCT($J$3:$O$3,J187:O187)/SUM(($J$3:$O$3)*(J187:O187&lt;&gt;"."))</f>
        <v>96.838972745350361</v>
      </c>
      <c r="I187" s="20">
        <f t="array" ref="I187">SUMPRODUCT($J$3:$N$3,J187:N187)/SUM(($J$3:$N$3)*(J187:N187&lt;&gt;"."))</f>
        <v>96.698918679316179</v>
      </c>
      <c r="J187" s="836">
        <v>96.792434210526295</v>
      </c>
      <c r="K187" s="836">
        <v>97.634593023255817</v>
      </c>
      <c r="L187" s="836">
        <v>96.68936170212767</v>
      </c>
      <c r="M187" s="836">
        <v>93.235526315789471</v>
      </c>
      <c r="N187" s="836">
        <v>96.605403148106049</v>
      </c>
      <c r="O187" s="24">
        <v>99.5</v>
      </c>
      <c r="Q187" s="303">
        <f t="shared" si="28"/>
        <v>96.838972745350361</v>
      </c>
      <c r="R187" s="301" t="str">
        <f t="shared" si="20"/>
        <v>.</v>
      </c>
      <c r="S187" s="301">
        <f t="shared" si="21"/>
        <v>96.838972745350361</v>
      </c>
    </row>
    <row r="188" spans="2:19" ht="20.25" hidden="1" customHeight="1">
      <c r="B188" s="69"/>
      <c r="C188" s="36" t="s">
        <v>169</v>
      </c>
      <c r="D188" s="19" t="s">
        <v>269</v>
      </c>
      <c r="E188" s="26">
        <f t="shared" si="26"/>
        <v>83</v>
      </c>
      <c r="F188" s="26">
        <f t="shared" si="27"/>
        <v>60</v>
      </c>
      <c r="G188" s="19">
        <f t="shared" si="29"/>
        <v>17</v>
      </c>
      <c r="H188" s="602">
        <f t="array" ref="H188">SUMPRODUCT($J$3:$O$3,J188:O188)/SUM(($J$3:$O$3)*(J188:O188&lt;&gt;"."))</f>
        <v>96.177740334398365</v>
      </c>
      <c r="I188" s="20">
        <f t="array" ref="I188">SUMPRODUCT($J$3:$N$3,J188:N188)/SUM(($J$3:$N$3)*(J188:N188&lt;&gt;"."))</f>
        <v>95.976568773050914</v>
      </c>
      <c r="J188" s="836">
        <v>97.764240506329116</v>
      </c>
      <c r="K188" s="836">
        <v>98.268023255813972</v>
      </c>
      <c r="L188" s="836">
        <v>96.657456140350888</v>
      </c>
      <c r="M188" s="836">
        <v>99.081666666666663</v>
      </c>
      <c r="N188" s="836">
        <v>94.188897039772741</v>
      </c>
      <c r="O188" s="24">
        <v>100</v>
      </c>
      <c r="Q188" s="303">
        <f t="shared" si="28"/>
        <v>96.177740334398365</v>
      </c>
      <c r="R188" s="301" t="str">
        <f t="shared" si="20"/>
        <v>.</v>
      </c>
      <c r="S188" s="301">
        <f t="shared" si="21"/>
        <v>96.177740334398365</v>
      </c>
    </row>
    <row r="189" spans="2:19" ht="20.25" hidden="1" customHeight="1">
      <c r="B189" s="69"/>
      <c r="C189" s="36" t="s">
        <v>170</v>
      </c>
      <c r="D189" s="19" t="s">
        <v>269</v>
      </c>
      <c r="E189" s="26">
        <f t="shared" si="26"/>
        <v>87</v>
      </c>
      <c r="F189" s="26">
        <f t="shared" si="27"/>
        <v>64</v>
      </c>
      <c r="G189" s="19">
        <f t="shared" si="29"/>
        <v>19</v>
      </c>
      <c r="H189" s="602">
        <f t="array" ref="H189">SUMPRODUCT($J$3:$O$3,J189:O189)/SUM(($J$3:$O$3)*(J189:O189&lt;&gt;"."))</f>
        <v>96.105890628287469</v>
      </c>
      <c r="I189" s="20">
        <f t="array" ref="I189">SUMPRODUCT($J$3:$N$3,J189:N189)/SUM(($J$3:$N$3)*(J189:N189&lt;&gt;"."))</f>
        <v>95.921990135039437</v>
      </c>
      <c r="J189" s="836">
        <v>95.107338425381897</v>
      </c>
      <c r="K189" s="836">
        <v>95.262096774193552</v>
      </c>
      <c r="L189" s="836">
        <v>93.929111969111958</v>
      </c>
      <c r="M189" s="836">
        <v>96.865277777777777</v>
      </c>
      <c r="N189" s="836">
        <v>96.736641844696976</v>
      </c>
      <c r="O189" s="24">
        <v>99.6</v>
      </c>
      <c r="Q189" s="303">
        <f t="shared" si="28"/>
        <v>96.105890628287469</v>
      </c>
      <c r="R189" s="301" t="str">
        <f t="shared" si="20"/>
        <v>.</v>
      </c>
      <c r="S189" s="301">
        <f t="shared" si="21"/>
        <v>96.105890628287469</v>
      </c>
    </row>
    <row r="190" spans="2:19" ht="20.25" hidden="1" customHeight="1">
      <c r="B190" s="69"/>
      <c r="C190" s="36" t="s">
        <v>171</v>
      </c>
      <c r="D190" s="19" t="s">
        <v>269</v>
      </c>
      <c r="E190" s="26">
        <f t="shared" si="26"/>
        <v>6</v>
      </c>
      <c r="F190" s="26">
        <f t="shared" si="27"/>
        <v>5</v>
      </c>
      <c r="G190" s="19">
        <f t="shared" si="29"/>
        <v>3</v>
      </c>
      <c r="H190" s="602">
        <f t="array" ref="H190">SUMPRODUCT($J$3:$O$3,J190:O190)/SUM(($J$3:$O$3)*(J190:O190&lt;&gt;"."))</f>
        <v>97.931186736042804</v>
      </c>
      <c r="I190" s="20">
        <f t="array" ref="I190">SUMPRODUCT($J$3:$N$3,J190:N190)/SUM(($J$3:$N$3)*(J190:N190&lt;&gt;"."))</f>
        <v>97.917038669518732</v>
      </c>
      <c r="J190" s="836">
        <v>97.486029411764719</v>
      </c>
      <c r="K190" s="836">
        <v>97.795175438596488</v>
      </c>
      <c r="L190" s="836">
        <v>96.857258064516117</v>
      </c>
      <c r="M190" s="836">
        <v>97.61964285714285</v>
      </c>
      <c r="N190" s="836">
        <v>98.348047927272731</v>
      </c>
      <c r="O190" s="24">
        <v>98.2</v>
      </c>
      <c r="Q190" s="303">
        <f t="shared" si="28"/>
        <v>97.931186736042804</v>
      </c>
      <c r="R190" s="301" t="str">
        <f t="shared" si="20"/>
        <v>.</v>
      </c>
      <c r="S190" s="301">
        <f t="shared" si="21"/>
        <v>97.931186736042804</v>
      </c>
    </row>
    <row r="191" spans="2:19" ht="20.25" hidden="1" customHeight="1">
      <c r="B191" s="69"/>
      <c r="C191" s="36" t="s">
        <v>172</v>
      </c>
      <c r="D191" s="19" t="s">
        <v>269</v>
      </c>
      <c r="E191" s="26">
        <f t="shared" si="26"/>
        <v>49</v>
      </c>
      <c r="F191" s="26">
        <f t="shared" si="27"/>
        <v>44</v>
      </c>
      <c r="G191" s="19">
        <f t="shared" si="29"/>
        <v>10</v>
      </c>
      <c r="H191" s="602">
        <f t="array" ref="H191">SUMPRODUCT($J$3:$O$3,J191:O191)/SUM(($J$3:$O$3)*(J191:O191&lt;&gt;"."))</f>
        <v>96.733735992707935</v>
      </c>
      <c r="I191" s="20">
        <f t="array" ref="I191">SUMPRODUCT($J$3:$N$3,J191:N191)/SUM(($J$3:$N$3)*(J191:N191&lt;&gt;"."))</f>
        <v>96.672353676534669</v>
      </c>
      <c r="J191" s="836">
        <v>95.984793814432962</v>
      </c>
      <c r="K191" s="836">
        <v>96.637037037037032</v>
      </c>
      <c r="L191" s="836">
        <v>94.316935483870978</v>
      </c>
      <c r="M191" s="836">
        <v>97.358333333333334</v>
      </c>
      <c r="N191" s="836">
        <v>97.359913538636363</v>
      </c>
      <c r="O191" s="24">
        <v>97.9</v>
      </c>
      <c r="Q191" s="303">
        <f t="shared" si="28"/>
        <v>96.733735992707935</v>
      </c>
      <c r="R191" s="301" t="str">
        <f t="shared" si="20"/>
        <v>.</v>
      </c>
      <c r="S191" s="301">
        <f t="shared" si="21"/>
        <v>96.733735992707935</v>
      </c>
    </row>
    <row r="192" spans="2:19" ht="20.25" hidden="1" customHeight="1">
      <c r="B192" s="69"/>
      <c r="C192" s="36" t="s">
        <v>173</v>
      </c>
      <c r="D192" s="19" t="s">
        <v>269</v>
      </c>
      <c r="E192" s="26">
        <f t="shared" si="26"/>
        <v>145</v>
      </c>
      <c r="F192" s="26">
        <f t="shared" si="27"/>
        <v>83</v>
      </c>
      <c r="G192" s="19">
        <f t="shared" si="29"/>
        <v>24</v>
      </c>
      <c r="H192" s="602">
        <f t="array" ref="H192">SUMPRODUCT($J$3:$O$3,J192:O192)/SUM(($J$3:$O$3)*(J192:O192&lt;&gt;"."))</f>
        <v>95.340795696865541</v>
      </c>
      <c r="I192" s="20">
        <f t="array" ref="I192">SUMPRODUCT($J$3:$N$3,J192:N192)/SUM(($J$3:$N$3)*(J192:N192&lt;&gt;"."))</f>
        <v>95.174521786174253</v>
      </c>
      <c r="J192" s="836">
        <v>94.800000000000011</v>
      </c>
      <c r="K192" s="836">
        <v>94.352314814814804</v>
      </c>
      <c r="L192" s="836">
        <v>95.331250000000011</v>
      </c>
      <c r="M192" s="836">
        <v>95.3125</v>
      </c>
      <c r="N192" s="836">
        <v>95.549043572348481</v>
      </c>
      <c r="O192" s="24">
        <v>98.5</v>
      </c>
      <c r="Q192" s="303">
        <f t="shared" si="28"/>
        <v>95.340795696865541</v>
      </c>
      <c r="R192" s="301" t="str">
        <f t="shared" si="20"/>
        <v>.</v>
      </c>
      <c r="S192" s="301">
        <f t="shared" si="21"/>
        <v>95.340795696865541</v>
      </c>
    </row>
    <row r="193" spans="2:19" ht="20.25" hidden="1" customHeight="1">
      <c r="B193" s="69"/>
      <c r="C193" s="36" t="s">
        <v>174</v>
      </c>
      <c r="D193" s="19" t="s">
        <v>269</v>
      </c>
      <c r="E193" s="26">
        <f t="shared" si="26"/>
        <v>20</v>
      </c>
      <c r="F193" s="26">
        <f t="shared" si="27"/>
        <v>19</v>
      </c>
      <c r="G193" s="19">
        <f t="shared" si="29"/>
        <v>5</v>
      </c>
      <c r="H193" s="602">
        <f t="array" ref="H193">SUMPRODUCT($J$3:$O$3,J193:O193)/SUM(($J$3:$O$3)*(J193:O193&lt;&gt;"."))</f>
        <v>97.404694606707338</v>
      </c>
      <c r="I193" s="20">
        <f t="array" ref="I193">SUMPRODUCT($J$3:$N$3,J193:N193)/SUM(($J$3:$N$3)*(J193:N193&lt;&gt;"."))</f>
        <v>97.357573270218253</v>
      </c>
      <c r="J193" s="836">
        <v>96.464108910891085</v>
      </c>
      <c r="K193" s="836">
        <v>98.057407407407396</v>
      </c>
      <c r="L193" s="836">
        <v>94.217187499999994</v>
      </c>
      <c r="M193" s="836">
        <v>95.521666666666675</v>
      </c>
      <c r="N193" s="836">
        <v>98.251037629545451</v>
      </c>
      <c r="O193" s="24">
        <v>98.3</v>
      </c>
      <c r="Q193" s="303">
        <f t="shared" si="28"/>
        <v>97.404694606707338</v>
      </c>
      <c r="R193" s="301" t="str">
        <f t="shared" si="20"/>
        <v>.</v>
      </c>
      <c r="S193" s="301">
        <f t="shared" si="21"/>
        <v>97.404694606707338</v>
      </c>
    </row>
    <row r="194" spans="2:19" ht="20.25" hidden="1" customHeight="1">
      <c r="B194" s="69"/>
      <c r="C194" s="36" t="s">
        <v>175</v>
      </c>
      <c r="D194" s="19" t="s">
        <v>269</v>
      </c>
      <c r="E194" s="26">
        <f t="shared" si="26"/>
        <v>17</v>
      </c>
      <c r="F194" s="26">
        <f t="shared" si="27"/>
        <v>16</v>
      </c>
      <c r="G194" s="19">
        <f t="shared" si="29"/>
        <v>4</v>
      </c>
      <c r="H194" s="602">
        <f t="array" ref="H194">SUMPRODUCT($J$3:$O$3,J194:O194)/SUM(($J$3:$O$3)*(J194:O194&lt;&gt;"."))</f>
        <v>97.480694667724165</v>
      </c>
      <c r="I194" s="20">
        <f t="array" ref="I194">SUMPRODUCT($J$3:$N$3,J194:N194)/SUM(($J$3:$N$3)*(J194:N194&lt;&gt;"."))</f>
        <v>97.40862596602544</v>
      </c>
      <c r="J194" s="836">
        <v>97.471016742278152</v>
      </c>
      <c r="K194" s="836">
        <v>98.284305594045705</v>
      </c>
      <c r="L194" s="836">
        <v>96.756249999999994</v>
      </c>
      <c r="M194" s="836">
        <v>95.088888888888889</v>
      </c>
      <c r="N194" s="836">
        <v>97.346235189772727</v>
      </c>
      <c r="O194" s="24">
        <v>98.85</v>
      </c>
      <c r="Q194" s="303">
        <f t="shared" si="28"/>
        <v>97.480694667724165</v>
      </c>
      <c r="R194" s="301" t="str">
        <f t="shared" si="20"/>
        <v>.</v>
      </c>
      <c r="S194" s="301">
        <f t="shared" si="21"/>
        <v>97.480694667724165</v>
      </c>
    </row>
    <row r="195" spans="2:19" ht="20.25" hidden="1" customHeight="1">
      <c r="B195" s="69"/>
      <c r="C195" s="36" t="s">
        <v>176</v>
      </c>
      <c r="D195" s="19" t="s">
        <v>269</v>
      </c>
      <c r="E195" s="26">
        <f t="shared" si="26"/>
        <v>40</v>
      </c>
      <c r="F195" s="26">
        <f t="shared" si="27"/>
        <v>37</v>
      </c>
      <c r="G195" s="19">
        <f t="shared" si="29"/>
        <v>8</v>
      </c>
      <c r="H195" s="602">
        <f t="array" ref="H195">SUMPRODUCT($J$3:$O$3,J195:O195)/SUM(($J$3:$O$3)*(J195:O195&lt;&gt;"."))</f>
        <v>96.952705296118296</v>
      </c>
      <c r="I195" s="20">
        <f t="array" ref="I195">SUMPRODUCT($J$3:$N$3,J195:N195)/SUM(($J$3:$N$3)*(J195:N195&lt;&gt;"."))</f>
        <v>96.792321364335038</v>
      </c>
      <c r="J195" s="836">
        <v>97.315829751776164</v>
      </c>
      <c r="K195" s="836">
        <v>97.784418865253798</v>
      </c>
      <c r="L195" s="836">
        <v>97.069354838709671</v>
      </c>
      <c r="M195" s="836">
        <v>96.013333333333321</v>
      </c>
      <c r="N195" s="836">
        <v>96.268812976893926</v>
      </c>
      <c r="O195" s="24">
        <v>100</v>
      </c>
      <c r="Q195" s="303">
        <f t="shared" si="28"/>
        <v>96.952705296118296</v>
      </c>
      <c r="R195" s="301" t="str">
        <f t="shared" si="20"/>
        <v>.</v>
      </c>
      <c r="S195" s="301">
        <f t="shared" si="21"/>
        <v>96.952705296118296</v>
      </c>
    </row>
    <row r="196" spans="2:19" ht="20.25" hidden="1" customHeight="1">
      <c r="B196" s="69"/>
      <c r="C196" s="36" t="s">
        <v>177</v>
      </c>
      <c r="D196" s="19" t="s">
        <v>269</v>
      </c>
      <c r="E196" s="26">
        <f t="shared" si="26"/>
        <v>85</v>
      </c>
      <c r="F196" s="26">
        <f t="shared" si="27"/>
        <v>62</v>
      </c>
      <c r="G196" s="19">
        <f t="shared" si="29"/>
        <v>18</v>
      </c>
      <c r="H196" s="602">
        <f t="array" ref="H196">SUMPRODUCT($J$3:$O$3,J196:O196)/SUM(($J$3:$O$3)*(J196:O196&lt;&gt;"."))</f>
        <v>96.124583661707689</v>
      </c>
      <c r="I196" s="20">
        <f t="array" ref="I196">SUMPRODUCT($J$3:$N$3,J196:N196)/SUM(($J$3:$N$3)*(J196:N196&lt;&gt;"."))</f>
        <v>96.070614380744942</v>
      </c>
      <c r="J196" s="836">
        <v>97.220277777777781</v>
      </c>
      <c r="K196" s="836">
        <v>96.254629629629633</v>
      </c>
      <c r="L196" s="836">
        <v>98.302884615384613</v>
      </c>
      <c r="M196" s="836">
        <v>99.62</v>
      </c>
      <c r="N196" s="836">
        <v>94.920950983712117</v>
      </c>
      <c r="O196" s="24">
        <v>97.15</v>
      </c>
      <c r="Q196" s="303">
        <f t="shared" si="28"/>
        <v>96.124583661707689</v>
      </c>
      <c r="R196" s="301" t="str">
        <f t="shared" si="20"/>
        <v>.</v>
      </c>
      <c r="S196" s="301">
        <f t="shared" si="21"/>
        <v>96.124583661707689</v>
      </c>
    </row>
    <row r="197" spans="2:19" ht="20.25" hidden="1" customHeight="1">
      <c r="B197" s="69"/>
      <c r="C197" s="36" t="s">
        <v>178</v>
      </c>
      <c r="D197" s="19" t="s">
        <v>269</v>
      </c>
      <c r="E197" s="26">
        <f t="shared" si="26"/>
        <v>34</v>
      </c>
      <c r="F197" s="26">
        <f t="shared" si="27"/>
        <v>32</v>
      </c>
      <c r="G197" s="19">
        <f t="shared" si="29"/>
        <v>6</v>
      </c>
      <c r="H197" s="602">
        <f t="array" ref="H197">SUMPRODUCT($J$3:$O$3,J197:O197)/SUM(($J$3:$O$3)*(J197:O197&lt;&gt;"."))</f>
        <v>97.019818734341527</v>
      </c>
      <c r="I197" s="20">
        <f t="array" ref="I197">SUMPRODUCT($J$3:$N$3,J197:N197)/SUM(($J$3:$N$3)*(J197:N197&lt;&gt;"."))</f>
        <v>96.947177615096351</v>
      </c>
      <c r="J197" s="836">
        <v>98.022815533980591</v>
      </c>
      <c r="K197" s="836">
        <v>98.698275862068968</v>
      </c>
      <c r="L197" s="836">
        <v>96.865909090909099</v>
      </c>
      <c r="M197" s="836">
        <v>97.939583333333346</v>
      </c>
      <c r="N197" s="836">
        <v>95.871539696212125</v>
      </c>
      <c r="O197" s="24">
        <v>98.4</v>
      </c>
      <c r="Q197" s="303">
        <f t="shared" si="28"/>
        <v>97.019818734341527</v>
      </c>
      <c r="R197" s="301" t="str">
        <f t="shared" si="20"/>
        <v>.</v>
      </c>
      <c r="S197" s="301">
        <f t="shared" si="21"/>
        <v>97.019818734341527</v>
      </c>
    </row>
    <row r="198" spans="2:19" ht="20.25" hidden="1" customHeight="1">
      <c r="B198" s="69"/>
      <c r="C198" s="36" t="s">
        <v>179</v>
      </c>
      <c r="D198" s="19" t="s">
        <v>269</v>
      </c>
      <c r="E198" s="26">
        <f t="shared" si="26"/>
        <v>2</v>
      </c>
      <c r="F198" s="26">
        <f t="shared" si="27"/>
        <v>2</v>
      </c>
      <c r="G198" s="19">
        <f t="shared" si="29"/>
        <v>1</v>
      </c>
      <c r="H198" s="602">
        <f t="array" ref="H198">SUMPRODUCT($J$3:$O$3,J198:O198)/SUM(($J$3:$O$3)*(J198:O198&lt;&gt;"."))</f>
        <v>98.056036849170155</v>
      </c>
      <c r="I198" s="20">
        <f t="array" ref="I198">SUMPRODUCT($J$3:$N$3,J198:N198)/SUM(($J$3:$N$3)*(J198:N198&lt;&gt;"."))</f>
        <v>98.09056510438964</v>
      </c>
      <c r="J198" s="836">
        <v>97.984810126582275</v>
      </c>
      <c r="K198" s="836">
        <v>98.588586956521738</v>
      </c>
      <c r="L198" s="836">
        <v>97.102173913043472</v>
      </c>
      <c r="M198" s="836">
        <v>97.237499999999997</v>
      </c>
      <c r="N198" s="836">
        <v>98.196320082196991</v>
      </c>
      <c r="O198" s="24">
        <v>97.4</v>
      </c>
      <c r="Q198" s="303">
        <f t="shared" si="28"/>
        <v>98.056036849170155</v>
      </c>
      <c r="R198" s="301" t="str">
        <f t="shared" si="20"/>
        <v>.</v>
      </c>
      <c r="S198" s="301">
        <f t="shared" si="21"/>
        <v>98.056036849170155</v>
      </c>
    </row>
    <row r="199" spans="2:19" ht="20.25" hidden="1" customHeight="1">
      <c r="B199" s="69"/>
      <c r="C199" s="36" t="s">
        <v>180</v>
      </c>
      <c r="D199" s="19" t="s">
        <v>269</v>
      </c>
      <c r="E199" s="26">
        <f t="shared" si="26"/>
        <v>37</v>
      </c>
      <c r="F199" s="26">
        <f t="shared" si="27"/>
        <v>35</v>
      </c>
      <c r="G199" s="19">
        <f t="shared" si="29"/>
        <v>7</v>
      </c>
      <c r="H199" s="602">
        <f t="array" ref="H199">SUMPRODUCT($J$3:$O$3,J199:O199)/SUM(($J$3:$O$3)*(J199:O199&lt;&gt;"."))</f>
        <v>96.969366823809835</v>
      </c>
      <c r="I199" s="20">
        <f t="array" ref="I199">SUMPRODUCT($J$3:$N$3,J199:N199)/SUM(($J$3:$N$3)*(J199:N199&lt;&gt;"."))</f>
        <v>96.809859814536665</v>
      </c>
      <c r="J199" s="836">
        <v>95.40153781089154</v>
      </c>
      <c r="K199" s="836">
        <v>94.595394736842096</v>
      </c>
      <c r="L199" s="836">
        <v>96.16690373118945</v>
      </c>
      <c r="M199" s="836">
        <v>100</v>
      </c>
      <c r="N199" s="836">
        <v>98.218181818181819</v>
      </c>
      <c r="O199" s="24">
        <v>100</v>
      </c>
      <c r="Q199" s="303">
        <f t="shared" si="28"/>
        <v>96.969366823809835</v>
      </c>
      <c r="R199" s="301" t="str">
        <f t="shared" ref="R199:R239" si="30">IF($D199=R$5,H199,".")</f>
        <v>.</v>
      </c>
      <c r="S199" s="301">
        <f t="shared" ref="S199:S239" si="31">IF($D199=S$5,H199,".")</f>
        <v>96.969366823809835</v>
      </c>
    </row>
    <row r="200" spans="2:19" ht="20.25" hidden="1" customHeight="1">
      <c r="B200" s="69"/>
      <c r="C200" s="36" t="s">
        <v>181</v>
      </c>
      <c r="D200" s="19" t="s">
        <v>269</v>
      </c>
      <c r="E200" s="26">
        <f t="shared" si="26"/>
        <v>62</v>
      </c>
      <c r="F200" s="26">
        <f t="shared" si="27"/>
        <v>53</v>
      </c>
      <c r="G200" s="19">
        <f t="shared" si="29"/>
        <v>11</v>
      </c>
      <c r="H200" s="602">
        <f t="array" ref="H200">SUMPRODUCT($J$3:$O$3,J200:O200)/SUM(($J$3:$O$3)*(J200:O200&lt;&gt;"."))</f>
        <v>96.471801264119534</v>
      </c>
      <c r="I200" s="20">
        <f t="array" ref="I200">SUMPRODUCT($J$3:$N$3,J200:N200)/SUM(($J$3:$N$3)*(J200:N200&lt;&gt;"."))</f>
        <v>96.286106593810032</v>
      </c>
      <c r="J200" s="836">
        <v>96.463144887241256</v>
      </c>
      <c r="K200" s="836">
        <v>97.913043478260875</v>
      </c>
      <c r="L200" s="836">
        <v>95.213999999999999</v>
      </c>
      <c r="M200" s="836">
        <v>93.507585470085473</v>
      </c>
      <c r="N200" s="836">
        <v>96.109068300378794</v>
      </c>
      <c r="O200" s="24">
        <v>100</v>
      </c>
      <c r="Q200" s="303">
        <f t="shared" si="28"/>
        <v>96.471801264119534</v>
      </c>
      <c r="R200" s="301" t="str">
        <f t="shared" si="30"/>
        <v>.</v>
      </c>
      <c r="S200" s="301">
        <f t="shared" si="31"/>
        <v>96.471801264119534</v>
      </c>
    </row>
    <row r="201" spans="2:19" ht="20.25" hidden="1" customHeight="1" thickBot="1">
      <c r="B201" s="68"/>
      <c r="C201" s="37" t="s">
        <v>182</v>
      </c>
      <c r="D201" s="34" t="s">
        <v>269</v>
      </c>
      <c r="E201" s="28">
        <f t="shared" si="26"/>
        <v>224</v>
      </c>
      <c r="F201" s="28">
        <f t="shared" si="27"/>
        <v>96</v>
      </c>
      <c r="G201" s="34">
        <f t="shared" si="29"/>
        <v>30</v>
      </c>
      <c r="H201" s="603">
        <f t="array" ref="H201">SUMPRODUCT($J$3:$O$3,J201:O201)/SUM(($J$3:$O$3)*(J201:O201&lt;&gt;"."))</f>
        <v>92.571377151387352</v>
      </c>
      <c r="I201" s="29">
        <f t="array" ref="I201">SUMPRODUCT($J$3:$N$3,J201:N201)/SUM(($J$3:$N$3)*(J201:N201&lt;&gt;"."))</f>
        <v>92.343554896197205</v>
      </c>
      <c r="J201" s="35">
        <v>93.705939841258086</v>
      </c>
      <c r="K201" s="35">
        <v>93.997297297297308</v>
      </c>
      <c r="L201" s="35">
        <v>92.397222222222211</v>
      </c>
      <c r="M201" s="35">
        <v>95.835388386123682</v>
      </c>
      <c r="N201" s="35">
        <v>90.981169951136366</v>
      </c>
      <c r="O201" s="33">
        <v>96.9</v>
      </c>
      <c r="Q201" s="303">
        <f t="shared" si="28"/>
        <v>92.571377151387352</v>
      </c>
      <c r="R201" s="301" t="str">
        <f t="shared" si="30"/>
        <v>.</v>
      </c>
      <c r="S201" s="301">
        <f t="shared" si="31"/>
        <v>92.571377151387352</v>
      </c>
    </row>
    <row r="202" spans="2:19" ht="20.25" hidden="1" customHeight="1">
      <c r="B202" s="72" t="s">
        <v>1144</v>
      </c>
      <c r="C202" s="73"/>
      <c r="D202" s="46" t="s">
        <v>250</v>
      </c>
      <c r="E202" s="46" t="s">
        <v>250</v>
      </c>
      <c r="F202" s="46" t="s">
        <v>250</v>
      </c>
      <c r="G202" s="46" t="s">
        <v>250</v>
      </c>
      <c r="H202" s="601">
        <f t="array" ref="H202">SUMPRODUCT($J$3:$O$3,J202:O202)/SUM(($J$3:$O$3)*(J202:O202&lt;&gt;"."))</f>
        <v>96.131442837473131</v>
      </c>
      <c r="I202" s="47">
        <f t="array" ref="I202">SUMPRODUCT($J$3:$N$3,J202:N202)/SUM(($J$3:$N$3)*(J202:N202&lt;&gt;"."))</f>
        <v>96.058711758743641</v>
      </c>
      <c r="J202" s="51">
        <v>95.35471611272331</v>
      </c>
      <c r="K202" s="51">
        <v>95.835984282885605</v>
      </c>
      <c r="L202" s="51">
        <v>94.805440804051941</v>
      </c>
      <c r="M202" s="51">
        <v>94.580166865413219</v>
      </c>
      <c r="N202" s="51">
        <v>96.762707404763987</v>
      </c>
      <c r="O202" s="52">
        <v>97.513333333333335</v>
      </c>
      <c r="Q202" s="303" t="s">
        <v>1173</v>
      </c>
      <c r="R202" s="301" t="str">
        <f t="shared" si="30"/>
        <v>.</v>
      </c>
      <c r="S202" s="301" t="str">
        <f t="shared" si="31"/>
        <v>.</v>
      </c>
    </row>
    <row r="203" spans="2:19" ht="20.25" hidden="1" customHeight="1">
      <c r="B203" s="741" t="s">
        <v>968</v>
      </c>
      <c r="C203" s="36" t="s">
        <v>183</v>
      </c>
      <c r="D203" s="19" t="s">
        <v>267</v>
      </c>
      <c r="E203" s="26">
        <f t="shared" ref="E203:E217" si="32">RANK(H203,$Q$8:$Q$239)</f>
        <v>190</v>
      </c>
      <c r="F203" s="26">
        <f t="shared" ref="F203:F217" si="33">IF(D203="4급",RANK(H203,$R$8:$R$239),IF(D203="5급",RANK(H203,$S$8:$S$239),"-"))</f>
        <v>100</v>
      </c>
      <c r="G203" s="19">
        <f>RANK(H203,$H$203:$H$217)</f>
        <v>15</v>
      </c>
      <c r="H203" s="602">
        <f t="array" ref="H203">SUMPRODUCT($J$3:$O$3,J203:O203)/SUM(($J$3:$O$3)*(J203:O203&lt;&gt;"."))</f>
        <v>94.404150313365534</v>
      </c>
      <c r="I203" s="20">
        <f t="array" ref="I203">SUMPRODUCT($J$3:$N$3,J203:N203)/SUM(($J$3:$N$3)*(J203:N203&lt;&gt;"."))</f>
        <v>94.493842435121621</v>
      </c>
      <c r="J203" s="836">
        <v>92.788455826493262</v>
      </c>
      <c r="K203" s="836">
        <v>92.821525794422683</v>
      </c>
      <c r="L203" s="836">
        <v>92.584482758620695</v>
      </c>
      <c r="M203" s="836">
        <v>93.144318181818193</v>
      </c>
      <c r="N203" s="836">
        <v>96.19922904374998</v>
      </c>
      <c r="O203" s="24">
        <v>92.7</v>
      </c>
      <c r="Q203" s="303">
        <f t="shared" ref="Q203:Q217" si="34">H203</f>
        <v>94.404150313365534</v>
      </c>
      <c r="R203" s="301">
        <f t="shared" si="30"/>
        <v>94.404150313365534</v>
      </c>
      <c r="S203" s="301" t="str">
        <f t="shared" si="31"/>
        <v>.</v>
      </c>
    </row>
    <row r="204" spans="2:19" ht="20.25" hidden="1" customHeight="1">
      <c r="B204" s="69"/>
      <c r="C204" s="36" t="s">
        <v>184</v>
      </c>
      <c r="D204" s="19" t="s">
        <v>267</v>
      </c>
      <c r="E204" s="26">
        <f t="shared" si="32"/>
        <v>90</v>
      </c>
      <c r="F204" s="26">
        <f t="shared" si="33"/>
        <v>26</v>
      </c>
      <c r="G204" s="19">
        <f t="shared" ref="G204:G217" si="35">RANK(H204,$H$203:$H$217)</f>
        <v>10</v>
      </c>
      <c r="H204" s="602">
        <f t="array" ref="H204">SUMPRODUCT($J$3:$O$3,J204:O204)/SUM(($J$3:$O$3)*(J204:O204&lt;&gt;"."))</f>
        <v>96.087446729702748</v>
      </c>
      <c r="I204" s="20">
        <f t="array" ref="I204">SUMPRODUCT($J$3:$N$3,J204:N204)/SUM(($J$3:$N$3)*(J204:N204&lt;&gt;"."))</f>
        <v>95.949943926002902</v>
      </c>
      <c r="J204" s="836">
        <v>94.045331325301234</v>
      </c>
      <c r="K204" s="836">
        <v>95.109020618556741</v>
      </c>
      <c r="L204" s="836">
        <v>93.050520833333337</v>
      </c>
      <c r="M204" s="836">
        <v>91.405952380952385</v>
      </c>
      <c r="N204" s="836">
        <v>97.854556526704542</v>
      </c>
      <c r="O204" s="24">
        <v>98.7</v>
      </c>
      <c r="Q204" s="303">
        <f t="shared" si="34"/>
        <v>96.087446729702748</v>
      </c>
      <c r="R204" s="301">
        <f t="shared" si="30"/>
        <v>96.087446729702748</v>
      </c>
      <c r="S204" s="301" t="str">
        <f t="shared" si="31"/>
        <v>.</v>
      </c>
    </row>
    <row r="205" spans="2:19" ht="20.25" hidden="1" customHeight="1">
      <c r="B205" s="69"/>
      <c r="C205" s="36" t="s">
        <v>185</v>
      </c>
      <c r="D205" s="19" t="s">
        <v>267</v>
      </c>
      <c r="E205" s="26">
        <f t="shared" si="32"/>
        <v>109</v>
      </c>
      <c r="F205" s="26">
        <f t="shared" si="33"/>
        <v>38</v>
      </c>
      <c r="G205" s="19">
        <f t="shared" si="35"/>
        <v>12</v>
      </c>
      <c r="H205" s="602">
        <f t="array" ref="H205">SUMPRODUCT($J$3:$O$3,J205:O205)/SUM(($J$3:$O$3)*(J205:O205&lt;&gt;"."))</f>
        <v>95.821062481853176</v>
      </c>
      <c r="I205" s="20">
        <f t="array" ref="I205">SUMPRODUCT($J$3:$N$3,J205:N205)/SUM(($J$3:$N$3)*(J205:N205&lt;&gt;"."))</f>
        <v>95.687960507213859</v>
      </c>
      <c r="J205" s="836">
        <v>94.912250394825492</v>
      </c>
      <c r="K205" s="836">
        <v>95.804958677685931</v>
      </c>
      <c r="L205" s="836">
        <v>94.200841011510093</v>
      </c>
      <c r="M205" s="836">
        <v>92.919313435433338</v>
      </c>
      <c r="N205" s="836">
        <v>96.46367061960224</v>
      </c>
      <c r="O205" s="24">
        <v>98.35</v>
      </c>
      <c r="Q205" s="303">
        <f t="shared" si="34"/>
        <v>95.821062481853176</v>
      </c>
      <c r="R205" s="301">
        <f t="shared" si="30"/>
        <v>95.821062481853176</v>
      </c>
      <c r="S205" s="301" t="str">
        <f t="shared" si="31"/>
        <v>.</v>
      </c>
    </row>
    <row r="206" spans="2:19" ht="20.25" hidden="1" customHeight="1">
      <c r="B206" s="69"/>
      <c r="C206" s="36" t="s">
        <v>186</v>
      </c>
      <c r="D206" s="19" t="s">
        <v>267</v>
      </c>
      <c r="E206" s="26">
        <f t="shared" si="32"/>
        <v>155</v>
      </c>
      <c r="F206" s="26">
        <f t="shared" si="33"/>
        <v>71</v>
      </c>
      <c r="G206" s="19">
        <f t="shared" si="35"/>
        <v>14</v>
      </c>
      <c r="H206" s="602">
        <f t="array" ref="H206">SUMPRODUCT($J$3:$O$3,J206:O206)/SUM(($J$3:$O$3)*(J206:O206&lt;&gt;"."))</f>
        <v>95.172782309761672</v>
      </c>
      <c r="I206" s="20">
        <f t="array" ref="I206">SUMPRODUCT($J$3:$N$3,J206:N206)/SUM(($J$3:$N$3)*(J206:N206&lt;&gt;"."))</f>
        <v>94.960823483959658</v>
      </c>
      <c r="J206" s="836">
        <v>94.534222403430704</v>
      </c>
      <c r="K206" s="836">
        <v>95.759962213584771</v>
      </c>
      <c r="L206" s="836">
        <v>94.09077380952381</v>
      </c>
      <c r="M206" s="836">
        <v>90.178333333333327</v>
      </c>
      <c r="N206" s="836">
        <v>95.38742456448864</v>
      </c>
      <c r="O206" s="24">
        <v>99.2</v>
      </c>
      <c r="Q206" s="303">
        <f t="shared" si="34"/>
        <v>95.172782309761672</v>
      </c>
      <c r="R206" s="301">
        <f t="shared" si="30"/>
        <v>95.172782309761672</v>
      </c>
      <c r="S206" s="301" t="str">
        <f t="shared" si="31"/>
        <v>.</v>
      </c>
    </row>
    <row r="207" spans="2:19" ht="20.25" hidden="1" customHeight="1">
      <c r="B207" s="69"/>
      <c r="C207" s="36" t="s">
        <v>187</v>
      </c>
      <c r="D207" s="19" t="s">
        <v>267</v>
      </c>
      <c r="E207" s="26">
        <f t="shared" si="32"/>
        <v>147</v>
      </c>
      <c r="F207" s="26">
        <f t="shared" si="33"/>
        <v>63</v>
      </c>
      <c r="G207" s="19">
        <f t="shared" si="35"/>
        <v>13</v>
      </c>
      <c r="H207" s="602">
        <f t="array" ref="H207">SUMPRODUCT($J$3:$O$3,J207:O207)/SUM(($J$3:$O$3)*(J207:O207&lt;&gt;"."))</f>
        <v>95.329732599862254</v>
      </c>
      <c r="I207" s="20">
        <f t="array" ref="I207">SUMPRODUCT($J$3:$N$3,J207:N207)/SUM(($J$3:$N$3)*(J207:N207&lt;&gt;"."))</f>
        <v>95.20498168406553</v>
      </c>
      <c r="J207" s="836">
        <v>95.176690821256045</v>
      </c>
      <c r="K207" s="836">
        <v>96.075215517241389</v>
      </c>
      <c r="L207" s="836">
        <v>92.976865671641789</v>
      </c>
      <c r="M207" s="836">
        <v>96.97499999999998</v>
      </c>
      <c r="N207" s="836">
        <v>95.233272546875</v>
      </c>
      <c r="O207" s="24">
        <v>97.7</v>
      </c>
      <c r="Q207" s="303">
        <f t="shared" si="34"/>
        <v>95.329732599862254</v>
      </c>
      <c r="R207" s="301">
        <f t="shared" si="30"/>
        <v>95.329732599862254</v>
      </c>
      <c r="S207" s="301" t="str">
        <f t="shared" si="31"/>
        <v>.</v>
      </c>
    </row>
    <row r="208" spans="2:19" ht="20.25" hidden="1" customHeight="1">
      <c r="B208" s="69"/>
      <c r="C208" s="36" t="s">
        <v>197</v>
      </c>
      <c r="D208" s="19" t="s">
        <v>267</v>
      </c>
      <c r="E208" s="26">
        <f t="shared" si="32"/>
        <v>70</v>
      </c>
      <c r="F208" s="26">
        <f t="shared" si="33"/>
        <v>13</v>
      </c>
      <c r="G208" s="19">
        <f t="shared" si="35"/>
        <v>8</v>
      </c>
      <c r="H208" s="602">
        <f t="array" ref="H208">SUMPRODUCT($J$3:$O$3,J208:O208)/SUM(($J$3:$O$3)*(J208:O208&lt;&gt;"."))</f>
        <v>96.332660694842957</v>
      </c>
      <c r="I208" s="20">
        <f t="array" ref="I208">SUMPRODUCT($J$3:$N$3,J208:N208)/SUM(($J$3:$N$3)*(J208:N208&lt;&gt;"."))</f>
        <v>96.181748099834692</v>
      </c>
      <c r="J208" s="836">
        <v>95.922666350521624</v>
      </c>
      <c r="K208" s="836">
        <v>96.196791641194608</v>
      </c>
      <c r="L208" s="836">
        <v>95.288095238095252</v>
      </c>
      <c r="M208" s="836">
        <v>96.214473684210532</v>
      </c>
      <c r="N208" s="836">
        <v>96.440829849147747</v>
      </c>
      <c r="O208" s="24">
        <v>99.2</v>
      </c>
      <c r="Q208" s="303">
        <f t="shared" si="34"/>
        <v>96.332660694842957</v>
      </c>
      <c r="R208" s="301">
        <f t="shared" si="30"/>
        <v>96.332660694842957</v>
      </c>
      <c r="S208" s="301" t="str">
        <f t="shared" si="31"/>
        <v>.</v>
      </c>
    </row>
    <row r="209" spans="2:19" ht="20.25" hidden="1" customHeight="1">
      <c r="B209" s="69"/>
      <c r="C209" s="36" t="s">
        <v>188</v>
      </c>
      <c r="D209" s="19" t="s">
        <v>269</v>
      </c>
      <c r="E209" s="26">
        <f t="shared" si="32"/>
        <v>107</v>
      </c>
      <c r="F209" s="26">
        <f t="shared" si="33"/>
        <v>70</v>
      </c>
      <c r="G209" s="19">
        <f t="shared" si="35"/>
        <v>11</v>
      </c>
      <c r="H209" s="602">
        <f t="array" ref="H209">SUMPRODUCT($J$3:$O$3,J209:O209)/SUM(($J$3:$O$3)*(J209:O209&lt;&gt;"."))</f>
        <v>95.8670719084936</v>
      </c>
      <c r="I209" s="20">
        <f t="array" ref="I209">SUMPRODUCT($J$3:$N$3,J209:N209)/SUM(($J$3:$N$3)*(J209:N209&lt;&gt;"."))</f>
        <v>95.891654640519576</v>
      </c>
      <c r="J209" s="836">
        <v>95.306918238993688</v>
      </c>
      <c r="K209" s="836">
        <v>95.763888888888914</v>
      </c>
      <c r="L209" s="836">
        <v>95.624999999999986</v>
      </c>
      <c r="M209" s="836">
        <v>91.914705882352933</v>
      </c>
      <c r="N209" s="836">
        <v>96.476391042045464</v>
      </c>
      <c r="O209" s="24">
        <v>95.4</v>
      </c>
      <c r="Q209" s="303">
        <f t="shared" si="34"/>
        <v>95.8670719084936</v>
      </c>
      <c r="R209" s="301" t="str">
        <f t="shared" si="30"/>
        <v>.</v>
      </c>
      <c r="S209" s="301">
        <f t="shared" si="31"/>
        <v>95.8670719084936</v>
      </c>
    </row>
    <row r="210" spans="2:19" ht="20.25" hidden="1" customHeight="1">
      <c r="B210" s="69"/>
      <c r="C210" s="36" t="s">
        <v>189</v>
      </c>
      <c r="D210" s="19" t="s">
        <v>267</v>
      </c>
      <c r="E210" s="26">
        <f t="shared" si="32"/>
        <v>53</v>
      </c>
      <c r="F210" s="26">
        <f t="shared" si="33"/>
        <v>7</v>
      </c>
      <c r="G210" s="19">
        <f t="shared" si="35"/>
        <v>5</v>
      </c>
      <c r="H210" s="602">
        <f t="array" ref="H210">SUMPRODUCT($J$3:$O$3,J210:O210)/SUM(($J$3:$O$3)*(J210:O210&lt;&gt;"."))</f>
        <v>96.654623641749609</v>
      </c>
      <c r="I210" s="20">
        <f t="array" ref="I210">SUMPRODUCT($J$3:$N$3,J210:N210)/SUM(($J$3:$N$3)*(J210:N210&lt;&gt;"."))</f>
        <v>96.583814359736422</v>
      </c>
      <c r="J210" s="836">
        <v>96.278795811518322</v>
      </c>
      <c r="K210" s="836">
        <v>97.465291262135935</v>
      </c>
      <c r="L210" s="836">
        <v>94.599253731343282</v>
      </c>
      <c r="M210" s="836">
        <v>95.817857142857136</v>
      </c>
      <c r="N210" s="836">
        <v>96.888832907954551</v>
      </c>
      <c r="O210" s="24">
        <v>98</v>
      </c>
      <c r="Q210" s="303">
        <f t="shared" si="34"/>
        <v>96.654623641749609</v>
      </c>
      <c r="R210" s="301">
        <f t="shared" si="30"/>
        <v>96.654623641749609</v>
      </c>
      <c r="S210" s="301" t="str">
        <f t="shared" si="31"/>
        <v>.</v>
      </c>
    </row>
    <row r="211" spans="2:19" ht="20.25" hidden="1" customHeight="1">
      <c r="B211" s="69"/>
      <c r="C211" s="36" t="s">
        <v>190</v>
      </c>
      <c r="D211" s="19" t="s">
        <v>269</v>
      </c>
      <c r="E211" s="26">
        <f t="shared" si="32"/>
        <v>21</v>
      </c>
      <c r="F211" s="26">
        <f t="shared" si="33"/>
        <v>20</v>
      </c>
      <c r="G211" s="19">
        <f t="shared" si="35"/>
        <v>3</v>
      </c>
      <c r="H211" s="602">
        <f t="array" ref="H211">SUMPRODUCT($J$3:$O$3,J211:O211)/SUM(($J$3:$O$3)*(J211:O211&lt;&gt;"."))</f>
        <v>97.396559847234855</v>
      </c>
      <c r="I211" s="20">
        <f t="array" ref="I211">SUMPRODUCT($J$3:$N$3,J211:N211)/SUM(($J$3:$N$3)*(J211:N211&lt;&gt;"."))</f>
        <v>97.280589312878803</v>
      </c>
      <c r="J211" s="836">
        <v>96.589393939393943</v>
      </c>
      <c r="K211" s="836">
        <v>96.736301369863014</v>
      </c>
      <c r="L211" s="836">
        <v>95.653750000000002</v>
      </c>
      <c r="M211" s="836">
        <v>97.994736842105269</v>
      </c>
      <c r="N211" s="836">
        <v>97.971784686363634</v>
      </c>
      <c r="O211" s="24">
        <v>99.6</v>
      </c>
      <c r="Q211" s="303">
        <f t="shared" si="34"/>
        <v>97.396559847234855</v>
      </c>
      <c r="R211" s="301" t="str">
        <f t="shared" si="30"/>
        <v>.</v>
      </c>
      <c r="S211" s="301">
        <f t="shared" si="31"/>
        <v>97.396559847234855</v>
      </c>
    </row>
    <row r="212" spans="2:19" ht="20.25" hidden="1" customHeight="1">
      <c r="B212" s="69"/>
      <c r="C212" s="36" t="s">
        <v>191</v>
      </c>
      <c r="D212" s="19" t="s">
        <v>269</v>
      </c>
      <c r="E212" s="26">
        <f t="shared" si="32"/>
        <v>12</v>
      </c>
      <c r="F212" s="26">
        <f t="shared" si="33"/>
        <v>11</v>
      </c>
      <c r="G212" s="19">
        <f t="shared" si="35"/>
        <v>2</v>
      </c>
      <c r="H212" s="602">
        <f t="array" ref="H212">SUMPRODUCT($J$3:$O$3,J212:O212)/SUM(($J$3:$O$3)*(J212:O212&lt;&gt;"."))</f>
        <v>97.592983478652584</v>
      </c>
      <c r="I212" s="20">
        <f t="array" ref="I212">SUMPRODUCT($J$3:$N$3,J212:N212)/SUM(($J$3:$N$3)*(J212:N212&lt;&gt;"."))</f>
        <v>97.555772082792203</v>
      </c>
      <c r="J212" s="836">
        <v>96.547402597402566</v>
      </c>
      <c r="K212" s="836">
        <v>96.134523809523799</v>
      </c>
      <c r="L212" s="836">
        <v>96.939772727272739</v>
      </c>
      <c r="M212" s="836">
        <v>97.217307692307699</v>
      </c>
      <c r="N212" s="836">
        <v>98.564141568181824</v>
      </c>
      <c r="O212" s="24">
        <v>98.3</v>
      </c>
      <c r="Q212" s="303">
        <f t="shared" si="34"/>
        <v>97.592983478652584</v>
      </c>
      <c r="R212" s="301" t="str">
        <f t="shared" si="30"/>
        <v>.</v>
      </c>
      <c r="S212" s="301">
        <f t="shared" si="31"/>
        <v>97.592983478652584</v>
      </c>
    </row>
    <row r="213" spans="2:19" ht="20.25" hidden="1" customHeight="1">
      <c r="B213" s="69"/>
      <c r="C213" s="36" t="s">
        <v>192</v>
      </c>
      <c r="D213" s="19" t="s">
        <v>269</v>
      </c>
      <c r="E213" s="26">
        <f t="shared" si="32"/>
        <v>63</v>
      </c>
      <c r="F213" s="26">
        <f t="shared" si="33"/>
        <v>54</v>
      </c>
      <c r="G213" s="19">
        <f t="shared" si="35"/>
        <v>6</v>
      </c>
      <c r="H213" s="602">
        <f t="array" ref="H213">SUMPRODUCT($J$3:$O$3,J213:O213)/SUM(($J$3:$O$3)*(J213:O213&lt;&gt;"."))</f>
        <v>96.468387128626887</v>
      </c>
      <c r="I213" s="20">
        <f t="array" ref="I213">SUMPRODUCT($J$3:$N$3,J213:N213)/SUM(($J$3:$N$3)*(J213:N213&lt;&gt;"."))</f>
        <v>96.443039082765154</v>
      </c>
      <c r="J213" s="836">
        <v>96.810249999999996</v>
      </c>
      <c r="K213" s="836">
        <v>96.621929824561406</v>
      </c>
      <c r="L213" s="836">
        <v>98.187962962962956</v>
      </c>
      <c r="M213" s="836">
        <v>95.15625</v>
      </c>
      <c r="N213" s="836">
        <v>96.075828165530311</v>
      </c>
      <c r="O213" s="24">
        <v>96.95</v>
      </c>
      <c r="Q213" s="303">
        <f t="shared" si="34"/>
        <v>96.468387128626887</v>
      </c>
      <c r="R213" s="301" t="str">
        <f t="shared" si="30"/>
        <v>.</v>
      </c>
      <c r="S213" s="301">
        <f t="shared" si="31"/>
        <v>96.468387128626887</v>
      </c>
    </row>
    <row r="214" spans="2:19" ht="20.25" hidden="1" customHeight="1">
      <c r="B214" s="69"/>
      <c r="C214" s="36" t="s">
        <v>193</v>
      </c>
      <c r="D214" s="19" t="s">
        <v>269</v>
      </c>
      <c r="E214" s="26">
        <f t="shared" si="32"/>
        <v>26</v>
      </c>
      <c r="F214" s="26">
        <f t="shared" si="33"/>
        <v>25</v>
      </c>
      <c r="G214" s="19">
        <f t="shared" si="35"/>
        <v>4</v>
      </c>
      <c r="H214" s="602">
        <f t="array" ref="H214">SUMPRODUCT($J$3:$O$3,J214:O214)/SUM(($J$3:$O$3)*(J214:O214&lt;&gt;"."))</f>
        <v>97.270237569287801</v>
      </c>
      <c r="I214" s="20">
        <f t="array" ref="I214">SUMPRODUCT($J$3:$N$3,J214:N214)/SUM(($J$3:$N$3)*(J214:N214&lt;&gt;"."))</f>
        <v>97.323934283460844</v>
      </c>
      <c r="J214" s="836">
        <v>96.962623762376225</v>
      </c>
      <c r="K214" s="836">
        <v>96.4883620689655</v>
      </c>
      <c r="L214" s="836">
        <v>96.889062500000023</v>
      </c>
      <c r="M214" s="836">
        <v>99.677272727272737</v>
      </c>
      <c r="N214" s="836">
        <v>97.685244804545448</v>
      </c>
      <c r="O214" s="24">
        <v>96.25</v>
      </c>
      <c r="Q214" s="303">
        <f t="shared" si="34"/>
        <v>97.270237569287801</v>
      </c>
      <c r="R214" s="301" t="str">
        <f t="shared" si="30"/>
        <v>.</v>
      </c>
      <c r="S214" s="301">
        <f t="shared" si="31"/>
        <v>97.270237569287801</v>
      </c>
    </row>
    <row r="215" spans="2:19" ht="20.25" hidden="1" customHeight="1">
      <c r="B215" s="69"/>
      <c r="C215" s="36" t="s">
        <v>194</v>
      </c>
      <c r="D215" s="19" t="s">
        <v>269</v>
      </c>
      <c r="E215" s="26">
        <f t="shared" si="32"/>
        <v>75</v>
      </c>
      <c r="F215" s="26">
        <f t="shared" si="33"/>
        <v>58</v>
      </c>
      <c r="G215" s="19">
        <f t="shared" si="35"/>
        <v>9</v>
      </c>
      <c r="H215" s="602">
        <f t="array" ref="H215">SUMPRODUCT($J$3:$O$3,J215:O215)/SUM(($J$3:$O$3)*(J215:O215&lt;&gt;"."))</f>
        <v>96.252682797658522</v>
      </c>
      <c r="I215" s="20">
        <f t="array" ref="I215">SUMPRODUCT($J$3:$N$3,J215:N215)/SUM(($J$3:$N$3)*(J215:N215&lt;&gt;"."))</f>
        <v>96.229139787008975</v>
      </c>
      <c r="J215" s="836">
        <v>94.862654320987644</v>
      </c>
      <c r="K215" s="836">
        <v>93.921195652173907</v>
      </c>
      <c r="L215" s="836">
        <v>96.11562499999998</v>
      </c>
      <c r="M215" s="836">
        <v>96.065909090909088</v>
      </c>
      <c r="N215" s="836">
        <v>97.59562525303032</v>
      </c>
      <c r="O215" s="24">
        <v>96.7</v>
      </c>
      <c r="Q215" s="303">
        <f t="shared" si="34"/>
        <v>96.252682797658522</v>
      </c>
      <c r="R215" s="301" t="str">
        <f t="shared" si="30"/>
        <v>.</v>
      </c>
      <c r="S215" s="301">
        <f t="shared" si="31"/>
        <v>96.252682797658522</v>
      </c>
    </row>
    <row r="216" spans="2:19" ht="20.25" hidden="1" customHeight="1">
      <c r="B216" s="69"/>
      <c r="C216" s="36" t="s">
        <v>195</v>
      </c>
      <c r="D216" s="19" t="s">
        <v>269</v>
      </c>
      <c r="E216" s="26">
        <f t="shared" si="32"/>
        <v>64</v>
      </c>
      <c r="F216" s="26">
        <f t="shared" si="33"/>
        <v>55</v>
      </c>
      <c r="G216" s="19">
        <f t="shared" si="35"/>
        <v>7</v>
      </c>
      <c r="H216" s="602">
        <f t="array" ref="H216">SUMPRODUCT($J$3:$O$3,J216:O216)/SUM(($J$3:$O$3)*(J216:O216&lt;&gt;"."))</f>
        <v>96.457526813359834</v>
      </c>
      <c r="I216" s="20">
        <f t="array" ref="I216">SUMPRODUCT($J$3:$N$3,J216:N216)/SUM(($J$3:$N$3)*(J216:N216&lt;&gt;"."))</f>
        <v>96.431607171957722</v>
      </c>
      <c r="J216" s="836">
        <v>95.925236360960881</v>
      </c>
      <c r="K216" s="836">
        <v>96.723943661971816</v>
      </c>
      <c r="L216" s="836">
        <v>95.892763157894734</v>
      </c>
      <c r="M216" s="836">
        <v>91.962790885585008</v>
      </c>
      <c r="N216" s="836">
        <v>96.937977982954536</v>
      </c>
      <c r="O216" s="24">
        <v>96.95</v>
      </c>
      <c r="Q216" s="303">
        <f t="shared" si="34"/>
        <v>96.457526813359834</v>
      </c>
      <c r="R216" s="301" t="str">
        <f t="shared" si="30"/>
        <v>.</v>
      </c>
      <c r="S216" s="301">
        <f t="shared" si="31"/>
        <v>96.457526813359834</v>
      </c>
    </row>
    <row r="217" spans="2:19" ht="20.25" hidden="1" customHeight="1" thickBot="1">
      <c r="B217" s="68"/>
      <c r="C217" s="37" t="s">
        <v>196</v>
      </c>
      <c r="D217" s="38" t="s">
        <v>269</v>
      </c>
      <c r="E217" s="39">
        <f t="shared" si="32"/>
        <v>10</v>
      </c>
      <c r="F217" s="39">
        <f t="shared" si="33"/>
        <v>9</v>
      </c>
      <c r="G217" s="38">
        <f t="shared" si="35"/>
        <v>1</v>
      </c>
      <c r="H217" s="603">
        <f t="array" ref="H217">SUMPRODUCT($J$3:$O$3,J217:O217)/SUM(($J$3:$O$3)*(J217:O217&lt;&gt;"."))</f>
        <v>97.657412861014166</v>
      </c>
      <c r="I217" s="29">
        <f t="array" ref="I217">SUMPRODUCT($J$3:$N$3,J217:N217)/SUM(($J$3:$N$3)*(J217:N217&lt;&gt;"."))</f>
        <v>97.602539853699113</v>
      </c>
      <c r="J217" s="35">
        <v>98.582232938837635</v>
      </c>
      <c r="K217" s="35">
        <v>98.380921052631578</v>
      </c>
      <c r="L217" s="35">
        <v>98.56150020614308</v>
      </c>
      <c r="M217" s="35">
        <v>99.205769230769221</v>
      </c>
      <c r="N217" s="35">
        <v>96.62284676856062</v>
      </c>
      <c r="O217" s="33">
        <v>98.7</v>
      </c>
      <c r="Q217" s="303">
        <f t="shared" si="34"/>
        <v>97.657412861014166</v>
      </c>
      <c r="R217" s="301" t="str">
        <f t="shared" si="30"/>
        <v>.</v>
      </c>
      <c r="S217" s="301">
        <f t="shared" si="31"/>
        <v>97.657412861014166</v>
      </c>
    </row>
    <row r="218" spans="2:19" ht="20.25" hidden="1" customHeight="1">
      <c r="B218" s="72" t="s">
        <v>1144</v>
      </c>
      <c r="C218" s="73"/>
      <c r="D218" s="46" t="s">
        <v>250</v>
      </c>
      <c r="E218" s="46" t="s">
        <v>250</v>
      </c>
      <c r="F218" s="46" t="s">
        <v>250</v>
      </c>
      <c r="G218" s="46" t="s">
        <v>250</v>
      </c>
      <c r="H218" s="601">
        <f t="array" ref="H218">SUMPRODUCT($J$3:$O$3,J218:O218)/SUM(($J$3:$O$3)*(J218:O218&lt;&gt;"."))</f>
        <v>95.993876106834904</v>
      </c>
      <c r="I218" s="47">
        <f t="array" ref="I218">SUMPRODUCT($J$3:$N$3,J218:N218)/SUM(($J$3:$N$3)*(J218:N218&lt;&gt;"."))</f>
        <v>95.818166799764285</v>
      </c>
      <c r="J218" s="51">
        <v>95.27133642618324</v>
      </c>
      <c r="K218" s="51">
        <v>95.393118097410039</v>
      </c>
      <c r="L218" s="51">
        <v>95.067499711113683</v>
      </c>
      <c r="M218" s="51">
        <v>95.225599412305513</v>
      </c>
      <c r="N218" s="51">
        <v>96.364997173345344</v>
      </c>
      <c r="O218" s="52">
        <v>99.332352941176467</v>
      </c>
      <c r="Q218" s="303" t="s">
        <v>1173</v>
      </c>
      <c r="R218" s="301" t="str">
        <f t="shared" si="30"/>
        <v>.</v>
      </c>
      <c r="S218" s="301" t="str">
        <f t="shared" si="31"/>
        <v>.</v>
      </c>
    </row>
    <row r="219" spans="2:19" ht="20.25" hidden="1" customHeight="1">
      <c r="B219" s="741" t="s">
        <v>969</v>
      </c>
      <c r="C219" s="36" t="s">
        <v>198</v>
      </c>
      <c r="D219" s="19" t="s">
        <v>267</v>
      </c>
      <c r="E219" s="26">
        <f t="shared" ref="E219:E235" si="36">RANK(H219,$Q$8:$Q$239)</f>
        <v>133</v>
      </c>
      <c r="F219" s="26">
        <f t="shared" ref="F219:F235" si="37">IF(D219="4급",RANK(H219,$R$8:$R$239),IF(D219="5급",RANK(H219,$S$8:$S$239),"-"))</f>
        <v>54</v>
      </c>
      <c r="G219" s="19">
        <f>RANK(H219,$H$219:$H$235)</f>
        <v>13</v>
      </c>
      <c r="H219" s="602">
        <f t="array" ref="H219">SUMPRODUCT($J$3:$O$3,J219:O219)/SUM(($J$3:$O$3)*(J219:O219&lt;&gt;"."))</f>
        <v>95.487059430706182</v>
      </c>
      <c r="I219" s="20">
        <f t="array" ref="I219">SUMPRODUCT($J$3:$N$3,J219:N219)/SUM(($J$3:$N$3)*(J219:N219&lt;&gt;"."))</f>
        <v>95.291641506006499</v>
      </c>
      <c r="J219" s="836">
        <v>94.919928317410736</v>
      </c>
      <c r="K219" s="836">
        <v>95.6928217821782</v>
      </c>
      <c r="L219" s="836">
        <v>94.281303086206236</v>
      </c>
      <c r="M219" s="836">
        <v>93.164130434782592</v>
      </c>
      <c r="N219" s="836">
        <v>95.663354694602262</v>
      </c>
      <c r="O219" s="24">
        <v>99.2</v>
      </c>
      <c r="Q219" s="303">
        <f t="shared" ref="Q219:Q235" si="38">H219</f>
        <v>95.487059430706182</v>
      </c>
      <c r="R219" s="301">
        <f t="shared" si="30"/>
        <v>95.487059430706182</v>
      </c>
      <c r="S219" s="301" t="str">
        <f t="shared" si="31"/>
        <v>.</v>
      </c>
    </row>
    <row r="220" spans="2:19" ht="20.25" hidden="1" customHeight="1">
      <c r="B220" s="69"/>
      <c r="C220" s="36" t="s">
        <v>199</v>
      </c>
      <c r="D220" s="19" t="s">
        <v>267</v>
      </c>
      <c r="E220" s="26">
        <f t="shared" si="36"/>
        <v>115</v>
      </c>
      <c r="F220" s="26">
        <f t="shared" si="37"/>
        <v>42</v>
      </c>
      <c r="G220" s="19">
        <f t="shared" ref="G220:G235" si="39">RANK(H220,$H$219:$H$235)</f>
        <v>9</v>
      </c>
      <c r="H220" s="602">
        <f t="array" ref="H220">SUMPRODUCT($J$3:$O$3,J220:O220)/SUM(($J$3:$O$3)*(J220:O220&lt;&gt;"."))</f>
        <v>95.74733079875439</v>
      </c>
      <c r="I220" s="20">
        <f t="array" ref="I220">SUMPRODUCT($J$3:$N$3,J220:N220)/SUM(($J$3:$N$3)*(J220:N220&lt;&gt;"."))</f>
        <v>95.591927156583566</v>
      </c>
      <c r="J220" s="836">
        <v>94.47092696629214</v>
      </c>
      <c r="K220" s="836">
        <v>95.034900990099004</v>
      </c>
      <c r="L220" s="836">
        <v>93.366964285714303</v>
      </c>
      <c r="M220" s="836">
        <v>94.702380952380949</v>
      </c>
      <c r="N220" s="836">
        <v>96.712927346874991</v>
      </c>
      <c r="O220" s="24">
        <v>98.7</v>
      </c>
      <c r="Q220" s="303">
        <f t="shared" si="38"/>
        <v>95.74733079875439</v>
      </c>
      <c r="R220" s="301">
        <f t="shared" si="30"/>
        <v>95.74733079875439</v>
      </c>
      <c r="S220" s="301" t="str">
        <f t="shared" si="31"/>
        <v>.</v>
      </c>
    </row>
    <row r="221" spans="2:19" ht="20.25" hidden="1" customHeight="1">
      <c r="B221" s="69"/>
      <c r="C221" s="36" t="s">
        <v>200</v>
      </c>
      <c r="D221" s="19" t="s">
        <v>267</v>
      </c>
      <c r="E221" s="26">
        <f t="shared" si="36"/>
        <v>136</v>
      </c>
      <c r="F221" s="26">
        <f t="shared" si="37"/>
        <v>56</v>
      </c>
      <c r="G221" s="19">
        <f t="shared" si="39"/>
        <v>14</v>
      </c>
      <c r="H221" s="602">
        <f t="array" ref="H221">SUMPRODUCT($J$3:$O$3,J221:O221)/SUM(($J$3:$O$3)*(J221:O221&lt;&gt;"."))</f>
        <v>95.448379657110976</v>
      </c>
      <c r="I221" s="20">
        <f t="array" ref="I221">SUMPRODUCT($J$3:$N$3,J221:N221)/SUM(($J$3:$N$3)*(J221:N221&lt;&gt;"."))</f>
        <v>95.253557533801029</v>
      </c>
      <c r="J221" s="836">
        <v>95.744273190045249</v>
      </c>
      <c r="K221" s="836">
        <v>95.649778761061953</v>
      </c>
      <c r="L221" s="836">
        <v>95.667982456140351</v>
      </c>
      <c r="M221" s="836">
        <v>96.427293294940355</v>
      </c>
      <c r="N221" s="836">
        <v>94.762841877556809</v>
      </c>
      <c r="O221" s="24">
        <v>99.15</v>
      </c>
      <c r="Q221" s="303">
        <f t="shared" si="38"/>
        <v>95.448379657110976</v>
      </c>
      <c r="R221" s="301">
        <f t="shared" si="30"/>
        <v>95.448379657110976</v>
      </c>
      <c r="S221" s="301" t="str">
        <f t="shared" si="31"/>
        <v>.</v>
      </c>
    </row>
    <row r="222" spans="2:19" ht="20.25" hidden="1" customHeight="1">
      <c r="B222" s="69"/>
      <c r="C222" s="36" t="s">
        <v>201</v>
      </c>
      <c r="D222" s="19" t="s">
        <v>267</v>
      </c>
      <c r="E222" s="26">
        <f t="shared" si="36"/>
        <v>122</v>
      </c>
      <c r="F222" s="26">
        <f t="shared" si="37"/>
        <v>46</v>
      </c>
      <c r="G222" s="19">
        <f t="shared" si="39"/>
        <v>11</v>
      </c>
      <c r="H222" s="602">
        <f t="array" ref="H222">SUMPRODUCT($J$3:$O$3,J222:O222)/SUM(($J$3:$O$3)*(J222:O222&lt;&gt;"."))</f>
        <v>95.558086263338069</v>
      </c>
      <c r="I222" s="20">
        <f t="array" ref="I222">SUMPRODUCT($J$3:$N$3,J222:N222)/SUM(($J$3:$N$3)*(J222:N222&lt;&gt;"."))</f>
        <v>95.324301329829538</v>
      </c>
      <c r="J222" s="836">
        <v>94.444545454545448</v>
      </c>
      <c r="K222" s="836">
        <v>95.266228070175458</v>
      </c>
      <c r="L222" s="836">
        <v>91.938513513513513</v>
      </c>
      <c r="M222" s="836">
        <v>97.3125</v>
      </c>
      <c r="N222" s="836">
        <v>96.204057205113628</v>
      </c>
      <c r="O222" s="24">
        <v>100</v>
      </c>
      <c r="Q222" s="303">
        <f t="shared" si="38"/>
        <v>95.558086263338069</v>
      </c>
      <c r="R222" s="301">
        <f t="shared" si="30"/>
        <v>95.558086263338069</v>
      </c>
      <c r="S222" s="301" t="str">
        <f t="shared" si="31"/>
        <v>.</v>
      </c>
    </row>
    <row r="223" spans="2:19" ht="20.25" hidden="1" customHeight="1">
      <c r="B223" s="69"/>
      <c r="C223" s="36" t="s">
        <v>203</v>
      </c>
      <c r="D223" s="19" t="s">
        <v>267</v>
      </c>
      <c r="E223" s="26">
        <f t="shared" si="36"/>
        <v>73</v>
      </c>
      <c r="F223" s="26">
        <f t="shared" si="37"/>
        <v>16</v>
      </c>
      <c r="G223" s="19">
        <f t="shared" si="39"/>
        <v>7</v>
      </c>
      <c r="H223" s="602">
        <f t="array" ref="H223">SUMPRODUCT($J$3:$O$3,J223:O223)/SUM(($J$3:$O$3)*(J223:O223&lt;&gt;"."))</f>
        <v>96.296470357437684</v>
      </c>
      <c r="I223" s="20">
        <f t="array" ref="I223">SUMPRODUCT($J$3:$N$3,J223:N223)/SUM(($J$3:$N$3)*(J223:N223&lt;&gt;"."))</f>
        <v>96.185758270987037</v>
      </c>
      <c r="J223" s="836">
        <v>95.254909854758182</v>
      </c>
      <c r="K223" s="836">
        <v>94.126823562948545</v>
      </c>
      <c r="L223" s="836">
        <v>95.906756756756778</v>
      </c>
      <c r="M223" s="836">
        <v>98.348529411764702</v>
      </c>
      <c r="N223" s="836">
        <v>97.116606687215892</v>
      </c>
      <c r="O223" s="24">
        <v>98.4</v>
      </c>
      <c r="Q223" s="303">
        <f t="shared" si="38"/>
        <v>96.296470357437684</v>
      </c>
      <c r="R223" s="301">
        <f t="shared" si="30"/>
        <v>96.296470357437684</v>
      </c>
      <c r="S223" s="301" t="str">
        <f t="shared" si="31"/>
        <v>.</v>
      </c>
    </row>
    <row r="224" spans="2:19" ht="20.25" hidden="1" customHeight="1">
      <c r="B224" s="69"/>
      <c r="C224" s="36" t="s">
        <v>202</v>
      </c>
      <c r="D224" s="40" t="s">
        <v>267</v>
      </c>
      <c r="E224" s="41">
        <f t="shared" si="36"/>
        <v>97</v>
      </c>
      <c r="F224" s="26">
        <f t="shared" si="37"/>
        <v>29</v>
      </c>
      <c r="G224" s="19">
        <f t="shared" si="39"/>
        <v>8</v>
      </c>
      <c r="H224" s="602">
        <f t="array" ref="H224">SUMPRODUCT($J$3:$O$3,J224:O224)/SUM(($J$3:$O$3)*(J224:O224&lt;&gt;"."))</f>
        <v>96.021706101850256</v>
      </c>
      <c r="I224" s="20">
        <f t="array" ref="I224">SUMPRODUCT($J$3:$N$3,J224:N224)/SUM(($J$3:$N$3)*(J224:N224&lt;&gt;"."))</f>
        <v>95.843901159842375</v>
      </c>
      <c r="J224" s="836">
        <v>94.271774193548382</v>
      </c>
      <c r="K224" s="836">
        <v>93.463405797101487</v>
      </c>
      <c r="L224" s="836">
        <v>95.905128205128207</v>
      </c>
      <c r="M224" s="836">
        <v>93.776562500000011</v>
      </c>
      <c r="N224" s="836">
        <v>97.416028126136368</v>
      </c>
      <c r="O224" s="24">
        <v>99.4</v>
      </c>
      <c r="Q224" s="303">
        <f t="shared" si="38"/>
        <v>96.021706101850256</v>
      </c>
      <c r="R224" s="301">
        <f t="shared" si="30"/>
        <v>96.021706101850256</v>
      </c>
      <c r="S224" s="301" t="str">
        <f t="shared" si="31"/>
        <v>.</v>
      </c>
    </row>
    <row r="225" spans="2:19" ht="20.25" hidden="1" customHeight="1">
      <c r="B225" s="69"/>
      <c r="C225" s="36" t="s">
        <v>204</v>
      </c>
      <c r="D225" s="19" t="s">
        <v>269</v>
      </c>
      <c r="E225" s="26">
        <f t="shared" si="36"/>
        <v>125</v>
      </c>
      <c r="F225" s="26">
        <f t="shared" si="37"/>
        <v>77</v>
      </c>
      <c r="G225" s="19">
        <f t="shared" si="39"/>
        <v>12</v>
      </c>
      <c r="H225" s="602">
        <f t="array" ref="H225">SUMPRODUCT($J$3:$O$3,J225:O225)/SUM(($J$3:$O$3)*(J225:O225&lt;&gt;"."))</f>
        <v>95.537813048051319</v>
      </c>
      <c r="I225" s="20">
        <f t="array" ref="I225">SUMPRODUCT($J$3:$N$3,J225:N225)/SUM(($J$3:$N$3)*(J225:N225&lt;&gt;"."))</f>
        <v>95.302961103211913</v>
      </c>
      <c r="J225" s="836">
        <v>94.107534246575355</v>
      </c>
      <c r="K225" s="836">
        <v>93.481578947368419</v>
      </c>
      <c r="L225" s="836">
        <v>96.705681818181802</v>
      </c>
      <c r="M225" s="836">
        <v>91.540384615384625</v>
      </c>
      <c r="N225" s="836">
        <v>96.498387959848472</v>
      </c>
      <c r="O225" s="24">
        <v>100</v>
      </c>
      <c r="Q225" s="303">
        <f t="shared" si="38"/>
        <v>95.537813048051319</v>
      </c>
      <c r="R225" s="301" t="str">
        <f t="shared" si="30"/>
        <v>.</v>
      </c>
      <c r="S225" s="301">
        <f t="shared" si="31"/>
        <v>95.537813048051319</v>
      </c>
    </row>
    <row r="226" spans="2:19" ht="20.25" hidden="1" customHeight="1">
      <c r="B226" s="69"/>
      <c r="C226" s="36" t="s">
        <v>205</v>
      </c>
      <c r="D226" s="19" t="s">
        <v>269</v>
      </c>
      <c r="E226" s="26">
        <f t="shared" si="36"/>
        <v>7</v>
      </c>
      <c r="F226" s="26">
        <f t="shared" si="37"/>
        <v>6</v>
      </c>
      <c r="G226" s="19">
        <f t="shared" si="39"/>
        <v>1</v>
      </c>
      <c r="H226" s="602">
        <f t="array" ref="H226">SUMPRODUCT($J$3:$O$3,J226:O226)/SUM(($J$3:$O$3)*(J226:O226&lt;&gt;"."))</f>
        <v>97.829604515409258</v>
      </c>
      <c r="I226" s="20">
        <f t="array" ref="I226">SUMPRODUCT($J$3:$N$3,J226:N226)/SUM(($J$3:$N$3)*(J226:N226&lt;&gt;"."))</f>
        <v>97.757478437272908</v>
      </c>
      <c r="J226" s="836">
        <v>97.373771421136752</v>
      </c>
      <c r="K226" s="836">
        <v>98.777205882352931</v>
      </c>
      <c r="L226" s="836">
        <v>94.254415099373091</v>
      </c>
      <c r="M226" s="836">
        <v>97.905000000000001</v>
      </c>
      <c r="N226" s="836">
        <v>98.141185453409093</v>
      </c>
      <c r="O226" s="24">
        <v>99.2</v>
      </c>
      <c r="Q226" s="303">
        <f t="shared" si="38"/>
        <v>97.829604515409258</v>
      </c>
      <c r="R226" s="301" t="str">
        <f t="shared" si="30"/>
        <v>.</v>
      </c>
      <c r="S226" s="301">
        <f t="shared" si="31"/>
        <v>97.829604515409258</v>
      </c>
    </row>
    <row r="227" spans="2:19" ht="20.25" hidden="1" customHeight="1">
      <c r="B227" s="69"/>
      <c r="C227" s="36" t="s">
        <v>206</v>
      </c>
      <c r="D227" s="19" t="s">
        <v>269</v>
      </c>
      <c r="E227" s="26">
        <f t="shared" si="36"/>
        <v>50</v>
      </c>
      <c r="F227" s="26">
        <f t="shared" si="37"/>
        <v>45</v>
      </c>
      <c r="G227" s="19">
        <f t="shared" si="39"/>
        <v>5</v>
      </c>
      <c r="H227" s="602">
        <f t="array" ref="H227">SUMPRODUCT($J$3:$O$3,J227:O227)/SUM(($J$3:$O$3)*(J227:O227&lt;&gt;"."))</f>
        <v>96.686015453244949</v>
      </c>
      <c r="I227" s="20">
        <f t="array" ref="I227">SUMPRODUCT($J$3:$N$3,J227:N227)/SUM(($J$3:$N$3)*(J227:N227&lt;&gt;"."))</f>
        <v>96.527384687626252</v>
      </c>
      <c r="J227" s="836">
        <v>96.527525252525251</v>
      </c>
      <c r="K227" s="836">
        <v>96.986842105263136</v>
      </c>
      <c r="L227" s="836">
        <v>95.982812499999994</v>
      </c>
      <c r="M227" s="836">
        <v>95.652500000000003</v>
      </c>
      <c r="N227" s="836">
        <v>96.527244122727282</v>
      </c>
      <c r="O227" s="24">
        <v>99.7</v>
      </c>
      <c r="Q227" s="303">
        <f t="shared" si="38"/>
        <v>96.686015453244949</v>
      </c>
      <c r="R227" s="301" t="str">
        <f t="shared" si="30"/>
        <v>.</v>
      </c>
      <c r="S227" s="301">
        <f t="shared" si="31"/>
        <v>96.686015453244949</v>
      </c>
    </row>
    <row r="228" spans="2:19" ht="20.25" hidden="1" customHeight="1">
      <c r="B228" s="69"/>
      <c r="C228" s="36" t="s">
        <v>207</v>
      </c>
      <c r="D228" s="19" t="s">
        <v>269</v>
      </c>
      <c r="E228" s="26">
        <f t="shared" si="36"/>
        <v>30</v>
      </c>
      <c r="F228" s="26">
        <f t="shared" si="37"/>
        <v>28</v>
      </c>
      <c r="G228" s="19">
        <f t="shared" si="39"/>
        <v>4</v>
      </c>
      <c r="H228" s="602">
        <f t="array" ref="H228">SUMPRODUCT($J$3:$O$3,J228:O228)/SUM(($J$3:$O$3)*(J228:O228&lt;&gt;"."))</f>
        <v>97.07517850816825</v>
      </c>
      <c r="I228" s="20">
        <f t="array" ref="I228">SUMPRODUCT($J$3:$N$3,J228:N228)/SUM(($J$3:$N$3)*(J228:N228&lt;&gt;"."))</f>
        <v>96.921240534913949</v>
      </c>
      <c r="J228" s="836">
        <v>96.190150670585453</v>
      </c>
      <c r="K228" s="836">
        <v>96.994736842105269</v>
      </c>
      <c r="L228" s="836">
        <v>96.655472557745284</v>
      </c>
      <c r="M228" s="836">
        <v>91.655555555555551</v>
      </c>
      <c r="N228" s="836">
        <v>97.652330399242416</v>
      </c>
      <c r="O228" s="24">
        <v>100</v>
      </c>
      <c r="Q228" s="303">
        <f t="shared" si="38"/>
        <v>97.07517850816825</v>
      </c>
      <c r="R228" s="301" t="str">
        <f t="shared" si="30"/>
        <v>.</v>
      </c>
      <c r="S228" s="301">
        <f t="shared" si="31"/>
        <v>97.07517850816825</v>
      </c>
    </row>
    <row r="229" spans="2:19" ht="20.25" hidden="1" customHeight="1">
      <c r="B229" s="69"/>
      <c r="C229" s="36" t="s">
        <v>208</v>
      </c>
      <c r="D229" s="19" t="s">
        <v>269</v>
      </c>
      <c r="E229" s="26">
        <f t="shared" si="36"/>
        <v>29</v>
      </c>
      <c r="F229" s="26">
        <f t="shared" si="37"/>
        <v>27</v>
      </c>
      <c r="G229" s="19">
        <f t="shared" si="39"/>
        <v>3</v>
      </c>
      <c r="H229" s="602">
        <f t="array" ref="H229">SUMPRODUCT($J$3:$O$3,J229:O229)/SUM(($J$3:$O$3)*(J229:O229&lt;&gt;"."))</f>
        <v>97.084315947527386</v>
      </c>
      <c r="I229" s="20">
        <f t="array" ref="I229">SUMPRODUCT($J$3:$N$3,J229:N229)/SUM(($J$3:$N$3)*(J229:N229&lt;&gt;"."))</f>
        <v>96.983490471081467</v>
      </c>
      <c r="J229" s="836">
        <v>96.60387931034478</v>
      </c>
      <c r="K229" s="836">
        <v>97.732196969696943</v>
      </c>
      <c r="L229" s="836">
        <v>94.015000000000015</v>
      </c>
      <c r="M229" s="836">
        <v>97.679999999999993</v>
      </c>
      <c r="N229" s="836">
        <v>97.363101631818182</v>
      </c>
      <c r="O229" s="24">
        <v>99</v>
      </c>
      <c r="Q229" s="303">
        <f t="shared" si="38"/>
        <v>97.084315947527386</v>
      </c>
      <c r="R229" s="301" t="str">
        <f t="shared" si="30"/>
        <v>.</v>
      </c>
      <c r="S229" s="301">
        <f t="shared" si="31"/>
        <v>97.084315947527386</v>
      </c>
    </row>
    <row r="230" spans="2:19" ht="20.25" hidden="1" customHeight="1">
      <c r="B230" s="69"/>
      <c r="C230" s="36" t="s">
        <v>209</v>
      </c>
      <c r="D230" s="19" t="s">
        <v>269</v>
      </c>
      <c r="E230" s="26">
        <f t="shared" si="36"/>
        <v>56</v>
      </c>
      <c r="F230" s="26">
        <f t="shared" si="37"/>
        <v>49</v>
      </c>
      <c r="G230" s="19">
        <f t="shared" si="39"/>
        <v>6</v>
      </c>
      <c r="H230" s="602">
        <f t="array" ref="H230">SUMPRODUCT($J$3:$O$3,J230:O230)/SUM(($J$3:$O$3)*(J230:O230&lt;&gt;"."))</f>
        <v>96.58220179494711</v>
      </c>
      <c r="I230" s="20">
        <f t="array" ref="I230">SUMPRODUCT($J$3:$N$3,J230:N230)/SUM(($J$3:$N$3)*(J230:N230&lt;&gt;"."))</f>
        <v>96.454949257839061</v>
      </c>
      <c r="J230" s="836">
        <v>97.114939024390239</v>
      </c>
      <c r="K230" s="836">
        <v>97.760869565217391</v>
      </c>
      <c r="L230" s="836">
        <v>95.534090909090907</v>
      </c>
      <c r="M230" s="836">
        <v>97.476785714285711</v>
      </c>
      <c r="N230" s="836">
        <v>95.794959491287884</v>
      </c>
      <c r="O230" s="24">
        <v>99</v>
      </c>
      <c r="Q230" s="303">
        <f t="shared" si="38"/>
        <v>96.58220179494711</v>
      </c>
      <c r="R230" s="301" t="str">
        <f t="shared" si="30"/>
        <v>.</v>
      </c>
      <c r="S230" s="301">
        <f t="shared" si="31"/>
        <v>96.58220179494711</v>
      </c>
    </row>
    <row r="231" spans="2:19" ht="20.25" hidden="1" customHeight="1">
      <c r="B231" s="69"/>
      <c r="C231" s="36" t="s">
        <v>210</v>
      </c>
      <c r="D231" s="19" t="s">
        <v>269</v>
      </c>
      <c r="E231" s="26">
        <f t="shared" si="36"/>
        <v>203</v>
      </c>
      <c r="F231" s="26">
        <f t="shared" si="37"/>
        <v>92</v>
      </c>
      <c r="G231" s="19">
        <f t="shared" si="39"/>
        <v>17</v>
      </c>
      <c r="H231" s="602">
        <f t="array" ref="H231">SUMPRODUCT($J$3:$O$3,J231:O231)/SUM(($J$3:$O$3)*(J231:O231&lt;&gt;"."))</f>
        <v>94.008381267025186</v>
      </c>
      <c r="I231" s="20">
        <f t="array" ref="I231">SUMPRODUCT($J$3:$N$3,J231:N231)/SUM(($J$3:$N$3)*(J231:N231&lt;&gt;"."))</f>
        <v>93.764085544237034</v>
      </c>
      <c r="J231" s="836">
        <v>94.721428571428589</v>
      </c>
      <c r="K231" s="836">
        <v>93.575595238095261</v>
      </c>
      <c r="L231" s="836">
        <v>96.753409090909088</v>
      </c>
      <c r="M231" s="836">
        <v>94.984615384615381</v>
      </c>
      <c r="N231" s="836">
        <v>92.80674251704545</v>
      </c>
      <c r="O231" s="24">
        <v>98.65</v>
      </c>
      <c r="Q231" s="303">
        <f t="shared" si="38"/>
        <v>94.008381267025186</v>
      </c>
      <c r="R231" s="301" t="str">
        <f t="shared" si="30"/>
        <v>.</v>
      </c>
      <c r="S231" s="301">
        <f t="shared" si="31"/>
        <v>94.008381267025186</v>
      </c>
    </row>
    <row r="232" spans="2:19" ht="20.25" hidden="1" customHeight="1">
      <c r="B232" s="69"/>
      <c r="C232" s="36" t="s">
        <v>211</v>
      </c>
      <c r="D232" s="19" t="s">
        <v>269</v>
      </c>
      <c r="E232" s="26">
        <f t="shared" si="36"/>
        <v>185</v>
      </c>
      <c r="F232" s="26">
        <f t="shared" si="37"/>
        <v>90</v>
      </c>
      <c r="G232" s="19">
        <f t="shared" si="39"/>
        <v>16</v>
      </c>
      <c r="H232" s="602">
        <f t="array" ref="H232">SUMPRODUCT($J$3:$O$3,J232:O232)/SUM(($J$3:$O$3)*(J232:O232&lt;&gt;"."))</f>
        <v>94.617325374118593</v>
      </c>
      <c r="I232" s="20">
        <f t="array" ref="I232">SUMPRODUCT($J$3:$N$3,J232:N232)/SUM(($J$3:$N$3)*(J232:N232&lt;&gt;"."))</f>
        <v>94.360342499072203</v>
      </c>
      <c r="J232" s="836">
        <v>94.125842696629221</v>
      </c>
      <c r="K232" s="836">
        <v>93.389500000000012</v>
      </c>
      <c r="L232" s="836">
        <v>93.894230769230774</v>
      </c>
      <c r="M232" s="836">
        <v>97.421153846153842</v>
      </c>
      <c r="N232" s="836">
        <v>94.594842301515172</v>
      </c>
      <c r="O232" s="24">
        <v>99.5</v>
      </c>
      <c r="Q232" s="303">
        <f t="shared" si="38"/>
        <v>94.617325374118593</v>
      </c>
      <c r="R232" s="301" t="str">
        <f t="shared" si="30"/>
        <v>.</v>
      </c>
      <c r="S232" s="301">
        <f t="shared" si="31"/>
        <v>94.617325374118593</v>
      </c>
    </row>
    <row r="233" spans="2:19" ht="20.25" hidden="1" customHeight="1">
      <c r="B233" s="69"/>
      <c r="C233" s="36" t="s">
        <v>212</v>
      </c>
      <c r="D233" s="19" t="s">
        <v>269</v>
      </c>
      <c r="E233" s="26">
        <f t="shared" si="36"/>
        <v>25</v>
      </c>
      <c r="F233" s="26">
        <f t="shared" si="37"/>
        <v>24</v>
      </c>
      <c r="G233" s="19">
        <f t="shared" si="39"/>
        <v>2</v>
      </c>
      <c r="H233" s="602">
        <f t="array" ref="H233">SUMPRODUCT($J$3:$O$3,J233:O233)/SUM(($J$3:$O$3)*(J233:O233&lt;&gt;"."))</f>
        <v>97.288657815955617</v>
      </c>
      <c r="I233" s="20">
        <f t="array" ref="I233">SUMPRODUCT($J$3:$N$3,J233:N233)/SUM(($J$3:$N$3)*(J233:N233&lt;&gt;"."))</f>
        <v>97.145955595742748</v>
      </c>
      <c r="J233" s="836">
        <v>97.297608695652173</v>
      </c>
      <c r="K233" s="836">
        <v>96.729545454545445</v>
      </c>
      <c r="L233" s="836">
        <v>97.777941176470591</v>
      </c>
      <c r="M233" s="836">
        <v>98.708333333333329</v>
      </c>
      <c r="N233" s="836">
        <v>96.994302495833324</v>
      </c>
      <c r="O233" s="24">
        <v>100</v>
      </c>
      <c r="Q233" s="303">
        <f t="shared" si="38"/>
        <v>97.288657815955617</v>
      </c>
      <c r="R233" s="301" t="str">
        <f t="shared" si="30"/>
        <v>.</v>
      </c>
      <c r="S233" s="301">
        <f t="shared" si="31"/>
        <v>97.288657815955617</v>
      </c>
    </row>
    <row r="234" spans="2:19" ht="20.25" hidden="1" customHeight="1">
      <c r="B234" s="69"/>
      <c r="C234" s="36" t="s">
        <v>213</v>
      </c>
      <c r="D234" s="19" t="s">
        <v>269</v>
      </c>
      <c r="E234" s="26">
        <f t="shared" si="36"/>
        <v>146</v>
      </c>
      <c r="F234" s="26">
        <f t="shared" si="37"/>
        <v>84</v>
      </c>
      <c r="G234" s="19">
        <f t="shared" si="39"/>
        <v>15</v>
      </c>
      <c r="H234" s="602">
        <f t="array" ref="H234">SUMPRODUCT($J$3:$O$3,J234:O234)/SUM(($J$3:$O$3)*(J234:O234&lt;&gt;"."))</f>
        <v>95.335967748314403</v>
      </c>
      <c r="I234" s="20">
        <f t="array" ref="I234">SUMPRODUCT($J$3:$N$3,J234:N234)/SUM(($J$3:$N$3)*(J234:N234&lt;&gt;"."))</f>
        <v>95.129966050857263</v>
      </c>
      <c r="J234" s="836">
        <v>93.247039473684197</v>
      </c>
      <c r="K234" s="836">
        <v>93.328571428571408</v>
      </c>
      <c r="L234" s="836">
        <v>95.089772727272717</v>
      </c>
      <c r="M234" s="836">
        <v>89.583333333333329</v>
      </c>
      <c r="N234" s="836">
        <v>97.012892628030315</v>
      </c>
      <c r="O234" s="24">
        <v>99.25</v>
      </c>
      <c r="Q234" s="303">
        <f t="shared" si="38"/>
        <v>95.335967748314403</v>
      </c>
      <c r="R234" s="301" t="str">
        <f t="shared" si="30"/>
        <v>.</v>
      </c>
      <c r="S234" s="301">
        <f t="shared" si="31"/>
        <v>95.335967748314403</v>
      </c>
    </row>
    <row r="235" spans="2:19" ht="20.25" hidden="1" customHeight="1" thickBot="1">
      <c r="B235" s="68"/>
      <c r="C235" s="37" t="s">
        <v>214</v>
      </c>
      <c r="D235" s="34" t="s">
        <v>269</v>
      </c>
      <c r="E235" s="28">
        <f t="shared" si="36"/>
        <v>119</v>
      </c>
      <c r="F235" s="28">
        <f t="shared" si="37"/>
        <v>75</v>
      </c>
      <c r="G235" s="34">
        <f t="shared" si="39"/>
        <v>10</v>
      </c>
      <c r="H235" s="603">
        <f t="array" ref="H235">SUMPRODUCT($J$3:$O$3,J235:O235)/SUM(($J$3:$O$3)*(J235:O235&lt;&gt;"."))</f>
        <v>95.704589368759073</v>
      </c>
      <c r="I235" s="29">
        <f t="array" ref="I235">SUMPRODUCT($J$3:$N$3,J235:N235)/SUM(($J$3:$N$3)*(J235:N235&lt;&gt;"."))</f>
        <v>95.504830914483236</v>
      </c>
      <c r="J235" s="35">
        <v>93.961792452830139</v>
      </c>
      <c r="K235" s="35">
        <v>94.118951612903217</v>
      </c>
      <c r="L235" s="35">
        <v>95.078125</v>
      </c>
      <c r="M235" s="35">
        <v>90.172916666666652</v>
      </c>
      <c r="N235" s="35">
        <v>97.047869376136347</v>
      </c>
      <c r="O235" s="33">
        <v>99.5</v>
      </c>
      <c r="Q235" s="303">
        <f t="shared" si="38"/>
        <v>95.704589368759073</v>
      </c>
      <c r="R235" s="301" t="str">
        <f t="shared" si="30"/>
        <v>.</v>
      </c>
      <c r="S235" s="301">
        <f t="shared" si="31"/>
        <v>95.704589368759073</v>
      </c>
    </row>
    <row r="236" spans="2:19" ht="20.25" hidden="1" customHeight="1">
      <c r="B236" s="72" t="s">
        <v>1144</v>
      </c>
      <c r="C236" s="73"/>
      <c r="D236" s="46" t="s">
        <v>250</v>
      </c>
      <c r="E236" s="46" t="s">
        <v>250</v>
      </c>
      <c r="F236" s="46" t="s">
        <v>250</v>
      </c>
      <c r="G236" s="46" t="s">
        <v>250</v>
      </c>
      <c r="H236" s="601">
        <f t="array" ref="H236">SUMPRODUCT($J$3:$O$3,J236:O236)/SUM(($J$3:$O$3)*(J236:O236&lt;&gt;"."))</f>
        <v>94.769907908778791</v>
      </c>
      <c r="I236" s="47">
        <f t="array" ref="I236">SUMPRODUCT($J$3:$N$3,J236:N236)/SUM(($J$3:$N$3)*(J236:N236&lt;&gt;"."))</f>
        <v>94.755166219767148</v>
      </c>
      <c r="J236" s="51">
        <v>94.870162778044403</v>
      </c>
      <c r="K236" s="51">
        <v>95.116965605178692</v>
      </c>
      <c r="L236" s="51">
        <v>94.430277186581492</v>
      </c>
      <c r="M236" s="51">
        <v>94.799489795918376</v>
      </c>
      <c r="N236" s="51">
        <v>94.640169661489892</v>
      </c>
      <c r="O236" s="52">
        <v>95.05</v>
      </c>
      <c r="Q236" s="303" t="s">
        <v>1173</v>
      </c>
      <c r="R236" s="301" t="str">
        <f t="shared" si="30"/>
        <v>.</v>
      </c>
      <c r="S236" s="301" t="str">
        <f t="shared" si="31"/>
        <v>.</v>
      </c>
    </row>
    <row r="237" spans="2:19" ht="20.25" hidden="1" customHeight="1">
      <c r="B237" s="741" t="s">
        <v>1</v>
      </c>
      <c r="C237" s="19" t="s">
        <v>1</v>
      </c>
      <c r="D237" s="19" t="s">
        <v>267</v>
      </c>
      <c r="E237" s="26">
        <f>RANK(H237,$Q$8:$Q$239)</f>
        <v>129</v>
      </c>
      <c r="F237" s="26">
        <f>IF(D237="4급",RANK(H237,$R$8:$R$239),IF(D237="5급",RANK(H237,$S$8:$S$239),"-"))</f>
        <v>51</v>
      </c>
      <c r="G237" s="19">
        <f>RANK(H237,$H$237:$H$239)</f>
        <v>1</v>
      </c>
      <c r="H237" s="602">
        <f t="array" ref="H237">SUMPRODUCT($J$3:$O$3,J237:O237)/SUM(($J$3:$O$3)*(J237:O237&lt;&gt;"."))</f>
        <v>95.517400433877725</v>
      </c>
      <c r="I237" s="20">
        <f t="array" ref="I237">SUMPRODUCT($J$3:$N$3,J237:N237)/SUM(($J$3:$N$3)*(J237:N237&lt;&gt;"."))</f>
        <v>95.565684667239708</v>
      </c>
      <c r="J237" s="836">
        <v>95.173153651903661</v>
      </c>
      <c r="K237" s="836">
        <v>95.268661971830994</v>
      </c>
      <c r="L237" s="836">
        <v>94.234519948650387</v>
      </c>
      <c r="M237" s="836">
        <v>96.938793103448276</v>
      </c>
      <c r="N237" s="836">
        <v>95.958215682575741</v>
      </c>
      <c r="O237" s="24">
        <v>94.6</v>
      </c>
      <c r="Q237" s="303">
        <f t="shared" ref="Q237:Q239" si="40">H237</f>
        <v>95.517400433877725</v>
      </c>
      <c r="R237" s="301">
        <f t="shared" si="30"/>
        <v>95.517400433877725</v>
      </c>
      <c r="S237" s="301" t="str">
        <f t="shared" si="31"/>
        <v>.</v>
      </c>
    </row>
    <row r="238" spans="2:19" ht="20.25" hidden="1" customHeight="1">
      <c r="B238" s="69"/>
      <c r="C238" s="835" t="s">
        <v>215</v>
      </c>
      <c r="D238" s="835" t="s">
        <v>269</v>
      </c>
      <c r="E238" s="135">
        <f>RANK(H238,$Q$8:$Q$239)</f>
        <v>196</v>
      </c>
      <c r="F238" s="135">
        <f>IF(D238="4급",RANK(H238,$R$8:$R$239),IF(D238="5급",RANK(H238,$S$8:$S$239),"-"))</f>
        <v>91</v>
      </c>
      <c r="G238" s="835">
        <f t="shared" ref="G238:G239" si="41">RANK(H238,$H$237:$H$239)</f>
        <v>2</v>
      </c>
      <c r="H238" s="605">
        <f t="array" ref="H238">SUMPRODUCT($J$3:$O$3,J238:O238)/SUM(($J$3:$O$3)*(J238:O238&lt;&gt;"."))</f>
        <v>94.256573224704695</v>
      </c>
      <c r="I238" s="136">
        <f t="array" ref="I238">SUMPRODUCT($J$3:$N$3,J238:N238)/SUM(($J$3:$N$3)*(J238:N238&lt;&gt;"."))</f>
        <v>94.191129710215478</v>
      </c>
      <c r="J238" s="838">
        <v>94.361646626112744</v>
      </c>
      <c r="K238" s="838">
        <v>94.837213864079516</v>
      </c>
      <c r="L238" s="838">
        <v>94.723913043478262</v>
      </c>
      <c r="M238" s="838">
        <v>91.697500000000005</v>
      </c>
      <c r="N238" s="838">
        <v>94.020612794318183</v>
      </c>
      <c r="O238" s="137">
        <v>95.5</v>
      </c>
      <c r="Q238" s="303">
        <f t="shared" si="40"/>
        <v>94.256573224704695</v>
      </c>
      <c r="R238" s="301" t="str">
        <f t="shared" si="30"/>
        <v>.</v>
      </c>
      <c r="S238" s="301">
        <f t="shared" si="31"/>
        <v>94.256573224704695</v>
      </c>
    </row>
    <row r="239" spans="2:19" ht="20.25" hidden="1" customHeight="1" thickBot="1">
      <c r="B239" s="68"/>
      <c r="C239" s="34" t="s">
        <v>295</v>
      </c>
      <c r="D239" s="34" t="s">
        <v>269</v>
      </c>
      <c r="E239" s="28">
        <f>RANK(H239,$Q$8:$Q$239)</f>
        <v>204</v>
      </c>
      <c r="F239" s="28">
        <f>IF(D239="4급",RANK(H239,$R$8:$R$239),IF(D239="5급",RANK(H239,$S$8:$S$239),"-"))</f>
        <v>93</v>
      </c>
      <c r="G239" s="34">
        <f t="shared" si="41"/>
        <v>3</v>
      </c>
      <c r="H239" s="603">
        <f t="array" ref="H239">SUMPRODUCT($J$3:$O$3,J239:O239)/SUM(($J$3:$O$3)*(J239:O239&lt;&gt;"."))</f>
        <v>93.94168050757574</v>
      </c>
      <c r="I239" s="29">
        <f t="array" ref="I239">SUMPRODUCT($J$3:$N$3,J239:N239)/SUM(($J$3:$N$3)*(J239:N239&lt;&gt;"."))</f>
        <v>93.94168050757574</v>
      </c>
      <c r="J239" s="35" t="s">
        <v>858</v>
      </c>
      <c r="K239" s="35" t="s">
        <v>858</v>
      </c>
      <c r="L239" s="35" t="s">
        <v>858</v>
      </c>
      <c r="M239" s="35" t="s">
        <v>858</v>
      </c>
      <c r="N239" s="35">
        <v>93.941680507575754</v>
      </c>
      <c r="O239" s="33" t="s">
        <v>858</v>
      </c>
      <c r="Q239" s="303">
        <f t="shared" si="40"/>
        <v>93.94168050757574</v>
      </c>
      <c r="R239" s="301" t="str">
        <f t="shared" si="30"/>
        <v>.</v>
      </c>
      <c r="S239" s="301">
        <f t="shared" si="31"/>
        <v>93.94168050757574</v>
      </c>
    </row>
    <row r="240" spans="2:19" ht="20.100000000000001" hidden="1" customHeight="1" thickBot="1"/>
    <row r="241" spans="2:28" s="343" customFormat="1" ht="20.100000000000001" customHeight="1">
      <c r="B241" s="973" t="s">
        <v>897</v>
      </c>
      <c r="C241" s="974"/>
      <c r="D241" s="974"/>
      <c r="E241" s="974"/>
      <c r="F241" s="974"/>
      <c r="G241" s="974"/>
      <c r="H241" s="974"/>
      <c r="I241" s="974"/>
      <c r="J241" s="974"/>
      <c r="K241" s="974"/>
      <c r="L241" s="974"/>
      <c r="M241" s="465"/>
      <c r="N241" s="465"/>
      <c r="O241" s="465"/>
      <c r="P241" s="465"/>
      <c r="Q241" s="465"/>
      <c r="R241" s="466"/>
    </row>
    <row r="242" spans="2:28" s="343" customFormat="1" ht="20.100000000000001" customHeight="1">
      <c r="B242" s="975"/>
      <c r="C242" s="976"/>
      <c r="D242" s="976"/>
      <c r="E242" s="976"/>
      <c r="F242" s="976"/>
      <c r="G242" s="976"/>
      <c r="H242" s="976"/>
      <c r="I242" s="976"/>
      <c r="J242" s="976"/>
      <c r="K242" s="976"/>
      <c r="L242" s="976"/>
      <c r="M242" s="467"/>
      <c r="N242" s="467"/>
      <c r="O242" s="467"/>
      <c r="P242" s="979" t="s">
        <v>930</v>
      </c>
      <c r="Q242" s="949" t="s">
        <v>931</v>
      </c>
      <c r="R242" s="971" t="s">
        <v>932</v>
      </c>
    </row>
    <row r="243" spans="2:28" s="343" customFormat="1" ht="20.100000000000001" customHeight="1" thickBot="1">
      <c r="B243" s="977"/>
      <c r="C243" s="978"/>
      <c r="D243" s="978"/>
      <c r="E243" s="978"/>
      <c r="F243" s="978"/>
      <c r="G243" s="978"/>
      <c r="H243" s="978"/>
      <c r="I243" s="978"/>
      <c r="J243" s="978"/>
      <c r="K243" s="978"/>
      <c r="L243" s="978"/>
      <c r="M243" s="460"/>
      <c r="N243" s="460"/>
      <c r="O243" s="460"/>
      <c r="P243" s="980"/>
      <c r="Q243" s="950"/>
      <c r="R243" s="972"/>
    </row>
    <row r="244" spans="2:28" s="464" customFormat="1" ht="20.100000000000001" customHeight="1" thickBot="1">
      <c r="B244" s="445"/>
      <c r="C244" s="445"/>
      <c r="D244" s="445"/>
      <c r="E244" s="445"/>
      <c r="F244" s="461"/>
      <c r="G244" s="462"/>
      <c r="H244" s="463"/>
      <c r="I244" s="462"/>
      <c r="J244" s="462"/>
      <c r="K244" s="462"/>
      <c r="L244" s="462"/>
      <c r="M244" s="462"/>
      <c r="N244" s="462"/>
      <c r="O244" s="462"/>
      <c r="P244" s="462"/>
      <c r="Q244" s="462"/>
    </row>
    <row r="245" spans="2:28" s="341" customFormat="1" ht="24.95" customHeight="1" thickTop="1" thickBot="1">
      <c r="B245" s="954" t="s">
        <v>898</v>
      </c>
      <c r="C245" s="959" t="s">
        <v>899</v>
      </c>
      <c r="D245" s="955" t="s">
        <v>882</v>
      </c>
      <c r="E245" s="962" t="s">
        <v>902</v>
      </c>
      <c r="F245" s="957" t="s">
        <v>884</v>
      </c>
      <c r="G245" s="960" t="s">
        <v>900</v>
      </c>
      <c r="H245" s="954"/>
      <c r="I245" s="954" t="s">
        <v>901</v>
      </c>
      <c r="J245" s="961"/>
      <c r="K245" s="961"/>
      <c r="L245" s="964" t="s">
        <v>903</v>
      </c>
      <c r="M245" s="966" t="s">
        <v>904</v>
      </c>
      <c r="N245" s="954"/>
      <c r="O245" s="954"/>
      <c r="P245" s="959"/>
      <c r="Q245" s="967" t="s">
        <v>892</v>
      </c>
      <c r="R245" s="969" t="s">
        <v>905</v>
      </c>
      <c r="T245" s="951" t="s">
        <v>909</v>
      </c>
      <c r="U245" s="952"/>
      <c r="V245" s="952"/>
      <c r="W245" s="952"/>
      <c r="X245" s="952"/>
      <c r="Y245" s="953"/>
    </row>
    <row r="246" spans="2:28" s="341" customFormat="1" ht="24.95" customHeight="1" thickTop="1">
      <c r="B246" s="954"/>
      <c r="C246" s="959"/>
      <c r="D246" s="956"/>
      <c r="E246" s="963"/>
      <c r="F246" s="958"/>
      <c r="G246" s="470" t="s">
        <v>272</v>
      </c>
      <c r="H246" s="350" t="s">
        <v>906</v>
      </c>
      <c r="I246" s="351" t="s">
        <v>907</v>
      </c>
      <c r="J246" s="352" t="s">
        <v>272</v>
      </c>
      <c r="K246" s="350" t="s">
        <v>906</v>
      </c>
      <c r="L246" s="965"/>
      <c r="M246" s="486" t="s">
        <v>888</v>
      </c>
      <c r="N246" s="481" t="s">
        <v>889</v>
      </c>
      <c r="O246" s="353" t="s">
        <v>890</v>
      </c>
      <c r="P246" s="491" t="s">
        <v>891</v>
      </c>
      <c r="Q246" s="968"/>
      <c r="R246" s="970"/>
      <c r="T246" s="354" t="s">
        <v>904</v>
      </c>
      <c r="U246" s="354" t="s">
        <v>889</v>
      </c>
      <c r="V246" s="354" t="s">
        <v>890</v>
      </c>
      <c r="W246" s="354" t="s">
        <v>891</v>
      </c>
      <c r="X246" s="354" t="s">
        <v>892</v>
      </c>
      <c r="Y246" s="354" t="s">
        <v>910</v>
      </c>
    </row>
    <row r="247" spans="2:28" ht="24.95" customHeight="1">
      <c r="B247" s="345" t="s">
        <v>908</v>
      </c>
      <c r="C247" s="475" t="str">
        <f>VLOOKUP($B247,$C$4:$O$239,2,0)</f>
        <v>4급</v>
      </c>
      <c r="D247" s="730">
        <v>93.399999999999991</v>
      </c>
      <c r="E247" s="726">
        <f>VLOOKUP($B247,$C$4:$O$239,6,0)</f>
        <v>95.102576114127004</v>
      </c>
      <c r="F247" s="731">
        <f t="shared" ref="F247:F262" si="42">E247/D247*100</f>
        <v>101.82288663182763</v>
      </c>
      <c r="G247" s="471">
        <f>RANK($F247,$F$247:$F$262)</f>
        <v>10</v>
      </c>
      <c r="H247" s="347">
        <f>RANK($F247,($F$247:$F$262,$F$264:$F$279))</f>
        <v>18</v>
      </c>
      <c r="I247" s="394">
        <f>VLOOKUP($B247,$C$4:$O$239,3,0)</f>
        <v>159</v>
      </c>
      <c r="J247" s="348">
        <f t="shared" ref="J247:J262" si="43">RANK($E247,$E$247:$E$262)</f>
        <v>13</v>
      </c>
      <c r="K247" s="349">
        <f>RANK($E247,($E$247:$E$262,$E$264:$E$279))</f>
        <v>29</v>
      </c>
      <c r="L247" s="479">
        <f>VLOOKUP($B247,$C$4:$O$239,7,0)</f>
        <v>94.981659067502108</v>
      </c>
      <c r="M247" s="487">
        <f>VLOOKUP($B247,$C$4:$O$239,8,0)</f>
        <v>94.040362829322405</v>
      </c>
      <c r="N247" s="482">
        <f>VLOOKUP($B247,$C$4:$O$239,9,0)</f>
        <v>95.669707771489541</v>
      </c>
      <c r="O247" s="346">
        <f>VLOOKUP($B247,$C$4:$O$239,10,0)</f>
        <v>89.301716658083123</v>
      </c>
      <c r="P247" s="479">
        <f>VLOOKUP($B247,$C$4:$O$239,11,0)</f>
        <v>96.283647561588737</v>
      </c>
      <c r="Q247" s="487">
        <f>VLOOKUP($B247,$C$4:$O$239,12,0)</f>
        <v>95.922955305681839</v>
      </c>
      <c r="R247" s="492">
        <f>VLOOKUP($B247,$C$4:$O$239,13,0)</f>
        <v>97.4</v>
      </c>
      <c r="T247" s="344">
        <f>RANK(M247,$M$247:$M$262)</f>
        <v>13</v>
      </c>
      <c r="U247" s="344">
        <f>RANK(N247,$N$247:$N$262)</f>
        <v>9</v>
      </c>
      <c r="V247" s="344">
        <f>RANK(O247,$O$247:$O$262)</f>
        <v>16</v>
      </c>
      <c r="W247" s="344">
        <f>RANK(P247,$P$247:$P$262)</f>
        <v>3</v>
      </c>
      <c r="X247" s="344">
        <f>RANK(Q247,$Q$247:$Q$262)</f>
        <v>10</v>
      </c>
      <c r="Y247" s="344">
        <f>RANK(R247,$R$247:$R$262)</f>
        <v>14</v>
      </c>
      <c r="AA247" s="740">
        <v>101.41176806225522</v>
      </c>
      <c r="AB247" s="739">
        <f>F247-AA247</f>
        <v>0.41111856957240889</v>
      </c>
    </row>
    <row r="248" spans="2:28" ht="24.95" customHeight="1">
      <c r="B248" s="542" t="s">
        <v>111</v>
      </c>
      <c r="C248" s="475" t="str">
        <f t="shared" ref="C248:C279" si="44">VLOOKUP($B248,$C$4:$O$239,2,0)</f>
        <v>4급</v>
      </c>
      <c r="D248" s="730">
        <v>93.399999999999991</v>
      </c>
      <c r="E248" s="726">
        <f t="shared" ref="E248:E279" si="45">VLOOKUP($B248,$C$4:$O$239,6,0)</f>
        <v>94.785886569113899</v>
      </c>
      <c r="F248" s="731">
        <f t="shared" si="42"/>
        <v>101.4838185964817</v>
      </c>
      <c r="G248" s="471">
        <f t="shared" ref="G248:G262" si="46">RANK($F248,$F$247:$F$262)</f>
        <v>13</v>
      </c>
      <c r="H248" s="347">
        <f>RANK($F248,($F$247:$F$262,$F$264:$F$279))</f>
        <v>22</v>
      </c>
      <c r="I248" s="394">
        <f t="shared" ref="I248:I279" si="47">VLOOKUP($B248,$C$4:$O$239,3,0)</f>
        <v>177</v>
      </c>
      <c r="J248" s="348">
        <f t="shared" si="43"/>
        <v>15</v>
      </c>
      <c r="K248" s="349">
        <f>RANK($E248,($E$247:$E$262,$E$264:$E$279))</f>
        <v>31</v>
      </c>
      <c r="L248" s="479">
        <f t="shared" ref="L248:L279" si="48">VLOOKUP($B248,$C$4:$O$239,7,0)</f>
        <v>94.600933230646206</v>
      </c>
      <c r="M248" s="487">
        <f t="shared" ref="M248:M279" si="49">VLOOKUP($B248,$C$4:$O$239,8,0)</f>
        <v>94.543660181694733</v>
      </c>
      <c r="N248" s="482">
        <f t="shared" ref="N248:N279" si="50">VLOOKUP($B248,$C$4:$O$239,9,0)</f>
        <v>96.537365591397858</v>
      </c>
      <c r="O248" s="346">
        <f t="shared" ref="O248:O279" si="51">VLOOKUP($B248,$C$4:$O$239,10,0)</f>
        <v>92.19288107835726</v>
      </c>
      <c r="P248" s="479">
        <f t="shared" ref="P248:P279" si="52">VLOOKUP($B248,$C$4:$O$239,11,0)</f>
        <v>90.352631578947353</v>
      </c>
      <c r="Q248" s="487">
        <f t="shared" ref="Q248:Q279" si="53">VLOOKUP($B248,$C$4:$O$239,12,0)</f>
        <v>94.658206279597678</v>
      </c>
      <c r="R248" s="492">
        <f t="shared" ref="R248:R279" si="54">VLOOKUP($B248,$C$4:$O$239,13,0)</f>
        <v>98.3</v>
      </c>
      <c r="T248" s="344">
        <f t="shared" ref="T248:T262" si="55">RANK(M248,$M$247:$M$262)</f>
        <v>11</v>
      </c>
      <c r="U248" s="344">
        <f t="shared" ref="U248:U262" si="56">RANK(N248,$N$247:$N$262)</f>
        <v>5</v>
      </c>
      <c r="V248" s="344">
        <f t="shared" ref="V248:V262" si="57">RANK(O248,$O$247:$O$262)</f>
        <v>14</v>
      </c>
      <c r="W248" s="344">
        <f t="shared" ref="W248:W262" si="58">RANK(P248,$P$247:$P$262)</f>
        <v>16</v>
      </c>
      <c r="X248" s="344">
        <f t="shared" ref="X248:X262" si="59">RANK(Q248,$Q$247:$Q$262)</f>
        <v>15</v>
      </c>
      <c r="Y248" s="344">
        <f t="shared" ref="Y248:Y262" si="60">RANK(R248,$R$247:$R$262)</f>
        <v>8</v>
      </c>
      <c r="AA248" s="740">
        <v>101.81930486668347</v>
      </c>
      <c r="AB248" s="739">
        <f t="shared" ref="AB248:AB281" si="61">F248-AA248</f>
        <v>-0.3354862702017698</v>
      </c>
    </row>
    <row r="249" spans="2:28" ht="24.95" customHeight="1">
      <c r="B249" s="345" t="s">
        <v>107</v>
      </c>
      <c r="C249" s="475" t="str">
        <f t="shared" si="44"/>
        <v>4급</v>
      </c>
      <c r="D249" s="730">
        <v>93.399999999999991</v>
      </c>
      <c r="E249" s="726">
        <f t="shared" si="45"/>
        <v>95.917862779029463</v>
      </c>
      <c r="F249" s="731">
        <f t="shared" si="42"/>
        <v>102.69578455998874</v>
      </c>
      <c r="G249" s="471">
        <f t="shared" si="46"/>
        <v>4</v>
      </c>
      <c r="H249" s="347">
        <f>RANK($F249,($F$247:$F$262,$F$264:$F$279))</f>
        <v>5</v>
      </c>
      <c r="I249" s="394">
        <f t="shared" si="47"/>
        <v>104</v>
      </c>
      <c r="J249" s="348">
        <f t="shared" si="43"/>
        <v>6</v>
      </c>
      <c r="K249" s="349">
        <f>RANK($E249,($E$247:$E$262,$E$264:$E$279))</f>
        <v>19</v>
      </c>
      <c r="L249" s="479">
        <f t="shared" si="48"/>
        <v>95.950381872662589</v>
      </c>
      <c r="M249" s="487">
        <f t="shared" si="49"/>
        <v>95.127981799870639</v>
      </c>
      <c r="N249" s="482">
        <f t="shared" si="50"/>
        <v>95.425913289513005</v>
      </c>
      <c r="O249" s="346">
        <f t="shared" si="51"/>
        <v>94.242866908732282</v>
      </c>
      <c r="P249" s="479">
        <f t="shared" si="52"/>
        <v>96.092105263157876</v>
      </c>
      <c r="Q249" s="487">
        <f t="shared" si="53"/>
        <v>96.772781945454554</v>
      </c>
      <c r="R249" s="492">
        <f t="shared" si="54"/>
        <v>95.3</v>
      </c>
      <c r="T249" s="344">
        <f t="shared" si="55"/>
        <v>9</v>
      </c>
      <c r="U249" s="344">
        <f t="shared" si="56"/>
        <v>11</v>
      </c>
      <c r="V249" s="344">
        <f t="shared" si="57"/>
        <v>7</v>
      </c>
      <c r="W249" s="344">
        <f t="shared" si="58"/>
        <v>4</v>
      </c>
      <c r="X249" s="344">
        <f t="shared" si="59"/>
        <v>5</v>
      </c>
      <c r="Y249" s="344">
        <f t="shared" si="60"/>
        <v>15</v>
      </c>
      <c r="AA249" s="740">
        <v>101.94546075803004</v>
      </c>
      <c r="AB249" s="739">
        <f t="shared" si="61"/>
        <v>0.75032380195870019</v>
      </c>
    </row>
    <row r="250" spans="2:28" ht="24.95" customHeight="1">
      <c r="B250" s="345" t="s">
        <v>105</v>
      </c>
      <c r="C250" s="475" t="str">
        <f t="shared" si="44"/>
        <v>4급</v>
      </c>
      <c r="D250" s="730">
        <v>93.399999999999991</v>
      </c>
      <c r="E250" s="726">
        <f t="shared" si="45"/>
        <v>95.358663878262348</v>
      </c>
      <c r="F250" s="731">
        <f t="shared" si="42"/>
        <v>102.09707053347148</v>
      </c>
      <c r="G250" s="471">
        <f t="shared" si="46"/>
        <v>8</v>
      </c>
      <c r="H250" s="347">
        <f>RANK($F250,($F$247:$F$262,$F$264:$F$279))</f>
        <v>13</v>
      </c>
      <c r="I250" s="394">
        <f t="shared" si="47"/>
        <v>144</v>
      </c>
      <c r="J250" s="348">
        <f t="shared" si="43"/>
        <v>11</v>
      </c>
      <c r="K250" s="349">
        <f>RANK($E250,($E$247:$E$262,$E$264:$E$279))</f>
        <v>27</v>
      </c>
      <c r="L250" s="479">
        <f t="shared" si="48"/>
        <v>95.24069881922351</v>
      </c>
      <c r="M250" s="487">
        <f t="shared" si="49"/>
        <v>93.535606060606099</v>
      </c>
      <c r="N250" s="482">
        <f t="shared" si="50"/>
        <v>93.998095238095246</v>
      </c>
      <c r="O250" s="346">
        <f t="shared" si="51"/>
        <v>92.664285714285711</v>
      </c>
      <c r="P250" s="479">
        <f t="shared" si="52"/>
        <v>92.870833333333337</v>
      </c>
      <c r="Q250" s="487">
        <f t="shared" si="53"/>
        <v>96.945791577840922</v>
      </c>
      <c r="R250" s="492">
        <f t="shared" si="54"/>
        <v>97.6</v>
      </c>
      <c r="T250" s="344">
        <f t="shared" si="55"/>
        <v>16</v>
      </c>
      <c r="U250" s="344">
        <f t="shared" si="56"/>
        <v>16</v>
      </c>
      <c r="V250" s="344">
        <f t="shared" si="57"/>
        <v>11</v>
      </c>
      <c r="W250" s="344">
        <f t="shared" si="58"/>
        <v>14</v>
      </c>
      <c r="X250" s="344">
        <f t="shared" si="59"/>
        <v>3</v>
      </c>
      <c r="Y250" s="344">
        <f t="shared" si="60"/>
        <v>13</v>
      </c>
      <c r="AA250" s="740">
        <v>102.55369319892745</v>
      </c>
      <c r="AB250" s="739">
        <f t="shared" si="61"/>
        <v>-0.45662266545596708</v>
      </c>
    </row>
    <row r="251" spans="2:28" ht="24.95" customHeight="1">
      <c r="B251" s="345" t="s">
        <v>106</v>
      </c>
      <c r="C251" s="475" t="str">
        <f t="shared" si="44"/>
        <v>4급</v>
      </c>
      <c r="D251" s="730">
        <v>93.399999999999991</v>
      </c>
      <c r="E251" s="726">
        <f t="shared" si="45"/>
        <v>95.464746691225002</v>
      </c>
      <c r="F251" s="731">
        <f t="shared" si="42"/>
        <v>102.21064956233941</v>
      </c>
      <c r="G251" s="471">
        <f t="shared" si="46"/>
        <v>7</v>
      </c>
      <c r="H251" s="347">
        <f>RANK($F251,($F$247:$F$262,$F$264:$F$279))</f>
        <v>11</v>
      </c>
      <c r="I251" s="394">
        <f t="shared" si="47"/>
        <v>135</v>
      </c>
      <c r="J251" s="348">
        <f t="shared" si="43"/>
        <v>10</v>
      </c>
      <c r="K251" s="349">
        <f>RANK($E251,($E$247:$E$262,$E$264:$E$279))</f>
        <v>25</v>
      </c>
      <c r="L251" s="479">
        <f t="shared" si="48"/>
        <v>95.349733359184214</v>
      </c>
      <c r="M251" s="487">
        <f t="shared" si="49"/>
        <v>94.005583150754845</v>
      </c>
      <c r="N251" s="482">
        <f t="shared" si="50"/>
        <v>94.837132352941182</v>
      </c>
      <c r="O251" s="346">
        <f t="shared" si="51"/>
        <v>92.787869630369613</v>
      </c>
      <c r="P251" s="479">
        <f t="shared" si="52"/>
        <v>92.974074074074082</v>
      </c>
      <c r="Q251" s="487">
        <f t="shared" si="53"/>
        <v>96.693883567613611</v>
      </c>
      <c r="R251" s="492">
        <f t="shared" si="54"/>
        <v>97.65</v>
      </c>
      <c r="T251" s="344">
        <f t="shared" si="55"/>
        <v>14</v>
      </c>
      <c r="U251" s="344">
        <f t="shared" si="56"/>
        <v>13</v>
      </c>
      <c r="V251" s="344">
        <f t="shared" si="57"/>
        <v>10</v>
      </c>
      <c r="W251" s="344">
        <f t="shared" si="58"/>
        <v>12</v>
      </c>
      <c r="X251" s="344">
        <f t="shared" si="59"/>
        <v>6</v>
      </c>
      <c r="Y251" s="344">
        <f t="shared" si="60"/>
        <v>11</v>
      </c>
      <c r="AA251" s="740">
        <v>103.10740459163294</v>
      </c>
      <c r="AB251" s="739">
        <f t="shared" si="61"/>
        <v>-0.89675502929353001</v>
      </c>
    </row>
    <row r="252" spans="2:28" ht="24.95" customHeight="1">
      <c r="B252" s="542" t="s">
        <v>122</v>
      </c>
      <c r="C252" s="475" t="str">
        <f t="shared" si="44"/>
        <v>4급</v>
      </c>
      <c r="D252" s="730">
        <v>93.699999999999989</v>
      </c>
      <c r="E252" s="726">
        <f t="shared" si="45"/>
        <v>94.845352798863047</v>
      </c>
      <c r="F252" s="731">
        <f t="shared" si="42"/>
        <v>101.22236157829569</v>
      </c>
      <c r="G252" s="471">
        <f t="shared" si="46"/>
        <v>15</v>
      </c>
      <c r="H252" s="347">
        <f>RANK($F252,($F$247:$F$262,$F$264:$F$279))</f>
        <v>27</v>
      </c>
      <c r="I252" s="394">
        <f t="shared" si="47"/>
        <v>173</v>
      </c>
      <c r="J252" s="348">
        <f t="shared" si="43"/>
        <v>14</v>
      </c>
      <c r="K252" s="349">
        <f>RANK($E252,($E$247:$E$262,$E$264:$E$279))</f>
        <v>30</v>
      </c>
      <c r="L252" s="479">
        <f t="shared" si="48"/>
        <v>94.642476630382149</v>
      </c>
      <c r="M252" s="487">
        <f t="shared" si="49"/>
        <v>93.933918976389322</v>
      </c>
      <c r="N252" s="482">
        <f t="shared" si="50"/>
        <v>94.476923988212477</v>
      </c>
      <c r="O252" s="346">
        <f t="shared" si="51"/>
        <v>92.583460538687021</v>
      </c>
      <c r="P252" s="479">
        <f t="shared" si="52"/>
        <v>94.731413684354848</v>
      </c>
      <c r="Q252" s="487">
        <f t="shared" si="53"/>
        <v>95.351034284374975</v>
      </c>
      <c r="R252" s="492">
        <f t="shared" si="54"/>
        <v>98.7</v>
      </c>
      <c r="T252" s="344">
        <f t="shared" si="55"/>
        <v>15</v>
      </c>
      <c r="U252" s="344">
        <f t="shared" si="56"/>
        <v>14</v>
      </c>
      <c r="V252" s="344">
        <f t="shared" si="57"/>
        <v>13</v>
      </c>
      <c r="W252" s="344">
        <f t="shared" si="58"/>
        <v>7</v>
      </c>
      <c r="X252" s="344">
        <f t="shared" si="59"/>
        <v>12</v>
      </c>
      <c r="Y252" s="344">
        <f t="shared" si="60"/>
        <v>4</v>
      </c>
      <c r="AA252" s="740">
        <v>100.58881406835818</v>
      </c>
      <c r="AB252" s="739">
        <f t="shared" si="61"/>
        <v>0.63354750993751452</v>
      </c>
    </row>
    <row r="253" spans="2:28" ht="24.95" customHeight="1">
      <c r="B253" s="542" t="s">
        <v>224</v>
      </c>
      <c r="C253" s="475" t="str">
        <f t="shared" si="44"/>
        <v>4급</v>
      </c>
      <c r="D253" s="730">
        <v>93.699999999999989</v>
      </c>
      <c r="E253" s="726">
        <f t="shared" si="45"/>
        <v>96.092418468809726</v>
      </c>
      <c r="F253" s="731">
        <f t="shared" si="42"/>
        <v>102.55327477994636</v>
      </c>
      <c r="G253" s="471">
        <f t="shared" si="46"/>
        <v>5</v>
      </c>
      <c r="H253" s="347">
        <f>RANK($F253,($F$247:$F$262,$F$264:$F$279))</f>
        <v>6</v>
      </c>
      <c r="I253" s="394">
        <f t="shared" si="47"/>
        <v>89</v>
      </c>
      <c r="J253" s="348">
        <f t="shared" si="43"/>
        <v>5</v>
      </c>
      <c r="K253" s="349">
        <f>RANK($E253,($E$247:$E$262,$E$264:$E$279))</f>
        <v>16</v>
      </c>
      <c r="L253" s="479">
        <f t="shared" si="48"/>
        <v>95.913072072431277</v>
      </c>
      <c r="M253" s="487">
        <f t="shared" si="49"/>
        <v>96.023023298271667</v>
      </c>
      <c r="N253" s="482">
        <f t="shared" si="50"/>
        <v>96.076649019927231</v>
      </c>
      <c r="O253" s="346">
        <f t="shared" si="51"/>
        <v>95.004166666666663</v>
      </c>
      <c r="P253" s="479">
        <f t="shared" si="52"/>
        <v>98.622368421052627</v>
      </c>
      <c r="Q253" s="487">
        <f t="shared" si="53"/>
        <v>95.8031208465909</v>
      </c>
      <c r="R253" s="492">
        <f t="shared" si="54"/>
        <v>99.5</v>
      </c>
      <c r="T253" s="344">
        <f t="shared" si="55"/>
        <v>4</v>
      </c>
      <c r="U253" s="344">
        <f t="shared" si="56"/>
        <v>7</v>
      </c>
      <c r="V253" s="344">
        <f t="shared" si="57"/>
        <v>6</v>
      </c>
      <c r="W253" s="344">
        <f t="shared" si="58"/>
        <v>1</v>
      </c>
      <c r="X253" s="344">
        <f t="shared" si="59"/>
        <v>11</v>
      </c>
      <c r="Y253" s="344">
        <f t="shared" si="60"/>
        <v>1</v>
      </c>
      <c r="AA253" s="740">
        <v>101.46053121354794</v>
      </c>
      <c r="AB253" s="739">
        <f t="shared" si="61"/>
        <v>1.0927435663984255</v>
      </c>
    </row>
    <row r="254" spans="2:28" ht="24.95" customHeight="1">
      <c r="B254" s="345" t="s">
        <v>98</v>
      </c>
      <c r="C254" s="475" t="str">
        <f t="shared" si="44"/>
        <v>4급</v>
      </c>
      <c r="D254" s="730">
        <v>94.3</v>
      </c>
      <c r="E254" s="726">
        <f t="shared" si="45"/>
        <v>96.22418871244696</v>
      </c>
      <c r="F254" s="731">
        <f t="shared" si="42"/>
        <v>102.04049704395224</v>
      </c>
      <c r="G254" s="471">
        <f t="shared" si="46"/>
        <v>9</v>
      </c>
      <c r="H254" s="347">
        <f>RANK($F254,($F$247:$F$262,$F$264:$F$279))</f>
        <v>14</v>
      </c>
      <c r="I254" s="394">
        <f t="shared" si="47"/>
        <v>79</v>
      </c>
      <c r="J254" s="348">
        <f t="shared" si="43"/>
        <v>4</v>
      </c>
      <c r="K254" s="349">
        <f>RANK($E254,($E$247:$E$262,$E$264:$E$279))</f>
        <v>15</v>
      </c>
      <c r="L254" s="479">
        <f t="shared" si="48"/>
        <v>96.093882855207326</v>
      </c>
      <c r="M254" s="487">
        <f t="shared" si="49"/>
        <v>95.312559823482871</v>
      </c>
      <c r="N254" s="482">
        <f t="shared" si="50"/>
        <v>94.273480050052214</v>
      </c>
      <c r="O254" s="346">
        <f t="shared" si="51"/>
        <v>97.529227914942211</v>
      </c>
      <c r="P254" s="479">
        <f t="shared" si="52"/>
        <v>94.463157894736838</v>
      </c>
      <c r="Q254" s="487">
        <f t="shared" si="53"/>
        <v>96.875205886931795</v>
      </c>
      <c r="R254" s="492">
        <f t="shared" si="54"/>
        <v>98.7</v>
      </c>
      <c r="T254" s="344">
        <f t="shared" si="55"/>
        <v>7</v>
      </c>
      <c r="U254" s="344">
        <f t="shared" si="56"/>
        <v>15</v>
      </c>
      <c r="V254" s="344">
        <f t="shared" si="57"/>
        <v>1</v>
      </c>
      <c r="W254" s="344">
        <f t="shared" si="58"/>
        <v>8</v>
      </c>
      <c r="X254" s="344">
        <f t="shared" si="59"/>
        <v>4</v>
      </c>
      <c r="Y254" s="344">
        <f t="shared" si="60"/>
        <v>4</v>
      </c>
      <c r="AA254" s="740">
        <v>102.6711192957452</v>
      </c>
      <c r="AB254" s="739">
        <f t="shared" si="61"/>
        <v>-0.63062225179295694</v>
      </c>
    </row>
    <row r="255" spans="2:28" ht="24.95" customHeight="1">
      <c r="B255" s="542" t="s">
        <v>115</v>
      </c>
      <c r="C255" s="475" t="str">
        <f t="shared" si="44"/>
        <v>4급</v>
      </c>
      <c r="D255" s="730">
        <v>93.699999999999989</v>
      </c>
      <c r="E255" s="726">
        <f t="shared" si="45"/>
        <v>95.890753474294172</v>
      </c>
      <c r="F255" s="731">
        <f t="shared" si="42"/>
        <v>102.33805066626913</v>
      </c>
      <c r="G255" s="471">
        <f t="shared" si="46"/>
        <v>6</v>
      </c>
      <c r="H255" s="347">
        <f>RANK($F255,($F$247:$F$262,$F$264:$F$279))</f>
        <v>9</v>
      </c>
      <c r="I255" s="394">
        <f t="shared" si="47"/>
        <v>106</v>
      </c>
      <c r="J255" s="348">
        <f t="shared" si="43"/>
        <v>7</v>
      </c>
      <c r="K255" s="349">
        <f>RANK($E255,($E$247:$E$262,$E$264:$E$279))</f>
        <v>20</v>
      </c>
      <c r="L255" s="479">
        <f t="shared" si="48"/>
        <v>95.700793130835976</v>
      </c>
      <c r="M255" s="487">
        <f t="shared" si="49"/>
        <v>96.523035644910593</v>
      </c>
      <c r="N255" s="482">
        <f t="shared" si="50"/>
        <v>97.382619047619016</v>
      </c>
      <c r="O255" s="346">
        <f t="shared" si="51"/>
        <v>95.456997559731931</v>
      </c>
      <c r="P255" s="479">
        <f t="shared" si="52"/>
        <v>95.565217391304344</v>
      </c>
      <c r="Q255" s="487">
        <f t="shared" si="53"/>
        <v>94.878550616761373</v>
      </c>
      <c r="R255" s="492">
        <f t="shared" si="54"/>
        <v>99.5</v>
      </c>
      <c r="T255" s="344">
        <f t="shared" si="55"/>
        <v>1</v>
      </c>
      <c r="U255" s="344">
        <f t="shared" si="56"/>
        <v>2</v>
      </c>
      <c r="V255" s="344">
        <f t="shared" si="57"/>
        <v>4</v>
      </c>
      <c r="W255" s="344">
        <f t="shared" si="58"/>
        <v>5</v>
      </c>
      <c r="X255" s="344">
        <f t="shared" si="59"/>
        <v>14</v>
      </c>
      <c r="Y255" s="344">
        <f t="shared" si="60"/>
        <v>1</v>
      </c>
      <c r="AA255" s="740">
        <v>101.96957864543236</v>
      </c>
      <c r="AB255" s="739">
        <f t="shared" si="61"/>
        <v>0.36847202083676223</v>
      </c>
    </row>
    <row r="256" spans="2:28" ht="24.95" customHeight="1">
      <c r="B256" s="542" t="s">
        <v>101</v>
      </c>
      <c r="C256" s="475" t="str">
        <f t="shared" si="44"/>
        <v>4급</v>
      </c>
      <c r="D256" s="730">
        <v>94.3</v>
      </c>
      <c r="E256" s="726">
        <f t="shared" si="45"/>
        <v>97.138459128553208</v>
      </c>
      <c r="F256" s="731">
        <f t="shared" si="42"/>
        <v>103.01003088923989</v>
      </c>
      <c r="G256" s="471">
        <f t="shared" si="46"/>
        <v>1</v>
      </c>
      <c r="H256" s="347">
        <f>RANK($F256,($F$247:$F$262,$F$264:$F$279))</f>
        <v>2</v>
      </c>
      <c r="I256" s="394">
        <f t="shared" si="47"/>
        <v>28</v>
      </c>
      <c r="J256" s="348">
        <f t="shared" si="43"/>
        <v>1</v>
      </c>
      <c r="K256" s="349">
        <f>RANK($E256,($E$247:$E$262,$E$264:$E$279))</f>
        <v>6</v>
      </c>
      <c r="L256" s="479">
        <f t="shared" si="48"/>
        <v>97.014167503740211</v>
      </c>
      <c r="M256" s="487">
        <f t="shared" si="49"/>
        <v>96.369986679071332</v>
      </c>
      <c r="N256" s="482">
        <f t="shared" si="50"/>
        <v>97.149380165289259</v>
      </c>
      <c r="O256" s="346">
        <f t="shared" si="51"/>
        <v>95.365671641791053</v>
      </c>
      <c r="P256" s="479">
        <f t="shared" si="52"/>
        <v>95.330851896971808</v>
      </c>
      <c r="Q256" s="487">
        <f t="shared" si="53"/>
        <v>97.65834832840909</v>
      </c>
      <c r="R256" s="492">
        <f t="shared" si="54"/>
        <v>99.5</v>
      </c>
      <c r="T256" s="344">
        <f t="shared" si="55"/>
        <v>2</v>
      </c>
      <c r="U256" s="344">
        <f t="shared" si="56"/>
        <v>3</v>
      </c>
      <c r="V256" s="344">
        <f t="shared" si="57"/>
        <v>5</v>
      </c>
      <c r="W256" s="344">
        <f t="shared" si="58"/>
        <v>6</v>
      </c>
      <c r="X256" s="344">
        <f t="shared" si="59"/>
        <v>2</v>
      </c>
      <c r="Y256" s="344">
        <f t="shared" si="60"/>
        <v>1</v>
      </c>
      <c r="AA256" s="740">
        <v>103.02731319258736</v>
      </c>
      <c r="AB256" s="739">
        <f t="shared" si="61"/>
        <v>-1.7282303347471384E-2</v>
      </c>
    </row>
    <row r="257" spans="2:28" ht="24.95" customHeight="1">
      <c r="B257" s="345" t="s">
        <v>124</v>
      </c>
      <c r="C257" s="475" t="str">
        <f t="shared" si="44"/>
        <v>4급</v>
      </c>
      <c r="D257" s="730">
        <v>93.699999999999989</v>
      </c>
      <c r="E257" s="726">
        <f t="shared" si="45"/>
        <v>96.480178338550942</v>
      </c>
      <c r="F257" s="731">
        <f t="shared" si="42"/>
        <v>102.96710601766377</v>
      </c>
      <c r="G257" s="471">
        <f t="shared" si="46"/>
        <v>2</v>
      </c>
      <c r="H257" s="347">
        <f>RANK($F257,($F$247:$F$262,$F$264:$F$279))</f>
        <v>3</v>
      </c>
      <c r="I257" s="394">
        <f t="shared" si="47"/>
        <v>61</v>
      </c>
      <c r="J257" s="348">
        <f t="shared" si="43"/>
        <v>3</v>
      </c>
      <c r="K257" s="349">
        <f>RANK($E257,($E$247:$E$262,$E$264:$E$279))</f>
        <v>13</v>
      </c>
      <c r="L257" s="479">
        <f t="shared" si="48"/>
        <v>96.405450882685201</v>
      </c>
      <c r="M257" s="487">
        <f t="shared" si="49"/>
        <v>96.290971803154505</v>
      </c>
      <c r="N257" s="482">
        <f t="shared" si="50"/>
        <v>96.974778761061941</v>
      </c>
      <c r="O257" s="346">
        <f t="shared" si="51"/>
        <v>95.701927701927687</v>
      </c>
      <c r="P257" s="479">
        <f t="shared" si="52"/>
        <v>94.378571428571419</v>
      </c>
      <c r="Q257" s="487">
        <f t="shared" si="53"/>
        <v>96.519929962215926</v>
      </c>
      <c r="R257" s="492">
        <f t="shared" si="54"/>
        <v>97.9</v>
      </c>
      <c r="T257" s="344">
        <f t="shared" si="55"/>
        <v>3</v>
      </c>
      <c r="U257" s="344">
        <f t="shared" si="56"/>
        <v>4</v>
      </c>
      <c r="V257" s="344">
        <f t="shared" si="57"/>
        <v>3</v>
      </c>
      <c r="W257" s="344">
        <f t="shared" si="58"/>
        <v>9</v>
      </c>
      <c r="X257" s="344">
        <f t="shared" si="59"/>
        <v>7</v>
      </c>
      <c r="Y257" s="344">
        <f t="shared" si="60"/>
        <v>9</v>
      </c>
      <c r="AA257" s="740">
        <v>102.51871382734939</v>
      </c>
      <c r="AB257" s="739">
        <f t="shared" si="61"/>
        <v>0.44839219031437949</v>
      </c>
    </row>
    <row r="258" spans="2:28" ht="24.95" customHeight="1">
      <c r="B258" s="542" t="s">
        <v>114</v>
      </c>
      <c r="C258" s="475" t="str">
        <f t="shared" si="44"/>
        <v>4급</v>
      </c>
      <c r="D258" s="730">
        <v>93.699999999999989</v>
      </c>
      <c r="E258" s="726">
        <f t="shared" si="45"/>
        <v>94.594416269980101</v>
      </c>
      <c r="F258" s="731">
        <f t="shared" si="42"/>
        <v>100.95455311630748</v>
      </c>
      <c r="G258" s="471">
        <f t="shared" si="46"/>
        <v>16</v>
      </c>
      <c r="H258" s="347">
        <f>RANK($F258,($F$247:$F$262,$F$264:$F$279))</f>
        <v>29</v>
      </c>
      <c r="I258" s="394">
        <f t="shared" si="47"/>
        <v>187</v>
      </c>
      <c r="J258" s="348">
        <f t="shared" si="43"/>
        <v>16</v>
      </c>
      <c r="K258" s="349">
        <f>RANK($E258,($E$247:$E$262,$E$264:$E$279))</f>
        <v>32</v>
      </c>
      <c r="L258" s="479">
        <f t="shared" si="48"/>
        <v>94.378332915768524</v>
      </c>
      <c r="M258" s="487">
        <f t="shared" si="49"/>
        <v>94.099703701707497</v>
      </c>
      <c r="N258" s="482">
        <f t="shared" si="50"/>
        <v>95.242464292687146</v>
      </c>
      <c r="O258" s="346">
        <f t="shared" si="51"/>
        <v>93.279452054794504</v>
      </c>
      <c r="P258" s="479">
        <f t="shared" si="52"/>
        <v>91.13660714285713</v>
      </c>
      <c r="Q258" s="487">
        <f t="shared" si="53"/>
        <v>94.656962129829566</v>
      </c>
      <c r="R258" s="492">
        <f t="shared" si="54"/>
        <v>98.7</v>
      </c>
      <c r="T258" s="344">
        <f t="shared" si="55"/>
        <v>12</v>
      </c>
      <c r="U258" s="344">
        <f t="shared" si="56"/>
        <v>12</v>
      </c>
      <c r="V258" s="344">
        <f t="shared" si="57"/>
        <v>9</v>
      </c>
      <c r="W258" s="344">
        <f t="shared" si="58"/>
        <v>15</v>
      </c>
      <c r="X258" s="344">
        <f t="shared" si="59"/>
        <v>16</v>
      </c>
      <c r="Y258" s="344">
        <f t="shared" si="60"/>
        <v>4</v>
      </c>
      <c r="AA258" s="740">
        <v>100.52887399188674</v>
      </c>
      <c r="AB258" s="739">
        <f t="shared" si="61"/>
        <v>0.42567912442073919</v>
      </c>
    </row>
    <row r="259" spans="2:28" ht="24.95" customHeight="1">
      <c r="B259" s="345" t="s">
        <v>125</v>
      </c>
      <c r="C259" s="475" t="str">
        <f t="shared" si="44"/>
        <v>4급</v>
      </c>
      <c r="D259" s="730">
        <v>94.3</v>
      </c>
      <c r="E259" s="726">
        <f t="shared" si="45"/>
        <v>95.554461926316151</v>
      </c>
      <c r="F259" s="731">
        <f t="shared" si="42"/>
        <v>101.3302883630076</v>
      </c>
      <c r="G259" s="471">
        <f t="shared" si="46"/>
        <v>14</v>
      </c>
      <c r="H259" s="347">
        <f>RANK($F259,($F$247:$F$262,$F$264:$F$279))</f>
        <v>25</v>
      </c>
      <c r="I259" s="394">
        <f t="shared" si="47"/>
        <v>123</v>
      </c>
      <c r="J259" s="348">
        <f t="shared" si="43"/>
        <v>9</v>
      </c>
      <c r="K259" s="349">
        <f>RANK($E259,($E$247:$E$262,$E$264:$E$279))</f>
        <v>24</v>
      </c>
      <c r="L259" s="479">
        <f t="shared" si="48"/>
        <v>95.402065185595944</v>
      </c>
      <c r="M259" s="487">
        <f t="shared" si="49"/>
        <v>94.624066909544183</v>
      </c>
      <c r="N259" s="482">
        <f t="shared" si="50"/>
        <v>95.951548672566389</v>
      </c>
      <c r="O259" s="346">
        <f t="shared" si="51"/>
        <v>92.654837231696348</v>
      </c>
      <c r="P259" s="479">
        <f t="shared" si="52"/>
        <v>94.374000000000009</v>
      </c>
      <c r="Q259" s="487">
        <f t="shared" si="53"/>
        <v>96.18006346164772</v>
      </c>
      <c r="R259" s="492">
        <f t="shared" si="54"/>
        <v>98.45</v>
      </c>
      <c r="T259" s="344">
        <f t="shared" si="55"/>
        <v>10</v>
      </c>
      <c r="U259" s="344">
        <f t="shared" si="56"/>
        <v>8</v>
      </c>
      <c r="V259" s="344">
        <f t="shared" si="57"/>
        <v>12</v>
      </c>
      <c r="W259" s="344">
        <f t="shared" si="58"/>
        <v>10</v>
      </c>
      <c r="X259" s="344">
        <f t="shared" si="59"/>
        <v>9</v>
      </c>
      <c r="Y259" s="344">
        <f t="shared" si="60"/>
        <v>7</v>
      </c>
      <c r="AA259" s="740">
        <v>102.09875546589511</v>
      </c>
      <c r="AB259" s="739">
        <f t="shared" si="61"/>
        <v>-0.76846710288751297</v>
      </c>
    </row>
    <row r="260" spans="2:28" ht="24.95" customHeight="1">
      <c r="B260" s="345" t="s">
        <v>120</v>
      </c>
      <c r="C260" s="475" t="str">
        <f t="shared" si="44"/>
        <v>4급</v>
      </c>
      <c r="D260" s="730">
        <v>94.3</v>
      </c>
      <c r="E260" s="726">
        <f t="shared" si="45"/>
        <v>96.869214039639161</v>
      </c>
      <c r="F260" s="731">
        <f t="shared" si="42"/>
        <v>102.72451117671173</v>
      </c>
      <c r="G260" s="471">
        <f t="shared" si="46"/>
        <v>3</v>
      </c>
      <c r="H260" s="347">
        <f>RANK($F260,($F$247:$F$262,$F$264:$F$279))</f>
        <v>4</v>
      </c>
      <c r="I260" s="394">
        <f t="shared" si="47"/>
        <v>44</v>
      </c>
      <c r="J260" s="348">
        <f t="shared" si="43"/>
        <v>2</v>
      </c>
      <c r="K260" s="349">
        <f>RANK($E260,($E$247:$E$262,$E$264:$E$279))</f>
        <v>9</v>
      </c>
      <c r="L260" s="479">
        <f t="shared" si="48"/>
        <v>96.828120041725427</v>
      </c>
      <c r="M260" s="487">
        <f t="shared" si="49"/>
        <v>95.810917721519004</v>
      </c>
      <c r="N260" s="482">
        <f t="shared" si="50"/>
        <v>97.987921348314615</v>
      </c>
      <c r="O260" s="346">
        <f t="shared" si="51"/>
        <v>91.331499999999991</v>
      </c>
      <c r="P260" s="479">
        <f t="shared" si="52"/>
        <v>97.401315789473685</v>
      </c>
      <c r="Q260" s="487">
        <f t="shared" si="53"/>
        <v>97.845322361931849</v>
      </c>
      <c r="R260" s="492">
        <f t="shared" si="54"/>
        <v>97.65</v>
      </c>
      <c r="T260" s="344">
        <f t="shared" si="55"/>
        <v>5</v>
      </c>
      <c r="U260" s="344">
        <f t="shared" si="56"/>
        <v>1</v>
      </c>
      <c r="V260" s="344">
        <f t="shared" si="57"/>
        <v>15</v>
      </c>
      <c r="W260" s="344">
        <f t="shared" si="58"/>
        <v>2</v>
      </c>
      <c r="X260" s="344">
        <f t="shared" si="59"/>
        <v>1</v>
      </c>
      <c r="Y260" s="344">
        <f t="shared" si="60"/>
        <v>11</v>
      </c>
      <c r="AA260" s="740">
        <v>102.54293429814352</v>
      </c>
      <c r="AB260" s="739">
        <f t="shared" si="61"/>
        <v>0.18157687856820814</v>
      </c>
    </row>
    <row r="261" spans="2:28" ht="24.95" customHeight="1">
      <c r="B261" s="345" t="s">
        <v>225</v>
      </c>
      <c r="C261" s="475" t="str">
        <f t="shared" si="44"/>
        <v>4급</v>
      </c>
      <c r="D261" s="730">
        <v>93.699999999999989</v>
      </c>
      <c r="E261" s="726">
        <f t="shared" si="45"/>
        <v>95.313017683933552</v>
      </c>
      <c r="F261" s="731">
        <f t="shared" si="42"/>
        <v>101.72147031369644</v>
      </c>
      <c r="G261" s="471">
        <f t="shared" si="46"/>
        <v>11</v>
      </c>
      <c r="H261" s="347">
        <f>RANK($F261,($F$247:$F$262,$F$264:$F$279))</f>
        <v>19</v>
      </c>
      <c r="I261" s="394">
        <f t="shared" si="47"/>
        <v>148</v>
      </c>
      <c r="J261" s="348">
        <f t="shared" si="43"/>
        <v>12</v>
      </c>
      <c r="K261" s="349">
        <f>RANK($E261,($E$247:$E$262,$E$264:$E$279))</f>
        <v>28</v>
      </c>
      <c r="L261" s="479">
        <f t="shared" si="48"/>
        <v>95.176860719930062</v>
      </c>
      <c r="M261" s="487">
        <f t="shared" si="49"/>
        <v>95.458056162587397</v>
      </c>
      <c r="N261" s="482">
        <f t="shared" si="50"/>
        <v>95.442058823529408</v>
      </c>
      <c r="O261" s="346">
        <f t="shared" si="51"/>
        <v>96.169703444703444</v>
      </c>
      <c r="P261" s="479">
        <f t="shared" si="52"/>
        <v>93.692857142857136</v>
      </c>
      <c r="Q261" s="487">
        <f t="shared" si="53"/>
        <v>94.895665277272713</v>
      </c>
      <c r="R261" s="492">
        <f t="shared" si="54"/>
        <v>97.9</v>
      </c>
      <c r="T261" s="344">
        <f t="shared" si="55"/>
        <v>6</v>
      </c>
      <c r="U261" s="344">
        <f t="shared" si="56"/>
        <v>10</v>
      </c>
      <c r="V261" s="344">
        <f t="shared" si="57"/>
        <v>2</v>
      </c>
      <c r="W261" s="344">
        <f t="shared" si="58"/>
        <v>11</v>
      </c>
      <c r="X261" s="344">
        <f t="shared" si="59"/>
        <v>13</v>
      </c>
      <c r="Y261" s="344">
        <f t="shared" si="60"/>
        <v>9</v>
      </c>
      <c r="AA261" s="740">
        <v>101.30663432849293</v>
      </c>
      <c r="AB261" s="739">
        <f t="shared" si="61"/>
        <v>0.41483598520350995</v>
      </c>
    </row>
    <row r="262" spans="2:28" ht="24.95" customHeight="1">
      <c r="B262" s="345" t="s">
        <v>112</v>
      </c>
      <c r="C262" s="475" t="str">
        <f t="shared" si="44"/>
        <v>4급</v>
      </c>
      <c r="D262" s="730">
        <v>94.3</v>
      </c>
      <c r="E262" s="726">
        <f t="shared" si="45"/>
        <v>95.774379267975434</v>
      </c>
      <c r="F262" s="731">
        <f t="shared" si="42"/>
        <v>101.56349869350522</v>
      </c>
      <c r="G262" s="471">
        <f t="shared" si="46"/>
        <v>12</v>
      </c>
      <c r="H262" s="347">
        <f>RANK($F262,($F$247:$F$262,$F$264:$F$279))</f>
        <v>21</v>
      </c>
      <c r="I262" s="394">
        <f t="shared" si="47"/>
        <v>113</v>
      </c>
      <c r="J262" s="348">
        <f t="shared" si="43"/>
        <v>8</v>
      </c>
      <c r="K262" s="349">
        <f>RANK($E262,($E$247:$E$262,$E$264:$E$279))</f>
        <v>21</v>
      </c>
      <c r="L262" s="479">
        <f t="shared" si="48"/>
        <v>95.830925545237307</v>
      </c>
      <c r="M262" s="487">
        <f t="shared" si="49"/>
        <v>95.29117647058824</v>
      </c>
      <c r="N262" s="482">
        <f t="shared" si="50"/>
        <v>96.476685393258435</v>
      </c>
      <c r="O262" s="346">
        <f t="shared" si="51"/>
        <v>93.920652173913055</v>
      </c>
      <c r="P262" s="479">
        <f t="shared" si="52"/>
        <v>92.931944444444454</v>
      </c>
      <c r="Q262" s="487">
        <f t="shared" si="53"/>
        <v>96.370674619886358</v>
      </c>
      <c r="R262" s="492">
        <f t="shared" si="54"/>
        <v>94.7</v>
      </c>
      <c r="T262" s="344">
        <f t="shared" si="55"/>
        <v>8</v>
      </c>
      <c r="U262" s="344">
        <f t="shared" si="56"/>
        <v>6</v>
      </c>
      <c r="V262" s="344">
        <f t="shared" si="57"/>
        <v>8</v>
      </c>
      <c r="W262" s="344">
        <f t="shared" si="58"/>
        <v>13</v>
      </c>
      <c r="X262" s="344">
        <f t="shared" si="59"/>
        <v>8</v>
      </c>
      <c r="Y262" s="344">
        <f t="shared" si="60"/>
        <v>16</v>
      </c>
      <c r="AA262" s="740">
        <v>101.74631574621348</v>
      </c>
      <c r="AB262" s="739">
        <f t="shared" si="61"/>
        <v>-0.1828170527082591</v>
      </c>
    </row>
    <row r="263" spans="2:28" ht="24.95" customHeight="1">
      <c r="B263" s="355" t="s">
        <v>895</v>
      </c>
      <c r="C263" s="476"/>
      <c r="D263" s="732">
        <f>AVERAGE(D247:D262)</f>
        <v>93.793749999999989</v>
      </c>
      <c r="E263" s="727">
        <f>AVERAGE(E247:E262)</f>
        <v>95.712911008820015</v>
      </c>
      <c r="F263" s="733">
        <f>AVERAGE(F247:F262)</f>
        <v>102.04599078266905</v>
      </c>
      <c r="G263" s="472"/>
      <c r="H263" s="358"/>
      <c r="I263" s="357"/>
      <c r="J263" s="359"/>
      <c r="K263" s="358"/>
      <c r="L263" s="480">
        <f t="shared" ref="L263:R263" si="62">AVERAGE(L247:L262)</f>
        <v>95.594347114547389</v>
      </c>
      <c r="M263" s="488">
        <f t="shared" si="62"/>
        <v>95.061913200842199</v>
      </c>
      <c r="N263" s="483">
        <f t="shared" si="62"/>
        <v>95.868920237872175</v>
      </c>
      <c r="O263" s="356">
        <f t="shared" si="62"/>
        <v>93.761701057417625</v>
      </c>
      <c r="P263" s="480">
        <f t="shared" si="62"/>
        <v>94.450099815482872</v>
      </c>
      <c r="Q263" s="488">
        <f t="shared" si="62"/>
        <v>96.126781028252537</v>
      </c>
      <c r="R263" s="606">
        <f t="shared" si="62"/>
        <v>97.965625000000031</v>
      </c>
      <c r="T263" s="367"/>
      <c r="U263" s="367"/>
      <c r="V263" s="367"/>
      <c r="W263" s="367"/>
      <c r="X263" s="367"/>
      <c r="Y263" s="360"/>
      <c r="AA263" s="740">
        <v>101.95607597194882</v>
      </c>
      <c r="AB263" s="739">
        <f t="shared" si="61"/>
        <v>8.9914810720230776E-2</v>
      </c>
    </row>
    <row r="264" spans="2:28" ht="24.95" customHeight="1">
      <c r="B264" s="542" t="s">
        <v>100</v>
      </c>
      <c r="C264" s="475" t="str">
        <f t="shared" si="44"/>
        <v>5급</v>
      </c>
      <c r="D264" s="730">
        <v>95.199999999999989</v>
      </c>
      <c r="E264" s="726">
        <f t="shared" si="45"/>
        <v>95.7597913416908</v>
      </c>
      <c r="F264" s="731">
        <f t="shared" ref="F264:F279" si="63">E264/D264*100</f>
        <v>100.58801611522144</v>
      </c>
      <c r="G264" s="471">
        <f>RANK($F264,$F$264:$F$279)</f>
        <v>15</v>
      </c>
      <c r="H264" s="347">
        <f>RANK($F264,($F$247:$F$262,$F$264:$F$279))</f>
        <v>31</v>
      </c>
      <c r="I264" s="394">
        <f t="shared" si="47"/>
        <v>114</v>
      </c>
      <c r="J264" s="348">
        <f t="shared" ref="J264:J279" si="64">RANK($E264,$E$264:$E$279)</f>
        <v>14</v>
      </c>
      <c r="K264" s="349">
        <f>RANK($E264,($E$247:$E$262,$E$264:$E$279))</f>
        <v>22</v>
      </c>
      <c r="L264" s="479">
        <f t="shared" si="48"/>
        <v>95.755043517569263</v>
      </c>
      <c r="M264" s="487">
        <f t="shared" si="49"/>
        <v>95.307411991199118</v>
      </c>
      <c r="N264" s="482">
        <f t="shared" si="50"/>
        <v>94.237937242798367</v>
      </c>
      <c r="O264" s="346">
        <f t="shared" si="51"/>
        <v>97.144166666666678</v>
      </c>
      <c r="P264" s="479">
        <f t="shared" si="52"/>
        <v>95.463235294117666</v>
      </c>
      <c r="Q264" s="487">
        <f t="shared" si="53"/>
        <v>96.202675043939394</v>
      </c>
      <c r="R264" s="492">
        <f t="shared" si="54"/>
        <v>95.85</v>
      </c>
      <c r="T264" s="344">
        <f>RANK(M264,$M$264:$M$279)</f>
        <v>15</v>
      </c>
      <c r="U264" s="344">
        <f>RANK(N264,$N$264:$N$279)</f>
        <v>16</v>
      </c>
      <c r="V264" s="344">
        <f>RANK(O264,$O$264:$O$279)</f>
        <v>2</v>
      </c>
      <c r="W264" s="344">
        <f>RANK(P264,$P$264:$P$279)</f>
        <v>11</v>
      </c>
      <c r="X264" s="344">
        <f>RANK(Q264,$Q$264:$Q$279)</f>
        <v>12</v>
      </c>
      <c r="Y264" s="344">
        <f>RANK(R264,$R$264:$R$279)</f>
        <v>16</v>
      </c>
      <c r="AA264" s="740">
        <v>100.11959649649967</v>
      </c>
      <c r="AB264" s="739">
        <f t="shared" si="61"/>
        <v>0.46841961872176796</v>
      </c>
    </row>
    <row r="265" spans="2:28" ht="24.95" customHeight="1">
      <c r="B265" s="542" t="s">
        <v>127</v>
      </c>
      <c r="C265" s="475" t="str">
        <f t="shared" si="44"/>
        <v>5급</v>
      </c>
      <c r="D265" s="730">
        <v>95.199999999999989</v>
      </c>
      <c r="E265" s="726">
        <f t="shared" si="45"/>
        <v>96.557698502393649</v>
      </c>
      <c r="F265" s="731">
        <f t="shared" si="63"/>
        <v>101.42615388906897</v>
      </c>
      <c r="G265" s="471">
        <f t="shared" ref="G265:G279" si="65">RANK($F265,$F$264:$F$279)</f>
        <v>11</v>
      </c>
      <c r="H265" s="347">
        <f>RANK($F265,($F$247:$F$262,$F$264:$F$279))</f>
        <v>24</v>
      </c>
      <c r="I265" s="394">
        <f t="shared" si="47"/>
        <v>58</v>
      </c>
      <c r="J265" s="348">
        <f t="shared" si="64"/>
        <v>9</v>
      </c>
      <c r="K265" s="349">
        <f>RANK($E265,($E$247:$E$262,$E$264:$E$279))</f>
        <v>11</v>
      </c>
      <c r="L265" s="479">
        <f t="shared" si="48"/>
        <v>96.44494579199332</v>
      </c>
      <c r="M265" s="487">
        <f t="shared" si="49"/>
        <v>95.782660934744229</v>
      </c>
      <c r="N265" s="482">
        <f t="shared" si="50"/>
        <v>95.598855105105073</v>
      </c>
      <c r="O265" s="346">
        <f t="shared" si="51"/>
        <v>97.539583333333354</v>
      </c>
      <c r="P265" s="479">
        <f t="shared" si="52"/>
        <v>92.6796875</v>
      </c>
      <c r="Q265" s="487">
        <f t="shared" si="53"/>
        <v>97.107230649242439</v>
      </c>
      <c r="R265" s="492">
        <f t="shared" si="54"/>
        <v>98.7</v>
      </c>
      <c r="T265" s="344">
        <f t="shared" ref="T265:T279" si="66">RANK(M265,$M$264:$M$279)</f>
        <v>12</v>
      </c>
      <c r="U265" s="344">
        <f t="shared" ref="U265:U279" si="67">RANK(N265,$N$264:$N$279)</f>
        <v>12</v>
      </c>
      <c r="V265" s="344">
        <f t="shared" ref="V265:V279" si="68">RANK(O265,$O$264:$O$279)</f>
        <v>1</v>
      </c>
      <c r="W265" s="344">
        <f t="shared" ref="W265:W279" si="69">RANK(P265,$P$264:$P$279)</f>
        <v>16</v>
      </c>
      <c r="X265" s="344">
        <f t="shared" ref="X265:X279" si="70">RANK(Q265,$Q$264:$Q$279)</f>
        <v>10</v>
      </c>
      <c r="Y265" s="344">
        <f t="shared" ref="Y265:Y279" si="71">RANK(R265,$R$264:$R$279)</f>
        <v>9</v>
      </c>
      <c r="AA265" s="740">
        <v>101.80192551955014</v>
      </c>
      <c r="AB265" s="739">
        <f t="shared" si="61"/>
        <v>-0.37577163048116802</v>
      </c>
    </row>
    <row r="266" spans="2:28" ht="24.95" customHeight="1">
      <c r="B266" s="345" t="s">
        <v>117</v>
      </c>
      <c r="C266" s="475" t="str">
        <f t="shared" si="44"/>
        <v>5급</v>
      </c>
      <c r="D266" s="730">
        <v>95.199999999999989</v>
      </c>
      <c r="E266" s="726">
        <f t="shared" si="45"/>
        <v>97.557654372525718</v>
      </c>
      <c r="F266" s="731">
        <f t="shared" si="63"/>
        <v>102.4765277022329</v>
      </c>
      <c r="G266" s="471">
        <f t="shared" si="65"/>
        <v>3</v>
      </c>
      <c r="H266" s="347">
        <f>RANK($F266,($F$247:$F$262,$F$264:$F$279))</f>
        <v>8</v>
      </c>
      <c r="I266" s="394">
        <f t="shared" si="47"/>
        <v>14</v>
      </c>
      <c r="J266" s="348">
        <f t="shared" si="64"/>
        <v>2</v>
      </c>
      <c r="K266" s="349">
        <f>RANK($E266,($E$247:$E$262,$E$264:$E$279))</f>
        <v>2</v>
      </c>
      <c r="L266" s="479">
        <f t="shared" si="48"/>
        <v>97.429109865816542</v>
      </c>
      <c r="M266" s="487">
        <f t="shared" si="49"/>
        <v>96.556613228223995</v>
      </c>
      <c r="N266" s="482">
        <f t="shared" si="50"/>
        <v>97.301515151515162</v>
      </c>
      <c r="O266" s="346">
        <f t="shared" si="51"/>
        <v>95.184302325581385</v>
      </c>
      <c r="P266" s="479">
        <f t="shared" si="52"/>
        <v>97.074815432245771</v>
      </c>
      <c r="Q266" s="487">
        <f t="shared" si="53"/>
        <v>98.30160650340909</v>
      </c>
      <c r="R266" s="492">
        <f t="shared" si="54"/>
        <v>100</v>
      </c>
      <c r="T266" s="344">
        <f t="shared" si="66"/>
        <v>6</v>
      </c>
      <c r="U266" s="344">
        <f t="shared" si="67"/>
        <v>6</v>
      </c>
      <c r="V266" s="344">
        <f t="shared" si="68"/>
        <v>10</v>
      </c>
      <c r="W266" s="344">
        <f t="shared" si="69"/>
        <v>7</v>
      </c>
      <c r="X266" s="344">
        <f t="shared" si="70"/>
        <v>2</v>
      </c>
      <c r="Y266" s="344">
        <f t="shared" si="71"/>
        <v>1</v>
      </c>
      <c r="AA266" s="740">
        <v>102.39553998622495</v>
      </c>
      <c r="AB266" s="739">
        <f t="shared" si="61"/>
        <v>8.0987716007953736E-2</v>
      </c>
    </row>
    <row r="267" spans="2:28" ht="24.95" customHeight="1">
      <c r="B267" s="542" t="s">
        <v>113</v>
      </c>
      <c r="C267" s="475" t="str">
        <f t="shared" si="44"/>
        <v>5급</v>
      </c>
      <c r="D267" s="730">
        <v>95.199999999999989</v>
      </c>
      <c r="E267" s="726">
        <f t="shared" si="45"/>
        <v>97.029824820493644</v>
      </c>
      <c r="F267" s="731">
        <f t="shared" si="63"/>
        <v>101.92208489547654</v>
      </c>
      <c r="G267" s="471">
        <f t="shared" si="65"/>
        <v>6</v>
      </c>
      <c r="H267" s="347">
        <f>RANK($F267,($F$247:$F$262,$F$264:$F$279))</f>
        <v>15</v>
      </c>
      <c r="I267" s="394">
        <f t="shared" si="47"/>
        <v>32</v>
      </c>
      <c r="J267" s="348">
        <f t="shared" si="64"/>
        <v>6</v>
      </c>
      <c r="K267" s="349">
        <f>RANK($E267,($E$247:$E$262,$E$264:$E$279))</f>
        <v>7</v>
      </c>
      <c r="L267" s="479">
        <f t="shared" si="48"/>
        <v>96.941920863677524</v>
      </c>
      <c r="M267" s="487">
        <f t="shared" si="49"/>
        <v>96.030253623188401</v>
      </c>
      <c r="N267" s="482">
        <f t="shared" si="50"/>
        <v>96.487179487179517</v>
      </c>
      <c r="O267" s="346">
        <f t="shared" si="51"/>
        <v>96.542857142857144</v>
      </c>
      <c r="P267" s="479">
        <f t="shared" si="52"/>
        <v>92.854166666666671</v>
      </c>
      <c r="Q267" s="487">
        <f t="shared" si="53"/>
        <v>97.853588104166661</v>
      </c>
      <c r="R267" s="492">
        <f t="shared" si="54"/>
        <v>98.7</v>
      </c>
      <c r="T267" s="344">
        <f t="shared" si="66"/>
        <v>10</v>
      </c>
      <c r="U267" s="344">
        <f t="shared" si="67"/>
        <v>10</v>
      </c>
      <c r="V267" s="344">
        <f t="shared" si="68"/>
        <v>4</v>
      </c>
      <c r="W267" s="344">
        <f t="shared" si="69"/>
        <v>15</v>
      </c>
      <c r="X267" s="344">
        <f t="shared" si="70"/>
        <v>5</v>
      </c>
      <c r="Y267" s="344">
        <f t="shared" si="71"/>
        <v>9</v>
      </c>
      <c r="AA267" s="740">
        <v>100.82952849994125</v>
      </c>
      <c r="AB267" s="739">
        <f t="shared" si="61"/>
        <v>1.092556395535297</v>
      </c>
    </row>
    <row r="268" spans="2:28" ht="24.95" customHeight="1">
      <c r="B268" s="345" t="s">
        <v>103</v>
      </c>
      <c r="C268" s="475" t="str">
        <f t="shared" si="44"/>
        <v>5급</v>
      </c>
      <c r="D268" s="730">
        <v>94.3</v>
      </c>
      <c r="E268" s="726">
        <f t="shared" si="45"/>
        <v>95.405223511484621</v>
      </c>
      <c r="F268" s="731">
        <f t="shared" si="63"/>
        <v>101.17202917442695</v>
      </c>
      <c r="G268" s="471">
        <f t="shared" si="65"/>
        <v>13</v>
      </c>
      <c r="H268" s="347">
        <f>RANK($F268,($F$247:$F$262,$F$264:$F$279))</f>
        <v>28</v>
      </c>
      <c r="I268" s="394">
        <f t="shared" si="47"/>
        <v>139</v>
      </c>
      <c r="J268" s="348">
        <f t="shared" si="64"/>
        <v>16</v>
      </c>
      <c r="K268" s="349">
        <f>RANK($E268,($E$247:$E$262,$E$264:$E$279))</f>
        <v>26</v>
      </c>
      <c r="L268" s="479">
        <f t="shared" si="48"/>
        <v>95.342340538404855</v>
      </c>
      <c r="M268" s="487">
        <f t="shared" si="49"/>
        <v>96.252037037037027</v>
      </c>
      <c r="N268" s="482">
        <f t="shared" si="50"/>
        <v>97.456730769230774</v>
      </c>
      <c r="O268" s="346">
        <f t="shared" si="51"/>
        <v>93.724358974358978</v>
      </c>
      <c r="P268" s="479">
        <f t="shared" si="52"/>
        <v>96.508333333333326</v>
      </c>
      <c r="Q268" s="487">
        <f t="shared" si="53"/>
        <v>94.432644039772711</v>
      </c>
      <c r="R268" s="492">
        <f t="shared" si="54"/>
        <v>96.6</v>
      </c>
      <c r="T268" s="344">
        <f t="shared" si="66"/>
        <v>9</v>
      </c>
      <c r="U268" s="344">
        <f t="shared" si="67"/>
        <v>4</v>
      </c>
      <c r="V268" s="344">
        <f t="shared" si="68"/>
        <v>16</v>
      </c>
      <c r="W268" s="344">
        <f t="shared" si="69"/>
        <v>9</v>
      </c>
      <c r="X268" s="344">
        <f t="shared" si="70"/>
        <v>15</v>
      </c>
      <c r="Y268" s="344">
        <f t="shared" si="71"/>
        <v>15</v>
      </c>
      <c r="AA268" s="740">
        <v>101.9333285184764</v>
      </c>
      <c r="AB268" s="739">
        <f t="shared" si="61"/>
        <v>-0.76129934404944777</v>
      </c>
    </row>
    <row r="269" spans="2:28" ht="24.95" customHeight="1">
      <c r="B269" s="345" t="s">
        <v>123</v>
      </c>
      <c r="C269" s="475" t="str">
        <f t="shared" si="44"/>
        <v>5급</v>
      </c>
      <c r="D269" s="730">
        <v>95.199999999999989</v>
      </c>
      <c r="E269" s="726">
        <f t="shared" si="45"/>
        <v>96.947023565009474</v>
      </c>
      <c r="F269" s="731">
        <f t="shared" si="63"/>
        <v>101.83510878677467</v>
      </c>
      <c r="G269" s="471">
        <f t="shared" si="65"/>
        <v>8</v>
      </c>
      <c r="H269" s="347">
        <f>RANK($F269,($F$247:$F$262,$F$264:$F$279))</f>
        <v>17</v>
      </c>
      <c r="I269" s="394">
        <f t="shared" si="47"/>
        <v>41</v>
      </c>
      <c r="J269" s="348">
        <f t="shared" si="64"/>
        <v>7</v>
      </c>
      <c r="K269" s="349">
        <f>RANK($E269,($E$247:$E$262,$E$264:$E$279))</f>
        <v>8</v>
      </c>
      <c r="L269" s="479">
        <f t="shared" si="48"/>
        <v>96.907393226325766</v>
      </c>
      <c r="M269" s="487">
        <f t="shared" si="49"/>
        <v>95.646875000000009</v>
      </c>
      <c r="N269" s="482">
        <f t="shared" si="50"/>
        <v>94.610344827586218</v>
      </c>
      <c r="O269" s="346">
        <f t="shared" si="51"/>
        <v>96.75390625</v>
      </c>
      <c r="P269" s="479">
        <f t="shared" si="52"/>
        <v>97.410714285714292</v>
      </c>
      <c r="Q269" s="487">
        <f t="shared" si="53"/>
        <v>98.167911452651524</v>
      </c>
      <c r="R269" s="492">
        <f t="shared" si="54"/>
        <v>97.7</v>
      </c>
      <c r="T269" s="344">
        <f t="shared" si="66"/>
        <v>13</v>
      </c>
      <c r="U269" s="344">
        <f t="shared" si="67"/>
        <v>14</v>
      </c>
      <c r="V269" s="344">
        <f t="shared" si="68"/>
        <v>3</v>
      </c>
      <c r="W269" s="344">
        <f t="shared" si="69"/>
        <v>6</v>
      </c>
      <c r="X269" s="344">
        <f t="shared" si="70"/>
        <v>3</v>
      </c>
      <c r="Y269" s="344">
        <f t="shared" si="71"/>
        <v>13</v>
      </c>
      <c r="AA269" s="740">
        <v>102.05375162432159</v>
      </c>
      <c r="AB269" s="739">
        <f t="shared" si="61"/>
        <v>-0.21864283754692337</v>
      </c>
    </row>
    <row r="270" spans="2:28" ht="24.95" customHeight="1">
      <c r="B270" s="345" t="s">
        <v>110</v>
      </c>
      <c r="C270" s="475" t="str">
        <f t="shared" si="44"/>
        <v>5급</v>
      </c>
      <c r="D270" s="730">
        <v>95.199999999999989</v>
      </c>
      <c r="E270" s="726">
        <f t="shared" si="45"/>
        <v>97.202143437225132</v>
      </c>
      <c r="F270" s="731">
        <f t="shared" si="63"/>
        <v>102.10309184582474</v>
      </c>
      <c r="G270" s="471">
        <f t="shared" si="65"/>
        <v>5</v>
      </c>
      <c r="H270" s="347">
        <f>RANK($F270,($F$247:$F$262,$F$264:$F$279))</f>
        <v>12</v>
      </c>
      <c r="I270" s="394">
        <f t="shared" si="47"/>
        <v>27</v>
      </c>
      <c r="J270" s="348">
        <f t="shared" si="64"/>
        <v>5</v>
      </c>
      <c r="K270" s="349">
        <f>RANK($E270,($E$247:$E$262,$E$264:$E$279))</f>
        <v>5</v>
      </c>
      <c r="L270" s="479">
        <f t="shared" si="48"/>
        <v>97.096993091815932</v>
      </c>
      <c r="M270" s="487">
        <f t="shared" si="49"/>
        <v>96.615187232495515</v>
      </c>
      <c r="N270" s="482">
        <f t="shared" si="50"/>
        <v>97.331961440053405</v>
      </c>
      <c r="O270" s="346">
        <f t="shared" si="51"/>
        <v>96.438815789473693</v>
      </c>
      <c r="P270" s="479">
        <f t="shared" si="52"/>
        <v>93.722222222222214</v>
      </c>
      <c r="Q270" s="487">
        <f t="shared" si="53"/>
        <v>97.578798951136363</v>
      </c>
      <c r="R270" s="492">
        <f t="shared" si="54"/>
        <v>99.2</v>
      </c>
      <c r="T270" s="344">
        <f t="shared" si="66"/>
        <v>5</v>
      </c>
      <c r="U270" s="344">
        <f t="shared" si="67"/>
        <v>5</v>
      </c>
      <c r="V270" s="344">
        <f t="shared" si="68"/>
        <v>5</v>
      </c>
      <c r="W270" s="344">
        <f t="shared" si="69"/>
        <v>13</v>
      </c>
      <c r="X270" s="344">
        <f t="shared" si="70"/>
        <v>7</v>
      </c>
      <c r="Y270" s="344">
        <f t="shared" si="71"/>
        <v>6</v>
      </c>
      <c r="AA270" s="740">
        <v>102.17325745881472</v>
      </c>
      <c r="AB270" s="739">
        <f t="shared" si="61"/>
        <v>-7.0165612989981696E-2</v>
      </c>
    </row>
    <row r="271" spans="2:28" ht="24.95" customHeight="1">
      <c r="B271" s="345" t="s">
        <v>108</v>
      </c>
      <c r="C271" s="475" t="str">
        <f t="shared" si="44"/>
        <v>5급</v>
      </c>
      <c r="D271" s="730">
        <v>94.3</v>
      </c>
      <c r="E271" s="726">
        <f t="shared" si="45"/>
        <v>97.505726992853852</v>
      </c>
      <c r="F271" s="731">
        <f t="shared" si="63"/>
        <v>103.39949840175382</v>
      </c>
      <c r="G271" s="471">
        <f t="shared" si="65"/>
        <v>1</v>
      </c>
      <c r="H271" s="347">
        <f>RANK($F271,($F$247:$F$262,$F$264:$F$279))</f>
        <v>1</v>
      </c>
      <c r="I271" s="394">
        <f t="shared" si="47"/>
        <v>16</v>
      </c>
      <c r="J271" s="348">
        <f t="shared" si="64"/>
        <v>3</v>
      </c>
      <c r="K271" s="349">
        <f>RANK($E271,($E$247:$E$262,$E$264:$E$279))</f>
        <v>3</v>
      </c>
      <c r="L271" s="479">
        <f t="shared" si="48"/>
        <v>97.500765255635628</v>
      </c>
      <c r="M271" s="487">
        <f t="shared" si="49"/>
        <v>96.293848637786454</v>
      </c>
      <c r="N271" s="482">
        <f t="shared" si="50"/>
        <v>96.576095671936528</v>
      </c>
      <c r="O271" s="346">
        <f t="shared" si="51"/>
        <v>94.22999999999999</v>
      </c>
      <c r="P271" s="479">
        <f t="shared" si="52"/>
        <v>99.503125000000011</v>
      </c>
      <c r="Q271" s="487">
        <f t="shared" si="53"/>
        <v>98.707681873484844</v>
      </c>
      <c r="R271" s="492">
        <f t="shared" si="54"/>
        <v>97.6</v>
      </c>
      <c r="T271" s="344">
        <f t="shared" si="66"/>
        <v>8</v>
      </c>
      <c r="U271" s="344">
        <f t="shared" si="67"/>
        <v>8</v>
      </c>
      <c r="V271" s="344">
        <f t="shared" si="68"/>
        <v>13</v>
      </c>
      <c r="W271" s="344">
        <f t="shared" si="69"/>
        <v>1</v>
      </c>
      <c r="X271" s="344">
        <f t="shared" si="70"/>
        <v>1</v>
      </c>
      <c r="Y271" s="344">
        <f t="shared" si="71"/>
        <v>14</v>
      </c>
      <c r="AA271" s="740">
        <v>103.85266874710987</v>
      </c>
      <c r="AB271" s="739">
        <f t="shared" si="61"/>
        <v>-0.45317034535605671</v>
      </c>
    </row>
    <row r="272" spans="2:28" ht="24.95" customHeight="1">
      <c r="B272" s="542" t="s">
        <v>126</v>
      </c>
      <c r="C272" s="475" t="str">
        <f t="shared" si="44"/>
        <v>5급</v>
      </c>
      <c r="D272" s="730">
        <v>95.199999999999989</v>
      </c>
      <c r="E272" s="726">
        <f t="shared" si="45"/>
        <v>95.585813276098492</v>
      </c>
      <c r="F272" s="731">
        <f t="shared" si="63"/>
        <v>100.40526604632196</v>
      </c>
      <c r="G272" s="471">
        <f t="shared" si="65"/>
        <v>16</v>
      </c>
      <c r="H272" s="347">
        <f>RANK($F272,($F$247:$F$262,$F$264:$F$279))</f>
        <v>32</v>
      </c>
      <c r="I272" s="394">
        <f t="shared" si="47"/>
        <v>121</v>
      </c>
      <c r="J272" s="348">
        <f t="shared" si="64"/>
        <v>15</v>
      </c>
      <c r="K272" s="349">
        <f>RANK($E272,($E$247:$E$262,$E$264:$E$279))</f>
        <v>23</v>
      </c>
      <c r="L272" s="479">
        <f t="shared" si="48"/>
        <v>95.416645553787887</v>
      </c>
      <c r="M272" s="487">
        <f t="shared" si="49"/>
        <v>96.75866666666667</v>
      </c>
      <c r="N272" s="482">
        <f t="shared" si="50"/>
        <v>98.703125000000014</v>
      </c>
      <c r="O272" s="346">
        <f t="shared" si="51"/>
        <v>94.563636363636363</v>
      </c>
      <c r="P272" s="479">
        <f t="shared" si="52"/>
        <v>94.490384615384613</v>
      </c>
      <c r="Q272" s="487">
        <f t="shared" si="53"/>
        <v>94.074624440909105</v>
      </c>
      <c r="R272" s="492">
        <f t="shared" si="54"/>
        <v>98.8</v>
      </c>
      <c r="T272" s="344">
        <f t="shared" si="66"/>
        <v>3</v>
      </c>
      <c r="U272" s="344">
        <f t="shared" si="67"/>
        <v>1</v>
      </c>
      <c r="V272" s="344">
        <f t="shared" si="68"/>
        <v>12</v>
      </c>
      <c r="W272" s="344">
        <f t="shared" si="69"/>
        <v>12</v>
      </c>
      <c r="X272" s="344">
        <f t="shared" si="70"/>
        <v>16</v>
      </c>
      <c r="Y272" s="344">
        <f t="shared" si="71"/>
        <v>8</v>
      </c>
      <c r="AA272" s="740">
        <v>100.75093390945995</v>
      </c>
      <c r="AB272" s="739">
        <f t="shared" si="61"/>
        <v>-0.34566786313799014</v>
      </c>
    </row>
    <row r="273" spans="2:28" ht="24.95" customHeight="1">
      <c r="B273" s="345" t="s">
        <v>102</v>
      </c>
      <c r="C273" s="475" t="str">
        <f t="shared" si="44"/>
        <v>5급</v>
      </c>
      <c r="D273" s="730">
        <v>95.199999999999989</v>
      </c>
      <c r="E273" s="726">
        <f t="shared" si="45"/>
        <v>96.770036358736888</v>
      </c>
      <c r="F273" s="731">
        <f t="shared" si="63"/>
        <v>101.64919785581607</v>
      </c>
      <c r="G273" s="471">
        <f t="shared" si="65"/>
        <v>9</v>
      </c>
      <c r="H273" s="347">
        <f>RANK($F273,($F$247:$F$262,$F$264:$F$279))</f>
        <v>20</v>
      </c>
      <c r="I273" s="394">
        <f t="shared" si="47"/>
        <v>48</v>
      </c>
      <c r="J273" s="348">
        <f t="shared" si="64"/>
        <v>8</v>
      </c>
      <c r="K273" s="349">
        <f>RANK($E273,($E$247:$E$262,$E$264:$E$279))</f>
        <v>10</v>
      </c>
      <c r="L273" s="479">
        <f t="shared" si="48"/>
        <v>96.621090903933563</v>
      </c>
      <c r="M273" s="487">
        <f t="shared" si="49"/>
        <v>95.915064102564102</v>
      </c>
      <c r="N273" s="482">
        <f t="shared" si="50"/>
        <v>95.953804347826093</v>
      </c>
      <c r="O273" s="346">
        <f t="shared" si="51"/>
        <v>94</v>
      </c>
      <c r="P273" s="479">
        <f t="shared" si="52"/>
        <v>98.958333333333329</v>
      </c>
      <c r="Q273" s="487">
        <f t="shared" si="53"/>
        <v>97.327117705303039</v>
      </c>
      <c r="R273" s="492">
        <f t="shared" si="54"/>
        <v>99.6</v>
      </c>
      <c r="T273" s="344">
        <f t="shared" si="66"/>
        <v>11</v>
      </c>
      <c r="U273" s="344">
        <f t="shared" si="67"/>
        <v>11</v>
      </c>
      <c r="V273" s="344">
        <f t="shared" si="68"/>
        <v>14</v>
      </c>
      <c r="W273" s="344">
        <f t="shared" si="69"/>
        <v>2</v>
      </c>
      <c r="X273" s="344">
        <f t="shared" si="70"/>
        <v>9</v>
      </c>
      <c r="Y273" s="344">
        <f t="shared" si="71"/>
        <v>4</v>
      </c>
      <c r="AA273" s="740">
        <v>101.515508133097</v>
      </c>
      <c r="AB273" s="739">
        <f t="shared" si="61"/>
        <v>0.13368972271906898</v>
      </c>
    </row>
    <row r="274" spans="2:28" ht="24.95" customHeight="1">
      <c r="B274" s="345" t="s">
        <v>99</v>
      </c>
      <c r="C274" s="475" t="str">
        <f t="shared" si="44"/>
        <v>5급</v>
      </c>
      <c r="D274" s="730">
        <v>95.199999999999989</v>
      </c>
      <c r="E274" s="726">
        <f t="shared" si="45"/>
        <v>96.079545756631035</v>
      </c>
      <c r="F274" s="731">
        <f t="shared" si="63"/>
        <v>100.92389260150321</v>
      </c>
      <c r="G274" s="471">
        <f t="shared" si="65"/>
        <v>14</v>
      </c>
      <c r="H274" s="347">
        <f>RANK($F274,($F$247:$F$262,$F$264:$F$279))</f>
        <v>30</v>
      </c>
      <c r="I274" s="394">
        <f t="shared" si="47"/>
        <v>92</v>
      </c>
      <c r="J274" s="348">
        <f t="shared" si="64"/>
        <v>12</v>
      </c>
      <c r="K274" s="349">
        <f>RANK($E274,($E$247:$E$262,$E$264:$E$279))</f>
        <v>17</v>
      </c>
      <c r="L274" s="479">
        <f t="shared" si="48"/>
        <v>95.946890270137928</v>
      </c>
      <c r="M274" s="487">
        <f t="shared" si="49"/>
        <v>95.445992366412213</v>
      </c>
      <c r="N274" s="482">
        <f t="shared" si="50"/>
        <v>94.47071428571428</v>
      </c>
      <c r="O274" s="346">
        <f t="shared" si="51"/>
        <v>95.849431818181813</v>
      </c>
      <c r="P274" s="479">
        <f t="shared" si="52"/>
        <v>98.417647058823519</v>
      </c>
      <c r="Q274" s="487">
        <f t="shared" si="53"/>
        <v>96.447788173863657</v>
      </c>
      <c r="R274" s="492">
        <f t="shared" si="54"/>
        <v>98.6</v>
      </c>
      <c r="T274" s="344">
        <f t="shared" si="66"/>
        <v>14</v>
      </c>
      <c r="U274" s="344">
        <f t="shared" si="67"/>
        <v>15</v>
      </c>
      <c r="V274" s="344">
        <f t="shared" si="68"/>
        <v>8</v>
      </c>
      <c r="W274" s="344">
        <f t="shared" si="69"/>
        <v>3</v>
      </c>
      <c r="X274" s="344">
        <f t="shared" si="70"/>
        <v>11</v>
      </c>
      <c r="Y274" s="344">
        <f t="shared" si="71"/>
        <v>12</v>
      </c>
      <c r="AA274" s="740">
        <v>101.13992650367342</v>
      </c>
      <c r="AB274" s="739">
        <f t="shared" si="61"/>
        <v>-0.21603390217021001</v>
      </c>
    </row>
    <row r="275" spans="2:28" ht="24.95" customHeight="1">
      <c r="B275" s="345" t="s">
        <v>121</v>
      </c>
      <c r="C275" s="475" t="str">
        <f t="shared" si="44"/>
        <v>5급</v>
      </c>
      <c r="D275" s="730">
        <v>94.699999999999989</v>
      </c>
      <c r="E275" s="726">
        <f t="shared" si="45"/>
        <v>96.510934534821374</v>
      </c>
      <c r="F275" s="731">
        <f t="shared" si="63"/>
        <v>101.91228567562976</v>
      </c>
      <c r="G275" s="471">
        <f t="shared" si="65"/>
        <v>7</v>
      </c>
      <c r="H275" s="347">
        <f>RANK($F275,($F$247:$F$262,$F$264:$F$279))</f>
        <v>16</v>
      </c>
      <c r="I275" s="394">
        <f t="shared" si="47"/>
        <v>59</v>
      </c>
      <c r="J275" s="348">
        <f t="shared" si="64"/>
        <v>10</v>
      </c>
      <c r="K275" s="349">
        <f>RANK($E275,($E$247:$E$262,$E$264:$E$279))</f>
        <v>12</v>
      </c>
      <c r="L275" s="479">
        <f t="shared" si="48"/>
        <v>96.327299510338293</v>
      </c>
      <c r="M275" s="487">
        <f t="shared" si="49"/>
        <v>96.528160919540213</v>
      </c>
      <c r="N275" s="482">
        <f t="shared" si="50"/>
        <v>96.550555555555547</v>
      </c>
      <c r="O275" s="346">
        <f t="shared" si="51"/>
        <v>95.858620689655197</v>
      </c>
      <c r="P275" s="479">
        <f t="shared" si="52"/>
        <v>97.944230769230771</v>
      </c>
      <c r="Q275" s="487">
        <f t="shared" si="53"/>
        <v>96.126438101136358</v>
      </c>
      <c r="R275" s="492">
        <f t="shared" si="54"/>
        <v>100</v>
      </c>
      <c r="T275" s="344">
        <f t="shared" si="66"/>
        <v>7</v>
      </c>
      <c r="U275" s="344">
        <f t="shared" si="67"/>
        <v>9</v>
      </c>
      <c r="V275" s="344">
        <f t="shared" si="68"/>
        <v>7</v>
      </c>
      <c r="W275" s="344">
        <f t="shared" si="69"/>
        <v>4</v>
      </c>
      <c r="X275" s="344">
        <f t="shared" si="70"/>
        <v>13</v>
      </c>
      <c r="Y275" s="344">
        <f t="shared" si="71"/>
        <v>1</v>
      </c>
      <c r="AA275" s="740">
        <v>102.09968958586326</v>
      </c>
      <c r="AB275" s="739">
        <f t="shared" si="61"/>
        <v>-0.187403910233499</v>
      </c>
    </row>
    <row r="276" spans="2:28" ht="24.95" customHeight="1">
      <c r="B276" s="345" t="s">
        <v>118</v>
      </c>
      <c r="C276" s="475" t="str">
        <f t="shared" si="44"/>
        <v>5급</v>
      </c>
      <c r="D276" s="730">
        <v>95.199999999999989</v>
      </c>
      <c r="E276" s="726">
        <f t="shared" si="45"/>
        <v>96.439921692159075</v>
      </c>
      <c r="F276" s="731">
        <f t="shared" si="63"/>
        <v>101.30243875226795</v>
      </c>
      <c r="G276" s="471">
        <f t="shared" si="65"/>
        <v>12</v>
      </c>
      <c r="H276" s="347">
        <f>RANK($F276,($F$247:$F$262,$F$264:$F$279))</f>
        <v>26</v>
      </c>
      <c r="I276" s="394">
        <f t="shared" si="47"/>
        <v>66</v>
      </c>
      <c r="J276" s="348">
        <f t="shared" si="64"/>
        <v>11</v>
      </c>
      <c r="K276" s="349">
        <f>RANK($E276,($E$247:$E$262,$E$264:$E$279))</f>
        <v>14</v>
      </c>
      <c r="L276" s="479">
        <f t="shared" si="48"/>
        <v>96.320970202272719</v>
      </c>
      <c r="M276" s="487">
        <f t="shared" si="49"/>
        <v>96.909114583333334</v>
      </c>
      <c r="N276" s="482">
        <f t="shared" si="50"/>
        <v>97.685576923076923</v>
      </c>
      <c r="O276" s="346">
        <f t="shared" si="51"/>
        <v>95.802272727272722</v>
      </c>
      <c r="P276" s="479">
        <f t="shared" si="52"/>
        <v>96.559090909090912</v>
      </c>
      <c r="Q276" s="487">
        <f t="shared" si="53"/>
        <v>95.732825821212117</v>
      </c>
      <c r="R276" s="492">
        <f t="shared" si="54"/>
        <v>98.7</v>
      </c>
      <c r="T276" s="344">
        <f t="shared" si="66"/>
        <v>2</v>
      </c>
      <c r="U276" s="344">
        <f t="shared" si="67"/>
        <v>3</v>
      </c>
      <c r="V276" s="344">
        <f t="shared" si="68"/>
        <v>9</v>
      </c>
      <c r="W276" s="344">
        <f t="shared" si="69"/>
        <v>8</v>
      </c>
      <c r="X276" s="344">
        <f t="shared" si="70"/>
        <v>14</v>
      </c>
      <c r="Y276" s="344">
        <f t="shared" si="71"/>
        <v>9</v>
      </c>
      <c r="AA276" s="740">
        <v>101.41615055550596</v>
      </c>
      <c r="AB276" s="739">
        <f t="shared" si="61"/>
        <v>-0.11371180323801866</v>
      </c>
    </row>
    <row r="277" spans="2:28" ht="24.95" customHeight="1">
      <c r="B277" s="542" t="s">
        <v>119</v>
      </c>
      <c r="C277" s="475" t="str">
        <f t="shared" si="44"/>
        <v>5급</v>
      </c>
      <c r="D277" s="730">
        <v>94.699999999999989</v>
      </c>
      <c r="E277" s="726">
        <f t="shared" si="45"/>
        <v>96.052855362701393</v>
      </c>
      <c r="F277" s="731">
        <f t="shared" si="63"/>
        <v>101.42856954878712</v>
      </c>
      <c r="G277" s="471">
        <f t="shared" si="65"/>
        <v>10</v>
      </c>
      <c r="H277" s="347">
        <f>RANK($F277,($F$247:$F$262,$F$264:$F$279))</f>
        <v>23</v>
      </c>
      <c r="I277" s="394">
        <f t="shared" si="47"/>
        <v>94</v>
      </c>
      <c r="J277" s="348">
        <f t="shared" si="64"/>
        <v>13</v>
      </c>
      <c r="K277" s="349">
        <f>RANK($E277,($E$247:$E$262,$E$264:$E$279))</f>
        <v>18</v>
      </c>
      <c r="L277" s="479">
        <f t="shared" si="48"/>
        <v>95.871426697580418</v>
      </c>
      <c r="M277" s="487">
        <f t="shared" si="49"/>
        <v>94.26198979591841</v>
      </c>
      <c r="N277" s="482">
        <f t="shared" si="50"/>
        <v>94.671759259259289</v>
      </c>
      <c r="O277" s="346">
        <f t="shared" si="51"/>
        <v>93.956060606060632</v>
      </c>
      <c r="P277" s="479">
        <f t="shared" si="52"/>
        <v>93.168181818181836</v>
      </c>
      <c r="Q277" s="487">
        <f t="shared" si="53"/>
        <v>97.480863599242426</v>
      </c>
      <c r="R277" s="492">
        <f t="shared" si="54"/>
        <v>99.5</v>
      </c>
      <c r="T277" s="344">
        <f t="shared" si="66"/>
        <v>16</v>
      </c>
      <c r="U277" s="344">
        <f t="shared" si="67"/>
        <v>13</v>
      </c>
      <c r="V277" s="344">
        <f t="shared" si="68"/>
        <v>15</v>
      </c>
      <c r="W277" s="344">
        <f t="shared" si="69"/>
        <v>14</v>
      </c>
      <c r="X277" s="344">
        <f t="shared" si="70"/>
        <v>8</v>
      </c>
      <c r="Y277" s="344">
        <f t="shared" si="71"/>
        <v>5</v>
      </c>
      <c r="AA277" s="740">
        <v>101.35012187528287</v>
      </c>
      <c r="AB277" s="739">
        <f t="shared" si="61"/>
        <v>7.8447673504257409E-2</v>
      </c>
    </row>
    <row r="278" spans="2:28" ht="24.95" customHeight="1">
      <c r="B278" s="542" t="s">
        <v>116</v>
      </c>
      <c r="C278" s="475" t="str">
        <f t="shared" si="44"/>
        <v>5급</v>
      </c>
      <c r="D278" s="730">
        <v>95.199999999999989</v>
      </c>
      <c r="E278" s="726">
        <f t="shared" si="45"/>
        <v>97.587128544009644</v>
      </c>
      <c r="F278" s="731">
        <f t="shared" si="63"/>
        <v>102.50748796639671</v>
      </c>
      <c r="G278" s="471">
        <f t="shared" si="65"/>
        <v>2</v>
      </c>
      <c r="H278" s="347">
        <f>RANK($F278,($F$247:$F$262,$F$264:$F$279))</f>
        <v>7</v>
      </c>
      <c r="I278" s="394">
        <f t="shared" si="47"/>
        <v>13</v>
      </c>
      <c r="J278" s="348">
        <f t="shared" si="64"/>
        <v>1</v>
      </c>
      <c r="K278" s="349">
        <f>RANK($E278,($E$247:$E$262,$E$264:$E$279))</f>
        <v>1</v>
      </c>
      <c r="L278" s="479">
        <f t="shared" si="48"/>
        <v>97.502240572641739</v>
      </c>
      <c r="M278" s="487">
        <f t="shared" si="49"/>
        <v>96.929838709677398</v>
      </c>
      <c r="N278" s="482">
        <f t="shared" si="50"/>
        <v>98.133561643835606</v>
      </c>
      <c r="O278" s="346">
        <f t="shared" si="51"/>
        <v>95.003125000000026</v>
      </c>
      <c r="P278" s="479">
        <f t="shared" si="52"/>
        <v>95.947727272727263</v>
      </c>
      <c r="Q278" s="487">
        <f t="shared" si="53"/>
        <v>98.074642435606066</v>
      </c>
      <c r="R278" s="492">
        <f t="shared" si="54"/>
        <v>99.2</v>
      </c>
      <c r="T278" s="344">
        <f t="shared" si="66"/>
        <v>1</v>
      </c>
      <c r="U278" s="344">
        <f t="shared" si="67"/>
        <v>2</v>
      </c>
      <c r="V278" s="344">
        <f t="shared" si="68"/>
        <v>11</v>
      </c>
      <c r="W278" s="344">
        <f t="shared" si="69"/>
        <v>10</v>
      </c>
      <c r="X278" s="344">
        <f t="shared" si="70"/>
        <v>4</v>
      </c>
      <c r="Y278" s="344">
        <f t="shared" si="71"/>
        <v>6</v>
      </c>
      <c r="AA278" s="740">
        <v>102.80431425986021</v>
      </c>
      <c r="AB278" s="739">
        <f t="shared" si="61"/>
        <v>-0.29682629346349643</v>
      </c>
    </row>
    <row r="279" spans="2:28" ht="24.95" customHeight="1">
      <c r="B279" s="345" t="s">
        <v>109</v>
      </c>
      <c r="C279" s="475" t="str">
        <f t="shared" si="44"/>
        <v>5급</v>
      </c>
      <c r="D279" s="730">
        <v>95.199999999999989</v>
      </c>
      <c r="E279" s="726">
        <f t="shared" si="45"/>
        <v>97.407241510441963</v>
      </c>
      <c r="F279" s="731">
        <f t="shared" si="63"/>
        <v>102.31853099836341</v>
      </c>
      <c r="G279" s="471">
        <f t="shared" si="65"/>
        <v>4</v>
      </c>
      <c r="H279" s="347">
        <f>RANK($F279,($F$247:$F$262,$F$264:$F$279))</f>
        <v>10</v>
      </c>
      <c r="I279" s="394">
        <f t="shared" si="47"/>
        <v>19</v>
      </c>
      <c r="J279" s="348">
        <f t="shared" si="64"/>
        <v>4</v>
      </c>
      <c r="K279" s="349">
        <f>RANK($E279,($E$247:$E$262,$E$264:$E$279))</f>
        <v>4</v>
      </c>
      <c r="L279" s="479">
        <f t="shared" si="48"/>
        <v>97.270780537307331</v>
      </c>
      <c r="M279" s="487">
        <f t="shared" si="49"/>
        <v>96.690163573099497</v>
      </c>
      <c r="N279" s="482">
        <f t="shared" si="50"/>
        <v>96.607330862789809</v>
      </c>
      <c r="O279" s="346">
        <f t="shared" si="51"/>
        <v>96.29285714285713</v>
      </c>
      <c r="P279" s="479">
        <f t="shared" si="52"/>
        <v>97.73</v>
      </c>
      <c r="Q279" s="487">
        <f t="shared" si="53"/>
        <v>97.851397501515137</v>
      </c>
      <c r="R279" s="492">
        <f t="shared" si="54"/>
        <v>100</v>
      </c>
      <c r="T279" s="344">
        <f t="shared" si="66"/>
        <v>4</v>
      </c>
      <c r="U279" s="344">
        <f t="shared" si="67"/>
        <v>7</v>
      </c>
      <c r="V279" s="344">
        <f t="shared" si="68"/>
        <v>6</v>
      </c>
      <c r="W279" s="344">
        <f t="shared" si="69"/>
        <v>5</v>
      </c>
      <c r="X279" s="344">
        <f t="shared" si="70"/>
        <v>6</v>
      </c>
      <c r="Y279" s="344">
        <f t="shared" si="71"/>
        <v>1</v>
      </c>
      <c r="AA279" s="740">
        <v>102.7679072034074</v>
      </c>
      <c r="AB279" s="739">
        <f t="shared" si="61"/>
        <v>-0.44937620504398978</v>
      </c>
    </row>
    <row r="280" spans="2:28" ht="24.95" customHeight="1">
      <c r="B280" s="360" t="s">
        <v>894</v>
      </c>
      <c r="C280" s="477"/>
      <c r="D280" s="734">
        <f>AVERAGE(D264:D279)</f>
        <v>95.02500000000002</v>
      </c>
      <c r="E280" s="728">
        <f>AVERAGE(E264:E279)</f>
        <v>96.649910223704794</v>
      </c>
      <c r="F280" s="735">
        <f>AVERAGE(F264:F279)</f>
        <v>101.71063626599165</v>
      </c>
      <c r="G280" s="473"/>
      <c r="H280" s="360"/>
      <c r="I280" s="362"/>
      <c r="J280" s="362"/>
      <c r="K280" s="362"/>
      <c r="L280" s="468">
        <f t="shared" ref="L280:R280" si="72">AVERAGE(L264:L279)</f>
        <v>96.543491024952402</v>
      </c>
      <c r="M280" s="489">
        <f t="shared" si="72"/>
        <v>96.120242400117903</v>
      </c>
      <c r="N280" s="484">
        <f t="shared" si="72"/>
        <v>96.398565473341421</v>
      </c>
      <c r="O280" s="361">
        <f t="shared" si="72"/>
        <v>95.555249676870943</v>
      </c>
      <c r="P280" s="468">
        <f t="shared" si="72"/>
        <v>96.151993469442019</v>
      </c>
      <c r="Q280" s="489">
        <f t="shared" si="72"/>
        <v>96.96673964978693</v>
      </c>
      <c r="R280" s="484">
        <f t="shared" si="72"/>
        <v>98.671875000000014</v>
      </c>
      <c r="T280" s="367"/>
      <c r="U280" s="367"/>
      <c r="V280" s="367"/>
      <c r="W280" s="367"/>
      <c r="X280" s="367"/>
      <c r="Y280" s="360"/>
      <c r="AA280" s="740">
        <v>101.81275930481804</v>
      </c>
      <c r="AB280" s="739">
        <f t="shared" si="61"/>
        <v>-0.10212303882639162</v>
      </c>
    </row>
    <row r="281" spans="2:28" ht="24.95" customHeight="1" thickBot="1">
      <c r="B281" s="363" t="s">
        <v>893</v>
      </c>
      <c r="C281" s="478"/>
      <c r="D281" s="736">
        <f>AVERAGE(D247:D262,D264:D279)</f>
        <v>94.409374999999955</v>
      </c>
      <c r="E281" s="729">
        <f>AVERAGE(E247:E262,E264:E279)</f>
        <v>96.181410616262411</v>
      </c>
      <c r="F281" s="737">
        <f>AVERAGE(F247:F262,F264:F279)</f>
        <v>101.87831352433034</v>
      </c>
      <c r="G281" s="474"/>
      <c r="H281" s="363"/>
      <c r="I281" s="365"/>
      <c r="J281" s="365"/>
      <c r="K281" s="365"/>
      <c r="L281" s="469">
        <f t="shared" ref="L281:R281" si="73">AVERAGE(L247:L262,L264:L279)</f>
        <v>96.06891906974991</v>
      </c>
      <c r="M281" s="490">
        <f t="shared" si="73"/>
        <v>95.591077800480051</v>
      </c>
      <c r="N281" s="485">
        <f t="shared" si="73"/>
        <v>96.133742855606769</v>
      </c>
      <c r="O281" s="364">
        <f t="shared" si="73"/>
        <v>94.658475367144291</v>
      </c>
      <c r="P281" s="469">
        <f t="shared" si="73"/>
        <v>95.301046642462452</v>
      </c>
      <c r="Q281" s="490">
        <f t="shared" si="73"/>
        <v>96.546760339019755</v>
      </c>
      <c r="R281" s="485">
        <f t="shared" si="73"/>
        <v>98.318749999999994</v>
      </c>
      <c r="T281" s="366"/>
      <c r="U281" s="366"/>
      <c r="V281" s="366"/>
      <c r="W281" s="366"/>
      <c r="X281" s="366"/>
      <c r="Y281" s="363"/>
      <c r="AA281" s="740">
        <v>101.88441763838344</v>
      </c>
      <c r="AB281" s="739">
        <f t="shared" si="61"/>
        <v>-6.104114053101739E-3</v>
      </c>
    </row>
    <row r="282" spans="2:28" ht="24.95" customHeight="1" thickTop="1"/>
  </sheetData>
  <autoFilter ref="A5:T239"/>
  <mergeCells count="29">
    <mergeCell ref="B1:R1"/>
    <mergeCell ref="O4:O5"/>
    <mergeCell ref="B3:C3"/>
    <mergeCell ref="B4:B5"/>
    <mergeCell ref="I4:I5"/>
    <mergeCell ref="N4:N5"/>
    <mergeCell ref="C4:C5"/>
    <mergeCell ref="D4:D5"/>
    <mergeCell ref="E4:E5"/>
    <mergeCell ref="F4:F5"/>
    <mergeCell ref="G4:G5"/>
    <mergeCell ref="H4:H5"/>
    <mergeCell ref="J4:M4"/>
    <mergeCell ref="Q242:Q243"/>
    <mergeCell ref="T245:Y245"/>
    <mergeCell ref="B245:B246"/>
    <mergeCell ref="D245:D246"/>
    <mergeCell ref="F245:F246"/>
    <mergeCell ref="C245:C246"/>
    <mergeCell ref="G245:H245"/>
    <mergeCell ref="I245:K245"/>
    <mergeCell ref="E245:E246"/>
    <mergeCell ref="L245:L246"/>
    <mergeCell ref="M245:P245"/>
    <mergeCell ref="Q245:Q246"/>
    <mergeCell ref="R245:R246"/>
    <mergeCell ref="R242:R243"/>
    <mergeCell ref="B241:L243"/>
    <mergeCell ref="P242:P243"/>
  </mergeCells>
  <phoneticPr fontId="30" type="noConversion"/>
  <conditionalFormatting sqref="F247:F281">
    <cfRule type="cellIs" dxfId="21" priority="21" operator="lessThan">
      <formula>100</formula>
    </cfRule>
  </conditionalFormatting>
  <conditionalFormatting sqref="M247:M262">
    <cfRule type="top10" dxfId="20" priority="11" bottom="1" rank="5"/>
    <cfRule type="top10" dxfId="19" priority="12" rank="5"/>
  </conditionalFormatting>
  <conditionalFormatting sqref="Q247:Q262">
    <cfRule type="top10" dxfId="18" priority="9" bottom="1" rank="5"/>
    <cfRule type="top10" dxfId="17" priority="10" rank="5"/>
  </conditionalFormatting>
  <conditionalFormatting sqref="Q264:Q279">
    <cfRule type="top10" dxfId="16" priority="7" bottom="1" rank="5"/>
    <cfRule type="top10" dxfId="15" priority="8" rank="5"/>
  </conditionalFormatting>
  <conditionalFormatting sqref="M264:M279">
    <cfRule type="top10" dxfId="14" priority="5" bottom="1" rank="5"/>
    <cfRule type="top10" dxfId="13" priority="6" rank="5"/>
  </conditionalFormatting>
  <conditionalFormatting sqref="R247:R262">
    <cfRule type="top10" dxfId="12" priority="4" rank="5"/>
    <cfRule type="top10" dxfId="11" priority="3" bottom="1" rank="5"/>
  </conditionalFormatting>
  <conditionalFormatting sqref="R264:R279">
    <cfRule type="top10" dxfId="10" priority="1" bottom="1" rank="5"/>
    <cfRule type="top10" dxfId="9" priority="2" rank="5"/>
  </conditionalFormatting>
  <pageMargins left="0.70866141732283472" right="0.70866141732283472" top="0.57999999999999996" bottom="0.44" header="0.31496062992125984" footer="0.31496062992125984"/>
  <pageSetup paperSize="9" scale="72" orientation="portrait" r:id="rId1"/>
  <ignoredErrors>
    <ignoredError sqref="K256:K257 K260 H249:H250 H270 K272 L263:Q263 E263:F263 K248:K250 K251:K252 K254:K255 H253 H251 H276 H273 H268 H266 H265 H267 H269 K266:K269" formula="1"/>
    <ignoredError sqref="R263" evalError="1" formula="1"/>
    <ignoredError sqref="Y264:Y279 W269" evalError="1"/>
  </ignoredErrors>
</worksheet>
</file>

<file path=xl/worksheets/sheet6.xml><?xml version="1.0" encoding="utf-8"?>
<worksheet xmlns="http://schemas.openxmlformats.org/spreadsheetml/2006/main" xmlns:r="http://schemas.openxmlformats.org/officeDocument/2006/relationships">
  <dimension ref="A1:AL247"/>
  <sheetViews>
    <sheetView workbookViewId="0">
      <pane xSplit="2" ySplit="13" topLeftCell="C14" activePane="bottomRight" state="frozen"/>
      <selection sqref="A1:XFD1048576"/>
      <selection pane="topRight" sqref="A1:XFD1048576"/>
      <selection pane="bottomLeft" sqref="A1:XFD1048576"/>
      <selection pane="bottomRight" sqref="A1:XFD1048576"/>
    </sheetView>
  </sheetViews>
  <sheetFormatPr defaultRowHeight="11.25"/>
  <cols>
    <col min="1" max="1" width="6.875" style="16" customWidth="1"/>
    <col min="2" max="2" width="11.375" style="16" customWidth="1"/>
    <col min="3" max="4" width="5" style="16" customWidth="1"/>
    <col min="5" max="5" width="5" style="121" customWidth="1"/>
    <col min="6" max="60" width="5" style="16" customWidth="1"/>
    <col min="61" max="16384" width="9" style="16"/>
  </cols>
  <sheetData>
    <row r="1" spans="1:38" ht="20.25">
      <c r="A1" s="859" t="s">
        <v>219</v>
      </c>
      <c r="B1" s="859"/>
      <c r="C1" s="859"/>
      <c r="D1" s="859"/>
      <c r="E1" s="859"/>
      <c r="F1" s="859"/>
      <c r="G1" s="859"/>
      <c r="H1" s="859"/>
      <c r="I1" s="859"/>
      <c r="J1" s="859"/>
      <c r="K1" s="859"/>
      <c r="L1" s="320">
        <f>SUM(L3:L9)</f>
        <v>1</v>
      </c>
      <c r="M1" s="320">
        <f>SUM(M3:M9)</f>
        <v>1</v>
      </c>
      <c r="N1" s="320">
        <f>SUM(N3:N9)</f>
        <v>1</v>
      </c>
    </row>
    <row r="2" spans="1:38">
      <c r="L2" s="57" t="s">
        <v>1072</v>
      </c>
      <c r="M2" s="57" t="s">
        <v>1073</v>
      </c>
      <c r="N2" s="57" t="s">
        <v>1170</v>
      </c>
    </row>
    <row r="3" spans="1:38" ht="15" customHeight="1">
      <c r="A3" s="992" t="s">
        <v>1202</v>
      </c>
      <c r="B3" s="992"/>
      <c r="C3" s="992"/>
      <c r="D3" s="992"/>
      <c r="E3" s="992"/>
      <c r="F3" s="992"/>
      <c r="G3" s="992"/>
      <c r="H3" s="992"/>
      <c r="I3" s="992"/>
      <c r="J3" s="992"/>
      <c r="K3" s="992"/>
      <c r="L3" s="60">
        <v>0.16800000000000001</v>
      </c>
      <c r="M3" s="60">
        <v>0.16400000000000001</v>
      </c>
      <c r="N3" s="60">
        <v>0.16700000000000001</v>
      </c>
      <c r="R3" s="321"/>
      <c r="U3" s="321"/>
    </row>
    <row r="4" spans="1:38" ht="15" customHeight="1">
      <c r="A4" s="992" t="s">
        <v>1203</v>
      </c>
      <c r="B4" s="992"/>
      <c r="C4" s="992"/>
      <c r="D4" s="992"/>
      <c r="E4" s="992"/>
      <c r="F4" s="992"/>
      <c r="G4" s="992"/>
      <c r="H4" s="992"/>
      <c r="I4" s="992"/>
      <c r="J4" s="992"/>
      <c r="K4" s="992"/>
      <c r="L4" s="59">
        <v>0.17399999999999999</v>
      </c>
      <c r="M4" s="59">
        <v>0.16700000000000001</v>
      </c>
      <c r="N4" s="59">
        <v>0.16600000000000001</v>
      </c>
      <c r="R4" s="321"/>
      <c r="U4" s="321"/>
    </row>
    <row r="5" spans="1:38" ht="15" customHeight="1">
      <c r="A5" s="992" t="s">
        <v>301</v>
      </c>
      <c r="B5" s="992"/>
      <c r="C5" s="992"/>
      <c r="D5" s="992"/>
      <c r="E5" s="992"/>
      <c r="F5" s="992"/>
      <c r="G5" s="992"/>
      <c r="H5" s="992"/>
      <c r="I5" s="992"/>
      <c r="J5" s="992"/>
      <c r="K5" s="992"/>
      <c r="L5" s="59">
        <v>0.14699999999999999</v>
      </c>
      <c r="M5" s="59">
        <v>0.14599999999999999</v>
      </c>
      <c r="N5" s="59">
        <v>0.152</v>
      </c>
      <c r="R5" s="321"/>
      <c r="U5" s="321"/>
    </row>
    <row r="6" spans="1:38" ht="15" customHeight="1">
      <c r="A6" s="992" t="s">
        <v>302</v>
      </c>
      <c r="B6" s="992"/>
      <c r="C6" s="992"/>
      <c r="D6" s="992"/>
      <c r="E6" s="992"/>
      <c r="F6" s="992"/>
      <c r="G6" s="992"/>
      <c r="H6" s="992"/>
      <c r="I6" s="992"/>
      <c r="J6" s="992"/>
      <c r="K6" s="992"/>
      <c r="L6" s="59">
        <v>0.123</v>
      </c>
      <c r="M6" s="59">
        <v>0.13500000000000001</v>
      </c>
      <c r="N6" s="59">
        <v>0.13400000000000001</v>
      </c>
      <c r="R6" s="321"/>
      <c r="U6" s="321"/>
    </row>
    <row r="7" spans="1:38" ht="15" customHeight="1">
      <c r="A7" s="992" t="s">
        <v>1205</v>
      </c>
      <c r="B7" s="992"/>
      <c r="C7" s="992"/>
      <c r="D7" s="992"/>
      <c r="E7" s="992"/>
      <c r="F7" s="992"/>
      <c r="G7" s="992"/>
      <c r="H7" s="992"/>
      <c r="I7" s="992"/>
      <c r="J7" s="992"/>
      <c r="K7" s="992"/>
      <c r="L7" s="59">
        <v>0.129</v>
      </c>
      <c r="M7" s="59">
        <v>0.14199999999999999</v>
      </c>
      <c r="N7" s="59">
        <v>0.14199999999999999</v>
      </c>
      <c r="R7" s="321"/>
      <c r="U7" s="321"/>
    </row>
    <row r="8" spans="1:38" ht="15" customHeight="1">
      <c r="A8" s="992" t="s">
        <v>1206</v>
      </c>
      <c r="B8" s="992"/>
      <c r="C8" s="992"/>
      <c r="D8" s="992"/>
      <c r="E8" s="992"/>
      <c r="F8" s="992"/>
      <c r="G8" s="992"/>
      <c r="H8" s="992"/>
      <c r="I8" s="992"/>
      <c r="J8" s="992"/>
      <c r="K8" s="992"/>
      <c r="L8" s="59">
        <v>0.13600000000000001</v>
      </c>
      <c r="M8" s="59">
        <v>0.128</v>
      </c>
      <c r="N8" s="59">
        <v>0.123</v>
      </c>
      <c r="R8" s="321"/>
      <c r="U8" s="321"/>
    </row>
    <row r="9" spans="1:38" ht="15" customHeight="1">
      <c r="A9" s="992" t="s">
        <v>1271</v>
      </c>
      <c r="B9" s="992"/>
      <c r="C9" s="992"/>
      <c r="D9" s="992"/>
      <c r="E9" s="992"/>
      <c r="F9" s="992"/>
      <c r="G9" s="992"/>
      <c r="H9" s="992"/>
      <c r="I9" s="992"/>
      <c r="J9" s="992"/>
      <c r="K9" s="992"/>
      <c r="L9" s="59">
        <v>0.123</v>
      </c>
      <c r="M9" s="59">
        <v>0.11799999999999999</v>
      </c>
      <c r="N9" s="59">
        <v>0.11600000000000001</v>
      </c>
      <c r="R9" s="321"/>
      <c r="U9" s="321"/>
    </row>
    <row r="10" spans="1:38" ht="12" thickBot="1">
      <c r="A10" s="121"/>
      <c r="B10" s="44"/>
      <c r="C10" s="155"/>
      <c r="D10" s="155"/>
      <c r="E10" s="155"/>
      <c r="F10" s="155"/>
      <c r="G10" s="155"/>
      <c r="H10" s="155"/>
      <c r="I10" s="155"/>
      <c r="J10" s="155"/>
      <c r="K10" s="155"/>
    </row>
    <row r="11" spans="1:38" ht="17.25" customHeight="1" thickBot="1">
      <c r="A11" s="993" t="s">
        <v>222</v>
      </c>
      <c r="B11" s="994" t="s">
        <v>568</v>
      </c>
      <c r="C11" s="995" t="s">
        <v>1272</v>
      </c>
      <c r="D11" s="996"/>
      <c r="E11" s="996"/>
      <c r="F11" s="996"/>
      <c r="G11" s="996"/>
      <c r="H11" s="996"/>
      <c r="I11" s="996"/>
      <c r="J11" s="996"/>
      <c r="K11" s="997"/>
      <c r="L11" s="995" t="s">
        <v>1072</v>
      </c>
      <c r="M11" s="996"/>
      <c r="N11" s="996"/>
      <c r="O11" s="996"/>
      <c r="P11" s="996"/>
      <c r="Q11" s="996"/>
      <c r="R11" s="996"/>
      <c r="S11" s="996"/>
      <c r="T11" s="997"/>
      <c r="U11" s="995" t="s">
        <v>1073</v>
      </c>
      <c r="V11" s="996"/>
      <c r="W11" s="996"/>
      <c r="X11" s="996"/>
      <c r="Y11" s="996"/>
      <c r="Z11" s="996"/>
      <c r="AA11" s="996"/>
      <c r="AB11" s="996"/>
      <c r="AC11" s="997"/>
      <c r="AD11" s="995" t="s">
        <v>1170</v>
      </c>
      <c r="AE11" s="996"/>
      <c r="AF11" s="996"/>
      <c r="AG11" s="996"/>
      <c r="AH11" s="996"/>
      <c r="AI11" s="996"/>
      <c r="AJ11" s="996"/>
      <c r="AK11" s="996"/>
      <c r="AL11" s="997"/>
    </row>
    <row r="12" spans="1:38" ht="15" customHeight="1">
      <c r="A12" s="993"/>
      <c r="B12" s="994"/>
      <c r="C12" s="998" t="s">
        <v>221</v>
      </c>
      <c r="D12" s="999" t="s">
        <v>235</v>
      </c>
      <c r="E12" s="1001" t="s">
        <v>1211</v>
      </c>
      <c r="F12" s="1002"/>
      <c r="G12" s="1002"/>
      <c r="H12" s="1002"/>
      <c r="I12" s="1003"/>
      <c r="J12" s="1001" t="s">
        <v>242</v>
      </c>
      <c r="K12" s="1004"/>
      <c r="L12" s="998" t="s">
        <v>221</v>
      </c>
      <c r="M12" s="999" t="s">
        <v>235</v>
      </c>
      <c r="N12" s="1001" t="s">
        <v>1211</v>
      </c>
      <c r="O12" s="1002"/>
      <c r="P12" s="1002"/>
      <c r="Q12" s="1002"/>
      <c r="R12" s="1003"/>
      <c r="S12" s="1001" t="s">
        <v>242</v>
      </c>
      <c r="T12" s="1004"/>
      <c r="U12" s="998" t="s">
        <v>221</v>
      </c>
      <c r="V12" s="999" t="s">
        <v>235</v>
      </c>
      <c r="W12" s="1001" t="s">
        <v>1211</v>
      </c>
      <c r="X12" s="1002"/>
      <c r="Y12" s="1002"/>
      <c r="Z12" s="1002"/>
      <c r="AA12" s="1003"/>
      <c r="AB12" s="1001" t="s">
        <v>242</v>
      </c>
      <c r="AC12" s="1004"/>
      <c r="AD12" s="998" t="s">
        <v>221</v>
      </c>
      <c r="AE12" s="999" t="s">
        <v>235</v>
      </c>
      <c r="AF12" s="1001" t="s">
        <v>1211</v>
      </c>
      <c r="AG12" s="1002"/>
      <c r="AH12" s="1002"/>
      <c r="AI12" s="1002"/>
      <c r="AJ12" s="1003"/>
      <c r="AK12" s="1001" t="s">
        <v>242</v>
      </c>
      <c r="AL12" s="1004"/>
    </row>
    <row r="13" spans="1:38" ht="15" customHeight="1">
      <c r="A13" s="993"/>
      <c r="B13" s="994"/>
      <c r="C13" s="999"/>
      <c r="D13" s="1000"/>
      <c r="E13" s="855" t="s">
        <v>318</v>
      </c>
      <c r="F13" s="855" t="s">
        <v>655</v>
      </c>
      <c r="G13" s="855" t="s">
        <v>1273</v>
      </c>
      <c r="H13" s="855" t="s">
        <v>1240</v>
      </c>
      <c r="I13" s="855" t="s">
        <v>1274</v>
      </c>
      <c r="J13" s="855" t="s">
        <v>1275</v>
      </c>
      <c r="K13" s="856" t="s">
        <v>1276</v>
      </c>
      <c r="L13" s="999"/>
      <c r="M13" s="1000"/>
      <c r="N13" s="855" t="s">
        <v>318</v>
      </c>
      <c r="O13" s="855" t="s">
        <v>655</v>
      </c>
      <c r="P13" s="855" t="s">
        <v>1273</v>
      </c>
      <c r="Q13" s="855" t="s">
        <v>1240</v>
      </c>
      <c r="R13" s="855" t="s">
        <v>1274</v>
      </c>
      <c r="S13" s="855" t="s">
        <v>1275</v>
      </c>
      <c r="T13" s="856" t="s">
        <v>1276</v>
      </c>
      <c r="U13" s="999"/>
      <c r="V13" s="1000"/>
      <c r="W13" s="855" t="s">
        <v>318</v>
      </c>
      <c r="X13" s="855" t="s">
        <v>655</v>
      </c>
      <c r="Y13" s="855" t="s">
        <v>1273</v>
      </c>
      <c r="Z13" s="855" t="s">
        <v>1240</v>
      </c>
      <c r="AA13" s="855" t="s">
        <v>1274</v>
      </c>
      <c r="AB13" s="855" t="s">
        <v>1275</v>
      </c>
      <c r="AC13" s="856" t="s">
        <v>1276</v>
      </c>
      <c r="AD13" s="999"/>
      <c r="AE13" s="1000"/>
      <c r="AF13" s="855" t="s">
        <v>318</v>
      </c>
      <c r="AG13" s="855" t="s">
        <v>655</v>
      </c>
      <c r="AH13" s="855" t="s">
        <v>1273</v>
      </c>
      <c r="AI13" s="855" t="s">
        <v>1240</v>
      </c>
      <c r="AJ13" s="855" t="s">
        <v>1274</v>
      </c>
      <c r="AK13" s="855" t="s">
        <v>1275</v>
      </c>
      <c r="AL13" s="856" t="s">
        <v>1276</v>
      </c>
    </row>
    <row r="14" spans="1:38" ht="15" customHeight="1">
      <c r="A14" s="98" t="s">
        <v>1074</v>
      </c>
      <c r="B14" s="99"/>
      <c r="C14" s="100" t="s">
        <v>1376</v>
      </c>
      <c r="D14" s="101">
        <v>94.954014582232972</v>
      </c>
      <c r="E14" s="101">
        <v>93.315154905068212</v>
      </c>
      <c r="F14" s="101">
        <v>94.326621298281594</v>
      </c>
      <c r="G14" s="101">
        <v>95.613094683198156</v>
      </c>
      <c r="H14" s="101">
        <v>96.955407085146049</v>
      </c>
      <c r="I14" s="101">
        <v>95.924319940104823</v>
      </c>
      <c r="J14" s="101">
        <v>93.359058940685884</v>
      </c>
      <c r="K14" s="101">
        <v>95.983162770318913</v>
      </c>
      <c r="L14" s="101" t="s">
        <v>1377</v>
      </c>
      <c r="M14" s="101">
        <v>95.384455896772693</v>
      </c>
      <c r="N14" s="101">
        <v>93.702144990496876</v>
      </c>
      <c r="O14" s="101">
        <v>94.645669291338578</v>
      </c>
      <c r="P14" s="101">
        <v>96.206896551724142</v>
      </c>
      <c r="Q14" s="101">
        <v>97.533260928590821</v>
      </c>
      <c r="R14" s="101">
        <v>96.936494957754149</v>
      </c>
      <c r="S14" s="101">
        <v>93.410884353741494</v>
      </c>
      <c r="T14" s="101">
        <v>96.20745145101462</v>
      </c>
      <c r="U14" s="101" t="s">
        <v>1277</v>
      </c>
      <c r="V14" s="101">
        <v>94.368801049423851</v>
      </c>
      <c r="W14" s="101">
        <v>92.761675542810323</v>
      </c>
      <c r="X14" s="101">
        <v>93.895944285129048</v>
      </c>
      <c r="Y14" s="101">
        <v>94.669192953707494</v>
      </c>
      <c r="Z14" s="101">
        <v>96.146164088907099</v>
      </c>
      <c r="AA14" s="101">
        <v>94.517024997428251</v>
      </c>
      <c r="AB14" s="101">
        <v>93.396516393442624</v>
      </c>
      <c r="AC14" s="101">
        <v>95.852308010763821</v>
      </c>
      <c r="AD14" s="101" t="s">
        <v>1278</v>
      </c>
      <c r="AE14" s="101">
        <v>94.401153044781552</v>
      </c>
      <c r="AF14" s="101">
        <v>92.884807596201895</v>
      </c>
      <c r="AG14" s="101">
        <v>93.909295352323838</v>
      </c>
      <c r="AH14" s="101">
        <v>95.183658170914541</v>
      </c>
      <c r="AI14" s="101">
        <v>96.270614692653666</v>
      </c>
      <c r="AJ14" s="101">
        <v>94.699248120300751</v>
      </c>
      <c r="AK14" s="101">
        <v>93.029507376844208</v>
      </c>
      <c r="AL14" s="102">
        <v>95.263955544329377</v>
      </c>
    </row>
    <row r="15" spans="1:38" s="17" customFormat="1" ht="15" customHeight="1">
      <c r="A15" s="74" t="s">
        <v>1075</v>
      </c>
      <c r="B15" s="75"/>
      <c r="C15" s="53" t="s">
        <v>1279</v>
      </c>
      <c r="D15" s="54">
        <v>93.259912309724328</v>
      </c>
      <c r="E15" s="47">
        <v>91.100452970956567</v>
      </c>
      <c r="F15" s="47">
        <v>92.632560618172135</v>
      </c>
      <c r="G15" s="47">
        <v>94.491073807620566</v>
      </c>
      <c r="H15" s="47">
        <v>96.149746869171324</v>
      </c>
      <c r="I15" s="47">
        <v>94.724462365591393</v>
      </c>
      <c r="J15" s="47">
        <v>90.270738863696991</v>
      </c>
      <c r="K15" s="55">
        <v>94.4302606826122</v>
      </c>
      <c r="L15" s="53" t="s">
        <v>1280</v>
      </c>
      <c r="M15" s="54">
        <v>93.652151479526822</v>
      </c>
      <c r="N15" s="47">
        <v>91.41630901287553</v>
      </c>
      <c r="O15" s="47">
        <v>92.768240343347642</v>
      </c>
      <c r="P15" s="47">
        <v>95.139484978540779</v>
      </c>
      <c r="Q15" s="47">
        <v>96.856223175965667</v>
      </c>
      <c r="R15" s="47">
        <v>95.744911216977044</v>
      </c>
      <c r="S15" s="47">
        <v>90.298667812634292</v>
      </c>
      <c r="T15" s="55">
        <v>94.579741379310349</v>
      </c>
      <c r="U15" s="53" t="s">
        <v>1281</v>
      </c>
      <c r="V15" s="54">
        <v>92.509408268658007</v>
      </c>
      <c r="W15" s="47">
        <v>90.662055335968375</v>
      </c>
      <c r="X15" s="47">
        <v>92.243083003952563</v>
      </c>
      <c r="Y15" s="47">
        <v>93.354743083003953</v>
      </c>
      <c r="Z15" s="47">
        <v>94.664031620553359</v>
      </c>
      <c r="AA15" s="47">
        <v>92.878486055776889</v>
      </c>
      <c r="AB15" s="47">
        <v>89.970355731225297</v>
      </c>
      <c r="AC15" s="55">
        <v>94.399596367305747</v>
      </c>
      <c r="AD15" s="53" t="s">
        <v>1282</v>
      </c>
      <c r="AE15" s="54">
        <v>92.884225749919224</v>
      </c>
      <c r="AF15" s="47">
        <v>90.389294403892947</v>
      </c>
      <c r="AG15" s="47">
        <v>92.822384428223842</v>
      </c>
      <c r="AH15" s="47">
        <v>93.613138686131393</v>
      </c>
      <c r="AI15" s="47">
        <v>95.802919708029194</v>
      </c>
      <c r="AJ15" s="47">
        <v>93.488943488943491</v>
      </c>
      <c r="AK15" s="47">
        <v>90.853658536585371</v>
      </c>
      <c r="AL15" s="55">
        <v>93.658536585365852</v>
      </c>
    </row>
    <row r="16" spans="1:38" ht="15" customHeight="1">
      <c r="A16" s="65" t="s">
        <v>226</v>
      </c>
      <c r="B16" s="76" t="s">
        <v>2</v>
      </c>
      <c r="C16" s="211" t="s">
        <v>1098</v>
      </c>
      <c r="D16" s="212">
        <v>93.716093749999985</v>
      </c>
      <c r="E16" s="20">
        <v>92.8125</v>
      </c>
      <c r="F16" s="20">
        <v>93.75</v>
      </c>
      <c r="G16" s="20">
        <v>94.0625</v>
      </c>
      <c r="H16" s="20">
        <v>96.5625</v>
      </c>
      <c r="I16" s="20">
        <v>94.6875</v>
      </c>
      <c r="J16" s="20">
        <v>90.625</v>
      </c>
      <c r="K16" s="213">
        <v>93.867924528301884</v>
      </c>
      <c r="L16" s="211" t="s">
        <v>1006</v>
      </c>
      <c r="M16" s="212">
        <v>93.409239130434784</v>
      </c>
      <c r="N16" s="20">
        <v>92.119565217391298</v>
      </c>
      <c r="O16" s="20">
        <v>92.934782608695656</v>
      </c>
      <c r="P16" s="20">
        <v>94.565217391304344</v>
      </c>
      <c r="Q16" s="20">
        <v>96.467391304347828</v>
      </c>
      <c r="R16" s="20">
        <v>95.108695652173907</v>
      </c>
      <c r="S16" s="20">
        <v>89.673913043478265</v>
      </c>
      <c r="T16" s="213">
        <v>93.681318681318686</v>
      </c>
      <c r="U16" s="211" t="s">
        <v>979</v>
      </c>
      <c r="V16" s="212">
        <v>94.98489583333334</v>
      </c>
      <c r="W16" s="20">
        <v>95.3125</v>
      </c>
      <c r="X16" s="20">
        <v>95.833333333333329</v>
      </c>
      <c r="Y16" s="20">
        <v>94.791666666666671</v>
      </c>
      <c r="Z16" s="20">
        <v>96.354166666666671</v>
      </c>
      <c r="AA16" s="20">
        <v>94.791666666666671</v>
      </c>
      <c r="AB16" s="20">
        <v>91.666666666666671</v>
      </c>
      <c r="AC16" s="213">
        <v>95.833333333333329</v>
      </c>
      <c r="AD16" s="211" t="s">
        <v>860</v>
      </c>
      <c r="AE16" s="212">
        <v>92.082499999999996</v>
      </c>
      <c r="AF16" s="20">
        <v>90</v>
      </c>
      <c r="AG16" s="20">
        <v>92.5</v>
      </c>
      <c r="AH16" s="20">
        <v>90</v>
      </c>
      <c r="AI16" s="20">
        <v>97.5</v>
      </c>
      <c r="AJ16" s="20">
        <v>92.5</v>
      </c>
      <c r="AK16" s="20">
        <v>92.5</v>
      </c>
      <c r="AL16" s="213">
        <v>90</v>
      </c>
    </row>
    <row r="17" spans="1:38" ht="15" customHeight="1">
      <c r="A17" s="66"/>
      <c r="B17" s="76" t="s">
        <v>3</v>
      </c>
      <c r="C17" s="211" t="s">
        <v>1233</v>
      </c>
      <c r="D17" s="212">
        <v>92.75024843148087</v>
      </c>
      <c r="E17" s="20">
        <v>91.402116402116405</v>
      </c>
      <c r="F17" s="20">
        <v>92.460317460317455</v>
      </c>
      <c r="G17" s="20">
        <v>94.708994708994709</v>
      </c>
      <c r="H17" s="20">
        <v>96.164021164021165</v>
      </c>
      <c r="I17" s="20">
        <v>92.952127659574472</v>
      </c>
      <c r="J17" s="20">
        <v>88.492063492063494</v>
      </c>
      <c r="K17" s="213">
        <v>93.75</v>
      </c>
      <c r="L17" s="211" t="s">
        <v>1177</v>
      </c>
      <c r="M17" s="212">
        <v>94.09787854464912</v>
      </c>
      <c r="N17" s="20">
        <v>92.69911504424779</v>
      </c>
      <c r="O17" s="20">
        <v>93.584070796460182</v>
      </c>
      <c r="P17" s="20">
        <v>96.460176991150448</v>
      </c>
      <c r="Q17" s="20">
        <v>98.008849557522126</v>
      </c>
      <c r="R17" s="20">
        <v>95.3125</v>
      </c>
      <c r="S17" s="20">
        <v>88.495575221238937</v>
      </c>
      <c r="T17" s="213">
        <v>95.13274336283186</v>
      </c>
      <c r="U17" s="211" t="s">
        <v>980</v>
      </c>
      <c r="V17" s="212">
        <v>90.797939600082444</v>
      </c>
      <c r="W17" s="20">
        <v>89.545454545454547</v>
      </c>
      <c r="X17" s="20">
        <v>90.909090909090907</v>
      </c>
      <c r="Y17" s="20">
        <v>90.454545454545453</v>
      </c>
      <c r="Z17" s="20">
        <v>92.727272727272734</v>
      </c>
      <c r="AA17" s="20">
        <v>90</v>
      </c>
      <c r="AB17" s="20">
        <v>90</v>
      </c>
      <c r="AC17" s="213">
        <v>92.592592592592595</v>
      </c>
      <c r="AD17" s="211" t="s">
        <v>946</v>
      </c>
      <c r="AE17" s="212">
        <v>90.611904761904754</v>
      </c>
      <c r="AF17" s="20">
        <v>89.285714285714292</v>
      </c>
      <c r="AG17" s="20">
        <v>90.476190476190482</v>
      </c>
      <c r="AH17" s="20">
        <v>96.428571428571431</v>
      </c>
      <c r="AI17" s="20">
        <v>95.238095238095241</v>
      </c>
      <c r="AJ17" s="20">
        <v>88.095238095238102</v>
      </c>
      <c r="AK17" s="20">
        <v>84.523809523809518</v>
      </c>
      <c r="AL17" s="213">
        <v>89.285714285714292</v>
      </c>
    </row>
    <row r="18" spans="1:38" ht="15" customHeight="1">
      <c r="A18" s="66"/>
      <c r="B18" s="76" t="s">
        <v>4</v>
      </c>
      <c r="C18" s="211" t="s">
        <v>1222</v>
      </c>
      <c r="D18" s="212">
        <v>93.651208496741788</v>
      </c>
      <c r="E18" s="20">
        <v>91.379310344827587</v>
      </c>
      <c r="F18" s="20">
        <v>93.448275862068968</v>
      </c>
      <c r="G18" s="20">
        <v>94.65517241379311</v>
      </c>
      <c r="H18" s="20">
        <v>96.206896551724142</v>
      </c>
      <c r="I18" s="20">
        <v>94.718309859154928</v>
      </c>
      <c r="J18" s="20">
        <v>92.708333333333329</v>
      </c>
      <c r="K18" s="213">
        <v>93.923611111111114</v>
      </c>
      <c r="L18" s="211" t="s">
        <v>1021</v>
      </c>
      <c r="M18" s="212">
        <v>93.987631258016037</v>
      </c>
      <c r="N18" s="20">
        <v>91.494845360824741</v>
      </c>
      <c r="O18" s="20">
        <v>93.814432989690715</v>
      </c>
      <c r="P18" s="20">
        <v>95.876288659793815</v>
      </c>
      <c r="Q18" s="20">
        <v>96.391752577319593</v>
      </c>
      <c r="R18" s="20">
        <v>96.010638297872347</v>
      </c>
      <c r="S18" s="20">
        <v>92.1875</v>
      </c>
      <c r="T18" s="213">
        <v>94.010416666666671</v>
      </c>
      <c r="U18" s="211" t="s">
        <v>855</v>
      </c>
      <c r="V18" s="212">
        <v>91.987499999999983</v>
      </c>
      <c r="W18" s="20">
        <v>89.705882352941174</v>
      </c>
      <c r="X18" s="20">
        <v>91.17647058823529</v>
      </c>
      <c r="Y18" s="20">
        <v>91.911764705882348</v>
      </c>
      <c r="Z18" s="20">
        <v>96.32352941176471</v>
      </c>
      <c r="AA18" s="20">
        <v>90.441176470588232</v>
      </c>
      <c r="AB18" s="20">
        <v>91.911764705882348</v>
      </c>
      <c r="AC18" s="213">
        <v>93.382352941176464</v>
      </c>
      <c r="AD18" s="211" t="s">
        <v>867</v>
      </c>
      <c r="AE18" s="212">
        <v>95.36071428571428</v>
      </c>
      <c r="AF18" s="20">
        <v>94.642857142857139</v>
      </c>
      <c r="AG18" s="20">
        <v>96.428571428571431</v>
      </c>
      <c r="AH18" s="20">
        <v>92.857142857142861</v>
      </c>
      <c r="AI18" s="20">
        <v>94.642857142857139</v>
      </c>
      <c r="AJ18" s="20">
        <v>96.428571428571431</v>
      </c>
      <c r="AK18" s="20">
        <v>98.214285714285708</v>
      </c>
      <c r="AL18" s="213">
        <v>94.642857142857139</v>
      </c>
    </row>
    <row r="19" spans="1:38" ht="15" customHeight="1">
      <c r="A19" s="66"/>
      <c r="B19" s="76" t="s">
        <v>5</v>
      </c>
      <c r="C19" s="211" t="s">
        <v>1141</v>
      </c>
      <c r="D19" s="212">
        <v>92.538226915238681</v>
      </c>
      <c r="E19" s="20">
        <v>90.822784810126578</v>
      </c>
      <c r="F19" s="20">
        <v>91.77215189873418</v>
      </c>
      <c r="G19" s="20">
        <v>93.512658227848107</v>
      </c>
      <c r="H19" s="20">
        <v>95.886075949367083</v>
      </c>
      <c r="I19" s="20">
        <v>95.192307692307693</v>
      </c>
      <c r="J19" s="20">
        <v>88.853503184713375</v>
      </c>
      <c r="K19" s="213">
        <v>92.41935483870968</v>
      </c>
      <c r="L19" s="211" t="s">
        <v>1009</v>
      </c>
      <c r="M19" s="212">
        <v>92.470505617977523</v>
      </c>
      <c r="N19" s="20">
        <v>90.730337078651687</v>
      </c>
      <c r="O19" s="20">
        <v>91.292134831460672</v>
      </c>
      <c r="P19" s="20">
        <v>93.82022471910112</v>
      </c>
      <c r="Q19" s="20">
        <v>95.50561797752809</v>
      </c>
      <c r="R19" s="20">
        <v>96.629213483146074</v>
      </c>
      <c r="S19" s="20">
        <v>88.920454545454547</v>
      </c>
      <c r="T19" s="213">
        <v>91.379310344827587</v>
      </c>
      <c r="U19" s="211" t="s">
        <v>1095</v>
      </c>
      <c r="V19" s="212">
        <v>92.442139849136964</v>
      </c>
      <c r="W19" s="20">
        <v>91.326530612244895</v>
      </c>
      <c r="X19" s="20">
        <v>92.34693877551021</v>
      </c>
      <c r="Y19" s="20">
        <v>93.367346938775512</v>
      </c>
      <c r="Z19" s="20">
        <v>95.91836734693878</v>
      </c>
      <c r="AA19" s="20">
        <v>93.229166666666671</v>
      </c>
      <c r="AB19" s="20">
        <v>87.244897959183675</v>
      </c>
      <c r="AC19" s="213">
        <v>93.75</v>
      </c>
      <c r="AD19" s="211" t="s">
        <v>860</v>
      </c>
      <c r="AE19" s="212">
        <v>93.075000000000003</v>
      </c>
      <c r="AF19" s="20">
        <v>90</v>
      </c>
      <c r="AG19" s="20">
        <v>92.5</v>
      </c>
      <c r="AH19" s="20">
        <v>92.5</v>
      </c>
      <c r="AI19" s="20">
        <v>97.5</v>
      </c>
      <c r="AJ19" s="20">
        <v>93.421052631578945</v>
      </c>
      <c r="AK19" s="20">
        <v>92.5</v>
      </c>
      <c r="AL19" s="213">
        <v>93.75</v>
      </c>
    </row>
    <row r="20" spans="1:38" ht="15" customHeight="1">
      <c r="A20" s="66"/>
      <c r="B20" s="76" t="s">
        <v>6</v>
      </c>
      <c r="C20" s="211" t="s">
        <v>1283</v>
      </c>
      <c r="D20" s="212">
        <v>94.103708661196862</v>
      </c>
      <c r="E20" s="20">
        <v>92.073170731707322</v>
      </c>
      <c r="F20" s="20">
        <v>93.658536585365852</v>
      </c>
      <c r="G20" s="20">
        <v>95.121951219512198</v>
      </c>
      <c r="H20" s="20">
        <v>96.951219512195124</v>
      </c>
      <c r="I20" s="20">
        <v>95.689655172413794</v>
      </c>
      <c r="J20" s="20">
        <v>91.097560975609753</v>
      </c>
      <c r="K20" s="213">
        <v>95.073891625615758</v>
      </c>
      <c r="L20" s="211" t="s">
        <v>1092</v>
      </c>
      <c r="M20" s="212">
        <v>94.140882204362825</v>
      </c>
      <c r="N20" s="20">
        <v>92.2</v>
      </c>
      <c r="O20" s="20">
        <v>93.6</v>
      </c>
      <c r="P20" s="20">
        <v>95.6</v>
      </c>
      <c r="Q20" s="20">
        <v>97.8</v>
      </c>
      <c r="R20" s="20">
        <v>95.528455284552848</v>
      </c>
      <c r="S20" s="20">
        <v>90.4</v>
      </c>
      <c r="T20" s="213">
        <v>95.161290322580641</v>
      </c>
      <c r="U20" s="211" t="s">
        <v>984</v>
      </c>
      <c r="V20" s="212">
        <v>93.606465517241404</v>
      </c>
      <c r="W20" s="20">
        <v>90.948275862068968</v>
      </c>
      <c r="X20" s="20">
        <v>92.672413793103445</v>
      </c>
      <c r="Y20" s="20">
        <v>94.396551724137936</v>
      </c>
      <c r="Z20" s="20">
        <v>94.827586206896555</v>
      </c>
      <c r="AA20" s="20">
        <v>95.689655172413794</v>
      </c>
      <c r="AB20" s="20">
        <v>91.810344827586206</v>
      </c>
      <c r="AC20" s="213">
        <v>95.614035087719301</v>
      </c>
      <c r="AD20" s="211" t="s">
        <v>941</v>
      </c>
      <c r="AE20" s="212">
        <v>95.203409090909091</v>
      </c>
      <c r="AF20" s="20">
        <v>94.318181818181813</v>
      </c>
      <c r="AG20" s="20">
        <v>96.590909090909093</v>
      </c>
      <c r="AH20" s="20">
        <v>94.318181818181813</v>
      </c>
      <c r="AI20" s="20">
        <v>97.727272727272734</v>
      </c>
      <c r="AJ20" s="20">
        <v>96.590909090909093</v>
      </c>
      <c r="AK20" s="20">
        <v>93.181818181818187</v>
      </c>
      <c r="AL20" s="213">
        <v>93.181818181818187</v>
      </c>
    </row>
    <row r="21" spans="1:38" ht="15" customHeight="1">
      <c r="A21" s="66"/>
      <c r="B21" s="76" t="s">
        <v>7</v>
      </c>
      <c r="C21" s="211" t="s">
        <v>1284</v>
      </c>
      <c r="D21" s="212">
        <v>92.593847181729814</v>
      </c>
      <c r="E21" s="20">
        <v>91.220238095238102</v>
      </c>
      <c r="F21" s="20">
        <v>92.708333333333329</v>
      </c>
      <c r="G21" s="20">
        <v>94.49404761904762</v>
      </c>
      <c r="H21" s="20">
        <v>95.535714285714292</v>
      </c>
      <c r="I21" s="20">
        <v>94.461077844311376</v>
      </c>
      <c r="J21" s="20">
        <v>86.607142857142861</v>
      </c>
      <c r="K21" s="213">
        <v>93.674698795180717</v>
      </c>
      <c r="L21" s="211" t="s">
        <v>1040</v>
      </c>
      <c r="M21" s="212">
        <v>93.129523809523818</v>
      </c>
      <c r="N21" s="20">
        <v>90.952380952380949</v>
      </c>
      <c r="O21" s="20">
        <v>92.61904761904762</v>
      </c>
      <c r="P21" s="20">
        <v>95.952380952380949</v>
      </c>
      <c r="Q21" s="20">
        <v>97.142857142857139</v>
      </c>
      <c r="R21" s="20">
        <v>95.432692307692307</v>
      </c>
      <c r="S21" s="20">
        <v>87.38095238095238</v>
      </c>
      <c r="T21" s="213">
        <v>93.333333333333329</v>
      </c>
      <c r="U21" s="211" t="s">
        <v>1285</v>
      </c>
      <c r="V21" s="212">
        <v>91.709594055013298</v>
      </c>
      <c r="W21" s="20">
        <v>92.391304347826093</v>
      </c>
      <c r="X21" s="20">
        <v>93.478260869565219</v>
      </c>
      <c r="Y21" s="20">
        <v>92.391304347826093</v>
      </c>
      <c r="Z21" s="20">
        <v>92.934782608695656</v>
      </c>
      <c r="AA21" s="20">
        <v>92.934782608695656</v>
      </c>
      <c r="AB21" s="20">
        <v>83.152173913043484</v>
      </c>
      <c r="AC21" s="213">
        <v>94.318181818181813</v>
      </c>
      <c r="AD21" s="211" t="s">
        <v>872</v>
      </c>
      <c r="AE21" s="212">
        <v>91.677941176470583</v>
      </c>
      <c r="AF21" s="20">
        <v>89.705882352941174</v>
      </c>
      <c r="AG21" s="20">
        <v>91.17647058823529</v>
      </c>
      <c r="AH21" s="20">
        <v>91.17647058823529</v>
      </c>
      <c r="AI21" s="20">
        <v>92.647058823529406</v>
      </c>
      <c r="AJ21" s="20">
        <v>92.647058823529406</v>
      </c>
      <c r="AK21" s="20">
        <v>91.17647058823529</v>
      </c>
      <c r="AL21" s="213">
        <v>94.117647058823536</v>
      </c>
    </row>
    <row r="22" spans="1:38" ht="15" customHeight="1">
      <c r="A22" s="66"/>
      <c r="B22" s="76" t="s">
        <v>268</v>
      </c>
      <c r="C22" s="211" t="s">
        <v>1185</v>
      </c>
      <c r="D22" s="212">
        <v>94.516154993949172</v>
      </c>
      <c r="E22" s="20">
        <v>92.616580310880835</v>
      </c>
      <c r="F22" s="20">
        <v>93.652849740932638</v>
      </c>
      <c r="G22" s="20">
        <v>95.984455958549219</v>
      </c>
      <c r="H22" s="20">
        <v>97.279792746113984</v>
      </c>
      <c r="I22" s="20">
        <v>94.401041666666671</v>
      </c>
      <c r="J22" s="20">
        <v>92.357512953367873</v>
      </c>
      <c r="K22" s="213">
        <v>96.09375</v>
      </c>
      <c r="L22" s="211" t="s">
        <v>1177</v>
      </c>
      <c r="M22" s="212">
        <v>95.532743362831852</v>
      </c>
      <c r="N22" s="20">
        <v>94.247787610619469</v>
      </c>
      <c r="O22" s="20">
        <v>94.911504424778755</v>
      </c>
      <c r="P22" s="20">
        <v>96.460176991150448</v>
      </c>
      <c r="Q22" s="20">
        <v>97.787610619469021</v>
      </c>
      <c r="R22" s="20">
        <v>95.758928571428569</v>
      </c>
      <c r="S22" s="20">
        <v>93.584070796460182</v>
      </c>
      <c r="T22" s="213">
        <v>96.681415929203538</v>
      </c>
      <c r="U22" s="211" t="s">
        <v>995</v>
      </c>
      <c r="V22" s="212">
        <v>93.919173926880674</v>
      </c>
      <c r="W22" s="20">
        <v>90.78947368421052</v>
      </c>
      <c r="X22" s="20">
        <v>92.10526315789474</v>
      </c>
      <c r="Y22" s="20">
        <v>96.491228070175438</v>
      </c>
      <c r="Z22" s="20">
        <v>97.368421052631575</v>
      </c>
      <c r="AA22" s="20">
        <v>92.982456140350877</v>
      </c>
      <c r="AB22" s="20">
        <v>92.543859649122808</v>
      </c>
      <c r="AC22" s="213">
        <v>96.428571428571431</v>
      </c>
      <c r="AD22" s="211" t="s">
        <v>875</v>
      </c>
      <c r="AE22" s="212">
        <v>91.001086956521718</v>
      </c>
      <c r="AF22" s="20">
        <v>89.130434782608702</v>
      </c>
      <c r="AG22" s="20">
        <v>91.304347826086953</v>
      </c>
      <c r="AH22" s="20">
        <v>92.391304347826093</v>
      </c>
      <c r="AI22" s="20">
        <v>94.565217391304344</v>
      </c>
      <c r="AJ22" s="20">
        <v>91.304347826086953</v>
      </c>
      <c r="AK22" s="20">
        <v>85.869565217391298</v>
      </c>
      <c r="AL22" s="213">
        <v>92.391304347826093</v>
      </c>
    </row>
    <row r="23" spans="1:38" ht="15" customHeight="1">
      <c r="A23" s="66"/>
      <c r="B23" s="76" t="s">
        <v>8</v>
      </c>
      <c r="C23" s="211" t="s">
        <v>1227</v>
      </c>
      <c r="D23" s="212">
        <v>93.323608781412133</v>
      </c>
      <c r="E23" s="20">
        <v>91.952054794520549</v>
      </c>
      <c r="F23" s="20">
        <v>93.493150684931507</v>
      </c>
      <c r="G23" s="20">
        <v>94.349315068493155</v>
      </c>
      <c r="H23" s="20">
        <v>95.205479452054789</v>
      </c>
      <c r="I23" s="20">
        <v>94.178082191780817</v>
      </c>
      <c r="J23" s="20">
        <v>90.753424657534254</v>
      </c>
      <c r="K23" s="213">
        <v>93.965517241379317</v>
      </c>
      <c r="L23" s="211" t="s">
        <v>1000</v>
      </c>
      <c r="M23" s="212">
        <v>93.493956043956075</v>
      </c>
      <c r="N23" s="20">
        <v>92.582417582417577</v>
      </c>
      <c r="O23" s="20">
        <v>93.131868131868131</v>
      </c>
      <c r="P23" s="20">
        <v>94.780219780219781</v>
      </c>
      <c r="Q23" s="20">
        <v>95.604395604395606</v>
      </c>
      <c r="R23" s="20">
        <v>95.604395604395606</v>
      </c>
      <c r="S23" s="20">
        <v>90.109890109890117</v>
      </c>
      <c r="T23" s="213">
        <v>93.131868131868131</v>
      </c>
      <c r="U23" s="211" t="s">
        <v>942</v>
      </c>
      <c r="V23" s="212">
        <v>93.328865318057026</v>
      </c>
      <c r="W23" s="20">
        <v>92.763157894736835</v>
      </c>
      <c r="X23" s="20">
        <v>94.736842105263165</v>
      </c>
      <c r="Y23" s="20">
        <v>94.078947368421055</v>
      </c>
      <c r="Z23" s="20">
        <v>94.078947368421055</v>
      </c>
      <c r="AA23" s="20">
        <v>91.44736842105263</v>
      </c>
      <c r="AB23" s="20">
        <v>91.44736842105263</v>
      </c>
      <c r="AC23" s="213">
        <v>95.270270270270274</v>
      </c>
      <c r="AD23" s="211" t="s">
        <v>872</v>
      </c>
      <c r="AE23" s="212">
        <v>92.4</v>
      </c>
      <c r="AF23" s="20">
        <v>86.764705882352942</v>
      </c>
      <c r="AG23" s="20">
        <v>92.647058823529406</v>
      </c>
      <c r="AH23" s="20">
        <v>92.647058823529406</v>
      </c>
      <c r="AI23" s="20">
        <v>95.588235294117652</v>
      </c>
      <c r="AJ23" s="20">
        <v>92.647058823529406</v>
      </c>
      <c r="AK23" s="20">
        <v>92.647058823529406</v>
      </c>
      <c r="AL23" s="213">
        <v>95.588235294117652</v>
      </c>
    </row>
    <row r="24" spans="1:38" ht="15" customHeight="1">
      <c r="A24" s="66"/>
      <c r="B24" s="76" t="s">
        <v>9</v>
      </c>
      <c r="C24" s="211" t="s">
        <v>1286</v>
      </c>
      <c r="D24" s="212">
        <v>92.939884073247768</v>
      </c>
      <c r="E24" s="20">
        <v>90.561224489795919</v>
      </c>
      <c r="F24" s="20">
        <v>92.474489795918373</v>
      </c>
      <c r="G24" s="20">
        <v>94.897959183673464</v>
      </c>
      <c r="H24" s="20">
        <v>96.811224489795919</v>
      </c>
      <c r="I24" s="20">
        <v>95</v>
      </c>
      <c r="J24" s="20">
        <v>88.90306122448979</v>
      </c>
      <c r="K24" s="213">
        <v>92.564102564102569</v>
      </c>
      <c r="L24" s="211" t="s">
        <v>1228</v>
      </c>
      <c r="M24" s="212">
        <v>92.640082644628109</v>
      </c>
      <c r="N24" s="20">
        <v>89.669421487603302</v>
      </c>
      <c r="O24" s="20">
        <v>91.528925619834709</v>
      </c>
      <c r="P24" s="20">
        <v>94.421487603305792</v>
      </c>
      <c r="Q24" s="20">
        <v>96.487603305785129</v>
      </c>
      <c r="R24" s="20">
        <v>95.867768595041326</v>
      </c>
      <c r="S24" s="20">
        <v>90.082644628099175</v>
      </c>
      <c r="T24" s="213">
        <v>91.735537190082638</v>
      </c>
      <c r="U24" s="211" t="s">
        <v>951</v>
      </c>
      <c r="V24" s="212">
        <v>94.058653302899316</v>
      </c>
      <c r="W24" s="20">
        <v>92.592592592592595</v>
      </c>
      <c r="X24" s="20">
        <v>94.444444444444443</v>
      </c>
      <c r="Y24" s="20">
        <v>95.833333333333329</v>
      </c>
      <c r="Z24" s="20">
        <v>97.68518518518519</v>
      </c>
      <c r="AA24" s="20">
        <v>94.811320754716988</v>
      </c>
      <c r="AB24" s="20">
        <v>88.425925925925924</v>
      </c>
      <c r="AC24" s="213">
        <v>94.339622641509436</v>
      </c>
      <c r="AD24" s="211" t="s">
        <v>946</v>
      </c>
      <c r="AE24" s="212">
        <v>91.790476190476184</v>
      </c>
      <c r="AF24" s="20">
        <v>90.476190476190482</v>
      </c>
      <c r="AG24" s="20">
        <v>92.857142857142861</v>
      </c>
      <c r="AH24" s="20">
        <v>95.238095238095241</v>
      </c>
      <c r="AI24" s="20">
        <v>96.428571428571431</v>
      </c>
      <c r="AJ24" s="20">
        <v>90.476190476190482</v>
      </c>
      <c r="AK24" s="20">
        <v>83.333333333333329</v>
      </c>
      <c r="AL24" s="213">
        <v>92.857142857142861</v>
      </c>
    </row>
    <row r="25" spans="1:38" ht="15" customHeight="1">
      <c r="A25" s="66"/>
      <c r="B25" s="76" t="s">
        <v>10</v>
      </c>
      <c r="C25" s="211" t="s">
        <v>1287</v>
      </c>
      <c r="D25" s="212">
        <v>93.51895357121137</v>
      </c>
      <c r="E25" s="20">
        <v>91.283524904214559</v>
      </c>
      <c r="F25" s="20">
        <v>93.869731800766289</v>
      </c>
      <c r="G25" s="20">
        <v>94.731800766283527</v>
      </c>
      <c r="H25" s="20">
        <v>95.88122605363985</v>
      </c>
      <c r="I25" s="20">
        <v>95.019157088122611</v>
      </c>
      <c r="J25" s="20">
        <v>89.90384615384616</v>
      </c>
      <c r="K25" s="213">
        <v>94.573643410852711</v>
      </c>
      <c r="L25" s="211" t="s">
        <v>1229</v>
      </c>
      <c r="M25" s="212">
        <v>93.939226519337012</v>
      </c>
      <c r="N25" s="20">
        <v>91.298342541436469</v>
      </c>
      <c r="O25" s="20">
        <v>93.784530386740329</v>
      </c>
      <c r="P25" s="20">
        <v>95.856353591160214</v>
      </c>
      <c r="Q25" s="20">
        <v>97.099447513812152</v>
      </c>
      <c r="R25" s="20">
        <v>96.132596685082873</v>
      </c>
      <c r="S25" s="20">
        <v>89.722222222222229</v>
      </c>
      <c r="T25" s="213">
        <v>94.583333333333329</v>
      </c>
      <c r="U25" s="211" t="s">
        <v>987</v>
      </c>
      <c r="V25" s="212">
        <v>92.826283608681578</v>
      </c>
      <c r="W25" s="20">
        <v>91.071428571428569</v>
      </c>
      <c r="X25" s="20">
        <v>94.642857142857139</v>
      </c>
      <c r="Y25" s="20">
        <v>92.857142857142861</v>
      </c>
      <c r="Z25" s="20">
        <v>92.857142857142861</v>
      </c>
      <c r="AA25" s="20">
        <v>92.410714285714292</v>
      </c>
      <c r="AB25" s="20">
        <v>91.071428571428569</v>
      </c>
      <c r="AC25" s="213">
        <v>94.907407407407405</v>
      </c>
      <c r="AD25" s="211" t="s">
        <v>880</v>
      </c>
      <c r="AE25" s="212">
        <v>91.965624999999989</v>
      </c>
      <c r="AF25" s="20">
        <v>91.666666666666671</v>
      </c>
      <c r="AG25" s="20">
        <v>92.708333333333329</v>
      </c>
      <c r="AH25" s="20">
        <v>90.625</v>
      </c>
      <c r="AI25" s="20">
        <v>93.75</v>
      </c>
      <c r="AJ25" s="20">
        <v>92.708333333333329</v>
      </c>
      <c r="AK25" s="20">
        <v>88.541666666666671</v>
      </c>
      <c r="AL25" s="213">
        <v>93.75</v>
      </c>
    </row>
    <row r="26" spans="1:38" ht="15" customHeight="1">
      <c r="A26" s="66"/>
      <c r="B26" s="76" t="s">
        <v>11</v>
      </c>
      <c r="C26" s="211" t="s">
        <v>1175</v>
      </c>
      <c r="D26" s="212">
        <v>92.606671005393636</v>
      </c>
      <c r="E26" s="20">
        <v>89.96350364963503</v>
      </c>
      <c r="F26" s="20">
        <v>91.240875912408754</v>
      </c>
      <c r="G26" s="20">
        <v>93.430656934306569</v>
      </c>
      <c r="H26" s="20">
        <v>94.160583941605836</v>
      </c>
      <c r="I26" s="20">
        <v>93.19852941176471</v>
      </c>
      <c r="J26" s="20">
        <v>93.613138686131393</v>
      </c>
      <c r="K26" s="213">
        <v>93.978102189781026</v>
      </c>
      <c r="L26" s="211" t="s">
        <v>1003</v>
      </c>
      <c r="M26" s="212">
        <v>93.620987654320984</v>
      </c>
      <c r="N26" s="20">
        <v>90.432098765432102</v>
      </c>
      <c r="O26" s="20">
        <v>91.666666666666671</v>
      </c>
      <c r="P26" s="20">
        <v>94.135802469135797</v>
      </c>
      <c r="Q26" s="20">
        <v>95.370370370370367</v>
      </c>
      <c r="R26" s="20">
        <v>95.061728395061735</v>
      </c>
      <c r="S26" s="20">
        <v>94.135802469135797</v>
      </c>
      <c r="T26" s="213">
        <v>96.296296296296291</v>
      </c>
      <c r="U26" s="211" t="s">
        <v>947</v>
      </c>
      <c r="V26" s="212">
        <v>90.670973193473202</v>
      </c>
      <c r="W26" s="20">
        <v>88.75</v>
      </c>
      <c r="X26" s="20">
        <v>90.625</v>
      </c>
      <c r="Y26" s="20">
        <v>91.25</v>
      </c>
      <c r="Z26" s="20">
        <v>91.875</v>
      </c>
      <c r="AA26" s="20">
        <v>90.384615384615387</v>
      </c>
      <c r="AB26" s="20">
        <v>93.125</v>
      </c>
      <c r="AC26" s="213">
        <v>89.375</v>
      </c>
      <c r="AD26" s="211" t="s">
        <v>869</v>
      </c>
      <c r="AE26" s="212">
        <v>92.310937499999994</v>
      </c>
      <c r="AF26" s="20">
        <v>90.625</v>
      </c>
      <c r="AG26" s="20">
        <v>90.625</v>
      </c>
      <c r="AH26" s="20">
        <v>95.3125</v>
      </c>
      <c r="AI26" s="20">
        <v>93.75</v>
      </c>
      <c r="AJ26" s="20">
        <v>90.625</v>
      </c>
      <c r="AK26" s="20">
        <v>92.1875</v>
      </c>
      <c r="AL26" s="213">
        <v>93.75</v>
      </c>
    </row>
    <row r="27" spans="1:38" ht="15" customHeight="1">
      <c r="A27" s="66"/>
      <c r="B27" s="76" t="s">
        <v>12</v>
      </c>
      <c r="C27" s="211" t="s">
        <v>1286</v>
      </c>
      <c r="D27" s="212">
        <v>92.149744897959195</v>
      </c>
      <c r="E27" s="20">
        <v>89.158163265306129</v>
      </c>
      <c r="F27" s="20">
        <v>90.943877551020407</v>
      </c>
      <c r="G27" s="20">
        <v>93.75</v>
      </c>
      <c r="H27" s="20">
        <v>95.280612244897952</v>
      </c>
      <c r="I27" s="20">
        <v>93.877551020408163</v>
      </c>
      <c r="J27" s="20">
        <v>89.66836734693878</v>
      </c>
      <c r="K27" s="213">
        <v>93.75</v>
      </c>
      <c r="L27" s="211" t="s">
        <v>1228</v>
      </c>
      <c r="M27" s="212">
        <v>92.88760330578512</v>
      </c>
      <c r="N27" s="20">
        <v>89.669421487603302</v>
      </c>
      <c r="O27" s="20">
        <v>90.909090909090907</v>
      </c>
      <c r="P27" s="20">
        <v>94.628099173553721</v>
      </c>
      <c r="Q27" s="20">
        <v>96.900826446280988</v>
      </c>
      <c r="R27" s="20">
        <v>95.867768595041326</v>
      </c>
      <c r="S27" s="20">
        <v>89.669421487603302</v>
      </c>
      <c r="T27" s="213">
        <v>94.421487603305792</v>
      </c>
      <c r="U27" s="211" t="s">
        <v>985</v>
      </c>
      <c r="V27" s="212">
        <v>90.039622641509453</v>
      </c>
      <c r="W27" s="20">
        <v>88.679245283018872</v>
      </c>
      <c r="X27" s="20">
        <v>90.094339622641513</v>
      </c>
      <c r="Y27" s="20">
        <v>90.566037735849051</v>
      </c>
      <c r="Z27" s="20">
        <v>91.981132075471692</v>
      </c>
      <c r="AA27" s="20">
        <v>89.622641509433961</v>
      </c>
      <c r="AB27" s="20">
        <v>87.735849056603769</v>
      </c>
      <c r="AC27" s="213">
        <v>91.981132075471692</v>
      </c>
      <c r="AD27" s="211" t="s">
        <v>941</v>
      </c>
      <c r="AE27" s="212">
        <v>93.175000000000011</v>
      </c>
      <c r="AF27" s="20">
        <v>87.5</v>
      </c>
      <c r="AG27" s="20">
        <v>93.181818181818187</v>
      </c>
      <c r="AH27" s="20">
        <v>96.590909090909093</v>
      </c>
      <c r="AI27" s="20">
        <v>94.318181818181813</v>
      </c>
      <c r="AJ27" s="20">
        <v>93.181818181818187</v>
      </c>
      <c r="AK27" s="20">
        <v>94.318181818181813</v>
      </c>
      <c r="AL27" s="213">
        <v>94.318181818181813</v>
      </c>
    </row>
    <row r="28" spans="1:38" ht="15" customHeight="1">
      <c r="A28" s="66"/>
      <c r="B28" s="76" t="s">
        <v>13</v>
      </c>
      <c r="C28" s="211" t="s">
        <v>1141</v>
      </c>
      <c r="D28" s="212">
        <v>93.605248259293376</v>
      </c>
      <c r="E28" s="20">
        <v>91.613924050632917</v>
      </c>
      <c r="F28" s="20">
        <v>92.721518987341767</v>
      </c>
      <c r="G28" s="20">
        <v>95.094936708860757</v>
      </c>
      <c r="H28" s="20">
        <v>96.835443037974684</v>
      </c>
      <c r="I28" s="20">
        <v>94.551282051282058</v>
      </c>
      <c r="J28" s="20">
        <v>90.189873417721515</v>
      </c>
      <c r="K28" s="213">
        <v>95.322580645161295</v>
      </c>
      <c r="L28" s="211" t="s">
        <v>1022</v>
      </c>
      <c r="M28" s="212">
        <v>92.061839981357522</v>
      </c>
      <c r="N28" s="20">
        <v>88.613861386138609</v>
      </c>
      <c r="O28" s="20">
        <v>90.841584158415841</v>
      </c>
      <c r="P28" s="20">
        <v>94.059405940594061</v>
      </c>
      <c r="Q28" s="20">
        <v>96.287128712871294</v>
      </c>
      <c r="R28" s="20">
        <v>94</v>
      </c>
      <c r="S28" s="20">
        <v>87.871287128712865</v>
      </c>
      <c r="T28" s="213">
        <v>94.5</v>
      </c>
      <c r="U28" s="211" t="s">
        <v>953</v>
      </c>
      <c r="V28" s="212">
        <v>96.474408811143505</v>
      </c>
      <c r="W28" s="20">
        <v>97.023809523809518</v>
      </c>
      <c r="X28" s="20">
        <v>96.428571428571431</v>
      </c>
      <c r="Y28" s="20">
        <v>97.023809523809518</v>
      </c>
      <c r="Z28" s="20">
        <v>97.61904761904762</v>
      </c>
      <c r="AA28" s="20">
        <v>94.642857142857139</v>
      </c>
      <c r="AB28" s="20">
        <v>95.238095238095241</v>
      </c>
      <c r="AC28" s="213">
        <v>97.5</v>
      </c>
      <c r="AD28" s="211" t="s">
        <v>870</v>
      </c>
      <c r="AE28" s="212">
        <v>95.963881118881119</v>
      </c>
      <c r="AF28" s="20">
        <v>96.666666666666671</v>
      </c>
      <c r="AG28" s="20">
        <v>95</v>
      </c>
      <c r="AH28" s="20">
        <v>96.666666666666671</v>
      </c>
      <c r="AI28" s="20">
        <v>98.333333333333329</v>
      </c>
      <c r="AJ28" s="20">
        <v>98.214285714285708</v>
      </c>
      <c r="AK28" s="20">
        <v>91.666666666666671</v>
      </c>
      <c r="AL28" s="213">
        <v>95</v>
      </c>
    </row>
    <row r="29" spans="1:38" ht="15" customHeight="1">
      <c r="A29" s="66"/>
      <c r="B29" s="76" t="s">
        <v>14</v>
      </c>
      <c r="C29" s="211" t="s">
        <v>1288</v>
      </c>
      <c r="D29" s="212">
        <v>93.89166132957601</v>
      </c>
      <c r="E29" s="20">
        <v>92.061611374407576</v>
      </c>
      <c r="F29" s="20">
        <v>94.075829383886258</v>
      </c>
      <c r="G29" s="20">
        <v>94.312796208530813</v>
      </c>
      <c r="H29" s="20">
        <v>96.800947867298575</v>
      </c>
      <c r="I29" s="20">
        <v>96.291866028708128</v>
      </c>
      <c r="J29" s="20">
        <v>89.454976303317537</v>
      </c>
      <c r="K29" s="213">
        <v>94.88095238095238</v>
      </c>
      <c r="L29" s="211" t="s">
        <v>1221</v>
      </c>
      <c r="M29" s="212">
        <v>94.263345864661659</v>
      </c>
      <c r="N29" s="20">
        <v>92.669172932330824</v>
      </c>
      <c r="O29" s="20">
        <v>93.796992481203006</v>
      </c>
      <c r="P29" s="20">
        <v>94.172932330827066</v>
      </c>
      <c r="Q29" s="20">
        <v>96.992481203007515</v>
      </c>
      <c r="R29" s="20">
        <v>97.159090909090907</v>
      </c>
      <c r="S29" s="20">
        <v>90.41353383458646</v>
      </c>
      <c r="T29" s="213">
        <v>95.676691729323309</v>
      </c>
      <c r="U29" s="211" t="s">
        <v>951</v>
      </c>
      <c r="V29" s="212">
        <v>93.074824824824844</v>
      </c>
      <c r="W29" s="20">
        <v>91.666666666666671</v>
      </c>
      <c r="X29" s="20">
        <v>94.444444444444443</v>
      </c>
      <c r="Y29" s="20">
        <v>94.907407407407405</v>
      </c>
      <c r="Z29" s="20">
        <v>95.833333333333329</v>
      </c>
      <c r="AA29" s="20">
        <v>94.811320754716988</v>
      </c>
      <c r="AB29" s="20">
        <v>86.574074074074076</v>
      </c>
      <c r="AC29" s="213">
        <v>92.924528301886795</v>
      </c>
      <c r="AD29" s="211" t="s">
        <v>880</v>
      </c>
      <c r="AE29" s="212">
        <v>93.669791666666697</v>
      </c>
      <c r="AF29" s="20">
        <v>89.583333333333329</v>
      </c>
      <c r="AG29" s="20">
        <v>94.791666666666671</v>
      </c>
      <c r="AH29" s="20">
        <v>93.75</v>
      </c>
      <c r="AI29" s="20">
        <v>97.916666666666671</v>
      </c>
      <c r="AJ29" s="20">
        <v>94.791666666666671</v>
      </c>
      <c r="AK29" s="20">
        <v>90.625</v>
      </c>
      <c r="AL29" s="213">
        <v>94.791666666666671</v>
      </c>
    </row>
    <row r="30" spans="1:38" ht="15" customHeight="1">
      <c r="A30" s="66"/>
      <c r="B30" s="76" t="s">
        <v>15</v>
      </c>
      <c r="C30" s="211" t="s">
        <v>1219</v>
      </c>
      <c r="D30" s="212">
        <v>93.932527262946834</v>
      </c>
      <c r="E30" s="20">
        <v>91.608391608391614</v>
      </c>
      <c r="F30" s="20">
        <v>93.88111888111888</v>
      </c>
      <c r="G30" s="20">
        <v>94.4055944055944</v>
      </c>
      <c r="H30" s="20">
        <v>96.853146853146853</v>
      </c>
      <c r="I30" s="20">
        <v>95.774647887323937</v>
      </c>
      <c r="J30" s="20">
        <v>90.55944055944056</v>
      </c>
      <c r="K30" s="213">
        <v>95.212765957446805</v>
      </c>
      <c r="L30" s="211" t="s">
        <v>1027</v>
      </c>
      <c r="M30" s="212">
        <v>93.895000000000024</v>
      </c>
      <c r="N30" s="20">
        <v>91.764705882352942</v>
      </c>
      <c r="O30" s="20">
        <v>93.529411764705884</v>
      </c>
      <c r="P30" s="20">
        <v>95.294117647058826</v>
      </c>
      <c r="Q30" s="20">
        <v>97.058823529411768</v>
      </c>
      <c r="R30" s="20">
        <v>95.294117647058826</v>
      </c>
      <c r="S30" s="20">
        <v>90.294117647058826</v>
      </c>
      <c r="T30" s="213">
        <v>94.94047619047619</v>
      </c>
      <c r="U30" s="211" t="s">
        <v>859</v>
      </c>
      <c r="V30" s="212">
        <v>94.677473136619469</v>
      </c>
      <c r="W30" s="20">
        <v>92.073170731707322</v>
      </c>
      <c r="X30" s="20">
        <v>95.731707317073173</v>
      </c>
      <c r="Y30" s="20">
        <v>93.292682926829272</v>
      </c>
      <c r="Z30" s="20">
        <v>96.951219512195124</v>
      </c>
      <c r="AA30" s="20">
        <v>97.5</v>
      </c>
      <c r="AB30" s="20">
        <v>91.463414634146346</v>
      </c>
      <c r="AC30" s="213">
        <v>96.25</v>
      </c>
      <c r="AD30" s="211" t="s">
        <v>872</v>
      </c>
      <c r="AE30" s="212">
        <v>92.32352941176471</v>
      </c>
      <c r="AF30" s="20">
        <v>89.705882352941174</v>
      </c>
      <c r="AG30" s="20">
        <v>91.17647058823529</v>
      </c>
      <c r="AH30" s="20">
        <v>92.647058823529406</v>
      </c>
      <c r="AI30" s="20">
        <v>95.588235294117652</v>
      </c>
      <c r="AJ30" s="20">
        <v>94.117647058823536</v>
      </c>
      <c r="AK30" s="20">
        <v>89.705882352941174</v>
      </c>
      <c r="AL30" s="213">
        <v>94.117647058823536</v>
      </c>
    </row>
    <row r="31" spans="1:38" ht="15" customHeight="1">
      <c r="A31" s="66"/>
      <c r="B31" s="76" t="s">
        <v>16</v>
      </c>
      <c r="C31" s="211" t="s">
        <v>1046</v>
      </c>
      <c r="D31" s="212">
        <v>93.177127528040259</v>
      </c>
      <c r="E31" s="20">
        <v>90.192307692307693</v>
      </c>
      <c r="F31" s="20">
        <v>91.92307692307692</v>
      </c>
      <c r="G31" s="20">
        <v>95</v>
      </c>
      <c r="H31" s="20">
        <v>95.769230769230774</v>
      </c>
      <c r="I31" s="20">
        <v>94.4</v>
      </c>
      <c r="J31" s="20">
        <v>90.961538461538467</v>
      </c>
      <c r="K31" s="213">
        <v>95.3125</v>
      </c>
      <c r="L31" s="211" t="s">
        <v>1003</v>
      </c>
      <c r="M31" s="212">
        <v>94.370698501793044</v>
      </c>
      <c r="N31" s="20">
        <v>91.975308641975303</v>
      </c>
      <c r="O31" s="20">
        <v>93.518518518518519</v>
      </c>
      <c r="P31" s="20">
        <v>95.679012345679013</v>
      </c>
      <c r="Q31" s="20">
        <v>97.222222222222229</v>
      </c>
      <c r="R31" s="20">
        <v>96.05263157894737</v>
      </c>
      <c r="S31" s="20">
        <v>91.358024691358025</v>
      </c>
      <c r="T31" s="213">
        <v>96.25</v>
      </c>
      <c r="U31" s="211" t="s">
        <v>944</v>
      </c>
      <c r="V31" s="212">
        <v>91.111111111111114</v>
      </c>
      <c r="W31" s="20">
        <v>86.805555555555557</v>
      </c>
      <c r="X31" s="20">
        <v>90.277777777777771</v>
      </c>
      <c r="Y31" s="20">
        <v>94.444444444444443</v>
      </c>
      <c r="Z31" s="20">
        <v>93.055555555555557</v>
      </c>
      <c r="AA31" s="20">
        <v>90.972222222222229</v>
      </c>
      <c r="AB31" s="20">
        <v>89.583333333333329</v>
      </c>
      <c r="AC31" s="213">
        <v>93.571428571428569</v>
      </c>
      <c r="AD31" s="211" t="s">
        <v>866</v>
      </c>
      <c r="AE31" s="212">
        <v>91.461538461538481</v>
      </c>
      <c r="AF31" s="20">
        <v>88.461538461538467</v>
      </c>
      <c r="AG31" s="20">
        <v>86.538461538461533</v>
      </c>
      <c r="AH31" s="20">
        <v>92.307692307692307</v>
      </c>
      <c r="AI31" s="20">
        <v>94.230769230769226</v>
      </c>
      <c r="AJ31" s="20">
        <v>94.230769230769226</v>
      </c>
      <c r="AK31" s="20">
        <v>92.307692307692307</v>
      </c>
      <c r="AL31" s="213">
        <v>94.230769230769226</v>
      </c>
    </row>
    <row r="32" spans="1:38" ht="15" customHeight="1">
      <c r="A32" s="66"/>
      <c r="B32" s="76" t="s">
        <v>17</v>
      </c>
      <c r="C32" s="211" t="s">
        <v>1141</v>
      </c>
      <c r="D32" s="212">
        <v>93.989074104090221</v>
      </c>
      <c r="E32" s="20">
        <v>90.981012658227854</v>
      </c>
      <c r="F32" s="20">
        <v>93.512658227848107</v>
      </c>
      <c r="G32" s="20">
        <v>95.25316455696202</v>
      </c>
      <c r="H32" s="20">
        <v>96.360759493670884</v>
      </c>
      <c r="I32" s="20">
        <v>96.019108280254784</v>
      </c>
      <c r="J32" s="20">
        <v>92.405063291139243</v>
      </c>
      <c r="K32" s="213">
        <v>94.711538461538467</v>
      </c>
      <c r="L32" s="211" t="s">
        <v>1021</v>
      </c>
      <c r="M32" s="212">
        <v>94.171612792500625</v>
      </c>
      <c r="N32" s="20">
        <v>91.494845360824741</v>
      </c>
      <c r="O32" s="20">
        <v>93.55670103092784</v>
      </c>
      <c r="P32" s="20">
        <v>95.103092783505161</v>
      </c>
      <c r="Q32" s="20">
        <v>96.134020618556704</v>
      </c>
      <c r="R32" s="20">
        <v>97.135416666666671</v>
      </c>
      <c r="S32" s="20">
        <v>92.783505154639172</v>
      </c>
      <c r="T32" s="213">
        <v>94.329896907216494</v>
      </c>
      <c r="U32" s="211" t="s">
        <v>845</v>
      </c>
      <c r="V32" s="212">
        <v>93.715392444856747</v>
      </c>
      <c r="W32" s="20">
        <v>90.909090909090907</v>
      </c>
      <c r="X32" s="20">
        <v>92.045454545454547</v>
      </c>
      <c r="Y32" s="20">
        <v>96.022727272727266</v>
      </c>
      <c r="Z32" s="20">
        <v>96.590909090909093</v>
      </c>
      <c r="AA32" s="20">
        <v>94.318181818181813</v>
      </c>
      <c r="AB32" s="20">
        <v>92.045454545454547</v>
      </c>
      <c r="AC32" s="213">
        <v>95.833333333333329</v>
      </c>
      <c r="AD32" s="211" t="s">
        <v>872</v>
      </c>
      <c r="AE32" s="212">
        <v>93.655882352941191</v>
      </c>
      <c r="AF32" s="20">
        <v>88.235294117647058</v>
      </c>
      <c r="AG32" s="20">
        <v>97.058823529411768</v>
      </c>
      <c r="AH32" s="20">
        <v>94.117647058823536</v>
      </c>
      <c r="AI32" s="20">
        <v>97.058823529411768</v>
      </c>
      <c r="AJ32" s="20">
        <v>94.117647058823536</v>
      </c>
      <c r="AK32" s="20">
        <v>91.17647058823529</v>
      </c>
      <c r="AL32" s="213">
        <v>94.117647058823536</v>
      </c>
    </row>
    <row r="33" spans="1:38" ht="15" customHeight="1">
      <c r="A33" s="66"/>
      <c r="B33" s="76" t="s">
        <v>18</v>
      </c>
      <c r="C33" s="211" t="s">
        <v>1091</v>
      </c>
      <c r="D33" s="212">
        <v>93.177449514502598</v>
      </c>
      <c r="E33" s="20">
        <v>89.534883720930239</v>
      </c>
      <c r="F33" s="20">
        <v>91.085271317829452</v>
      </c>
      <c r="G33" s="20">
        <v>94.961240310077514</v>
      </c>
      <c r="H33" s="20">
        <v>96.899224806201545</v>
      </c>
      <c r="I33" s="20">
        <v>95.078740157480311</v>
      </c>
      <c r="J33" s="20">
        <v>91.085271317829452</v>
      </c>
      <c r="K33" s="213">
        <v>95.542635658914733</v>
      </c>
      <c r="L33" s="211" t="s">
        <v>992</v>
      </c>
      <c r="M33" s="212">
        <v>93.325190325843309</v>
      </c>
      <c r="N33" s="20">
        <v>90.476190476190482</v>
      </c>
      <c r="O33" s="20">
        <v>91.36904761904762</v>
      </c>
      <c r="P33" s="20">
        <v>94.94047619047619</v>
      </c>
      <c r="Q33" s="20">
        <v>97.321428571428569</v>
      </c>
      <c r="R33" s="20">
        <v>95.731707317073173</v>
      </c>
      <c r="S33" s="20">
        <v>90.773809523809518</v>
      </c>
      <c r="T33" s="213">
        <v>94.642857142857139</v>
      </c>
      <c r="U33" s="211" t="s">
        <v>854</v>
      </c>
      <c r="V33" s="212">
        <v>92.383333333333312</v>
      </c>
      <c r="W33" s="20">
        <v>86.666666666666671</v>
      </c>
      <c r="X33" s="20">
        <v>89.166666666666671</v>
      </c>
      <c r="Y33" s="20">
        <v>95</v>
      </c>
      <c r="Z33" s="20">
        <v>95.833333333333329</v>
      </c>
      <c r="AA33" s="20">
        <v>92.5</v>
      </c>
      <c r="AB33" s="20">
        <v>91.666666666666671</v>
      </c>
      <c r="AC33" s="213">
        <v>98.333333333333329</v>
      </c>
      <c r="AD33" s="211" t="s">
        <v>870</v>
      </c>
      <c r="AE33" s="212">
        <v>93.938333333333318</v>
      </c>
      <c r="AF33" s="20">
        <v>90</v>
      </c>
      <c r="AG33" s="20">
        <v>93.333333333333329</v>
      </c>
      <c r="AH33" s="20">
        <v>95</v>
      </c>
      <c r="AI33" s="20">
        <v>96.666666666666671</v>
      </c>
      <c r="AJ33" s="20">
        <v>96.666666666666671</v>
      </c>
      <c r="AK33" s="20">
        <v>91.666666666666671</v>
      </c>
      <c r="AL33" s="213">
        <v>95</v>
      </c>
    </row>
    <row r="34" spans="1:38" ht="15" customHeight="1">
      <c r="A34" s="66"/>
      <c r="B34" s="76" t="s">
        <v>19</v>
      </c>
      <c r="C34" s="211" t="s">
        <v>1289</v>
      </c>
      <c r="D34" s="212">
        <v>92.155279012279223</v>
      </c>
      <c r="E34" s="20">
        <v>90.026595744680847</v>
      </c>
      <c r="F34" s="20">
        <v>90.957446808510639</v>
      </c>
      <c r="G34" s="20">
        <v>93.218085106382972</v>
      </c>
      <c r="H34" s="20">
        <v>95.611702127659569</v>
      </c>
      <c r="I34" s="20">
        <v>93.817204301075265</v>
      </c>
      <c r="J34" s="20">
        <v>88.903743315508024</v>
      </c>
      <c r="K34" s="213">
        <v>93.983957219251337</v>
      </c>
      <c r="L34" s="211" t="s">
        <v>1221</v>
      </c>
      <c r="M34" s="212">
        <v>92.4874610464163</v>
      </c>
      <c r="N34" s="20">
        <v>90.601503759398497</v>
      </c>
      <c r="O34" s="20">
        <v>91.165413533834581</v>
      </c>
      <c r="P34" s="20">
        <v>93.796992481203006</v>
      </c>
      <c r="Q34" s="20">
        <v>96.240601503759393</v>
      </c>
      <c r="R34" s="20">
        <v>94.88636363636364</v>
      </c>
      <c r="S34" s="20">
        <v>88.53383458646617</v>
      </c>
      <c r="T34" s="213">
        <v>93.609022556390983</v>
      </c>
      <c r="U34" s="211" t="s">
        <v>942</v>
      </c>
      <c r="V34" s="212">
        <v>90.007503556187771</v>
      </c>
      <c r="W34" s="20">
        <v>86.184210526315795</v>
      </c>
      <c r="X34" s="20">
        <v>88.15789473684211</v>
      </c>
      <c r="Y34" s="20">
        <v>90.78947368421052</v>
      </c>
      <c r="Z34" s="20">
        <v>93.421052631578945</v>
      </c>
      <c r="AA34" s="20">
        <v>89.86486486486487</v>
      </c>
      <c r="AB34" s="20">
        <v>90.131578947368425</v>
      </c>
      <c r="AC34" s="213">
        <v>93.918918918918919</v>
      </c>
      <c r="AD34" s="211" t="s">
        <v>872</v>
      </c>
      <c r="AE34" s="212">
        <v>94.357352941176472</v>
      </c>
      <c r="AF34" s="20">
        <v>94.117647058823536</v>
      </c>
      <c r="AG34" s="20">
        <v>95.588235294117652</v>
      </c>
      <c r="AH34" s="20">
        <v>94.117647058823536</v>
      </c>
      <c r="AI34" s="20">
        <v>95.588235294117652</v>
      </c>
      <c r="AJ34" s="20">
        <v>94.117647058823536</v>
      </c>
      <c r="AK34" s="20">
        <v>89.0625</v>
      </c>
      <c r="AL34" s="213">
        <v>97.058823529411768</v>
      </c>
    </row>
    <row r="35" spans="1:38" ht="15" customHeight="1">
      <c r="A35" s="66"/>
      <c r="B35" s="76" t="s">
        <v>20</v>
      </c>
      <c r="C35" s="211" t="s">
        <v>1290</v>
      </c>
      <c r="D35" s="212">
        <v>93.065403699614237</v>
      </c>
      <c r="E35" s="20">
        <v>91.228070175438603</v>
      </c>
      <c r="F35" s="20">
        <v>91.812865497076018</v>
      </c>
      <c r="G35" s="20">
        <v>94.444444444444443</v>
      </c>
      <c r="H35" s="20">
        <v>95.467836257309941</v>
      </c>
      <c r="I35" s="20">
        <v>94.49404761904762</v>
      </c>
      <c r="J35" s="20">
        <v>89.327485380116954</v>
      </c>
      <c r="K35" s="213">
        <v>95.588235294117652</v>
      </c>
      <c r="L35" s="211" t="s">
        <v>1022</v>
      </c>
      <c r="M35" s="212">
        <v>94.075742574257404</v>
      </c>
      <c r="N35" s="20">
        <v>92.574257425742573</v>
      </c>
      <c r="O35" s="20">
        <v>92.32673267326733</v>
      </c>
      <c r="P35" s="20">
        <v>95.297029702970292</v>
      </c>
      <c r="Q35" s="20">
        <v>97.029702970297024</v>
      </c>
      <c r="R35" s="20">
        <v>95.25</v>
      </c>
      <c r="S35" s="20">
        <v>90.346534653465341</v>
      </c>
      <c r="T35" s="213">
        <v>97</v>
      </c>
      <c r="U35" s="211" t="s">
        <v>982</v>
      </c>
      <c r="V35" s="212">
        <v>90.936451620275164</v>
      </c>
      <c r="W35" s="20">
        <v>88.725490196078425</v>
      </c>
      <c r="X35" s="20">
        <v>89.215686274509807</v>
      </c>
      <c r="Y35" s="20">
        <v>93.137254901960787</v>
      </c>
      <c r="Z35" s="20">
        <v>93.137254901960787</v>
      </c>
      <c r="AA35" s="20">
        <v>93.367346938775512</v>
      </c>
      <c r="AB35" s="20">
        <v>86.274509803921575</v>
      </c>
      <c r="AC35" s="213">
        <v>93.137254901960787</v>
      </c>
      <c r="AD35" s="211" t="s">
        <v>871</v>
      </c>
      <c r="AE35" s="212">
        <v>93.409210526315789</v>
      </c>
      <c r="AF35" s="20">
        <v>90.78947368421052</v>
      </c>
      <c r="AG35" s="20">
        <v>96.05263157894737</v>
      </c>
      <c r="AH35" s="20">
        <v>93.421052631578945</v>
      </c>
      <c r="AI35" s="20">
        <v>93.421052631578945</v>
      </c>
      <c r="AJ35" s="20">
        <v>93.421052631578945</v>
      </c>
      <c r="AK35" s="20">
        <v>92.10526315789474</v>
      </c>
      <c r="AL35" s="213">
        <v>94.736842105263165</v>
      </c>
    </row>
    <row r="36" spans="1:38" ht="15" customHeight="1">
      <c r="A36" s="66"/>
      <c r="B36" s="76" t="s">
        <v>21</v>
      </c>
      <c r="C36" s="211" t="s">
        <v>1291</v>
      </c>
      <c r="D36" s="212">
        <v>93.907956119384707</v>
      </c>
      <c r="E36" s="20">
        <v>92.162162162162161</v>
      </c>
      <c r="F36" s="20">
        <v>93.648648648648646</v>
      </c>
      <c r="G36" s="20">
        <v>95</v>
      </c>
      <c r="H36" s="20">
        <v>96.621621621621628</v>
      </c>
      <c r="I36" s="20">
        <v>95.540540540540547</v>
      </c>
      <c r="J36" s="20">
        <v>90.810810810810807</v>
      </c>
      <c r="K36" s="213">
        <v>94.198895027624303</v>
      </c>
      <c r="L36" s="211" t="s">
        <v>1089</v>
      </c>
      <c r="M36" s="212">
        <v>94.484401709401723</v>
      </c>
      <c r="N36" s="20">
        <v>92.948717948717942</v>
      </c>
      <c r="O36" s="20">
        <v>95.085470085470092</v>
      </c>
      <c r="P36" s="20">
        <v>96.15384615384616</v>
      </c>
      <c r="Q36" s="20">
        <v>97.649572649572647</v>
      </c>
      <c r="R36" s="20">
        <v>96.15384615384616</v>
      </c>
      <c r="S36" s="20">
        <v>90.17094017094017</v>
      </c>
      <c r="T36" s="213">
        <v>93.589743589743591</v>
      </c>
      <c r="U36" s="211" t="s">
        <v>979</v>
      </c>
      <c r="V36" s="212">
        <v>92.438997543461824</v>
      </c>
      <c r="W36" s="20">
        <v>91.145833333333329</v>
      </c>
      <c r="X36" s="20">
        <v>91.666666666666671</v>
      </c>
      <c r="Y36" s="20">
        <v>91.666666666666671</v>
      </c>
      <c r="Z36" s="20">
        <v>93.75</v>
      </c>
      <c r="AA36" s="20">
        <v>93.229166666666671</v>
      </c>
      <c r="AB36" s="20">
        <v>91.145833333333329</v>
      </c>
      <c r="AC36" s="213">
        <v>95.555555555555557</v>
      </c>
      <c r="AD36" s="211" t="s">
        <v>860</v>
      </c>
      <c r="AE36" s="212">
        <v>94.061250000000001</v>
      </c>
      <c r="AF36" s="20">
        <v>90</v>
      </c>
      <c r="AG36" s="20">
        <v>90</v>
      </c>
      <c r="AH36" s="20">
        <v>96.25</v>
      </c>
      <c r="AI36" s="20">
        <v>97.5</v>
      </c>
      <c r="AJ36" s="20">
        <v>97.5</v>
      </c>
      <c r="AK36" s="20">
        <v>93.75</v>
      </c>
      <c r="AL36" s="213">
        <v>94.736842105263165</v>
      </c>
    </row>
    <row r="37" spans="1:38" ht="15" customHeight="1">
      <c r="A37" s="78"/>
      <c r="B37" s="76" t="s">
        <v>22</v>
      </c>
      <c r="C37" s="211" t="s">
        <v>1045</v>
      </c>
      <c r="D37" s="212">
        <v>91.777250527250544</v>
      </c>
      <c r="E37" s="20">
        <v>87.896825396825392</v>
      </c>
      <c r="F37" s="20">
        <v>88.492063492063494</v>
      </c>
      <c r="G37" s="20">
        <v>92.658730158730165</v>
      </c>
      <c r="H37" s="20">
        <v>95.436507936507937</v>
      </c>
      <c r="I37" s="20">
        <v>93.902439024390247</v>
      </c>
      <c r="J37" s="20">
        <v>90.873015873015873</v>
      </c>
      <c r="K37" s="213">
        <v>95.634920634920633</v>
      </c>
      <c r="L37" s="211" t="s">
        <v>954</v>
      </c>
      <c r="M37" s="212">
        <v>93.625000000000014</v>
      </c>
      <c r="N37" s="20">
        <v>88.768115942028984</v>
      </c>
      <c r="O37" s="20">
        <v>89.85507246376811</v>
      </c>
      <c r="P37" s="20">
        <v>95.652173913043484</v>
      </c>
      <c r="Q37" s="20">
        <v>97.463768115942031</v>
      </c>
      <c r="R37" s="20">
        <v>95.955882352941174</v>
      </c>
      <c r="S37" s="20">
        <v>92.391304347826093</v>
      </c>
      <c r="T37" s="213">
        <v>98.188405797101453</v>
      </c>
      <c r="U37" s="211" t="s">
        <v>947</v>
      </c>
      <c r="V37" s="212">
        <v>88.88</v>
      </c>
      <c r="W37" s="20">
        <v>86.25</v>
      </c>
      <c r="X37" s="20">
        <v>86.25</v>
      </c>
      <c r="Y37" s="20">
        <v>88.125</v>
      </c>
      <c r="Z37" s="20">
        <v>91.25</v>
      </c>
      <c r="AA37" s="20">
        <v>91.25</v>
      </c>
      <c r="AB37" s="20">
        <v>87.5</v>
      </c>
      <c r="AC37" s="213">
        <v>93.125</v>
      </c>
      <c r="AD37" s="211" t="s">
        <v>872</v>
      </c>
      <c r="AE37" s="212">
        <v>91.094621554915676</v>
      </c>
      <c r="AF37" s="20">
        <v>88.235294117647058</v>
      </c>
      <c r="AG37" s="20">
        <v>88.235294117647058</v>
      </c>
      <c r="AH37" s="20">
        <v>91.17647058823529</v>
      </c>
      <c r="AI37" s="20">
        <v>97.058823529411768</v>
      </c>
      <c r="AJ37" s="20">
        <v>91.666666666666671</v>
      </c>
      <c r="AK37" s="20">
        <v>92.647058823529406</v>
      </c>
      <c r="AL37" s="213">
        <v>91.17647058823529</v>
      </c>
    </row>
    <row r="38" spans="1:38" ht="15" customHeight="1">
      <c r="A38" s="74" t="s">
        <v>1075</v>
      </c>
      <c r="B38" s="75"/>
      <c r="C38" s="53" t="s">
        <v>1292</v>
      </c>
      <c r="D38" s="54">
        <v>94.11578713729719</v>
      </c>
      <c r="E38" s="47">
        <v>92.132836085952761</v>
      </c>
      <c r="F38" s="47">
        <v>93.446989877464034</v>
      </c>
      <c r="G38" s="47">
        <v>95.18291600071035</v>
      </c>
      <c r="H38" s="47">
        <v>96.638543516873895</v>
      </c>
      <c r="I38" s="47">
        <v>95.299678915447728</v>
      </c>
      <c r="J38" s="47">
        <v>91.74666666666667</v>
      </c>
      <c r="K38" s="55">
        <v>95.25134649910234</v>
      </c>
      <c r="L38" s="53" t="s">
        <v>1293</v>
      </c>
      <c r="M38" s="54">
        <v>94.375982993479084</v>
      </c>
      <c r="N38" s="47">
        <v>92.144191840548118</v>
      </c>
      <c r="O38" s="47">
        <v>93.561195889131113</v>
      </c>
      <c r="P38" s="47">
        <v>95.826845219557768</v>
      </c>
      <c r="Q38" s="47">
        <v>97.243849268140764</v>
      </c>
      <c r="R38" s="47">
        <v>96.228482003129884</v>
      </c>
      <c r="S38" s="47">
        <v>91.474258970358818</v>
      </c>
      <c r="T38" s="55">
        <v>95.297805642633236</v>
      </c>
      <c r="U38" s="53" t="s">
        <v>1294</v>
      </c>
      <c r="V38" s="54">
        <v>93.872048772787537</v>
      </c>
      <c r="W38" s="47">
        <v>92.070289427052572</v>
      </c>
      <c r="X38" s="47">
        <v>93.443591258121671</v>
      </c>
      <c r="Y38" s="47">
        <v>94.122858830478435</v>
      </c>
      <c r="Z38" s="47">
        <v>95.818557919621753</v>
      </c>
      <c r="AA38" s="47">
        <v>94.205690574985184</v>
      </c>
      <c r="AB38" s="47">
        <v>92.587123449497938</v>
      </c>
      <c r="AC38" s="55">
        <v>95.580276608538782</v>
      </c>
      <c r="AD38" s="53" t="s">
        <v>1295</v>
      </c>
      <c r="AE38" s="54">
        <v>93.534164244472578</v>
      </c>
      <c r="AF38" s="47">
        <v>92.2283356258597</v>
      </c>
      <c r="AG38" s="47">
        <v>92.950481430536456</v>
      </c>
      <c r="AH38" s="47">
        <v>94.807427785419534</v>
      </c>
      <c r="AI38" s="47">
        <v>95.873452544704264</v>
      </c>
      <c r="AJ38" s="47">
        <v>93.75</v>
      </c>
      <c r="AK38" s="47">
        <v>90.990371389270976</v>
      </c>
      <c r="AL38" s="55">
        <v>94.281729428172937</v>
      </c>
    </row>
    <row r="39" spans="1:38" ht="15" customHeight="1">
      <c r="A39" s="65" t="s">
        <v>227</v>
      </c>
      <c r="B39" s="76" t="s">
        <v>23</v>
      </c>
      <c r="C39" s="211" t="s">
        <v>1296</v>
      </c>
      <c r="D39" s="212">
        <v>94.711974845577174</v>
      </c>
      <c r="E39" s="20">
        <v>92.76018099547511</v>
      </c>
      <c r="F39" s="20">
        <v>94.230769230769226</v>
      </c>
      <c r="G39" s="20">
        <v>96.15384615384616</v>
      </c>
      <c r="H39" s="20">
        <v>96.832579185520359</v>
      </c>
      <c r="I39" s="20">
        <v>95.909090909090907</v>
      </c>
      <c r="J39" s="20">
        <v>92.194570135746602</v>
      </c>
      <c r="K39" s="213">
        <v>95.568181818181813</v>
      </c>
      <c r="L39" s="211" t="s">
        <v>1138</v>
      </c>
      <c r="M39" s="212">
        <v>94.69689705633246</v>
      </c>
      <c r="N39" s="20">
        <v>92.008196721311478</v>
      </c>
      <c r="O39" s="20">
        <v>94.467213114754102</v>
      </c>
      <c r="P39" s="20">
        <v>96.106557377049185</v>
      </c>
      <c r="Q39" s="20">
        <v>97.131147540983605</v>
      </c>
      <c r="R39" s="20">
        <v>96.900826446280988</v>
      </c>
      <c r="S39" s="20">
        <v>91.598360655737707</v>
      </c>
      <c r="T39" s="213">
        <v>95.696721311475414</v>
      </c>
      <c r="U39" s="211" t="s">
        <v>993</v>
      </c>
      <c r="V39" s="212">
        <v>94.831081081081066</v>
      </c>
      <c r="W39" s="20">
        <v>93.581081081081081</v>
      </c>
      <c r="X39" s="20">
        <v>94.932432432432435</v>
      </c>
      <c r="Y39" s="20">
        <v>96.28378378378379</v>
      </c>
      <c r="Z39" s="20">
        <v>96.28378378378379</v>
      </c>
      <c r="AA39" s="20">
        <v>94.932432432432435</v>
      </c>
      <c r="AB39" s="20">
        <v>92.905405405405403</v>
      </c>
      <c r="AC39" s="213">
        <v>94.932432432432435</v>
      </c>
      <c r="AD39" s="211" t="s">
        <v>945</v>
      </c>
      <c r="AE39" s="212">
        <v>94.432999999999993</v>
      </c>
      <c r="AF39" s="20">
        <v>94</v>
      </c>
      <c r="AG39" s="20">
        <v>91</v>
      </c>
      <c r="AH39" s="20">
        <v>96</v>
      </c>
      <c r="AI39" s="20">
        <v>97</v>
      </c>
      <c r="AJ39" s="20">
        <v>94</v>
      </c>
      <c r="AK39" s="20">
        <v>93</v>
      </c>
      <c r="AL39" s="213">
        <v>96.875</v>
      </c>
    </row>
    <row r="40" spans="1:38" ht="15" customHeight="1">
      <c r="A40" s="66"/>
      <c r="B40" s="76" t="s">
        <v>24</v>
      </c>
      <c r="C40" s="211" t="s">
        <v>1175</v>
      </c>
      <c r="D40" s="212">
        <v>94.699426575712138</v>
      </c>
      <c r="E40" s="20">
        <v>92.883211678832112</v>
      </c>
      <c r="F40" s="20">
        <v>94.525547445255469</v>
      </c>
      <c r="G40" s="20">
        <v>95.985401459854018</v>
      </c>
      <c r="H40" s="20">
        <v>97.080291970802918</v>
      </c>
      <c r="I40" s="20">
        <v>96.507352941176464</v>
      </c>
      <c r="J40" s="20">
        <v>91.240875912408754</v>
      </c>
      <c r="K40" s="213">
        <v>95.43795620437956</v>
      </c>
      <c r="L40" s="211" t="s">
        <v>1005</v>
      </c>
      <c r="M40" s="212">
        <v>93.530797933409886</v>
      </c>
      <c r="N40" s="20">
        <v>91.233766233766232</v>
      </c>
      <c r="O40" s="20">
        <v>92.857142857142861</v>
      </c>
      <c r="P40" s="20">
        <v>94.805194805194802</v>
      </c>
      <c r="Q40" s="20">
        <v>96.103896103896105</v>
      </c>
      <c r="R40" s="20">
        <v>96.71052631578948</v>
      </c>
      <c r="S40" s="20">
        <v>90.259740259740255</v>
      </c>
      <c r="T40" s="213">
        <v>94.15584415584415</v>
      </c>
      <c r="U40" s="211" t="s">
        <v>953</v>
      </c>
      <c r="V40" s="212">
        <v>96.708928571428586</v>
      </c>
      <c r="W40" s="20">
        <v>96.428571428571431</v>
      </c>
      <c r="X40" s="20">
        <v>97.023809523809518</v>
      </c>
      <c r="Y40" s="20">
        <v>97.61904761904762</v>
      </c>
      <c r="Z40" s="20">
        <v>97.61904761904762</v>
      </c>
      <c r="AA40" s="20">
        <v>97.61904761904762</v>
      </c>
      <c r="AB40" s="20">
        <v>92.261904761904759</v>
      </c>
      <c r="AC40" s="213">
        <v>98.214285714285708</v>
      </c>
      <c r="AD40" s="211" t="s">
        <v>856</v>
      </c>
      <c r="AE40" s="212">
        <v>95.009722222222223</v>
      </c>
      <c r="AF40" s="20">
        <v>91.666666666666671</v>
      </c>
      <c r="AG40" s="20">
        <v>95.833333333333329</v>
      </c>
      <c r="AH40" s="20">
        <v>97.222222222222229</v>
      </c>
      <c r="AI40" s="20">
        <v>100</v>
      </c>
      <c r="AJ40" s="20">
        <v>93.055555555555557</v>
      </c>
      <c r="AK40" s="20">
        <v>93.055555555555557</v>
      </c>
      <c r="AL40" s="213">
        <v>94.444444444444443</v>
      </c>
    </row>
    <row r="41" spans="1:38" ht="15" customHeight="1">
      <c r="A41" s="66"/>
      <c r="B41" s="76" t="s">
        <v>223</v>
      </c>
      <c r="C41" s="211" t="s">
        <v>1232</v>
      </c>
      <c r="D41" s="212">
        <v>93.075775432667925</v>
      </c>
      <c r="E41" s="20">
        <v>90.586419753086417</v>
      </c>
      <c r="F41" s="20">
        <v>91.049382716049379</v>
      </c>
      <c r="G41" s="20">
        <v>92.283950617283949</v>
      </c>
      <c r="H41" s="20">
        <v>95.987654320987659</v>
      </c>
      <c r="I41" s="20">
        <v>93.364197530864203</v>
      </c>
      <c r="J41" s="20">
        <v>93.827160493827165</v>
      </c>
      <c r="K41" s="213">
        <v>96.540880503144649</v>
      </c>
      <c r="L41" s="211" t="s">
        <v>1009</v>
      </c>
      <c r="M41" s="212">
        <v>94.276341396230777</v>
      </c>
      <c r="N41" s="20">
        <v>92.696629213483149</v>
      </c>
      <c r="O41" s="20">
        <v>92.415730337078656</v>
      </c>
      <c r="P41" s="20">
        <v>94.382022471910119</v>
      </c>
      <c r="Q41" s="20">
        <v>96.910112359550567</v>
      </c>
      <c r="R41" s="20">
        <v>95.50561797752809</v>
      </c>
      <c r="S41" s="20">
        <v>93.539325842696627</v>
      </c>
      <c r="T41" s="213">
        <v>96.022727272727266</v>
      </c>
      <c r="U41" s="211" t="s">
        <v>981</v>
      </c>
      <c r="V41" s="212">
        <v>91.301081458224317</v>
      </c>
      <c r="W41" s="20">
        <v>87.980769230769226</v>
      </c>
      <c r="X41" s="20">
        <v>89.42307692307692</v>
      </c>
      <c r="Y41" s="20">
        <v>87.980769230769226</v>
      </c>
      <c r="Z41" s="20">
        <v>94.230769230769226</v>
      </c>
      <c r="AA41" s="20">
        <v>90.384615384615387</v>
      </c>
      <c r="AB41" s="20">
        <v>94.230769230769226</v>
      </c>
      <c r="AC41" s="213">
        <v>98.039215686274517</v>
      </c>
      <c r="AD41" s="211" t="s">
        <v>946</v>
      </c>
      <c r="AE41" s="212">
        <v>92.382142857142853</v>
      </c>
      <c r="AF41" s="20">
        <v>88.095238095238102</v>
      </c>
      <c r="AG41" s="20">
        <v>89.285714285714292</v>
      </c>
      <c r="AH41" s="20">
        <v>94.047619047619051</v>
      </c>
      <c r="AI41" s="20">
        <v>96.428571428571431</v>
      </c>
      <c r="AJ41" s="20">
        <v>91.666666666666671</v>
      </c>
      <c r="AK41" s="20">
        <v>94.047619047619051</v>
      </c>
      <c r="AL41" s="213">
        <v>95</v>
      </c>
    </row>
    <row r="42" spans="1:38" ht="15" customHeight="1">
      <c r="A42" s="66"/>
      <c r="B42" s="76" t="s">
        <v>25</v>
      </c>
      <c r="C42" s="211" t="s">
        <v>1223</v>
      </c>
      <c r="D42" s="212">
        <v>95.376150928663151</v>
      </c>
      <c r="E42" s="20">
        <v>92.452830188679243</v>
      </c>
      <c r="F42" s="20">
        <v>93.867924528301884</v>
      </c>
      <c r="G42" s="20">
        <v>97.169811320754718</v>
      </c>
      <c r="H42" s="20">
        <v>97.64150943396227</v>
      </c>
      <c r="I42" s="20">
        <v>96.933962264150949</v>
      </c>
      <c r="J42" s="20">
        <v>93.80952380952381</v>
      </c>
      <c r="K42" s="213">
        <v>97.087378640776706</v>
      </c>
      <c r="L42" s="211" t="s">
        <v>995</v>
      </c>
      <c r="M42" s="212">
        <v>94.67667586869112</v>
      </c>
      <c r="N42" s="20">
        <v>89.912280701754383</v>
      </c>
      <c r="O42" s="20">
        <v>92.543859649122808</v>
      </c>
      <c r="P42" s="20">
        <v>96.491228070175438</v>
      </c>
      <c r="Q42" s="20">
        <v>96.929824561403507</v>
      </c>
      <c r="R42" s="20">
        <v>96.929824561403507</v>
      </c>
      <c r="S42" s="20">
        <v>95.982142857142861</v>
      </c>
      <c r="T42" s="213">
        <v>96.428571428571431</v>
      </c>
      <c r="U42" s="211" t="s">
        <v>855</v>
      </c>
      <c r="V42" s="212">
        <v>97.643425703614767</v>
      </c>
      <c r="W42" s="20">
        <v>97.058823529411768</v>
      </c>
      <c r="X42" s="20">
        <v>98.529411764705884</v>
      </c>
      <c r="Y42" s="20">
        <v>98.529411764705884</v>
      </c>
      <c r="Z42" s="20">
        <v>99.264705882352942</v>
      </c>
      <c r="AA42" s="20">
        <v>99.264705882352942</v>
      </c>
      <c r="AB42" s="20">
        <v>93.382352941176464</v>
      </c>
      <c r="AC42" s="213">
        <v>96.875</v>
      </c>
      <c r="AD42" s="211" t="s">
        <v>870</v>
      </c>
      <c r="AE42" s="212">
        <v>92.89500000000001</v>
      </c>
      <c r="AF42" s="20">
        <v>91.666666666666671</v>
      </c>
      <c r="AG42" s="20">
        <v>88.333333333333329</v>
      </c>
      <c r="AH42" s="20">
        <v>96.666666666666671</v>
      </c>
      <c r="AI42" s="20">
        <v>96.666666666666671</v>
      </c>
      <c r="AJ42" s="20">
        <v>91.666666666666671</v>
      </c>
      <c r="AK42" s="20">
        <v>86.666666666666671</v>
      </c>
      <c r="AL42" s="213">
        <v>100</v>
      </c>
    </row>
    <row r="43" spans="1:38" ht="15" customHeight="1">
      <c r="A43" s="66"/>
      <c r="B43" s="76" t="s">
        <v>26</v>
      </c>
      <c r="C43" s="211" t="s">
        <v>1174</v>
      </c>
      <c r="D43" s="212">
        <v>94.615328389958862</v>
      </c>
      <c r="E43" s="20">
        <v>92.222222222222229</v>
      </c>
      <c r="F43" s="20">
        <v>93.333333333333329</v>
      </c>
      <c r="G43" s="20">
        <v>96.111111111111114</v>
      </c>
      <c r="H43" s="20">
        <v>97.962962962962962</v>
      </c>
      <c r="I43" s="20">
        <v>97.388059701492537</v>
      </c>
      <c r="J43" s="20">
        <v>91.111111111111114</v>
      </c>
      <c r="K43" s="213">
        <v>95.643939393939391</v>
      </c>
      <c r="L43" s="211" t="s">
        <v>1027</v>
      </c>
      <c r="M43" s="212">
        <v>94.407810620943479</v>
      </c>
      <c r="N43" s="20">
        <v>91.764705882352942</v>
      </c>
      <c r="O43" s="20">
        <v>92.352941176470594</v>
      </c>
      <c r="P43" s="20">
        <v>96.470588235294116</v>
      </c>
      <c r="Q43" s="20">
        <v>98.529411764705884</v>
      </c>
      <c r="R43" s="20">
        <v>97.61904761904762</v>
      </c>
      <c r="S43" s="20">
        <v>90.588235294117652</v>
      </c>
      <c r="T43" s="213">
        <v>95.535714285714292</v>
      </c>
      <c r="U43" s="211" t="s">
        <v>855</v>
      </c>
      <c r="V43" s="212">
        <v>94.358088235294105</v>
      </c>
      <c r="W43" s="20">
        <v>91.911764705882348</v>
      </c>
      <c r="X43" s="20">
        <v>94.117647058823536</v>
      </c>
      <c r="Y43" s="20">
        <v>94.852941176470594</v>
      </c>
      <c r="Z43" s="20">
        <v>96.32352941176471</v>
      </c>
      <c r="AA43" s="20">
        <v>96.32352941176471</v>
      </c>
      <c r="AB43" s="20">
        <v>91.17647058823529</v>
      </c>
      <c r="AC43" s="213">
        <v>96.969696969696969</v>
      </c>
      <c r="AD43" s="211" t="s">
        <v>869</v>
      </c>
      <c r="AE43" s="212">
        <v>96.26440186651584</v>
      </c>
      <c r="AF43" s="20">
        <v>95.3125</v>
      </c>
      <c r="AG43" s="20">
        <v>96.875</v>
      </c>
      <c r="AH43" s="20">
        <v>96.875</v>
      </c>
      <c r="AI43" s="20">
        <v>98.4375</v>
      </c>
      <c r="AJ43" s="20">
        <v>98.4375</v>
      </c>
      <c r="AK43" s="20">
        <v>93.75</v>
      </c>
      <c r="AL43" s="213">
        <v>93.333333333333329</v>
      </c>
    </row>
    <row r="44" spans="1:38" ht="15" customHeight="1">
      <c r="A44" s="66"/>
      <c r="B44" s="76" t="s">
        <v>27</v>
      </c>
      <c r="C44" s="211" t="s">
        <v>1297</v>
      </c>
      <c r="D44" s="212">
        <v>93.308735792567688</v>
      </c>
      <c r="E44" s="20">
        <v>90.396341463414629</v>
      </c>
      <c r="F44" s="20">
        <v>91.615853658536579</v>
      </c>
      <c r="G44" s="20">
        <v>94.969512195121951</v>
      </c>
      <c r="H44" s="20">
        <v>96.341463414634148</v>
      </c>
      <c r="I44" s="20">
        <v>94.785276073619627</v>
      </c>
      <c r="J44" s="20">
        <v>91.006097560975604</v>
      </c>
      <c r="K44" s="213">
        <v>95.652173913043484</v>
      </c>
      <c r="L44" s="211" t="s">
        <v>1009</v>
      </c>
      <c r="M44" s="212">
        <v>93.641643498648349</v>
      </c>
      <c r="N44" s="20">
        <v>89.606741573033702</v>
      </c>
      <c r="O44" s="20">
        <v>91.011235955056179</v>
      </c>
      <c r="P44" s="20">
        <v>96.067415730337075</v>
      </c>
      <c r="Q44" s="20">
        <v>97.471910112359552</v>
      </c>
      <c r="R44" s="20">
        <v>95.50561797752809</v>
      </c>
      <c r="S44" s="20">
        <v>92.415730337078656</v>
      </c>
      <c r="T44" s="213">
        <v>95.73863636363636</v>
      </c>
      <c r="U44" s="211" t="s">
        <v>985</v>
      </c>
      <c r="V44" s="212">
        <v>93.207101860403753</v>
      </c>
      <c r="W44" s="20">
        <v>91.981132075471692</v>
      </c>
      <c r="X44" s="20">
        <v>92.452830188679243</v>
      </c>
      <c r="Y44" s="20">
        <v>93.396226415094333</v>
      </c>
      <c r="Z44" s="20">
        <v>94.339622641509436</v>
      </c>
      <c r="AA44" s="20">
        <v>94.230769230769226</v>
      </c>
      <c r="AB44" s="20">
        <v>91.037735849056602</v>
      </c>
      <c r="AC44" s="213">
        <v>96.078431372549019</v>
      </c>
      <c r="AD44" s="211" t="s">
        <v>941</v>
      </c>
      <c r="AE44" s="212">
        <v>92.206818181818178</v>
      </c>
      <c r="AF44" s="20">
        <v>89.772727272727266</v>
      </c>
      <c r="AG44" s="20">
        <v>92.045454545454547</v>
      </c>
      <c r="AH44" s="20">
        <v>94.318181818181813</v>
      </c>
      <c r="AI44" s="20">
        <v>96.590909090909093</v>
      </c>
      <c r="AJ44" s="20">
        <v>93.181818181818187</v>
      </c>
      <c r="AK44" s="20">
        <v>85.227272727272734</v>
      </c>
      <c r="AL44" s="213">
        <v>94.318181818181813</v>
      </c>
    </row>
    <row r="45" spans="1:38" ht="15" customHeight="1">
      <c r="A45" s="66"/>
      <c r="B45" s="76" t="s">
        <v>28</v>
      </c>
      <c r="C45" s="211" t="s">
        <v>1015</v>
      </c>
      <c r="D45" s="212">
        <v>94.037483776255712</v>
      </c>
      <c r="E45" s="20">
        <v>91.166666666666671</v>
      </c>
      <c r="F45" s="20">
        <v>93.5</v>
      </c>
      <c r="G45" s="20">
        <v>95.666666666666671</v>
      </c>
      <c r="H45" s="20">
        <v>97.333333333333329</v>
      </c>
      <c r="I45" s="20">
        <v>94.256756756756758</v>
      </c>
      <c r="J45" s="20">
        <v>92.333333333333329</v>
      </c>
      <c r="K45" s="213">
        <v>95.238095238095241</v>
      </c>
      <c r="L45" s="211" t="s">
        <v>1027</v>
      </c>
      <c r="M45" s="212">
        <v>94.160421116195238</v>
      </c>
      <c r="N45" s="20">
        <v>90.882352941176464</v>
      </c>
      <c r="O45" s="20">
        <v>93.235294117647058</v>
      </c>
      <c r="P45" s="20">
        <v>96.470588235294116</v>
      </c>
      <c r="Q45" s="20">
        <v>97.941176470588232</v>
      </c>
      <c r="R45" s="20">
        <v>95.238095238095241</v>
      </c>
      <c r="S45" s="20">
        <v>91.470588235294116</v>
      </c>
      <c r="T45" s="213">
        <v>95.783132530120483</v>
      </c>
      <c r="U45" s="211" t="s">
        <v>1285</v>
      </c>
      <c r="V45" s="212">
        <v>93.240473294821129</v>
      </c>
      <c r="W45" s="20">
        <v>89.673913043478265</v>
      </c>
      <c r="X45" s="20">
        <v>92.934782608695656</v>
      </c>
      <c r="Y45" s="20">
        <v>93.478260869565219</v>
      </c>
      <c r="Z45" s="20">
        <v>96.195652173913047</v>
      </c>
      <c r="AA45" s="20">
        <v>92.777777777777771</v>
      </c>
      <c r="AB45" s="20">
        <v>94.021739130434781</v>
      </c>
      <c r="AC45" s="213">
        <v>94.444444444444443</v>
      </c>
      <c r="AD45" s="211" t="s">
        <v>871</v>
      </c>
      <c r="AE45" s="212">
        <v>95.417105263157879</v>
      </c>
      <c r="AF45" s="20">
        <v>96.05263157894737</v>
      </c>
      <c r="AG45" s="20">
        <v>96.05263157894737</v>
      </c>
      <c r="AH45" s="20">
        <v>97.368421052631575</v>
      </c>
      <c r="AI45" s="20">
        <v>97.368421052631575</v>
      </c>
      <c r="AJ45" s="20">
        <v>93.421052631578945</v>
      </c>
      <c r="AK45" s="20">
        <v>92.10526315789474</v>
      </c>
      <c r="AL45" s="213">
        <v>94.736842105263165</v>
      </c>
    </row>
    <row r="46" spans="1:38" ht="15" customHeight="1">
      <c r="A46" s="66"/>
      <c r="B46" s="76" t="s">
        <v>29</v>
      </c>
      <c r="C46" s="211" t="s">
        <v>1298</v>
      </c>
      <c r="D46" s="212">
        <v>96.10833350325079</v>
      </c>
      <c r="E46" s="20">
        <v>94.464285714285708</v>
      </c>
      <c r="F46" s="20">
        <v>96.428571428571431</v>
      </c>
      <c r="G46" s="20">
        <v>97.857142857142861</v>
      </c>
      <c r="H46" s="20">
        <v>98.214285714285708</v>
      </c>
      <c r="I46" s="20">
        <v>97.122302158273385</v>
      </c>
      <c r="J46" s="20">
        <v>92.142857142857139</v>
      </c>
      <c r="K46" s="213">
        <v>96.739130434782609</v>
      </c>
      <c r="L46" s="211" t="s">
        <v>1003</v>
      </c>
      <c r="M46" s="212">
        <v>95.96353449610767</v>
      </c>
      <c r="N46" s="20">
        <v>94.444444444444443</v>
      </c>
      <c r="O46" s="20">
        <v>96.296296296296291</v>
      </c>
      <c r="P46" s="20">
        <v>98.148148148148152</v>
      </c>
      <c r="Q46" s="20">
        <v>98.148148148148152</v>
      </c>
      <c r="R46" s="20">
        <v>96.604938271604937</v>
      </c>
      <c r="S46" s="20">
        <v>91.975308641975303</v>
      </c>
      <c r="T46" s="213">
        <v>96.5625</v>
      </c>
      <c r="U46" s="211" t="s">
        <v>859</v>
      </c>
      <c r="V46" s="212">
        <v>97.146229177326745</v>
      </c>
      <c r="W46" s="20">
        <v>95.121951219512198</v>
      </c>
      <c r="X46" s="20">
        <v>96.951219512195124</v>
      </c>
      <c r="Y46" s="20">
        <v>98.170731707317074</v>
      </c>
      <c r="Z46" s="20">
        <v>98.780487804878049</v>
      </c>
      <c r="AA46" s="20">
        <v>98.125</v>
      </c>
      <c r="AB46" s="20">
        <v>95.121951219512198</v>
      </c>
      <c r="AC46" s="213">
        <v>98.170731707317074</v>
      </c>
      <c r="AD46" s="211" t="s">
        <v>856</v>
      </c>
      <c r="AE46" s="212">
        <v>94.395833333333314</v>
      </c>
      <c r="AF46" s="20">
        <v>93.055555555555557</v>
      </c>
      <c r="AG46" s="20">
        <v>95.833333333333329</v>
      </c>
      <c r="AH46" s="20">
        <v>95.833333333333329</v>
      </c>
      <c r="AI46" s="20">
        <v>97.222222222222229</v>
      </c>
      <c r="AJ46" s="20">
        <v>97.222222222222229</v>
      </c>
      <c r="AK46" s="20">
        <v>86.111111111111114</v>
      </c>
      <c r="AL46" s="213">
        <v>94.117647058823536</v>
      </c>
    </row>
    <row r="47" spans="1:38" ht="15" customHeight="1">
      <c r="A47" s="66"/>
      <c r="B47" s="76" t="s">
        <v>270</v>
      </c>
      <c r="C47" s="211" t="s">
        <v>1022</v>
      </c>
      <c r="D47" s="212">
        <v>95.463613861386179</v>
      </c>
      <c r="E47" s="20">
        <v>93.069306930693074</v>
      </c>
      <c r="F47" s="20">
        <v>94.554455445544548</v>
      </c>
      <c r="G47" s="20">
        <v>96.534653465346537</v>
      </c>
      <c r="H47" s="20">
        <v>96.78217821782178</v>
      </c>
      <c r="I47" s="20">
        <v>96.287128712871294</v>
      </c>
      <c r="J47" s="20">
        <v>95.297029702970292</v>
      </c>
      <c r="K47" s="213">
        <v>96.75</v>
      </c>
      <c r="L47" s="211" t="s">
        <v>995</v>
      </c>
      <c r="M47" s="212">
        <v>95.55789473684213</v>
      </c>
      <c r="N47" s="20">
        <v>92.10526315789474</v>
      </c>
      <c r="O47" s="20">
        <v>93.859649122807014</v>
      </c>
      <c r="P47" s="20">
        <v>96.05263157894737</v>
      </c>
      <c r="Q47" s="20">
        <v>97.807017543859644</v>
      </c>
      <c r="R47" s="20">
        <v>97.807017543859644</v>
      </c>
      <c r="S47" s="20">
        <v>96.05263157894737</v>
      </c>
      <c r="T47" s="213">
        <v>96.929824561403507</v>
      </c>
      <c r="U47" s="211" t="s">
        <v>854</v>
      </c>
      <c r="V47" s="212">
        <v>95.683333333333337</v>
      </c>
      <c r="W47" s="20">
        <v>94.166666666666671</v>
      </c>
      <c r="X47" s="20">
        <v>95.833333333333329</v>
      </c>
      <c r="Y47" s="20">
        <v>98.333333333333329</v>
      </c>
      <c r="Z47" s="20">
        <v>95.833333333333329</v>
      </c>
      <c r="AA47" s="20">
        <v>95</v>
      </c>
      <c r="AB47" s="20">
        <v>93.333333333333329</v>
      </c>
      <c r="AC47" s="213">
        <v>97.41379310344827</v>
      </c>
      <c r="AD47" s="211" t="s">
        <v>867</v>
      </c>
      <c r="AE47" s="212">
        <v>94.608928571428578</v>
      </c>
      <c r="AF47" s="20">
        <v>94.642857142857139</v>
      </c>
      <c r="AG47" s="20">
        <v>94.642857142857139</v>
      </c>
      <c r="AH47" s="20">
        <v>94.642857142857139</v>
      </c>
      <c r="AI47" s="20">
        <v>94.642857142857139</v>
      </c>
      <c r="AJ47" s="20">
        <v>92.857142857142861</v>
      </c>
      <c r="AK47" s="20">
        <v>96.428571428571431</v>
      </c>
      <c r="AL47" s="213">
        <v>94.642857142857139</v>
      </c>
    </row>
    <row r="48" spans="1:38" ht="15" customHeight="1">
      <c r="A48" s="66"/>
      <c r="B48" s="76" t="s">
        <v>30</v>
      </c>
      <c r="C48" s="211" t="s">
        <v>1298</v>
      </c>
      <c r="D48" s="212">
        <v>94.200167233560094</v>
      </c>
      <c r="E48" s="20">
        <v>92.678571428571431</v>
      </c>
      <c r="F48" s="20">
        <v>92.5</v>
      </c>
      <c r="G48" s="20">
        <v>95.535714285714292</v>
      </c>
      <c r="H48" s="20">
        <v>96.785714285714292</v>
      </c>
      <c r="I48" s="20">
        <v>95.535714285714292</v>
      </c>
      <c r="J48" s="20">
        <v>92.142857142857139</v>
      </c>
      <c r="K48" s="213">
        <v>95.404411764705884</v>
      </c>
      <c r="L48" s="211" t="s">
        <v>1027</v>
      </c>
      <c r="M48" s="212">
        <v>95.299705882352967</v>
      </c>
      <c r="N48" s="20">
        <v>93.529411764705884</v>
      </c>
      <c r="O48" s="20">
        <v>92.352941176470594</v>
      </c>
      <c r="P48" s="20">
        <v>97.058823529411768</v>
      </c>
      <c r="Q48" s="20">
        <v>98.82352941176471</v>
      </c>
      <c r="R48" s="20">
        <v>98.235294117647058</v>
      </c>
      <c r="S48" s="20">
        <v>92.058823529411768</v>
      </c>
      <c r="T48" s="213">
        <v>96.726190476190482</v>
      </c>
      <c r="U48" s="211" t="s">
        <v>943</v>
      </c>
      <c r="V48" s="212">
        <v>91.337794937794939</v>
      </c>
      <c r="W48" s="20">
        <v>89.86486486486487</v>
      </c>
      <c r="X48" s="20">
        <v>91.891891891891888</v>
      </c>
      <c r="Y48" s="20">
        <v>91.21621621621621</v>
      </c>
      <c r="Z48" s="20">
        <v>92.567567567567565</v>
      </c>
      <c r="AA48" s="20">
        <v>89.86486486486487</v>
      </c>
      <c r="AB48" s="20">
        <v>91.21621621621621</v>
      </c>
      <c r="AC48" s="213">
        <v>93.571428571428569</v>
      </c>
      <c r="AD48" s="211" t="s">
        <v>856</v>
      </c>
      <c r="AE48" s="212">
        <v>94.891666666666666</v>
      </c>
      <c r="AF48" s="20">
        <v>94.444444444444443</v>
      </c>
      <c r="AG48" s="20">
        <v>94.444444444444443</v>
      </c>
      <c r="AH48" s="20">
        <v>97.222222222222229</v>
      </c>
      <c r="AI48" s="20">
        <v>95.833333333333329</v>
      </c>
      <c r="AJ48" s="20">
        <v>94.444444444444443</v>
      </c>
      <c r="AK48" s="20">
        <v>94.444444444444443</v>
      </c>
      <c r="AL48" s="213">
        <v>92.647058823529406</v>
      </c>
    </row>
    <row r="49" spans="1:38" ht="15" customHeight="1">
      <c r="A49" s="66"/>
      <c r="B49" s="76" t="s">
        <v>31</v>
      </c>
      <c r="C49" s="211" t="s">
        <v>1178</v>
      </c>
      <c r="D49" s="212">
        <v>94.412098587026392</v>
      </c>
      <c r="E49" s="20">
        <v>91.907514450867055</v>
      </c>
      <c r="F49" s="20">
        <v>93.930635838150295</v>
      </c>
      <c r="G49" s="20">
        <v>96.098265895953759</v>
      </c>
      <c r="H49" s="20">
        <v>96.965317919075147</v>
      </c>
      <c r="I49" s="20">
        <v>95.588235294117652</v>
      </c>
      <c r="J49" s="20">
        <v>91.279069767441854</v>
      </c>
      <c r="K49" s="213">
        <v>96.029411764705884</v>
      </c>
      <c r="L49" s="211" t="s">
        <v>1177</v>
      </c>
      <c r="M49" s="212">
        <v>93.949422320550696</v>
      </c>
      <c r="N49" s="20">
        <v>90.929203539823007</v>
      </c>
      <c r="O49" s="20">
        <v>93.584070796460182</v>
      </c>
      <c r="P49" s="20">
        <v>95.353982300884951</v>
      </c>
      <c r="Q49" s="20">
        <v>97.123893805309734</v>
      </c>
      <c r="R49" s="20">
        <v>95.796460176991147</v>
      </c>
      <c r="S49" s="20">
        <v>89.508928571428569</v>
      </c>
      <c r="T49" s="213">
        <v>96.681415929203538</v>
      </c>
      <c r="U49" s="211" t="s">
        <v>859</v>
      </c>
      <c r="V49" s="212">
        <v>95.214634146341453</v>
      </c>
      <c r="W49" s="20">
        <v>94.512195121951223</v>
      </c>
      <c r="X49" s="20">
        <v>94.512195121951223</v>
      </c>
      <c r="Y49" s="20">
        <v>97.560975609756099</v>
      </c>
      <c r="Z49" s="20">
        <v>95.731707317073173</v>
      </c>
      <c r="AA49" s="20">
        <v>95</v>
      </c>
      <c r="AB49" s="20">
        <v>95.121951219512198</v>
      </c>
      <c r="AC49" s="213">
        <v>93.421052631578945</v>
      </c>
      <c r="AD49" s="211" t="s">
        <v>871</v>
      </c>
      <c r="AE49" s="212">
        <v>95.432017543859658</v>
      </c>
      <c r="AF49" s="20">
        <v>92.10526315789474</v>
      </c>
      <c r="AG49" s="20">
        <v>94.736842105263165</v>
      </c>
      <c r="AH49" s="20">
        <v>97.368421052631575</v>
      </c>
      <c r="AI49" s="20">
        <v>98.684210526315795</v>
      </c>
      <c r="AJ49" s="20">
        <v>95.588235294117652</v>
      </c>
      <c r="AK49" s="20">
        <v>93.421052631578945</v>
      </c>
      <c r="AL49" s="213">
        <v>97.368421052631575</v>
      </c>
    </row>
    <row r="50" spans="1:38" ht="15" customHeight="1">
      <c r="A50" s="66"/>
      <c r="B50" s="76" t="s">
        <v>32</v>
      </c>
      <c r="C50" s="211" t="s">
        <v>1284</v>
      </c>
      <c r="D50" s="212">
        <v>93.517010269044903</v>
      </c>
      <c r="E50" s="20">
        <v>91.666666666666671</v>
      </c>
      <c r="F50" s="20">
        <v>93.75</v>
      </c>
      <c r="G50" s="20">
        <v>93.601190476190482</v>
      </c>
      <c r="H50" s="20">
        <v>96.279761904761898</v>
      </c>
      <c r="I50" s="20">
        <v>95.386904761904759</v>
      </c>
      <c r="J50" s="20">
        <v>89.970059880239518</v>
      </c>
      <c r="K50" s="213">
        <v>94.610778443113773</v>
      </c>
      <c r="L50" s="211" t="s">
        <v>1040</v>
      </c>
      <c r="M50" s="212">
        <v>93.646264049519459</v>
      </c>
      <c r="N50" s="20">
        <v>91.19047619047619</v>
      </c>
      <c r="O50" s="20">
        <v>93.333333333333329</v>
      </c>
      <c r="P50" s="20">
        <v>95.238095238095241</v>
      </c>
      <c r="Q50" s="20">
        <v>97.142857142857139</v>
      </c>
      <c r="R50" s="20">
        <v>95.952380952380949</v>
      </c>
      <c r="S50" s="20">
        <v>89.182692307692307</v>
      </c>
      <c r="T50" s="213">
        <v>94.47115384615384</v>
      </c>
      <c r="U50" s="211" t="s">
        <v>948</v>
      </c>
      <c r="V50" s="212">
        <v>93</v>
      </c>
      <c r="W50" s="20">
        <v>91.279069767441854</v>
      </c>
      <c r="X50" s="20">
        <v>93.604651162790702</v>
      </c>
      <c r="Y50" s="20">
        <v>89.534883720930239</v>
      </c>
      <c r="Z50" s="20">
        <v>94.767441860465112</v>
      </c>
      <c r="AA50" s="20">
        <v>94.186046511627907</v>
      </c>
      <c r="AB50" s="20">
        <v>93.023255813953483</v>
      </c>
      <c r="AC50" s="213">
        <v>95.348837209302332</v>
      </c>
      <c r="AD50" s="211" t="s">
        <v>860</v>
      </c>
      <c r="AE50" s="212">
        <v>93.95</v>
      </c>
      <c r="AF50" s="20">
        <v>95</v>
      </c>
      <c r="AG50" s="20">
        <v>96.25</v>
      </c>
      <c r="AH50" s="20">
        <v>93.75</v>
      </c>
      <c r="AI50" s="20">
        <v>95</v>
      </c>
      <c r="AJ50" s="20">
        <v>95</v>
      </c>
      <c r="AK50" s="20">
        <v>87.5</v>
      </c>
      <c r="AL50" s="213">
        <v>93.75</v>
      </c>
    </row>
    <row r="51" spans="1:38" ht="15" customHeight="1">
      <c r="A51" s="66"/>
      <c r="B51" s="76" t="s">
        <v>33</v>
      </c>
      <c r="C51" s="211" t="s">
        <v>1222</v>
      </c>
      <c r="D51" s="212">
        <v>92.86551724137928</v>
      </c>
      <c r="E51" s="20">
        <v>90.172413793103445</v>
      </c>
      <c r="F51" s="20">
        <v>92.241379310344826</v>
      </c>
      <c r="G51" s="20">
        <v>95</v>
      </c>
      <c r="H51" s="20">
        <v>97.068965517241381</v>
      </c>
      <c r="I51" s="20">
        <v>94.270833333333329</v>
      </c>
      <c r="J51" s="20">
        <v>88.275862068965523</v>
      </c>
      <c r="K51" s="213">
        <v>93.88111888111888</v>
      </c>
      <c r="L51" s="211" t="s">
        <v>1027</v>
      </c>
      <c r="M51" s="212">
        <v>93.896470588235317</v>
      </c>
      <c r="N51" s="20">
        <v>91.470588235294116</v>
      </c>
      <c r="O51" s="20">
        <v>92.941176470588232</v>
      </c>
      <c r="P51" s="20">
        <v>96.470588235294116</v>
      </c>
      <c r="Q51" s="20">
        <v>98.235294117647058</v>
      </c>
      <c r="R51" s="20">
        <v>96.428571428571431</v>
      </c>
      <c r="S51" s="20">
        <v>88.235294117647058</v>
      </c>
      <c r="T51" s="213">
        <v>94.642857142857139</v>
      </c>
      <c r="U51" s="211" t="s">
        <v>859</v>
      </c>
      <c r="V51" s="212">
        <v>91.100609756097555</v>
      </c>
      <c r="W51" s="20">
        <v>87.804878048780495</v>
      </c>
      <c r="X51" s="20">
        <v>90.853658536585371</v>
      </c>
      <c r="Y51" s="20">
        <v>92.682926829268297</v>
      </c>
      <c r="Z51" s="20">
        <v>95.121951219512198</v>
      </c>
      <c r="AA51" s="20">
        <v>90.853658536585371</v>
      </c>
      <c r="AB51" s="20">
        <v>88.41463414634147</v>
      </c>
      <c r="AC51" s="213">
        <v>92.5</v>
      </c>
      <c r="AD51" s="211" t="s">
        <v>871</v>
      </c>
      <c r="AE51" s="212">
        <v>92.061842105263167</v>
      </c>
      <c r="AF51" s="20">
        <v>89.473684210526315</v>
      </c>
      <c r="AG51" s="20">
        <v>92.10526315789474</v>
      </c>
      <c r="AH51" s="20">
        <v>93.421052631578945</v>
      </c>
      <c r="AI51" s="20">
        <v>96.05263157894737</v>
      </c>
      <c r="AJ51" s="20">
        <v>92.10526315789474</v>
      </c>
      <c r="AK51" s="20">
        <v>88.15789473684211</v>
      </c>
      <c r="AL51" s="213">
        <v>93.421052631578945</v>
      </c>
    </row>
    <row r="52" spans="1:38" ht="15" customHeight="1">
      <c r="A52" s="66"/>
      <c r="B52" s="76" t="s">
        <v>34</v>
      </c>
      <c r="C52" s="211" t="s">
        <v>1299</v>
      </c>
      <c r="D52" s="212">
        <v>92.279120144236686</v>
      </c>
      <c r="E52" s="20">
        <v>90.579710144927532</v>
      </c>
      <c r="F52" s="20">
        <v>91.666666666666671</v>
      </c>
      <c r="G52" s="20">
        <v>93.115942028985501</v>
      </c>
      <c r="H52" s="20">
        <v>96.237864077669897</v>
      </c>
      <c r="I52" s="20">
        <v>93.357487922705317</v>
      </c>
      <c r="J52" s="20">
        <v>88.647342995169083</v>
      </c>
      <c r="K52" s="213">
        <v>93.627450980392155</v>
      </c>
      <c r="L52" s="211" t="s">
        <v>1228</v>
      </c>
      <c r="M52" s="212">
        <v>93.630371900826447</v>
      </c>
      <c r="N52" s="20">
        <v>92.148760330578511</v>
      </c>
      <c r="O52" s="20">
        <v>92.975206611570243</v>
      </c>
      <c r="P52" s="20">
        <v>95.867768595041326</v>
      </c>
      <c r="Q52" s="20">
        <v>97.314049586776861</v>
      </c>
      <c r="R52" s="20">
        <v>96.074380165289256</v>
      </c>
      <c r="S52" s="20">
        <v>88.63636363636364</v>
      </c>
      <c r="T52" s="213">
        <v>93.181818181818187</v>
      </c>
      <c r="U52" s="211" t="s">
        <v>986</v>
      </c>
      <c r="V52" s="212">
        <v>90.699637210770504</v>
      </c>
      <c r="W52" s="20">
        <v>87.704918032786878</v>
      </c>
      <c r="X52" s="20">
        <v>90.983606557377044</v>
      </c>
      <c r="Y52" s="20">
        <v>89.754098360655732</v>
      </c>
      <c r="Z52" s="20">
        <v>95.416666666666671</v>
      </c>
      <c r="AA52" s="20">
        <v>89.344262295081961</v>
      </c>
      <c r="AB52" s="20">
        <v>88.52459016393442</v>
      </c>
      <c r="AC52" s="213">
        <v>95.762711864406782</v>
      </c>
      <c r="AD52" s="211" t="s">
        <v>945</v>
      </c>
      <c r="AE52" s="212">
        <v>89.592999999999989</v>
      </c>
      <c r="AF52" s="20">
        <v>90</v>
      </c>
      <c r="AG52" s="20">
        <v>87</v>
      </c>
      <c r="AH52" s="20">
        <v>88</v>
      </c>
      <c r="AI52" s="20">
        <v>93</v>
      </c>
      <c r="AJ52" s="20">
        <v>90</v>
      </c>
      <c r="AK52" s="20">
        <v>89</v>
      </c>
      <c r="AL52" s="213">
        <v>90.625</v>
      </c>
    </row>
    <row r="53" spans="1:38" ht="15" customHeight="1">
      <c r="A53" s="66"/>
      <c r="B53" s="76" t="s">
        <v>35</v>
      </c>
      <c r="C53" s="211" t="s">
        <v>1300</v>
      </c>
      <c r="D53" s="212">
        <v>92.586067708333317</v>
      </c>
      <c r="E53" s="20">
        <v>89.84375</v>
      </c>
      <c r="F53" s="20">
        <v>91.796875</v>
      </c>
      <c r="G53" s="20">
        <v>93.75</v>
      </c>
      <c r="H53" s="20">
        <v>95.052083333333329</v>
      </c>
      <c r="I53" s="20">
        <v>94.109947643979055</v>
      </c>
      <c r="J53" s="20">
        <v>90.494791666666671</v>
      </c>
      <c r="K53" s="213">
        <v>94.140625</v>
      </c>
      <c r="L53" s="211" t="s">
        <v>1089</v>
      </c>
      <c r="M53" s="212">
        <v>92.056837606837604</v>
      </c>
      <c r="N53" s="20">
        <v>89.316239316239319</v>
      </c>
      <c r="O53" s="20">
        <v>91.239316239316238</v>
      </c>
      <c r="P53" s="20">
        <v>92.948717948717942</v>
      </c>
      <c r="Q53" s="20">
        <v>95.085470085470092</v>
      </c>
      <c r="R53" s="20">
        <v>94.181034482758619</v>
      </c>
      <c r="S53" s="20">
        <v>89.529914529914535</v>
      </c>
      <c r="T53" s="213">
        <v>93.376068376068375</v>
      </c>
      <c r="U53" s="211" t="s">
        <v>982</v>
      </c>
      <c r="V53" s="212">
        <v>92.652450980392175</v>
      </c>
      <c r="W53" s="20">
        <v>89.215686274509807</v>
      </c>
      <c r="X53" s="20">
        <v>91.666666666666671</v>
      </c>
      <c r="Y53" s="20">
        <v>94.607843137254903</v>
      </c>
      <c r="Z53" s="20">
        <v>95.098039215686271</v>
      </c>
      <c r="AA53" s="20">
        <v>93.627450980392155</v>
      </c>
      <c r="AB53" s="20">
        <v>90.196078431372555</v>
      </c>
      <c r="AC53" s="213">
        <v>95.098039215686271</v>
      </c>
      <c r="AD53" s="211" t="s">
        <v>880</v>
      </c>
      <c r="AE53" s="212">
        <v>95.024999999999991</v>
      </c>
      <c r="AF53" s="20">
        <v>93.75</v>
      </c>
      <c r="AG53" s="20">
        <v>94.791666666666671</v>
      </c>
      <c r="AH53" s="20">
        <v>95.833333333333329</v>
      </c>
      <c r="AI53" s="20">
        <v>94.791666666666671</v>
      </c>
      <c r="AJ53" s="20">
        <v>94.791666666666671</v>
      </c>
      <c r="AK53" s="20">
        <v>95.833333333333329</v>
      </c>
      <c r="AL53" s="213">
        <v>95.833333333333329</v>
      </c>
    </row>
    <row r="54" spans="1:38" ht="15" customHeight="1">
      <c r="A54" s="66"/>
      <c r="B54" s="76" t="s">
        <v>36</v>
      </c>
      <c r="C54" s="211" t="s">
        <v>1090</v>
      </c>
      <c r="D54" s="212">
        <v>92.00833333333334</v>
      </c>
      <c r="E54" s="20">
        <v>89.716312056737593</v>
      </c>
      <c r="F54" s="20">
        <v>91.489361702127653</v>
      </c>
      <c r="G54" s="20">
        <v>93.971631205673759</v>
      </c>
      <c r="H54" s="20">
        <v>95.212765957446805</v>
      </c>
      <c r="I54" s="20">
        <v>93.928571428571431</v>
      </c>
      <c r="J54" s="20">
        <v>87.588652482269509</v>
      </c>
      <c r="K54" s="213">
        <v>92.907801418439718</v>
      </c>
      <c r="L54" s="211" t="s">
        <v>1027</v>
      </c>
      <c r="M54" s="212">
        <v>92.926176470588246</v>
      </c>
      <c r="N54" s="20">
        <v>90</v>
      </c>
      <c r="O54" s="20">
        <v>92.941176470588232</v>
      </c>
      <c r="P54" s="20">
        <v>95.588235294117652</v>
      </c>
      <c r="Q54" s="20">
        <v>96.764705882352942</v>
      </c>
      <c r="R54" s="20">
        <v>95.238095238095241</v>
      </c>
      <c r="S54" s="20">
        <v>87.647058823529406</v>
      </c>
      <c r="T54" s="213">
        <v>93.235294117647058</v>
      </c>
      <c r="U54" s="211" t="s">
        <v>947</v>
      </c>
      <c r="V54" s="212">
        <v>90.740624999999994</v>
      </c>
      <c r="W54" s="20">
        <v>89.375</v>
      </c>
      <c r="X54" s="20">
        <v>89.375</v>
      </c>
      <c r="Y54" s="20">
        <v>91.25</v>
      </c>
      <c r="Z54" s="20">
        <v>93.75</v>
      </c>
      <c r="AA54" s="20">
        <v>93.125</v>
      </c>
      <c r="AB54" s="20">
        <v>86.25</v>
      </c>
      <c r="AC54" s="213">
        <v>92.5</v>
      </c>
      <c r="AD54" s="211" t="s">
        <v>869</v>
      </c>
      <c r="AE54" s="212">
        <v>90.301562500000003</v>
      </c>
      <c r="AF54" s="20">
        <v>89.0625</v>
      </c>
      <c r="AG54" s="20">
        <v>89.0625</v>
      </c>
      <c r="AH54" s="20">
        <v>92.1875</v>
      </c>
      <c r="AI54" s="20">
        <v>90.625</v>
      </c>
      <c r="AJ54" s="20">
        <v>89.0625</v>
      </c>
      <c r="AK54" s="20">
        <v>90.625</v>
      </c>
      <c r="AL54" s="213">
        <v>92.1875</v>
      </c>
    </row>
    <row r="55" spans="1:38" ht="15" customHeight="1">
      <c r="A55" s="66"/>
      <c r="B55" s="76" t="s">
        <v>37</v>
      </c>
      <c r="C55" s="211" t="s">
        <v>1088</v>
      </c>
      <c r="D55" s="212">
        <v>93.288298441442322</v>
      </c>
      <c r="E55" s="20">
        <v>91.373239436619713</v>
      </c>
      <c r="F55" s="20">
        <v>92.605633802816897</v>
      </c>
      <c r="G55" s="20">
        <v>94.542253521126767</v>
      </c>
      <c r="H55" s="20">
        <v>96.478873239436624</v>
      </c>
      <c r="I55" s="20">
        <v>93.485915492957744</v>
      </c>
      <c r="J55" s="20">
        <v>91.373239436619713</v>
      </c>
      <c r="K55" s="213">
        <v>93.971631205673759</v>
      </c>
      <c r="L55" s="211" t="s">
        <v>1005</v>
      </c>
      <c r="M55" s="212">
        <v>93.734740259740249</v>
      </c>
      <c r="N55" s="20">
        <v>91.558441558441558</v>
      </c>
      <c r="O55" s="20">
        <v>93.506493506493513</v>
      </c>
      <c r="P55" s="20">
        <v>93.831168831168824</v>
      </c>
      <c r="Q55" s="20">
        <v>97.402597402597408</v>
      </c>
      <c r="R55" s="20">
        <v>95.129870129870127</v>
      </c>
      <c r="S55" s="20">
        <v>91.883116883116884</v>
      </c>
      <c r="T55" s="213">
        <v>93.831168831168824</v>
      </c>
      <c r="U55" s="211" t="s">
        <v>1285</v>
      </c>
      <c r="V55" s="212">
        <v>93.822573449669747</v>
      </c>
      <c r="W55" s="20">
        <v>92.391304347826093</v>
      </c>
      <c r="X55" s="20">
        <v>92.391304347826093</v>
      </c>
      <c r="Y55" s="20">
        <v>95.652173913043484</v>
      </c>
      <c r="Z55" s="20">
        <v>96.739130434782609</v>
      </c>
      <c r="AA55" s="20">
        <v>93.478260869565219</v>
      </c>
      <c r="AB55" s="20">
        <v>91.304347826086953</v>
      </c>
      <c r="AC55" s="213">
        <v>95.555555555555557</v>
      </c>
      <c r="AD55" s="211" t="s">
        <v>871</v>
      </c>
      <c r="AE55" s="212">
        <v>90.185526315789474</v>
      </c>
      <c r="AF55" s="20">
        <v>88.15789473684211</v>
      </c>
      <c r="AG55" s="20">
        <v>89.473684210526315</v>
      </c>
      <c r="AH55" s="20">
        <v>94.736842105263165</v>
      </c>
      <c r="AI55" s="20">
        <v>92.10526315789474</v>
      </c>
      <c r="AJ55" s="20">
        <v>86.84210526315789</v>
      </c>
      <c r="AK55" s="20">
        <v>89.473684210526315</v>
      </c>
      <c r="AL55" s="213">
        <v>90.78947368421052</v>
      </c>
    </row>
    <row r="56" spans="1:38" ht="15" customHeight="1">
      <c r="A56" s="66"/>
      <c r="B56" s="76" t="s">
        <v>38</v>
      </c>
      <c r="C56" s="211" t="s">
        <v>1176</v>
      </c>
      <c r="D56" s="212">
        <v>93.772569277316421</v>
      </c>
      <c r="E56" s="20">
        <v>92.236024844720504</v>
      </c>
      <c r="F56" s="20">
        <v>93.478260869565219</v>
      </c>
      <c r="G56" s="20">
        <v>94.720496894409933</v>
      </c>
      <c r="H56" s="20">
        <v>96.428571428571431</v>
      </c>
      <c r="I56" s="20">
        <v>94.654088050314471</v>
      </c>
      <c r="J56" s="20">
        <v>90.838509316770185</v>
      </c>
      <c r="K56" s="213">
        <v>94.53125</v>
      </c>
      <c r="L56" s="211" t="s">
        <v>1021</v>
      </c>
      <c r="M56" s="212">
        <v>94.289432989690724</v>
      </c>
      <c r="N56" s="20">
        <v>92.783505154639172</v>
      </c>
      <c r="O56" s="20">
        <v>93.814432989690715</v>
      </c>
      <c r="P56" s="20">
        <v>95.360824742268036</v>
      </c>
      <c r="Q56" s="20">
        <v>96.649484536082468</v>
      </c>
      <c r="R56" s="20">
        <v>96.09375</v>
      </c>
      <c r="S56" s="20">
        <v>90.979381443298962</v>
      </c>
      <c r="T56" s="213">
        <v>95.103092783505161</v>
      </c>
      <c r="U56" s="211" t="s">
        <v>952</v>
      </c>
      <c r="V56" s="212">
        <v>94.960192303287513</v>
      </c>
      <c r="W56" s="20">
        <v>93.333333333333329</v>
      </c>
      <c r="X56" s="20">
        <v>96.111111111111114</v>
      </c>
      <c r="Y56" s="20">
        <v>93.888888888888886</v>
      </c>
      <c r="Z56" s="20">
        <v>96.666666666666671</v>
      </c>
      <c r="AA56" s="20">
        <v>94.88636363636364</v>
      </c>
      <c r="AB56" s="20">
        <v>95.555555555555557</v>
      </c>
      <c r="AC56" s="213">
        <v>94.318181818181813</v>
      </c>
      <c r="AD56" s="211" t="s">
        <v>871</v>
      </c>
      <c r="AE56" s="212">
        <v>88.321052631578937</v>
      </c>
      <c r="AF56" s="20">
        <v>86.84210526315789</v>
      </c>
      <c r="AG56" s="20">
        <v>85.526315789473685</v>
      </c>
      <c r="AH56" s="20">
        <v>93.421052631578945</v>
      </c>
      <c r="AI56" s="20">
        <v>94.736842105263165</v>
      </c>
      <c r="AJ56" s="20">
        <v>86.84210526315789</v>
      </c>
      <c r="AK56" s="20">
        <v>78.94736842105263</v>
      </c>
      <c r="AL56" s="213">
        <v>92.10526315789474</v>
      </c>
    </row>
    <row r="57" spans="1:38" ht="15" customHeight="1">
      <c r="A57" s="66"/>
      <c r="B57" s="76" t="s">
        <v>40</v>
      </c>
      <c r="C57" s="211" t="s">
        <v>1228</v>
      </c>
      <c r="D57" s="212">
        <v>92.780991735537214</v>
      </c>
      <c r="E57" s="20">
        <v>91.32231404958678</v>
      </c>
      <c r="F57" s="20">
        <v>92.768595041322314</v>
      </c>
      <c r="G57" s="20">
        <v>93.595041322314046</v>
      </c>
      <c r="H57" s="20">
        <v>95.867768595041326</v>
      </c>
      <c r="I57" s="20">
        <v>94.834710743801651</v>
      </c>
      <c r="J57" s="20">
        <v>89.049586776859499</v>
      </c>
      <c r="K57" s="213">
        <v>92.5</v>
      </c>
      <c r="L57" s="211" t="s">
        <v>954</v>
      </c>
      <c r="M57" s="212">
        <v>92.147826086956528</v>
      </c>
      <c r="N57" s="20">
        <v>90.217391304347828</v>
      </c>
      <c r="O57" s="20">
        <v>92.028985507246375</v>
      </c>
      <c r="P57" s="20">
        <v>92.753623188405797</v>
      </c>
      <c r="Q57" s="20">
        <v>95.652173913043484</v>
      </c>
      <c r="R57" s="20">
        <v>96.376811594202906</v>
      </c>
      <c r="S57" s="20">
        <v>86.956521739130437</v>
      </c>
      <c r="T57" s="213">
        <v>92.028985507246375</v>
      </c>
      <c r="U57" s="211" t="s">
        <v>944</v>
      </c>
      <c r="V57" s="212">
        <v>93.353472222222223</v>
      </c>
      <c r="W57" s="20">
        <v>92.361111111111114</v>
      </c>
      <c r="X57" s="20">
        <v>93.055555555555557</v>
      </c>
      <c r="Y57" s="20">
        <v>94.444444444444443</v>
      </c>
      <c r="Z57" s="20">
        <v>96.527777777777771</v>
      </c>
      <c r="AA57" s="20">
        <v>93.055555555555557</v>
      </c>
      <c r="AB57" s="20">
        <v>91.666666666666671</v>
      </c>
      <c r="AC57" s="213">
        <v>92.142857142857139</v>
      </c>
      <c r="AD57" s="211" t="s">
        <v>869</v>
      </c>
      <c r="AE57" s="212">
        <v>94.223437500000003</v>
      </c>
      <c r="AF57" s="20">
        <v>93.75</v>
      </c>
      <c r="AG57" s="20">
        <v>95.3125</v>
      </c>
      <c r="AH57" s="20">
        <v>95.3125</v>
      </c>
      <c r="AI57" s="20">
        <v>95.3125</v>
      </c>
      <c r="AJ57" s="20">
        <v>92.1875</v>
      </c>
      <c r="AK57" s="20">
        <v>92.1875</v>
      </c>
      <c r="AL57" s="213">
        <v>95.3125</v>
      </c>
    </row>
    <row r="58" spans="1:38" ht="15" customHeight="1">
      <c r="A58" s="66"/>
      <c r="B58" s="76" t="s">
        <v>41</v>
      </c>
      <c r="C58" s="211" t="s">
        <v>1301</v>
      </c>
      <c r="D58" s="212">
        <v>93.769256975885284</v>
      </c>
      <c r="E58" s="20">
        <v>91.519823788546262</v>
      </c>
      <c r="F58" s="20">
        <v>92.951541850220266</v>
      </c>
      <c r="G58" s="20">
        <v>94.8237885462555</v>
      </c>
      <c r="H58" s="20">
        <v>96.475770925110126</v>
      </c>
      <c r="I58" s="20">
        <v>94.933920704845818</v>
      </c>
      <c r="J58" s="20">
        <v>90.818584070796462</v>
      </c>
      <c r="K58" s="213">
        <v>96.076233183856502</v>
      </c>
      <c r="L58" s="211" t="s">
        <v>1091</v>
      </c>
      <c r="M58" s="212">
        <v>94.153664271255991</v>
      </c>
      <c r="N58" s="20">
        <v>92.248062015503876</v>
      </c>
      <c r="O58" s="20">
        <v>93.217054263565885</v>
      </c>
      <c r="P58" s="20">
        <v>95.736434108527135</v>
      </c>
      <c r="Q58" s="20">
        <v>97.286821705426362</v>
      </c>
      <c r="R58" s="20">
        <v>95.736434108527135</v>
      </c>
      <c r="S58" s="20">
        <v>89.6484375</v>
      </c>
      <c r="T58" s="213">
        <v>96.259842519685037</v>
      </c>
      <c r="U58" s="211" t="s">
        <v>989</v>
      </c>
      <c r="V58" s="212">
        <v>94.120138888888903</v>
      </c>
      <c r="W58" s="20">
        <v>92.361111111111114</v>
      </c>
      <c r="X58" s="20">
        <v>93.055555555555557</v>
      </c>
      <c r="Y58" s="20">
        <v>94.097222222222229</v>
      </c>
      <c r="Z58" s="20">
        <v>95.833333333333329</v>
      </c>
      <c r="AA58" s="20">
        <v>94.444444444444443</v>
      </c>
      <c r="AB58" s="20">
        <v>93.402777777777771</v>
      </c>
      <c r="AC58" s="213">
        <v>96.83098591549296</v>
      </c>
      <c r="AD58" s="211" t="s">
        <v>873</v>
      </c>
      <c r="AE58" s="212">
        <v>90.890332405151426</v>
      </c>
      <c r="AF58" s="20">
        <v>85.57692307692308</v>
      </c>
      <c r="AG58" s="20">
        <v>91.34615384615384</v>
      </c>
      <c r="AH58" s="20">
        <v>92.307692307692307</v>
      </c>
      <c r="AI58" s="20">
        <v>94.230769230769226</v>
      </c>
      <c r="AJ58" s="20">
        <v>92.307692307692307</v>
      </c>
      <c r="AK58" s="20">
        <v>89.42307692307692</v>
      </c>
      <c r="AL58" s="213">
        <v>93</v>
      </c>
    </row>
    <row r="59" spans="1:38" ht="15" customHeight="1">
      <c r="A59" s="66"/>
      <c r="B59" s="76" t="s">
        <v>49</v>
      </c>
      <c r="C59" s="211" t="s">
        <v>1139</v>
      </c>
      <c r="D59" s="212">
        <v>95.88319049545737</v>
      </c>
      <c r="E59" s="20">
        <v>93.225806451612897</v>
      </c>
      <c r="F59" s="20">
        <v>95</v>
      </c>
      <c r="G59" s="20">
        <v>96.935483870967744</v>
      </c>
      <c r="H59" s="20">
        <v>97.741935483870961</v>
      </c>
      <c r="I59" s="20">
        <v>97.096774193548384</v>
      </c>
      <c r="J59" s="20">
        <v>94.838709677419359</v>
      </c>
      <c r="K59" s="213">
        <v>97.53289473684211</v>
      </c>
      <c r="L59" s="211" t="s">
        <v>1087</v>
      </c>
      <c r="M59" s="212">
        <v>96.592683083826813</v>
      </c>
      <c r="N59" s="20">
        <v>93.548387096774192</v>
      </c>
      <c r="O59" s="20">
        <v>95.967741935483872</v>
      </c>
      <c r="P59" s="20">
        <v>97.311827956989248</v>
      </c>
      <c r="Q59" s="20">
        <v>98.924731182795696</v>
      </c>
      <c r="R59" s="20">
        <v>98.387096774193552</v>
      </c>
      <c r="S59" s="20">
        <v>95.161290322580641</v>
      </c>
      <c r="T59" s="213">
        <v>98.35164835164835</v>
      </c>
      <c r="U59" s="211" t="s">
        <v>845</v>
      </c>
      <c r="V59" s="212">
        <v>95.628977272727255</v>
      </c>
      <c r="W59" s="20">
        <v>94.318181818181813</v>
      </c>
      <c r="X59" s="20">
        <v>94.88636363636364</v>
      </c>
      <c r="Y59" s="20">
        <v>96.590909090909093</v>
      </c>
      <c r="Z59" s="20">
        <v>96.590909090909093</v>
      </c>
      <c r="AA59" s="20">
        <v>96.022727272727266</v>
      </c>
      <c r="AB59" s="20">
        <v>94.318181818181813</v>
      </c>
      <c r="AC59" s="213">
        <v>97.093023255813947</v>
      </c>
      <c r="AD59" s="211" t="s">
        <v>856</v>
      </c>
      <c r="AE59" s="212">
        <v>92.838888888888903</v>
      </c>
      <c r="AF59" s="20">
        <v>88.888888888888886</v>
      </c>
      <c r="AG59" s="20">
        <v>90.277777777777771</v>
      </c>
      <c r="AH59" s="20">
        <v>95.833333333333329</v>
      </c>
      <c r="AI59" s="20">
        <v>94.444444444444443</v>
      </c>
      <c r="AJ59" s="20">
        <v>93.055555555555557</v>
      </c>
      <c r="AK59" s="20">
        <v>94.444444444444443</v>
      </c>
      <c r="AL59" s="213">
        <v>94.444444444444443</v>
      </c>
    </row>
    <row r="60" spans="1:38" ht="15" customHeight="1">
      <c r="A60" s="66"/>
      <c r="B60" s="76" t="s">
        <v>54</v>
      </c>
      <c r="C60" s="211" t="s">
        <v>1181</v>
      </c>
      <c r="D60" s="212">
        <v>91.987970151317626</v>
      </c>
      <c r="E60" s="20">
        <v>87.711864406779668</v>
      </c>
      <c r="F60" s="20">
        <v>90.889830508474574</v>
      </c>
      <c r="G60" s="20">
        <v>92.16101694915254</v>
      </c>
      <c r="H60" s="20">
        <v>94.491525423728817</v>
      </c>
      <c r="I60" s="20">
        <v>93.803418803418808</v>
      </c>
      <c r="J60" s="20">
        <v>91.525423728813564</v>
      </c>
      <c r="K60" s="213">
        <v>95.299145299145295</v>
      </c>
      <c r="L60" s="211" t="s">
        <v>994</v>
      </c>
      <c r="M60" s="212">
        <v>93.692692307692298</v>
      </c>
      <c r="N60" s="20">
        <v>89.615384615384613</v>
      </c>
      <c r="O60" s="20">
        <v>92.307692307692307</v>
      </c>
      <c r="P60" s="20">
        <v>94.230769230769226</v>
      </c>
      <c r="Q60" s="20">
        <v>96.15384615384616</v>
      </c>
      <c r="R60" s="20">
        <v>95.769230769230774</v>
      </c>
      <c r="S60" s="20">
        <v>93.84615384615384</v>
      </c>
      <c r="T60" s="213">
        <v>95.769230769230774</v>
      </c>
      <c r="U60" s="211" t="s">
        <v>944</v>
      </c>
      <c r="V60" s="212">
        <v>90.325152162652159</v>
      </c>
      <c r="W60" s="20">
        <v>85.416666666666671</v>
      </c>
      <c r="X60" s="20">
        <v>88.888888888888886</v>
      </c>
      <c r="Y60" s="20">
        <v>89.583333333333329</v>
      </c>
      <c r="Z60" s="20">
        <v>92.361111111111114</v>
      </c>
      <c r="AA60" s="20">
        <v>92.142857142857139</v>
      </c>
      <c r="AB60" s="20">
        <v>90.277777777777771</v>
      </c>
      <c r="AC60" s="213">
        <v>96.428571428571431</v>
      </c>
      <c r="AD60" s="211" t="s">
        <v>872</v>
      </c>
      <c r="AE60" s="212">
        <v>88.991176470588229</v>
      </c>
      <c r="AF60" s="20">
        <v>85.294117647058826</v>
      </c>
      <c r="AG60" s="20">
        <v>89.705882352941174</v>
      </c>
      <c r="AH60" s="20">
        <v>89.705882352941174</v>
      </c>
      <c r="AI60" s="20">
        <v>92.647058823529406</v>
      </c>
      <c r="AJ60" s="20">
        <v>89.705882352941174</v>
      </c>
      <c r="AK60" s="20">
        <v>85.294117647058826</v>
      </c>
      <c r="AL60" s="213">
        <v>91.17647058823529</v>
      </c>
    </row>
    <row r="61" spans="1:38" ht="15" customHeight="1">
      <c r="A61" s="66"/>
      <c r="B61" s="76" t="s">
        <v>58</v>
      </c>
      <c r="C61" s="211" t="s">
        <v>1185</v>
      </c>
      <c r="D61" s="212">
        <v>94.368407761907875</v>
      </c>
      <c r="E61" s="20">
        <v>93.005181347150256</v>
      </c>
      <c r="F61" s="20">
        <v>93.782383419689126</v>
      </c>
      <c r="G61" s="20">
        <v>95.595854922279798</v>
      </c>
      <c r="H61" s="20">
        <v>97.409326424870471</v>
      </c>
      <c r="I61" s="20">
        <v>95.811518324607334</v>
      </c>
      <c r="J61" s="20">
        <v>91.062176165803109</v>
      </c>
      <c r="K61" s="213">
        <v>94.401041666666671</v>
      </c>
      <c r="L61" s="211" t="s">
        <v>1022</v>
      </c>
      <c r="M61" s="212">
        <v>94.547551465823972</v>
      </c>
      <c r="N61" s="20">
        <v>93.316831683168317</v>
      </c>
      <c r="O61" s="20">
        <v>93.316831683168317</v>
      </c>
      <c r="P61" s="20">
        <v>96.534653465346537</v>
      </c>
      <c r="Q61" s="20">
        <v>97.772277227722768</v>
      </c>
      <c r="R61" s="20">
        <v>96.212121212121218</v>
      </c>
      <c r="S61" s="20">
        <v>91.584158415841586</v>
      </c>
      <c r="T61" s="213">
        <v>94</v>
      </c>
      <c r="U61" s="211" t="s">
        <v>996</v>
      </c>
      <c r="V61" s="212">
        <v>93.611940298507477</v>
      </c>
      <c r="W61" s="20">
        <v>91.417910447761187</v>
      </c>
      <c r="X61" s="20">
        <v>93.656716417910445</v>
      </c>
      <c r="Y61" s="20">
        <v>94.02985074626865</v>
      </c>
      <c r="Z61" s="20">
        <v>96.641791044776113</v>
      </c>
      <c r="AA61" s="20">
        <v>94.776119402985074</v>
      </c>
      <c r="AB61" s="20">
        <v>90.671641791044777</v>
      </c>
      <c r="AC61" s="213">
        <v>94.402985074626869</v>
      </c>
      <c r="AD61" s="211" t="s">
        <v>945</v>
      </c>
      <c r="AE61" s="212">
        <v>95.672000000000011</v>
      </c>
      <c r="AF61" s="20">
        <v>96</v>
      </c>
      <c r="AG61" s="20">
        <v>96</v>
      </c>
      <c r="AH61" s="20">
        <v>96</v>
      </c>
      <c r="AI61" s="20">
        <v>98</v>
      </c>
      <c r="AJ61" s="20">
        <v>97</v>
      </c>
      <c r="AK61" s="20">
        <v>90</v>
      </c>
      <c r="AL61" s="213">
        <v>96</v>
      </c>
    </row>
    <row r="62" spans="1:38" ht="15" customHeight="1">
      <c r="A62" s="66"/>
      <c r="B62" s="76" t="s">
        <v>60</v>
      </c>
      <c r="C62" s="211" t="s">
        <v>1234</v>
      </c>
      <c r="D62" s="212">
        <v>93.435147799598539</v>
      </c>
      <c r="E62" s="20">
        <v>90.725806451612897</v>
      </c>
      <c r="F62" s="20">
        <v>93.346774193548384</v>
      </c>
      <c r="G62" s="20">
        <v>95.564516129032256</v>
      </c>
      <c r="H62" s="20">
        <v>96.774193548387103</v>
      </c>
      <c r="I62" s="20">
        <v>95.528455284552848</v>
      </c>
      <c r="J62" s="20">
        <v>88.709677419354833</v>
      </c>
      <c r="K62" s="213">
        <v>94.308943089430898</v>
      </c>
      <c r="L62" s="211" t="s">
        <v>1008</v>
      </c>
      <c r="M62" s="212">
        <v>93.584457716685264</v>
      </c>
      <c r="N62" s="20">
        <v>90.06849315068493</v>
      </c>
      <c r="O62" s="20">
        <v>93.493150684931507</v>
      </c>
      <c r="P62" s="20">
        <v>96.575342465753423</v>
      </c>
      <c r="Q62" s="20">
        <v>97.945205479452056</v>
      </c>
      <c r="R62" s="20">
        <v>96.527777777777771</v>
      </c>
      <c r="S62" s="20">
        <v>88.013698630136986</v>
      </c>
      <c r="T62" s="213">
        <v>93.835616438356169</v>
      </c>
      <c r="U62" s="211" t="s">
        <v>944</v>
      </c>
      <c r="V62" s="212">
        <v>92.276886495338886</v>
      </c>
      <c r="W62" s="20">
        <v>91.666666666666671</v>
      </c>
      <c r="X62" s="20">
        <v>91.666666666666671</v>
      </c>
      <c r="Y62" s="20">
        <v>92.361111111111114</v>
      </c>
      <c r="Z62" s="20">
        <v>93.75</v>
      </c>
      <c r="AA62" s="20">
        <v>93.055555555555557</v>
      </c>
      <c r="AB62" s="20">
        <v>89.583333333333329</v>
      </c>
      <c r="AC62" s="213">
        <v>94.285714285714292</v>
      </c>
      <c r="AD62" s="211" t="s">
        <v>870</v>
      </c>
      <c r="AE62" s="212">
        <v>95.48833333333333</v>
      </c>
      <c r="AF62" s="20">
        <v>91.666666666666671</v>
      </c>
      <c r="AG62" s="20">
        <v>96.666666666666671</v>
      </c>
      <c r="AH62" s="20">
        <v>98.333333333333329</v>
      </c>
      <c r="AI62" s="20">
        <v>98.333333333333329</v>
      </c>
      <c r="AJ62" s="20">
        <v>96.666666666666671</v>
      </c>
      <c r="AK62" s="20">
        <v>90</v>
      </c>
      <c r="AL62" s="213">
        <v>96.666666666666671</v>
      </c>
    </row>
    <row r="63" spans="1:38" ht="15" customHeight="1">
      <c r="A63" s="66"/>
      <c r="B63" s="76" t="s">
        <v>43</v>
      </c>
      <c r="C63" s="211" t="s">
        <v>1182</v>
      </c>
      <c r="D63" s="212">
        <v>95.344339964668023</v>
      </c>
      <c r="E63" s="20">
        <v>93.75</v>
      </c>
      <c r="F63" s="20">
        <v>95.058139534883722</v>
      </c>
      <c r="G63" s="20">
        <v>95.494186046511629</v>
      </c>
      <c r="H63" s="20">
        <v>97.383720930232556</v>
      </c>
      <c r="I63" s="20">
        <v>97.238372093023258</v>
      </c>
      <c r="J63" s="20">
        <v>93.895348837209298</v>
      </c>
      <c r="K63" s="213">
        <v>95</v>
      </c>
      <c r="L63" s="211" t="s">
        <v>1087</v>
      </c>
      <c r="M63" s="212">
        <v>95.265591397849477</v>
      </c>
      <c r="N63" s="20">
        <v>93.010752688172047</v>
      </c>
      <c r="O63" s="20">
        <v>94.623655913978496</v>
      </c>
      <c r="P63" s="20">
        <v>96.236559139784944</v>
      </c>
      <c r="Q63" s="20">
        <v>97.58064516129032</v>
      </c>
      <c r="R63" s="20">
        <v>97.043010752688176</v>
      </c>
      <c r="S63" s="20">
        <v>94.623655913978496</v>
      </c>
      <c r="T63" s="213">
        <v>94.623655913978496</v>
      </c>
      <c r="U63" s="211" t="s">
        <v>853</v>
      </c>
      <c r="V63" s="212">
        <v>95.805857898715047</v>
      </c>
      <c r="W63" s="20">
        <v>94.166666666666671</v>
      </c>
      <c r="X63" s="20">
        <v>95.416666666666671</v>
      </c>
      <c r="Y63" s="20">
        <v>95</v>
      </c>
      <c r="Z63" s="20">
        <v>97.083333333333329</v>
      </c>
      <c r="AA63" s="20">
        <v>97.5</v>
      </c>
      <c r="AB63" s="20">
        <v>95</v>
      </c>
      <c r="AC63" s="213">
        <v>96.982758620689651</v>
      </c>
      <c r="AD63" s="211" t="s">
        <v>871</v>
      </c>
      <c r="AE63" s="212">
        <v>94.272368421052633</v>
      </c>
      <c r="AF63" s="20">
        <v>96.05263157894737</v>
      </c>
      <c r="AG63" s="20">
        <v>96.05263157894737</v>
      </c>
      <c r="AH63" s="20">
        <v>93.421052631578945</v>
      </c>
      <c r="AI63" s="20">
        <v>97.368421052631575</v>
      </c>
      <c r="AJ63" s="20">
        <v>97.368421052631575</v>
      </c>
      <c r="AK63" s="20">
        <v>86.84210526315789</v>
      </c>
      <c r="AL63" s="213">
        <v>90.78947368421052</v>
      </c>
    </row>
    <row r="64" spans="1:38" ht="15" customHeight="1">
      <c r="A64" s="66"/>
      <c r="B64" s="76" t="s">
        <v>45</v>
      </c>
      <c r="C64" s="211" t="s">
        <v>1052</v>
      </c>
      <c r="D64" s="212">
        <v>94.654153327997804</v>
      </c>
      <c r="E64" s="20">
        <v>93.382352941176464</v>
      </c>
      <c r="F64" s="20">
        <v>94.852941176470594</v>
      </c>
      <c r="G64" s="20">
        <v>95.588235294117652</v>
      </c>
      <c r="H64" s="20">
        <v>96.507352941176464</v>
      </c>
      <c r="I64" s="20">
        <v>95.220588235294116</v>
      </c>
      <c r="J64" s="20">
        <v>92.647058823529406</v>
      </c>
      <c r="K64" s="213">
        <v>94.81481481481481</v>
      </c>
      <c r="L64" s="211" t="s">
        <v>989</v>
      </c>
      <c r="M64" s="212">
        <v>96.032638888888869</v>
      </c>
      <c r="N64" s="20">
        <v>94.097222222222229</v>
      </c>
      <c r="O64" s="20">
        <v>95.486111111111114</v>
      </c>
      <c r="P64" s="20">
        <v>98.611111111111114</v>
      </c>
      <c r="Q64" s="20">
        <v>98.958333333333329</v>
      </c>
      <c r="R64" s="20">
        <v>97.222222222222229</v>
      </c>
      <c r="S64" s="20">
        <v>93.055555555555557</v>
      </c>
      <c r="T64" s="213">
        <v>95.486111111111114</v>
      </c>
      <c r="U64" s="211" t="s">
        <v>952</v>
      </c>
      <c r="V64" s="212">
        <v>93.005330057949124</v>
      </c>
      <c r="W64" s="20">
        <v>91.111111111111114</v>
      </c>
      <c r="X64" s="20">
        <v>94.444444444444443</v>
      </c>
      <c r="Y64" s="20">
        <v>91.666666666666671</v>
      </c>
      <c r="Z64" s="20">
        <v>94.444444444444443</v>
      </c>
      <c r="AA64" s="20">
        <v>93.333333333333329</v>
      </c>
      <c r="AB64" s="20">
        <v>92.222222222222229</v>
      </c>
      <c r="AC64" s="213">
        <v>94.318181818181813</v>
      </c>
      <c r="AD64" s="211" t="s">
        <v>871</v>
      </c>
      <c r="AE64" s="212">
        <v>93.33552631578948</v>
      </c>
      <c r="AF64" s="20">
        <v>96.05263157894737</v>
      </c>
      <c r="AG64" s="20">
        <v>93.421052631578945</v>
      </c>
      <c r="AH64" s="20">
        <v>93.421052631578945</v>
      </c>
      <c r="AI64" s="20">
        <v>92.10526315789474</v>
      </c>
      <c r="AJ64" s="20">
        <v>92.10526315789474</v>
      </c>
      <c r="AK64" s="20">
        <v>92.10526315789474</v>
      </c>
      <c r="AL64" s="213">
        <v>93.421052631578945</v>
      </c>
    </row>
    <row r="65" spans="1:38" ht="15" customHeight="1">
      <c r="A65" s="66"/>
      <c r="B65" s="76" t="s">
        <v>39</v>
      </c>
      <c r="C65" s="211" t="s">
        <v>1020</v>
      </c>
      <c r="D65" s="212">
        <v>92.756818181818176</v>
      </c>
      <c r="E65" s="20">
        <v>89.393939393939391</v>
      </c>
      <c r="F65" s="20">
        <v>90.656565656565661</v>
      </c>
      <c r="G65" s="20">
        <v>94.191919191919197</v>
      </c>
      <c r="H65" s="20">
        <v>96.212121212121218</v>
      </c>
      <c r="I65" s="20">
        <v>94.387755102040813</v>
      </c>
      <c r="J65" s="20">
        <v>90.909090909090907</v>
      </c>
      <c r="K65" s="213">
        <v>95.103092783505161</v>
      </c>
      <c r="L65" s="211" t="s">
        <v>985</v>
      </c>
      <c r="M65" s="212">
        <v>92.483962264150961</v>
      </c>
      <c r="N65" s="20">
        <v>87.264150943396231</v>
      </c>
      <c r="O65" s="20">
        <v>90.094339622641513</v>
      </c>
      <c r="P65" s="20">
        <v>94.811320754716988</v>
      </c>
      <c r="Q65" s="20">
        <v>96.226415094339629</v>
      </c>
      <c r="R65" s="20">
        <v>95.283018867924525</v>
      </c>
      <c r="S65" s="20">
        <v>89.622641509433961</v>
      </c>
      <c r="T65" s="213">
        <v>96.634615384615387</v>
      </c>
      <c r="U65" s="211" t="s">
        <v>939</v>
      </c>
      <c r="V65" s="212">
        <v>91.962096774193554</v>
      </c>
      <c r="W65" s="20">
        <v>91.935483870967744</v>
      </c>
      <c r="X65" s="20">
        <v>89.516129032258064</v>
      </c>
      <c r="Y65" s="20">
        <v>92.741935483870961</v>
      </c>
      <c r="Z65" s="20">
        <v>95.161290322580641</v>
      </c>
      <c r="AA65" s="20">
        <v>91.129032258064512</v>
      </c>
      <c r="AB65" s="20">
        <v>91.129032258064512</v>
      </c>
      <c r="AC65" s="213">
        <v>92.741935483870961</v>
      </c>
      <c r="AD65" s="211" t="s">
        <v>870</v>
      </c>
      <c r="AE65" s="212">
        <v>95.36333333333333</v>
      </c>
      <c r="AF65" s="20">
        <v>91.666666666666671</v>
      </c>
      <c r="AG65" s="20">
        <v>95</v>
      </c>
      <c r="AH65" s="20">
        <v>95</v>
      </c>
      <c r="AI65" s="20">
        <v>98.333333333333329</v>
      </c>
      <c r="AJ65" s="20">
        <v>98.214285714285708</v>
      </c>
      <c r="AK65" s="20">
        <v>95</v>
      </c>
      <c r="AL65" s="213">
        <v>94.642857142857139</v>
      </c>
    </row>
    <row r="66" spans="1:38" ht="15" customHeight="1">
      <c r="A66" s="66"/>
      <c r="B66" s="76" t="s">
        <v>42</v>
      </c>
      <c r="C66" s="211" t="s">
        <v>1225</v>
      </c>
      <c r="D66" s="212">
        <v>95.840422077922085</v>
      </c>
      <c r="E66" s="20">
        <v>95.129870129870127</v>
      </c>
      <c r="F66" s="20">
        <v>95.454545454545453</v>
      </c>
      <c r="G66" s="20">
        <v>95.941558441558442</v>
      </c>
      <c r="H66" s="20">
        <v>97.402597402597408</v>
      </c>
      <c r="I66" s="20">
        <v>96.428571428571431</v>
      </c>
      <c r="J66" s="20">
        <v>94.642857142857139</v>
      </c>
      <c r="K66" s="213">
        <v>96.266233766233768</v>
      </c>
      <c r="L66" s="211" t="s">
        <v>1027</v>
      </c>
      <c r="M66" s="212">
        <v>97.365000000000023</v>
      </c>
      <c r="N66" s="20">
        <v>97.058823529411768</v>
      </c>
      <c r="O66" s="20">
        <v>97.941176470588232</v>
      </c>
      <c r="P66" s="20">
        <v>98.529411764705884</v>
      </c>
      <c r="Q66" s="20">
        <v>98.529411764705884</v>
      </c>
      <c r="R66" s="20">
        <v>98.235294117647058</v>
      </c>
      <c r="S66" s="20">
        <v>94.411764705882348</v>
      </c>
      <c r="T66" s="213">
        <v>96.764705882352942</v>
      </c>
      <c r="U66" s="211" t="s">
        <v>981</v>
      </c>
      <c r="V66" s="212">
        <v>93.144711538461536</v>
      </c>
      <c r="W66" s="20">
        <v>91.34615384615384</v>
      </c>
      <c r="X66" s="20">
        <v>91.34615384615384</v>
      </c>
      <c r="Y66" s="20">
        <v>91.34615384615384</v>
      </c>
      <c r="Z66" s="20">
        <v>95.67307692307692</v>
      </c>
      <c r="AA66" s="20">
        <v>93.269230769230774</v>
      </c>
      <c r="AB66" s="20">
        <v>94.711538461538467</v>
      </c>
      <c r="AC66" s="213">
        <v>95.67307692307692</v>
      </c>
      <c r="AD66" s="211" t="s">
        <v>872</v>
      </c>
      <c r="AE66" s="212">
        <v>96.463235294117652</v>
      </c>
      <c r="AF66" s="20">
        <v>97.058823529411768</v>
      </c>
      <c r="AG66" s="20">
        <v>95.588235294117652</v>
      </c>
      <c r="AH66" s="20">
        <v>97.058823529411768</v>
      </c>
      <c r="AI66" s="20">
        <v>97.058823529411768</v>
      </c>
      <c r="AJ66" s="20">
        <v>97.058823529411768</v>
      </c>
      <c r="AK66" s="20">
        <v>95.588235294117652</v>
      </c>
      <c r="AL66" s="213">
        <v>95.588235294117652</v>
      </c>
    </row>
    <row r="67" spans="1:38" ht="15" customHeight="1">
      <c r="A67" s="66"/>
      <c r="B67" s="76" t="s">
        <v>44</v>
      </c>
      <c r="C67" s="211" t="s">
        <v>1093</v>
      </c>
      <c r="D67" s="212">
        <v>94.691030534351157</v>
      </c>
      <c r="E67" s="20">
        <v>95.038167938931295</v>
      </c>
      <c r="F67" s="20">
        <v>94.274809160305338</v>
      </c>
      <c r="G67" s="20">
        <v>95.419847328244273</v>
      </c>
      <c r="H67" s="20">
        <v>96.374045801526719</v>
      </c>
      <c r="I67" s="20">
        <v>95.419847328244273</v>
      </c>
      <c r="J67" s="20">
        <v>91.538461538461533</v>
      </c>
      <c r="K67" s="213">
        <v>94.847328244274806</v>
      </c>
      <c r="L67" s="211" t="s">
        <v>993</v>
      </c>
      <c r="M67" s="212">
        <v>95.987837837837859</v>
      </c>
      <c r="N67" s="20">
        <v>96.621621621621628</v>
      </c>
      <c r="O67" s="20">
        <v>95.608108108108112</v>
      </c>
      <c r="P67" s="20">
        <v>96.621621621621628</v>
      </c>
      <c r="Q67" s="20">
        <v>97.297297297297291</v>
      </c>
      <c r="R67" s="20">
        <v>96.959459459459453</v>
      </c>
      <c r="S67" s="20">
        <v>93.493150684931507</v>
      </c>
      <c r="T67" s="213">
        <v>95.608108108108112</v>
      </c>
      <c r="U67" s="211" t="s">
        <v>950</v>
      </c>
      <c r="V67" s="212">
        <v>91.81794871794871</v>
      </c>
      <c r="W67" s="20">
        <v>91.025641025641022</v>
      </c>
      <c r="X67" s="20">
        <v>91.666666666666671</v>
      </c>
      <c r="Y67" s="20">
        <v>92.307692307692307</v>
      </c>
      <c r="Z67" s="20">
        <v>94.230769230769226</v>
      </c>
      <c r="AA67" s="20">
        <v>91.666666666666671</v>
      </c>
      <c r="AB67" s="20">
        <v>88.461538461538467</v>
      </c>
      <c r="AC67" s="213">
        <v>93.589743589743591</v>
      </c>
      <c r="AD67" s="211" t="s">
        <v>856</v>
      </c>
      <c r="AE67" s="212">
        <v>95.584722222222211</v>
      </c>
      <c r="AF67" s="20">
        <v>97.222222222222229</v>
      </c>
      <c r="AG67" s="20">
        <v>94.444444444444443</v>
      </c>
      <c r="AH67" s="20">
        <v>97.222222222222229</v>
      </c>
      <c r="AI67" s="20">
        <v>97.222222222222229</v>
      </c>
      <c r="AJ67" s="20">
        <v>97.222222222222229</v>
      </c>
      <c r="AK67" s="20">
        <v>90.277777777777771</v>
      </c>
      <c r="AL67" s="213">
        <v>94.444444444444443</v>
      </c>
    </row>
    <row r="68" spans="1:38" ht="15" customHeight="1">
      <c r="A68" s="66"/>
      <c r="B68" s="76" t="s">
        <v>46</v>
      </c>
      <c r="C68" s="211" t="s">
        <v>851</v>
      </c>
      <c r="D68" s="212">
        <v>95.293020894275259</v>
      </c>
      <c r="E68" s="20">
        <v>93.75</v>
      </c>
      <c r="F68" s="20">
        <v>94.736842105263165</v>
      </c>
      <c r="G68" s="20">
        <v>95.39473684210526</v>
      </c>
      <c r="H68" s="20">
        <v>96.381578947368425</v>
      </c>
      <c r="I68" s="20">
        <v>96</v>
      </c>
      <c r="J68" s="20">
        <v>95.39473684210526</v>
      </c>
      <c r="K68" s="213">
        <v>96</v>
      </c>
      <c r="L68" s="211" t="s">
        <v>942</v>
      </c>
      <c r="M68" s="212">
        <v>96.247225999076861</v>
      </c>
      <c r="N68" s="20">
        <v>95.39473684210526</v>
      </c>
      <c r="O68" s="20">
        <v>96.05263157894737</v>
      </c>
      <c r="P68" s="20">
        <v>96.71052631578948</v>
      </c>
      <c r="Q68" s="20">
        <v>98.026315789473685</v>
      </c>
      <c r="R68" s="20">
        <v>95.945945945945951</v>
      </c>
      <c r="S68" s="20">
        <v>95.39473684210526</v>
      </c>
      <c r="T68" s="213">
        <v>96.621621621621628</v>
      </c>
      <c r="U68" s="211" t="s">
        <v>880</v>
      </c>
      <c r="V68" s="212">
        <v>92.485416666666666</v>
      </c>
      <c r="W68" s="20">
        <v>88.541666666666671</v>
      </c>
      <c r="X68" s="20">
        <v>90.625</v>
      </c>
      <c r="Y68" s="20">
        <v>92.708333333333329</v>
      </c>
      <c r="Z68" s="20">
        <v>92.708333333333329</v>
      </c>
      <c r="AA68" s="20">
        <v>94.791666666666671</v>
      </c>
      <c r="AB68" s="20">
        <v>94.791666666666671</v>
      </c>
      <c r="AC68" s="213">
        <v>94.791666666666671</v>
      </c>
      <c r="AD68" s="211" t="s">
        <v>867</v>
      </c>
      <c r="AE68" s="212">
        <v>97.516071428571436</v>
      </c>
      <c r="AF68" s="20">
        <v>98.214285714285708</v>
      </c>
      <c r="AG68" s="20">
        <v>98.214285714285708</v>
      </c>
      <c r="AH68" s="20">
        <v>96.428571428571431</v>
      </c>
      <c r="AI68" s="20">
        <v>98.214285714285708</v>
      </c>
      <c r="AJ68" s="20">
        <v>98.214285714285708</v>
      </c>
      <c r="AK68" s="20">
        <v>96.428571428571431</v>
      </c>
      <c r="AL68" s="213">
        <v>96.428571428571431</v>
      </c>
    </row>
    <row r="69" spans="1:38" ht="15" customHeight="1">
      <c r="A69" s="66"/>
      <c r="B69" s="76" t="s">
        <v>47</v>
      </c>
      <c r="C69" s="211" t="s">
        <v>1049</v>
      </c>
      <c r="D69" s="212">
        <v>96.105926250708634</v>
      </c>
      <c r="E69" s="20">
        <v>95.1171875</v>
      </c>
      <c r="F69" s="20">
        <v>95.3125</v>
      </c>
      <c r="G69" s="20">
        <v>96.875</v>
      </c>
      <c r="H69" s="20">
        <v>98.6328125</v>
      </c>
      <c r="I69" s="20">
        <v>97.440944881889763</v>
      </c>
      <c r="J69" s="20">
        <v>93.30708661417323</v>
      </c>
      <c r="K69" s="213">
        <v>96.370967741935488</v>
      </c>
      <c r="L69" s="211" t="s">
        <v>983</v>
      </c>
      <c r="M69" s="212">
        <v>96.095075757575785</v>
      </c>
      <c r="N69" s="20">
        <v>94.318181818181813</v>
      </c>
      <c r="O69" s="20">
        <v>95.075757575757578</v>
      </c>
      <c r="P69" s="20">
        <v>96.212121212121218</v>
      </c>
      <c r="Q69" s="20">
        <v>99.242424242424249</v>
      </c>
      <c r="R69" s="20">
        <v>97.692307692307693</v>
      </c>
      <c r="S69" s="20">
        <v>93.84615384615384</v>
      </c>
      <c r="T69" s="213">
        <v>97.265625</v>
      </c>
      <c r="U69" s="211" t="s">
        <v>948</v>
      </c>
      <c r="V69" s="212">
        <v>97.106594420714003</v>
      </c>
      <c r="W69" s="20">
        <v>96.511627906976742</v>
      </c>
      <c r="X69" s="20">
        <v>97.674418604651166</v>
      </c>
      <c r="Y69" s="20">
        <v>98.255813953488371</v>
      </c>
      <c r="Z69" s="20">
        <v>98.837209302325576</v>
      </c>
      <c r="AA69" s="20">
        <v>97.093023255813947</v>
      </c>
      <c r="AB69" s="20">
        <v>94.186046511627907</v>
      </c>
      <c r="AC69" s="213">
        <v>96.951219512195124</v>
      </c>
      <c r="AD69" s="211" t="s">
        <v>871</v>
      </c>
      <c r="AE69" s="212">
        <v>93.878947368421052</v>
      </c>
      <c r="AF69" s="20">
        <v>94.736842105263165</v>
      </c>
      <c r="AG69" s="20">
        <v>90.78947368421052</v>
      </c>
      <c r="AH69" s="20">
        <v>96.05263157894737</v>
      </c>
      <c r="AI69" s="20">
        <v>96.05263157894737</v>
      </c>
      <c r="AJ69" s="20">
        <v>97.368421052631575</v>
      </c>
      <c r="AK69" s="20">
        <v>89.473684210526315</v>
      </c>
      <c r="AL69" s="213">
        <v>92.10526315789474</v>
      </c>
    </row>
    <row r="70" spans="1:38" ht="15" customHeight="1">
      <c r="A70" s="66"/>
      <c r="B70" s="76" t="s">
        <v>48</v>
      </c>
      <c r="C70" s="211" t="s">
        <v>1177</v>
      </c>
      <c r="D70" s="212">
        <v>94.762168141592937</v>
      </c>
      <c r="E70" s="20">
        <v>92.256637168141594</v>
      </c>
      <c r="F70" s="20">
        <v>93.584070796460182</v>
      </c>
      <c r="G70" s="20">
        <v>95.796460176991147</v>
      </c>
      <c r="H70" s="20">
        <v>96.902654867256643</v>
      </c>
      <c r="I70" s="20">
        <v>95.535714285714292</v>
      </c>
      <c r="J70" s="20">
        <v>94.469026548672559</v>
      </c>
      <c r="K70" s="213">
        <v>96.017699115044252</v>
      </c>
      <c r="L70" s="211" t="s">
        <v>994</v>
      </c>
      <c r="M70" s="212">
        <v>94.631538461538469</v>
      </c>
      <c r="N70" s="20">
        <v>91.538461538461533</v>
      </c>
      <c r="O70" s="20">
        <v>92.307692307692307</v>
      </c>
      <c r="P70" s="20">
        <v>96.15384615384616</v>
      </c>
      <c r="Q70" s="20">
        <v>97.692307692307693</v>
      </c>
      <c r="R70" s="20">
        <v>96.875</v>
      </c>
      <c r="S70" s="20">
        <v>93.461538461538467</v>
      </c>
      <c r="T70" s="213">
        <v>96.15384615384616</v>
      </c>
      <c r="U70" s="211" t="s">
        <v>855</v>
      </c>
      <c r="V70" s="212">
        <v>94.593382352941163</v>
      </c>
      <c r="W70" s="20">
        <v>92.647058823529406</v>
      </c>
      <c r="X70" s="20">
        <v>94.852941176470594</v>
      </c>
      <c r="Y70" s="20">
        <v>95.588235294117652</v>
      </c>
      <c r="Z70" s="20">
        <v>95.588235294117652</v>
      </c>
      <c r="AA70" s="20">
        <v>94.117647058823536</v>
      </c>
      <c r="AB70" s="20">
        <v>94.852941176470594</v>
      </c>
      <c r="AC70" s="213">
        <v>94.852941176470594</v>
      </c>
      <c r="AD70" s="211" t="s">
        <v>867</v>
      </c>
      <c r="AE70" s="212">
        <v>95.778571428571439</v>
      </c>
      <c r="AF70" s="20">
        <v>94.642857142857139</v>
      </c>
      <c r="AG70" s="20">
        <v>96.428571428571431</v>
      </c>
      <c r="AH70" s="20">
        <v>94.642857142857139</v>
      </c>
      <c r="AI70" s="20">
        <v>96.428571428571431</v>
      </c>
      <c r="AJ70" s="20">
        <v>92.857142857142861</v>
      </c>
      <c r="AK70" s="20">
        <v>98.214285714285708</v>
      </c>
      <c r="AL70" s="213">
        <v>98.214285714285708</v>
      </c>
    </row>
    <row r="71" spans="1:38" ht="15" customHeight="1">
      <c r="A71" s="66"/>
      <c r="B71" s="76" t="s">
        <v>50</v>
      </c>
      <c r="C71" s="211" t="s">
        <v>1142</v>
      </c>
      <c r="D71" s="212">
        <v>94.54552980132452</v>
      </c>
      <c r="E71" s="20">
        <v>92.880794701986758</v>
      </c>
      <c r="F71" s="20">
        <v>94.205298013245027</v>
      </c>
      <c r="G71" s="20">
        <v>94.701986754966882</v>
      </c>
      <c r="H71" s="20">
        <v>96.357615894039739</v>
      </c>
      <c r="I71" s="20">
        <v>95.69536423841059</v>
      </c>
      <c r="J71" s="20">
        <v>92.880794701986758</v>
      </c>
      <c r="K71" s="213">
        <v>95.69536423841059</v>
      </c>
      <c r="L71" s="211" t="s">
        <v>1027</v>
      </c>
      <c r="M71" s="212">
        <v>94.552058823529421</v>
      </c>
      <c r="N71" s="20">
        <v>93.529411764705884</v>
      </c>
      <c r="O71" s="20">
        <v>94.705882352941174</v>
      </c>
      <c r="P71" s="20">
        <v>94.411764705882348</v>
      </c>
      <c r="Q71" s="20">
        <v>96.17647058823529</v>
      </c>
      <c r="R71" s="20">
        <v>95.588235294117652</v>
      </c>
      <c r="S71" s="20">
        <v>92.647058823529406</v>
      </c>
      <c r="T71" s="213">
        <v>95.294117647058826</v>
      </c>
      <c r="U71" s="211" t="s">
        <v>979</v>
      </c>
      <c r="V71" s="212">
        <v>94.7265625</v>
      </c>
      <c r="W71" s="20">
        <v>92.1875</v>
      </c>
      <c r="X71" s="20">
        <v>93.75</v>
      </c>
      <c r="Y71" s="20">
        <v>94.270833333333329</v>
      </c>
      <c r="Z71" s="20">
        <v>96.354166666666671</v>
      </c>
      <c r="AA71" s="20">
        <v>96.354166666666671</v>
      </c>
      <c r="AB71" s="20">
        <v>94.270833333333329</v>
      </c>
      <c r="AC71" s="213">
        <v>96.875</v>
      </c>
      <c r="AD71" s="211" t="s">
        <v>856</v>
      </c>
      <c r="AE71" s="212">
        <v>94.031944444444434</v>
      </c>
      <c r="AF71" s="20">
        <v>91.666666666666671</v>
      </c>
      <c r="AG71" s="20">
        <v>93.055555555555557</v>
      </c>
      <c r="AH71" s="20">
        <v>97.222222222222229</v>
      </c>
      <c r="AI71" s="20">
        <v>97.222222222222229</v>
      </c>
      <c r="AJ71" s="20">
        <v>94.444444444444443</v>
      </c>
      <c r="AK71" s="20">
        <v>90.277777777777771</v>
      </c>
      <c r="AL71" s="213">
        <v>94.444444444444443</v>
      </c>
    </row>
    <row r="72" spans="1:38" ht="15" customHeight="1">
      <c r="A72" s="66"/>
      <c r="B72" s="76" t="s">
        <v>51</v>
      </c>
      <c r="C72" s="211" t="s">
        <v>1186</v>
      </c>
      <c r="D72" s="212">
        <v>94.853355595373841</v>
      </c>
      <c r="E72" s="20">
        <v>93.080357142857139</v>
      </c>
      <c r="F72" s="20">
        <v>93.973214285714292</v>
      </c>
      <c r="G72" s="20">
        <v>96.205357142857139</v>
      </c>
      <c r="H72" s="20">
        <v>96.428571428571431</v>
      </c>
      <c r="I72" s="20">
        <v>94.594594594594597</v>
      </c>
      <c r="J72" s="20">
        <v>93.973214285714292</v>
      </c>
      <c r="K72" s="213">
        <v>96.818181818181813</v>
      </c>
      <c r="L72" s="211" t="s">
        <v>983</v>
      </c>
      <c r="M72" s="212">
        <v>94.05380040427076</v>
      </c>
      <c r="N72" s="20">
        <v>92.045454545454547</v>
      </c>
      <c r="O72" s="20">
        <v>93.181818181818187</v>
      </c>
      <c r="P72" s="20">
        <v>96.212121212121218</v>
      </c>
      <c r="Q72" s="20">
        <v>96.212121212121218</v>
      </c>
      <c r="R72" s="20">
        <v>94.230769230769226</v>
      </c>
      <c r="S72" s="20">
        <v>92.045454545454547</v>
      </c>
      <c r="T72" s="213">
        <v>95.769230769230774</v>
      </c>
      <c r="U72" s="211" t="s">
        <v>854</v>
      </c>
      <c r="V72" s="212">
        <v>97.05</v>
      </c>
      <c r="W72" s="20">
        <v>94.166666666666671</v>
      </c>
      <c r="X72" s="20">
        <v>95.833333333333329</v>
      </c>
      <c r="Y72" s="20">
        <v>96.666666666666671</v>
      </c>
      <c r="Z72" s="20">
        <v>97.5</v>
      </c>
      <c r="AA72" s="20">
        <v>96.666666666666671</v>
      </c>
      <c r="AB72" s="20">
        <v>100</v>
      </c>
      <c r="AC72" s="213">
        <v>100</v>
      </c>
      <c r="AD72" s="211" t="s">
        <v>869</v>
      </c>
      <c r="AE72" s="212">
        <v>94.032812500000006</v>
      </c>
      <c r="AF72" s="20">
        <v>95.3125</v>
      </c>
      <c r="AG72" s="20">
        <v>93.75</v>
      </c>
      <c r="AH72" s="20">
        <v>95.3125</v>
      </c>
      <c r="AI72" s="20">
        <v>95.3125</v>
      </c>
      <c r="AJ72" s="20">
        <v>92.1875</v>
      </c>
      <c r="AK72" s="20">
        <v>90.625</v>
      </c>
      <c r="AL72" s="213">
        <v>95</v>
      </c>
    </row>
    <row r="73" spans="1:38" ht="15" customHeight="1">
      <c r="A73" s="66"/>
      <c r="B73" s="76" t="s">
        <v>52</v>
      </c>
      <c r="C73" s="211" t="s">
        <v>1141</v>
      </c>
      <c r="D73" s="212">
        <v>93.450949367088612</v>
      </c>
      <c r="E73" s="20">
        <v>91.613924050632917</v>
      </c>
      <c r="F73" s="20">
        <v>92.563291139240505</v>
      </c>
      <c r="G73" s="20">
        <v>94.936708860759495</v>
      </c>
      <c r="H73" s="20">
        <v>96.202531645569621</v>
      </c>
      <c r="I73" s="20">
        <v>94.462025316455694</v>
      </c>
      <c r="J73" s="20">
        <v>91.77215189873418</v>
      </c>
      <c r="K73" s="213">
        <v>93.196202531645568</v>
      </c>
      <c r="L73" s="211" t="s">
        <v>1011</v>
      </c>
      <c r="M73" s="212">
        <v>92.777325581395374</v>
      </c>
      <c r="N73" s="20">
        <v>90.116279069767444</v>
      </c>
      <c r="O73" s="20">
        <v>91.860465116279073</v>
      </c>
      <c r="P73" s="20">
        <v>94.476744186046517</v>
      </c>
      <c r="Q73" s="20">
        <v>95.930232558139537</v>
      </c>
      <c r="R73" s="20">
        <v>93.604651162790702</v>
      </c>
      <c r="S73" s="20">
        <v>91.279069767441854</v>
      </c>
      <c r="T73" s="213">
        <v>93.313953488372093</v>
      </c>
      <c r="U73" s="211" t="s">
        <v>981</v>
      </c>
      <c r="V73" s="212">
        <v>94.966826923076937</v>
      </c>
      <c r="W73" s="20">
        <v>93.75</v>
      </c>
      <c r="X73" s="20">
        <v>93.75</v>
      </c>
      <c r="Y73" s="20">
        <v>96.634615384615387</v>
      </c>
      <c r="Z73" s="20">
        <v>97.115384615384613</v>
      </c>
      <c r="AA73" s="20">
        <v>96.15384615384616</v>
      </c>
      <c r="AB73" s="20">
        <v>93.75</v>
      </c>
      <c r="AC73" s="213">
        <v>93.75</v>
      </c>
      <c r="AD73" s="211" t="s">
        <v>860</v>
      </c>
      <c r="AE73" s="212">
        <v>92.40625</v>
      </c>
      <c r="AF73" s="20">
        <v>92.5</v>
      </c>
      <c r="AG73" s="20">
        <v>92.5</v>
      </c>
      <c r="AH73" s="20">
        <v>92.5</v>
      </c>
      <c r="AI73" s="20">
        <v>95</v>
      </c>
      <c r="AJ73" s="20">
        <v>93.75</v>
      </c>
      <c r="AK73" s="20">
        <v>88.75</v>
      </c>
      <c r="AL73" s="213">
        <v>91.25</v>
      </c>
    </row>
    <row r="74" spans="1:38" ht="15" customHeight="1">
      <c r="A74" s="66"/>
      <c r="B74" s="76" t="s">
        <v>53</v>
      </c>
      <c r="C74" s="211" t="s">
        <v>1001</v>
      </c>
      <c r="D74" s="212">
        <v>93.093390804597703</v>
      </c>
      <c r="E74" s="20">
        <v>91.091954022988503</v>
      </c>
      <c r="F74" s="20">
        <v>90.804597701149419</v>
      </c>
      <c r="G74" s="20">
        <v>94.540229885057471</v>
      </c>
      <c r="H74" s="20">
        <v>94.827586206896555</v>
      </c>
      <c r="I74" s="20">
        <v>93.604651162790702</v>
      </c>
      <c r="J74" s="20">
        <v>93.390804597701148</v>
      </c>
      <c r="K74" s="213">
        <v>95.058139534883722</v>
      </c>
      <c r="L74" s="211" t="s">
        <v>1285</v>
      </c>
      <c r="M74" s="212">
        <v>94.228804347826085</v>
      </c>
      <c r="N74" s="20">
        <v>93.478260869565219</v>
      </c>
      <c r="O74" s="20">
        <v>92.934782608695656</v>
      </c>
      <c r="P74" s="20">
        <v>96.195652173913047</v>
      </c>
      <c r="Q74" s="20">
        <v>96.739130434782609</v>
      </c>
      <c r="R74" s="20">
        <v>96.111111111111114</v>
      </c>
      <c r="S74" s="20">
        <v>90.760869565217391</v>
      </c>
      <c r="T74" s="213">
        <v>94.565217391304344</v>
      </c>
      <c r="U74" s="211" t="s">
        <v>873</v>
      </c>
      <c r="V74" s="212">
        <v>92.436538461538476</v>
      </c>
      <c r="W74" s="20">
        <v>89.42307692307692</v>
      </c>
      <c r="X74" s="20">
        <v>89.42307692307692</v>
      </c>
      <c r="Y74" s="20">
        <v>94.230769230769226</v>
      </c>
      <c r="Z74" s="20">
        <v>93.269230769230774</v>
      </c>
      <c r="AA74" s="20">
        <v>90.384615384615387</v>
      </c>
      <c r="AB74" s="20">
        <v>96.15384615384616</v>
      </c>
      <c r="AC74" s="213">
        <v>96.15384615384616</v>
      </c>
      <c r="AD74" s="211" t="s">
        <v>870</v>
      </c>
      <c r="AE74" s="212">
        <v>90.75</v>
      </c>
      <c r="AF74" s="20">
        <v>86.666666666666671</v>
      </c>
      <c r="AG74" s="20">
        <v>86.666666666666671</v>
      </c>
      <c r="AH74" s="20">
        <v>90</v>
      </c>
      <c r="AI74" s="20">
        <v>91.666666666666671</v>
      </c>
      <c r="AJ74" s="20">
        <v>91.666666666666671</v>
      </c>
      <c r="AK74" s="20">
        <v>96.666666666666671</v>
      </c>
      <c r="AL74" s="213">
        <v>94.642857142857139</v>
      </c>
    </row>
    <row r="75" spans="1:38" ht="15" customHeight="1">
      <c r="A75" s="66"/>
      <c r="B75" s="76" t="s">
        <v>55</v>
      </c>
      <c r="C75" s="211" t="s">
        <v>992</v>
      </c>
      <c r="D75" s="212">
        <v>95.905654761904771</v>
      </c>
      <c r="E75" s="20">
        <v>94.345238095238102</v>
      </c>
      <c r="F75" s="20">
        <v>95.833333333333329</v>
      </c>
      <c r="G75" s="20">
        <v>96.13095238095238</v>
      </c>
      <c r="H75" s="20">
        <v>97.321428571428569</v>
      </c>
      <c r="I75" s="20">
        <v>97.023809523809518</v>
      </c>
      <c r="J75" s="20">
        <v>94.94047619047619</v>
      </c>
      <c r="K75" s="213">
        <v>96.13095238095238</v>
      </c>
      <c r="L75" s="211" t="s">
        <v>1285</v>
      </c>
      <c r="M75" s="212">
        <v>95.873369565217402</v>
      </c>
      <c r="N75" s="20">
        <v>94.565217391304344</v>
      </c>
      <c r="O75" s="20">
        <v>95.652173913043484</v>
      </c>
      <c r="P75" s="20">
        <v>95.652173913043484</v>
      </c>
      <c r="Q75" s="20">
        <v>96.739130434782609</v>
      </c>
      <c r="R75" s="20">
        <v>97.282608695652172</v>
      </c>
      <c r="S75" s="20">
        <v>95.108695652173907</v>
      </c>
      <c r="T75" s="213">
        <v>96.739130434782609</v>
      </c>
      <c r="U75" s="211" t="s">
        <v>879</v>
      </c>
      <c r="V75" s="212">
        <v>95.86944444444444</v>
      </c>
      <c r="W75" s="20">
        <v>93.518518518518519</v>
      </c>
      <c r="X75" s="20">
        <v>96.296296296296291</v>
      </c>
      <c r="Y75" s="20">
        <v>96.296296296296291</v>
      </c>
      <c r="Z75" s="20">
        <v>97.222222222222229</v>
      </c>
      <c r="AA75" s="20">
        <v>97.222222222222229</v>
      </c>
      <c r="AB75" s="20">
        <v>95.370370370370367</v>
      </c>
      <c r="AC75" s="213">
        <v>95.370370370370367</v>
      </c>
      <c r="AD75" s="211" t="s">
        <v>868</v>
      </c>
      <c r="AE75" s="212">
        <v>96.12954545454545</v>
      </c>
      <c r="AF75" s="20">
        <v>95.454545454545453</v>
      </c>
      <c r="AG75" s="20">
        <v>95.454545454545453</v>
      </c>
      <c r="AH75" s="20">
        <v>97.727272727272734</v>
      </c>
      <c r="AI75" s="20">
        <v>100</v>
      </c>
      <c r="AJ75" s="20">
        <v>95.454545454545453</v>
      </c>
      <c r="AK75" s="20">
        <v>93.181818181818187</v>
      </c>
      <c r="AL75" s="213">
        <v>95.454545454545453</v>
      </c>
    </row>
    <row r="76" spans="1:38" ht="15" customHeight="1">
      <c r="A76" s="66"/>
      <c r="B76" s="76" t="s">
        <v>56</v>
      </c>
      <c r="C76" s="211" t="s">
        <v>948</v>
      </c>
      <c r="D76" s="212">
        <v>97.051162790697688</v>
      </c>
      <c r="E76" s="20">
        <v>96.511627906976742</v>
      </c>
      <c r="F76" s="20">
        <v>97.093023255813947</v>
      </c>
      <c r="G76" s="20">
        <v>97.674418604651166</v>
      </c>
      <c r="H76" s="20">
        <v>97.674418604651166</v>
      </c>
      <c r="I76" s="20">
        <v>97.093023255813947</v>
      </c>
      <c r="J76" s="20">
        <v>94.767441860465112</v>
      </c>
      <c r="K76" s="213">
        <v>98.837209302325576</v>
      </c>
      <c r="L76" s="211" t="s">
        <v>873</v>
      </c>
      <c r="M76" s="212">
        <v>95.821153846153862</v>
      </c>
      <c r="N76" s="20">
        <v>95.192307692307693</v>
      </c>
      <c r="O76" s="20">
        <v>95.192307692307693</v>
      </c>
      <c r="P76" s="20">
        <v>98.07692307692308</v>
      </c>
      <c r="Q76" s="20">
        <v>96.15384615384616</v>
      </c>
      <c r="R76" s="20">
        <v>96.15384615384616</v>
      </c>
      <c r="S76" s="20">
        <v>92.307692307692307</v>
      </c>
      <c r="T76" s="213">
        <v>98.07692307692308</v>
      </c>
      <c r="U76" s="211" t="s">
        <v>868</v>
      </c>
      <c r="V76" s="212">
        <v>98.350000000000009</v>
      </c>
      <c r="W76" s="20">
        <v>97.727272727272734</v>
      </c>
      <c r="X76" s="20">
        <v>100</v>
      </c>
      <c r="Y76" s="20">
        <v>95.454545454545453</v>
      </c>
      <c r="Z76" s="20">
        <v>100</v>
      </c>
      <c r="AA76" s="20">
        <v>97.727272727272734</v>
      </c>
      <c r="AB76" s="20">
        <v>97.727272727272734</v>
      </c>
      <c r="AC76" s="213">
        <v>100</v>
      </c>
      <c r="AD76" s="211" t="s">
        <v>848</v>
      </c>
      <c r="AE76" s="212">
        <v>100</v>
      </c>
      <c r="AF76" s="20">
        <v>100</v>
      </c>
      <c r="AG76" s="20">
        <v>100</v>
      </c>
      <c r="AH76" s="20">
        <v>100</v>
      </c>
      <c r="AI76" s="20">
        <v>100</v>
      </c>
      <c r="AJ76" s="20">
        <v>100</v>
      </c>
      <c r="AK76" s="20">
        <v>100</v>
      </c>
      <c r="AL76" s="213">
        <v>100</v>
      </c>
    </row>
    <row r="77" spans="1:38" ht="15" customHeight="1">
      <c r="A77" s="66"/>
      <c r="B77" s="76" t="s">
        <v>57</v>
      </c>
      <c r="C77" s="211" t="s">
        <v>1094</v>
      </c>
      <c r="D77" s="212">
        <v>93.759023985180932</v>
      </c>
      <c r="E77" s="20">
        <v>92.957746478873233</v>
      </c>
      <c r="F77" s="20">
        <v>94.014084507042256</v>
      </c>
      <c r="G77" s="20">
        <v>95.774647887323937</v>
      </c>
      <c r="H77" s="20">
        <v>96.478873239436624</v>
      </c>
      <c r="I77" s="20">
        <v>94.014084507042256</v>
      </c>
      <c r="J77" s="20">
        <v>88.732394366197184</v>
      </c>
      <c r="K77" s="213">
        <v>94.642857142857139</v>
      </c>
      <c r="L77" s="211" t="s">
        <v>953</v>
      </c>
      <c r="M77" s="212">
        <v>93.410714285714278</v>
      </c>
      <c r="N77" s="20">
        <v>91.666666666666671</v>
      </c>
      <c r="O77" s="20">
        <v>92.857142857142861</v>
      </c>
      <c r="P77" s="20">
        <v>95.238095238095241</v>
      </c>
      <c r="Q77" s="20">
        <v>97.023809523809518</v>
      </c>
      <c r="R77" s="20">
        <v>94.642857142857139</v>
      </c>
      <c r="S77" s="20">
        <v>89.285714285714292</v>
      </c>
      <c r="T77" s="213">
        <v>94.047619047619051</v>
      </c>
      <c r="U77" s="211" t="s">
        <v>872</v>
      </c>
      <c r="V77" s="212">
        <v>96.283276643990916</v>
      </c>
      <c r="W77" s="20">
        <v>98.529411764705884</v>
      </c>
      <c r="X77" s="20">
        <v>98.529411764705884</v>
      </c>
      <c r="Y77" s="20">
        <v>98.529411764705884</v>
      </c>
      <c r="Z77" s="20">
        <v>97.058823529411768</v>
      </c>
      <c r="AA77" s="20">
        <v>94.117647058823536</v>
      </c>
      <c r="AB77" s="20">
        <v>88.235294117647058</v>
      </c>
      <c r="AC77" s="213">
        <v>98.4375</v>
      </c>
      <c r="AD77" s="211" t="s">
        <v>857</v>
      </c>
      <c r="AE77" s="212">
        <v>91.402083333333323</v>
      </c>
      <c r="AF77" s="20">
        <v>89.583333333333329</v>
      </c>
      <c r="AG77" s="20">
        <v>91.666666666666671</v>
      </c>
      <c r="AH77" s="20">
        <v>93.75</v>
      </c>
      <c r="AI77" s="20">
        <v>93.75</v>
      </c>
      <c r="AJ77" s="20">
        <v>91.666666666666671</v>
      </c>
      <c r="AK77" s="20">
        <v>87.5</v>
      </c>
      <c r="AL77" s="213">
        <v>91.666666666666671</v>
      </c>
    </row>
    <row r="78" spans="1:38" ht="15" customHeight="1">
      <c r="A78" s="66"/>
      <c r="B78" s="76" t="s">
        <v>59</v>
      </c>
      <c r="C78" s="211" t="s">
        <v>852</v>
      </c>
      <c r="D78" s="212">
        <v>92.027734374999994</v>
      </c>
      <c r="E78" s="20">
        <v>91.015625</v>
      </c>
      <c r="F78" s="20">
        <v>91.015625</v>
      </c>
      <c r="G78" s="20">
        <v>92.578125</v>
      </c>
      <c r="H78" s="20">
        <v>94.53125</v>
      </c>
      <c r="I78" s="20">
        <v>93.359375</v>
      </c>
      <c r="J78" s="20">
        <v>88.28125</v>
      </c>
      <c r="K78" s="213">
        <v>94.140625</v>
      </c>
      <c r="L78" s="211" t="s">
        <v>855</v>
      </c>
      <c r="M78" s="212">
        <v>92.557352941176461</v>
      </c>
      <c r="N78" s="20">
        <v>92.647058823529406</v>
      </c>
      <c r="O78" s="20">
        <v>91.911764705882348</v>
      </c>
      <c r="P78" s="20">
        <v>91.911764705882348</v>
      </c>
      <c r="Q78" s="20">
        <v>94.852941176470594</v>
      </c>
      <c r="R78" s="20">
        <v>94.852941176470594</v>
      </c>
      <c r="S78" s="20">
        <v>88.970588235294116</v>
      </c>
      <c r="T78" s="213">
        <v>93.382352941176464</v>
      </c>
      <c r="U78" s="211" t="s">
        <v>872</v>
      </c>
      <c r="V78" s="212">
        <v>91.686764705882368</v>
      </c>
      <c r="W78" s="20">
        <v>91.17647058823529</v>
      </c>
      <c r="X78" s="20">
        <v>89.705882352941174</v>
      </c>
      <c r="Y78" s="20">
        <v>92.647058823529406</v>
      </c>
      <c r="Z78" s="20">
        <v>94.117647058823536</v>
      </c>
      <c r="AA78" s="20">
        <v>91.17647058823529</v>
      </c>
      <c r="AB78" s="20">
        <v>88.235294117647058</v>
      </c>
      <c r="AC78" s="213">
        <v>95.588235294117652</v>
      </c>
      <c r="AD78" s="211" t="s">
        <v>866</v>
      </c>
      <c r="AE78" s="212">
        <v>91.088461538461544</v>
      </c>
      <c r="AF78" s="20">
        <v>86.538461538461533</v>
      </c>
      <c r="AG78" s="20">
        <v>90.384615384615387</v>
      </c>
      <c r="AH78" s="20">
        <v>94.230769230769226</v>
      </c>
      <c r="AI78" s="20">
        <v>94.230769230769226</v>
      </c>
      <c r="AJ78" s="20">
        <v>92.307692307692307</v>
      </c>
      <c r="AK78" s="20">
        <v>86.538461538461533</v>
      </c>
      <c r="AL78" s="213">
        <v>94.230769230769226</v>
      </c>
    </row>
    <row r="79" spans="1:38" ht="15" customHeight="1">
      <c r="A79" s="66"/>
      <c r="B79" s="76" t="s">
        <v>1269</v>
      </c>
      <c r="C79" s="211" t="s">
        <v>1091</v>
      </c>
      <c r="D79" s="212">
        <v>95.053861605367132</v>
      </c>
      <c r="E79" s="20">
        <v>93.217054263565885</v>
      </c>
      <c r="F79" s="20">
        <v>95.348837209302332</v>
      </c>
      <c r="G79" s="20">
        <v>96.31782945736434</v>
      </c>
      <c r="H79" s="20">
        <v>96.31782945736434</v>
      </c>
      <c r="I79" s="20">
        <v>96.124031007751938</v>
      </c>
      <c r="J79" s="20">
        <v>92.248062015503876</v>
      </c>
      <c r="K79" s="213">
        <v>96.456692913385822</v>
      </c>
      <c r="L79" s="211" t="s">
        <v>1005</v>
      </c>
      <c r="M79" s="212">
        <v>95.202573338861811</v>
      </c>
      <c r="N79" s="20">
        <v>93.181818181818187</v>
      </c>
      <c r="O79" s="20">
        <v>95.779220779220779</v>
      </c>
      <c r="P79" s="20">
        <v>97.402597402597408</v>
      </c>
      <c r="Q79" s="20">
        <v>96.428571428571431</v>
      </c>
      <c r="R79" s="20">
        <v>96.753246753246756</v>
      </c>
      <c r="S79" s="20">
        <v>91.233766233766232</v>
      </c>
      <c r="T79" s="213">
        <v>96.05263157894737</v>
      </c>
      <c r="U79" s="211" t="s">
        <v>940</v>
      </c>
      <c r="V79" s="212">
        <v>94.772142857142853</v>
      </c>
      <c r="W79" s="20">
        <v>94.285714285714292</v>
      </c>
      <c r="X79" s="20">
        <v>95</v>
      </c>
      <c r="Y79" s="20">
        <v>95</v>
      </c>
      <c r="Z79" s="20">
        <v>95.714285714285708</v>
      </c>
      <c r="AA79" s="20">
        <v>94.285714285714292</v>
      </c>
      <c r="AB79" s="20">
        <v>92.857142857142861</v>
      </c>
      <c r="AC79" s="213">
        <v>97.058823529411768</v>
      </c>
      <c r="AD79" s="211" t="s">
        <v>872</v>
      </c>
      <c r="AE79" s="212">
        <v>94.960294117647067</v>
      </c>
      <c r="AF79" s="20">
        <v>91.17647058823529</v>
      </c>
      <c r="AG79" s="20">
        <v>94.117647058823536</v>
      </c>
      <c r="AH79" s="20">
        <v>94.117647058823536</v>
      </c>
      <c r="AI79" s="20">
        <v>97.058823529411768</v>
      </c>
      <c r="AJ79" s="20">
        <v>97.058823529411768</v>
      </c>
      <c r="AK79" s="20">
        <v>95.588235294117652</v>
      </c>
      <c r="AL79" s="213">
        <v>97.058823529411768</v>
      </c>
    </row>
    <row r="80" spans="1:38" ht="15" customHeight="1">
      <c r="A80" s="74" t="s">
        <v>1075</v>
      </c>
      <c r="B80" s="75"/>
      <c r="C80" s="53" t="s">
        <v>1302</v>
      </c>
      <c r="D80" s="54">
        <v>95.018139802532218</v>
      </c>
      <c r="E80" s="47">
        <v>93.145947863096296</v>
      </c>
      <c r="F80" s="47">
        <v>94.272034048590172</v>
      </c>
      <c r="G80" s="47">
        <v>95.841461251995028</v>
      </c>
      <c r="H80" s="47">
        <v>97.029615179996455</v>
      </c>
      <c r="I80" s="47">
        <v>95.961572673901443</v>
      </c>
      <c r="J80" s="47">
        <v>93.402098523919619</v>
      </c>
      <c r="K80" s="55">
        <v>96.329294369208839</v>
      </c>
      <c r="L80" s="53" t="s">
        <v>1303</v>
      </c>
      <c r="M80" s="54">
        <v>95.63815137428513</v>
      </c>
      <c r="N80" s="47">
        <v>93.838570548367215</v>
      </c>
      <c r="O80" s="47">
        <v>94.793592113370309</v>
      </c>
      <c r="P80" s="47">
        <v>96.557301293900181</v>
      </c>
      <c r="Q80" s="47">
        <v>97.674060382008619</v>
      </c>
      <c r="R80" s="47">
        <v>97.117465224111285</v>
      </c>
      <c r="S80" s="47">
        <v>93.606988249845386</v>
      </c>
      <c r="T80" s="55">
        <v>96.855686032138436</v>
      </c>
      <c r="U80" s="53" t="s">
        <v>1304</v>
      </c>
      <c r="V80" s="54">
        <v>94.098339111852241</v>
      </c>
      <c r="W80" s="47">
        <v>92.046800947867297</v>
      </c>
      <c r="X80" s="47">
        <v>93.350118483412317</v>
      </c>
      <c r="Y80" s="47">
        <v>94.771919431279628</v>
      </c>
      <c r="Z80" s="47">
        <v>96.134478672985779</v>
      </c>
      <c r="AA80" s="47">
        <v>94.292508917954819</v>
      </c>
      <c r="AB80" s="47">
        <v>93.145400593471805</v>
      </c>
      <c r="AC80" s="55">
        <v>95.709177592371873</v>
      </c>
      <c r="AD80" s="53" t="s">
        <v>1305</v>
      </c>
      <c r="AE80" s="54">
        <v>94.365751155665322</v>
      </c>
      <c r="AF80" s="47">
        <v>92.588652482269509</v>
      </c>
      <c r="AG80" s="47">
        <v>94.078014184397162</v>
      </c>
      <c r="AH80" s="47">
        <v>95.106382978723403</v>
      </c>
      <c r="AI80" s="47">
        <v>96.205673758865245</v>
      </c>
      <c r="AJ80" s="47">
        <v>94.637784090909093</v>
      </c>
      <c r="AK80" s="47">
        <v>93.075284090909093</v>
      </c>
      <c r="AL80" s="55">
        <v>95.379656160458453</v>
      </c>
    </row>
    <row r="81" spans="1:38" ht="15" customHeight="1">
      <c r="A81" s="65" t="s">
        <v>228</v>
      </c>
      <c r="B81" s="76" t="s">
        <v>0</v>
      </c>
      <c r="C81" s="211" t="s">
        <v>1088</v>
      </c>
      <c r="D81" s="212">
        <v>93.538472061177728</v>
      </c>
      <c r="E81" s="20">
        <v>90.845070422535215</v>
      </c>
      <c r="F81" s="20">
        <v>92.429577464788736</v>
      </c>
      <c r="G81" s="20">
        <v>94.894366197183103</v>
      </c>
      <c r="H81" s="20">
        <v>96.83098591549296</v>
      </c>
      <c r="I81" s="20">
        <v>95.035460992907801</v>
      </c>
      <c r="J81" s="20">
        <v>90.60283687943263</v>
      </c>
      <c r="K81" s="213">
        <v>95.39007092198581</v>
      </c>
      <c r="L81" s="211" t="s">
        <v>1003</v>
      </c>
      <c r="M81" s="212">
        <v>94.181857450638518</v>
      </c>
      <c r="N81" s="20">
        <v>91.358024691358025</v>
      </c>
      <c r="O81" s="20">
        <v>92.592592592592595</v>
      </c>
      <c r="P81" s="20">
        <v>95.987654320987659</v>
      </c>
      <c r="Q81" s="20">
        <v>97.839506172839506</v>
      </c>
      <c r="R81" s="20">
        <v>95.9375</v>
      </c>
      <c r="S81" s="20">
        <v>91.25</v>
      </c>
      <c r="T81" s="213">
        <v>95.987654320987659</v>
      </c>
      <c r="U81" s="211" t="s">
        <v>948</v>
      </c>
      <c r="V81" s="212">
        <v>92.84767441860464</v>
      </c>
      <c r="W81" s="20">
        <v>92.441860465116278</v>
      </c>
      <c r="X81" s="20">
        <v>92.441860465116278</v>
      </c>
      <c r="Y81" s="20">
        <v>93.023255813953483</v>
      </c>
      <c r="Z81" s="20">
        <v>94.767441860465112</v>
      </c>
      <c r="AA81" s="20">
        <v>94.186046511627907</v>
      </c>
      <c r="AB81" s="20">
        <v>88.95348837209302</v>
      </c>
      <c r="AC81" s="213">
        <v>94.186046511627907</v>
      </c>
      <c r="AD81" s="211" t="s">
        <v>856</v>
      </c>
      <c r="AE81" s="212">
        <v>92.293476621417796</v>
      </c>
      <c r="AF81" s="20">
        <v>84.722222222222229</v>
      </c>
      <c r="AG81" s="20">
        <v>91.666666666666671</v>
      </c>
      <c r="AH81" s="20">
        <v>94.444444444444443</v>
      </c>
      <c r="AI81" s="20">
        <v>97.222222222222229</v>
      </c>
      <c r="AJ81" s="20">
        <v>93.055555555555557</v>
      </c>
      <c r="AK81" s="20">
        <v>91.666666666666671</v>
      </c>
      <c r="AL81" s="213">
        <v>95.588235294117652</v>
      </c>
    </row>
    <row r="82" spans="1:38" ht="15" customHeight="1">
      <c r="A82" s="66"/>
      <c r="B82" s="76" t="s">
        <v>61</v>
      </c>
      <c r="C82" s="211" t="s">
        <v>1227</v>
      </c>
      <c r="D82" s="212">
        <v>94.764897260273997</v>
      </c>
      <c r="E82" s="20">
        <v>92.636986301369859</v>
      </c>
      <c r="F82" s="20">
        <v>93.150684931506845</v>
      </c>
      <c r="G82" s="20">
        <v>95.890410958904113</v>
      </c>
      <c r="H82" s="20">
        <v>97.43150684931507</v>
      </c>
      <c r="I82" s="20">
        <v>95.547945205479451</v>
      </c>
      <c r="J82" s="20">
        <v>93.448275862068968</v>
      </c>
      <c r="K82" s="213">
        <v>96.404109589041099</v>
      </c>
      <c r="L82" s="211" t="s">
        <v>1009</v>
      </c>
      <c r="M82" s="212">
        <v>94.690449438202236</v>
      </c>
      <c r="N82" s="20">
        <v>92.696629213483149</v>
      </c>
      <c r="O82" s="20">
        <v>93.258426966292134</v>
      </c>
      <c r="P82" s="20">
        <v>96.067415730337075</v>
      </c>
      <c r="Q82" s="20">
        <v>97.752808988764045</v>
      </c>
      <c r="R82" s="20">
        <v>95.786516853932582</v>
      </c>
      <c r="S82" s="20">
        <v>92.61363636363636</v>
      </c>
      <c r="T82" s="213">
        <v>95.786516853932582</v>
      </c>
      <c r="U82" s="211" t="s">
        <v>947</v>
      </c>
      <c r="V82" s="212">
        <v>94.97</v>
      </c>
      <c r="W82" s="20">
        <v>92.5</v>
      </c>
      <c r="X82" s="20">
        <v>92.5</v>
      </c>
      <c r="Y82" s="20">
        <v>95.625</v>
      </c>
      <c r="Z82" s="20">
        <v>97.5</v>
      </c>
      <c r="AA82" s="20">
        <v>95</v>
      </c>
      <c r="AB82" s="20">
        <v>95</v>
      </c>
      <c r="AC82" s="213">
        <v>98.125</v>
      </c>
      <c r="AD82" s="211" t="s">
        <v>872</v>
      </c>
      <c r="AE82" s="212">
        <v>94.672058823529412</v>
      </c>
      <c r="AF82" s="20">
        <v>92.647058823529406</v>
      </c>
      <c r="AG82" s="20">
        <v>94.117647058823536</v>
      </c>
      <c r="AH82" s="20">
        <v>95.588235294117652</v>
      </c>
      <c r="AI82" s="20">
        <v>95.588235294117652</v>
      </c>
      <c r="AJ82" s="20">
        <v>95.588235294117652</v>
      </c>
      <c r="AK82" s="20">
        <v>94.117647058823536</v>
      </c>
      <c r="AL82" s="213">
        <v>95.588235294117652</v>
      </c>
    </row>
    <row r="83" spans="1:38" ht="15" customHeight="1">
      <c r="A83" s="66"/>
      <c r="B83" s="76" t="s">
        <v>62</v>
      </c>
      <c r="C83" s="211" t="s">
        <v>1134</v>
      </c>
      <c r="D83" s="212">
        <v>94.130484065668725</v>
      </c>
      <c r="E83" s="20">
        <v>92.236842105263165</v>
      </c>
      <c r="F83" s="20">
        <v>93.55263157894737</v>
      </c>
      <c r="G83" s="20">
        <v>94.078947368421055</v>
      </c>
      <c r="H83" s="20">
        <v>96.05263157894737</v>
      </c>
      <c r="I83" s="20">
        <v>94.841269841269835</v>
      </c>
      <c r="J83" s="20">
        <v>93.253968253968253</v>
      </c>
      <c r="K83" s="213">
        <v>95.767195767195773</v>
      </c>
      <c r="L83" s="211" t="s">
        <v>1089</v>
      </c>
      <c r="M83" s="212">
        <v>94.440598290598302</v>
      </c>
      <c r="N83" s="20">
        <v>92.521367521367523</v>
      </c>
      <c r="O83" s="20">
        <v>94.017094017094024</v>
      </c>
      <c r="P83" s="20">
        <v>93.589743589743591</v>
      </c>
      <c r="Q83" s="20">
        <v>96.581196581196579</v>
      </c>
      <c r="R83" s="20">
        <v>96.120689655172413</v>
      </c>
      <c r="S83" s="20">
        <v>93.162393162393158</v>
      </c>
      <c r="T83" s="213">
        <v>96.120689655172413</v>
      </c>
      <c r="U83" s="211" t="s">
        <v>981</v>
      </c>
      <c r="V83" s="212">
        <v>92.423884086097388</v>
      </c>
      <c r="W83" s="20">
        <v>90.384615384615387</v>
      </c>
      <c r="X83" s="20">
        <v>91.34615384615384</v>
      </c>
      <c r="Y83" s="20">
        <v>93.75</v>
      </c>
      <c r="Z83" s="20">
        <v>93.75</v>
      </c>
      <c r="AA83" s="20">
        <v>90.384615384615387</v>
      </c>
      <c r="AB83" s="20">
        <v>93.627450980392155</v>
      </c>
      <c r="AC83" s="213">
        <v>94.711538461538467</v>
      </c>
      <c r="AD83" s="211" t="s">
        <v>946</v>
      </c>
      <c r="AE83" s="212">
        <v>96.628571428571419</v>
      </c>
      <c r="AF83" s="20">
        <v>95.238095238095241</v>
      </c>
      <c r="AG83" s="20">
        <v>96.428571428571431</v>
      </c>
      <c r="AH83" s="20">
        <v>97.61904761904762</v>
      </c>
      <c r="AI83" s="20">
        <v>98.80952380952381</v>
      </c>
      <c r="AJ83" s="20">
        <v>98.80952380952381</v>
      </c>
      <c r="AK83" s="20">
        <v>92.857142857142861</v>
      </c>
      <c r="AL83" s="213">
        <v>96.428571428571431</v>
      </c>
    </row>
    <row r="84" spans="1:38" ht="15" customHeight="1">
      <c r="A84" s="66"/>
      <c r="B84" s="76" t="s">
        <v>63</v>
      </c>
      <c r="C84" s="211" t="s">
        <v>1225</v>
      </c>
      <c r="D84" s="212">
        <v>93.173701298701317</v>
      </c>
      <c r="E84" s="20">
        <v>91.883116883116884</v>
      </c>
      <c r="F84" s="20">
        <v>93.34415584415585</v>
      </c>
      <c r="G84" s="20">
        <v>94.642857142857139</v>
      </c>
      <c r="H84" s="20">
        <v>95.129870129870127</v>
      </c>
      <c r="I84" s="20">
        <v>93.137254901960787</v>
      </c>
      <c r="J84" s="20">
        <v>90.097402597402592</v>
      </c>
      <c r="K84" s="213">
        <v>94.243421052631575</v>
      </c>
      <c r="L84" s="211" t="s">
        <v>1021</v>
      </c>
      <c r="M84" s="212">
        <v>94.521134020618589</v>
      </c>
      <c r="N84" s="20">
        <v>93.298969072164951</v>
      </c>
      <c r="O84" s="20">
        <v>94.587628865979383</v>
      </c>
      <c r="P84" s="20">
        <v>96.134020618556704</v>
      </c>
      <c r="Q84" s="20">
        <v>96.391752577319593</v>
      </c>
      <c r="R84" s="20">
        <v>95.360824742268036</v>
      </c>
      <c r="S84" s="20">
        <v>90.721649484536087</v>
      </c>
      <c r="T84" s="213">
        <v>95.572916666666671</v>
      </c>
      <c r="U84" s="211" t="s">
        <v>947</v>
      </c>
      <c r="V84" s="212">
        <v>91.481875000000002</v>
      </c>
      <c r="W84" s="20">
        <v>89.375</v>
      </c>
      <c r="X84" s="20">
        <v>92.5</v>
      </c>
      <c r="Y84" s="20">
        <v>93.125</v>
      </c>
      <c r="Z84" s="20">
        <v>93.125</v>
      </c>
      <c r="AA84" s="20">
        <v>89.743589743589737</v>
      </c>
      <c r="AB84" s="20">
        <v>89.375</v>
      </c>
      <c r="AC84" s="213">
        <v>92.948717948717942</v>
      </c>
      <c r="AD84" s="211" t="s">
        <v>872</v>
      </c>
      <c r="AE84" s="212">
        <v>89.466176470588238</v>
      </c>
      <c r="AF84" s="20">
        <v>89.705882352941174</v>
      </c>
      <c r="AG84" s="20">
        <v>88.235294117647058</v>
      </c>
      <c r="AH84" s="20">
        <v>89.705882352941174</v>
      </c>
      <c r="AI84" s="20">
        <v>92.647058823529406</v>
      </c>
      <c r="AJ84" s="20">
        <v>88.235294117647058</v>
      </c>
      <c r="AK84" s="20">
        <v>88.235294117647058</v>
      </c>
      <c r="AL84" s="213">
        <v>89.705882352941174</v>
      </c>
    </row>
    <row r="85" spans="1:38" ht="15" customHeight="1">
      <c r="A85" s="66"/>
      <c r="B85" s="76" t="s">
        <v>64</v>
      </c>
      <c r="C85" s="211" t="s">
        <v>1298</v>
      </c>
      <c r="D85" s="212">
        <v>93.82502111694275</v>
      </c>
      <c r="E85" s="20">
        <v>90.535714285714292</v>
      </c>
      <c r="F85" s="20">
        <v>92.321428571428569</v>
      </c>
      <c r="G85" s="20">
        <v>95</v>
      </c>
      <c r="H85" s="20">
        <v>96.607142857142861</v>
      </c>
      <c r="I85" s="20">
        <v>95.863309352517987</v>
      </c>
      <c r="J85" s="20">
        <v>92.5</v>
      </c>
      <c r="K85" s="213">
        <v>95.357142857142861</v>
      </c>
      <c r="L85" s="211" t="s">
        <v>1009</v>
      </c>
      <c r="M85" s="212">
        <v>94.725314116539181</v>
      </c>
      <c r="N85" s="20">
        <v>92.134831460674164</v>
      </c>
      <c r="O85" s="20">
        <v>93.258426966292134</v>
      </c>
      <c r="P85" s="20">
        <v>95.786516853932582</v>
      </c>
      <c r="Q85" s="20">
        <v>97.19101123595506</v>
      </c>
      <c r="R85" s="20">
        <v>97.159090909090907</v>
      </c>
      <c r="S85" s="20">
        <v>92.415730337078656</v>
      </c>
      <c r="T85" s="213">
        <v>96.629213483146074</v>
      </c>
      <c r="U85" s="211" t="s">
        <v>943</v>
      </c>
      <c r="V85" s="212">
        <v>91.892567567567568</v>
      </c>
      <c r="W85" s="20">
        <v>86.486486486486484</v>
      </c>
      <c r="X85" s="20">
        <v>91.21621621621621</v>
      </c>
      <c r="Y85" s="20">
        <v>93.243243243243242</v>
      </c>
      <c r="Z85" s="20">
        <v>94.594594594594597</v>
      </c>
      <c r="AA85" s="20">
        <v>93.243243243243242</v>
      </c>
      <c r="AB85" s="20">
        <v>92.567567567567565</v>
      </c>
      <c r="AC85" s="213">
        <v>93.243243243243242</v>
      </c>
      <c r="AD85" s="211" t="s">
        <v>867</v>
      </c>
      <c r="AE85" s="212">
        <v>93.208928571428558</v>
      </c>
      <c r="AF85" s="20">
        <v>91.071428571428569</v>
      </c>
      <c r="AG85" s="20">
        <v>89.285714285714292</v>
      </c>
      <c r="AH85" s="20">
        <v>94.642857142857139</v>
      </c>
      <c r="AI85" s="20">
        <v>98.214285714285708</v>
      </c>
      <c r="AJ85" s="20">
        <v>94.642857142857139</v>
      </c>
      <c r="AK85" s="20">
        <v>92.857142857142861</v>
      </c>
      <c r="AL85" s="213">
        <v>92.857142857142861</v>
      </c>
    </row>
    <row r="86" spans="1:38" ht="15" customHeight="1">
      <c r="A86" s="66"/>
      <c r="B86" s="76" t="s">
        <v>65</v>
      </c>
      <c r="C86" s="211" t="s">
        <v>1141</v>
      </c>
      <c r="D86" s="212">
        <v>94.520440544361165</v>
      </c>
      <c r="E86" s="20">
        <v>92.879746835443044</v>
      </c>
      <c r="F86" s="20">
        <v>93.512658227848107</v>
      </c>
      <c r="G86" s="20">
        <v>94.778481012658233</v>
      </c>
      <c r="H86" s="20">
        <v>96.993670886075947</v>
      </c>
      <c r="I86" s="20">
        <v>96.677215189873422</v>
      </c>
      <c r="J86" s="20">
        <v>92.515923566878982</v>
      </c>
      <c r="K86" s="213">
        <v>95.352564102564102</v>
      </c>
      <c r="L86" s="211" t="s">
        <v>1087</v>
      </c>
      <c r="M86" s="212">
        <v>94.697110215053755</v>
      </c>
      <c r="N86" s="20">
        <v>91.666666666666671</v>
      </c>
      <c r="O86" s="20">
        <v>93.27956989247312</v>
      </c>
      <c r="P86" s="20">
        <v>95.161290322580641</v>
      </c>
      <c r="Q86" s="20">
        <v>97.849462365591393</v>
      </c>
      <c r="R86" s="20">
        <v>97.311827956989248</v>
      </c>
      <c r="S86" s="20">
        <v>94.021739130434781</v>
      </c>
      <c r="T86" s="213">
        <v>95.430107526881727</v>
      </c>
      <c r="U86" s="211" t="s">
        <v>1285</v>
      </c>
      <c r="V86" s="212">
        <v>95.172246869762404</v>
      </c>
      <c r="W86" s="20">
        <v>95.108695652173907</v>
      </c>
      <c r="X86" s="20">
        <v>94.021739130434781</v>
      </c>
      <c r="Y86" s="20">
        <v>95.108695652173907</v>
      </c>
      <c r="Z86" s="20">
        <v>97.826086956521735</v>
      </c>
      <c r="AA86" s="20">
        <v>96.739130434782609</v>
      </c>
      <c r="AB86" s="20">
        <v>90.760869565217391</v>
      </c>
      <c r="AC86" s="213">
        <v>97.159090909090907</v>
      </c>
      <c r="AD86" s="211" t="s">
        <v>871</v>
      </c>
      <c r="AE86" s="212">
        <v>92.077631578947361</v>
      </c>
      <c r="AF86" s="20">
        <v>93.421052631578945</v>
      </c>
      <c r="AG86" s="20">
        <v>93.421052631578945</v>
      </c>
      <c r="AH86" s="20">
        <v>92.10526315789474</v>
      </c>
      <c r="AI86" s="20">
        <v>90.78947368421052</v>
      </c>
      <c r="AJ86" s="20">
        <v>93.421052631578945</v>
      </c>
      <c r="AK86" s="20">
        <v>89.473684210526315</v>
      </c>
      <c r="AL86" s="213">
        <v>90.78947368421052</v>
      </c>
    </row>
    <row r="87" spans="1:38" ht="15" customHeight="1">
      <c r="A87" s="66"/>
      <c r="B87" s="76" t="s">
        <v>66</v>
      </c>
      <c r="C87" s="211" t="s">
        <v>1306</v>
      </c>
      <c r="D87" s="212">
        <v>94.072047774232203</v>
      </c>
      <c r="E87" s="20">
        <v>91.747572815533985</v>
      </c>
      <c r="F87" s="20">
        <v>93.082524271844662</v>
      </c>
      <c r="G87" s="20">
        <v>95.388349514563103</v>
      </c>
      <c r="H87" s="20">
        <v>96.480582524271838</v>
      </c>
      <c r="I87" s="20">
        <v>94.146341463414629</v>
      </c>
      <c r="J87" s="20">
        <v>92.682926829268297</v>
      </c>
      <c r="K87" s="213">
        <v>95.995145631067956</v>
      </c>
      <c r="L87" s="211" t="s">
        <v>1089</v>
      </c>
      <c r="M87" s="212">
        <v>94.518162393162385</v>
      </c>
      <c r="N87" s="20">
        <v>92.09401709401709</v>
      </c>
      <c r="O87" s="20">
        <v>92.948717948717942</v>
      </c>
      <c r="P87" s="20">
        <v>95.726495726495727</v>
      </c>
      <c r="Q87" s="20">
        <v>97.222222222222229</v>
      </c>
      <c r="R87" s="20">
        <v>95.299145299145295</v>
      </c>
      <c r="S87" s="20">
        <v>93.103448275862064</v>
      </c>
      <c r="T87" s="213">
        <v>96.581196581196579</v>
      </c>
      <c r="U87" s="211" t="s">
        <v>852</v>
      </c>
      <c r="V87" s="212">
        <v>93.254560023310049</v>
      </c>
      <c r="W87" s="20">
        <v>91.40625</v>
      </c>
      <c r="X87" s="20">
        <v>92.96875</v>
      </c>
      <c r="Y87" s="20">
        <v>93.75</v>
      </c>
      <c r="Z87" s="20">
        <v>95.3125</v>
      </c>
      <c r="AA87" s="20">
        <v>92.857142857142861</v>
      </c>
      <c r="AB87" s="20">
        <v>92.1875</v>
      </c>
      <c r="AC87" s="213">
        <v>94.921875</v>
      </c>
      <c r="AD87" s="211" t="s">
        <v>945</v>
      </c>
      <c r="AE87" s="212">
        <v>94.077000000000012</v>
      </c>
      <c r="AF87" s="20">
        <v>91</v>
      </c>
      <c r="AG87" s="20">
        <v>94</v>
      </c>
      <c r="AH87" s="20">
        <v>98</v>
      </c>
      <c r="AI87" s="20">
        <v>96</v>
      </c>
      <c r="AJ87" s="20">
        <v>92</v>
      </c>
      <c r="AK87" s="20">
        <v>92</v>
      </c>
      <c r="AL87" s="213">
        <v>96</v>
      </c>
    </row>
    <row r="88" spans="1:38" ht="15" customHeight="1">
      <c r="A88" s="66"/>
      <c r="B88" s="76" t="s">
        <v>67</v>
      </c>
      <c r="C88" s="211" t="s">
        <v>1227</v>
      </c>
      <c r="D88" s="212">
        <v>92.958390410958941</v>
      </c>
      <c r="E88" s="20">
        <v>89.897260273972606</v>
      </c>
      <c r="F88" s="20">
        <v>91.438356164383563</v>
      </c>
      <c r="G88" s="20">
        <v>93.664383561643831</v>
      </c>
      <c r="H88" s="20">
        <v>96.232876712328761</v>
      </c>
      <c r="I88" s="20">
        <v>94.270833333333329</v>
      </c>
      <c r="J88" s="20">
        <v>91.896551724137936</v>
      </c>
      <c r="K88" s="213">
        <v>94.65517241379311</v>
      </c>
      <c r="L88" s="211" t="s">
        <v>1027</v>
      </c>
      <c r="M88" s="212">
        <v>93.589117647058856</v>
      </c>
      <c r="N88" s="20">
        <v>90</v>
      </c>
      <c r="O88" s="20">
        <v>92.647058823529406</v>
      </c>
      <c r="P88" s="20">
        <v>94.411764705882348</v>
      </c>
      <c r="Q88" s="20">
        <v>97.058823529411768</v>
      </c>
      <c r="R88" s="20">
        <v>96.084337349397586</v>
      </c>
      <c r="S88" s="20">
        <v>91.36904761904762</v>
      </c>
      <c r="T88" s="213">
        <v>95</v>
      </c>
      <c r="U88" s="211" t="s">
        <v>948</v>
      </c>
      <c r="V88" s="212">
        <v>91.637790697674419</v>
      </c>
      <c r="W88" s="20">
        <v>88.95348837209302</v>
      </c>
      <c r="X88" s="20">
        <v>88.95348837209302</v>
      </c>
      <c r="Y88" s="20">
        <v>91.860465116279073</v>
      </c>
      <c r="Z88" s="20">
        <v>95.348837209302332</v>
      </c>
      <c r="AA88" s="20">
        <v>91.860465116279073</v>
      </c>
      <c r="AB88" s="20">
        <v>91.279069767441854</v>
      </c>
      <c r="AC88" s="213">
        <v>94.767441860465112</v>
      </c>
      <c r="AD88" s="211" t="s">
        <v>856</v>
      </c>
      <c r="AE88" s="212">
        <v>93.134722222222223</v>
      </c>
      <c r="AF88" s="20">
        <v>91.666666666666671</v>
      </c>
      <c r="AG88" s="20">
        <v>91.666666666666671</v>
      </c>
      <c r="AH88" s="20">
        <v>94.444444444444443</v>
      </c>
      <c r="AI88" s="20">
        <v>94.444444444444443</v>
      </c>
      <c r="AJ88" s="20">
        <v>91.666666666666671</v>
      </c>
      <c r="AK88" s="20">
        <v>95.833333333333329</v>
      </c>
      <c r="AL88" s="213">
        <v>92.647058823529406</v>
      </c>
    </row>
    <row r="89" spans="1:38" ht="15" customHeight="1">
      <c r="A89" s="66"/>
      <c r="B89" s="76" t="s">
        <v>68</v>
      </c>
      <c r="C89" s="211" t="s">
        <v>1227</v>
      </c>
      <c r="D89" s="212">
        <v>95.317808219178062</v>
      </c>
      <c r="E89" s="20">
        <v>93.493150684931507</v>
      </c>
      <c r="F89" s="20">
        <v>95.034246575342465</v>
      </c>
      <c r="G89" s="20">
        <v>96.404109589041099</v>
      </c>
      <c r="H89" s="20">
        <v>97.089041095890408</v>
      </c>
      <c r="I89" s="20">
        <v>96.232876712328761</v>
      </c>
      <c r="J89" s="20">
        <v>92.808219178082197</v>
      </c>
      <c r="K89" s="213">
        <v>96.896551724137936</v>
      </c>
      <c r="L89" s="211" t="s">
        <v>1009</v>
      </c>
      <c r="M89" s="212">
        <v>95.665168539325805</v>
      </c>
      <c r="N89" s="20">
        <v>93.258426966292134</v>
      </c>
      <c r="O89" s="20">
        <v>95.50561797752809</v>
      </c>
      <c r="P89" s="20">
        <v>97.471910112359552</v>
      </c>
      <c r="Q89" s="20">
        <v>97.471910112359552</v>
      </c>
      <c r="R89" s="20">
        <v>97.471910112359552</v>
      </c>
      <c r="S89" s="20">
        <v>92.415730337078656</v>
      </c>
      <c r="T89" s="213">
        <v>96.875</v>
      </c>
      <c r="U89" s="211" t="s">
        <v>947</v>
      </c>
      <c r="V89" s="212">
        <v>95.176874999999995</v>
      </c>
      <c r="W89" s="20">
        <v>95</v>
      </c>
      <c r="X89" s="20">
        <v>95.625</v>
      </c>
      <c r="Y89" s="20">
        <v>95.625</v>
      </c>
      <c r="Z89" s="20">
        <v>96.25</v>
      </c>
      <c r="AA89" s="20">
        <v>94.375</v>
      </c>
      <c r="AB89" s="20">
        <v>92.5</v>
      </c>
      <c r="AC89" s="213">
        <v>96.875</v>
      </c>
      <c r="AD89" s="211" t="s">
        <v>872</v>
      </c>
      <c r="AE89" s="212">
        <v>93.830882352941174</v>
      </c>
      <c r="AF89" s="20">
        <v>91.17647058823529</v>
      </c>
      <c r="AG89" s="20">
        <v>91.17647058823529</v>
      </c>
      <c r="AH89" s="20">
        <v>92.647058823529406</v>
      </c>
      <c r="AI89" s="20">
        <v>97.058823529411768</v>
      </c>
      <c r="AJ89" s="20">
        <v>94.117647058823536</v>
      </c>
      <c r="AK89" s="20">
        <v>95.588235294117652</v>
      </c>
      <c r="AL89" s="213">
        <v>97.058823529411768</v>
      </c>
    </row>
    <row r="90" spans="1:38" ht="15" customHeight="1">
      <c r="A90" s="66"/>
      <c r="B90" s="76" t="s">
        <v>71</v>
      </c>
      <c r="C90" s="211" t="s">
        <v>1134</v>
      </c>
      <c r="D90" s="212">
        <v>93.892294128177596</v>
      </c>
      <c r="E90" s="20">
        <v>91.578947368421055</v>
      </c>
      <c r="F90" s="20">
        <v>92.763157894736835</v>
      </c>
      <c r="G90" s="20">
        <v>95.39473684210526</v>
      </c>
      <c r="H90" s="20">
        <v>96.315789473684205</v>
      </c>
      <c r="I90" s="20">
        <v>95.131578947368425</v>
      </c>
      <c r="J90" s="20">
        <v>91.402116402116405</v>
      </c>
      <c r="K90" s="213">
        <v>95.899470899470899</v>
      </c>
      <c r="L90" s="211" t="s">
        <v>1177</v>
      </c>
      <c r="M90" s="212">
        <v>95.212610619469061</v>
      </c>
      <c r="N90" s="20">
        <v>92.256637168141594</v>
      </c>
      <c r="O90" s="20">
        <v>94.026548672566378</v>
      </c>
      <c r="P90" s="20">
        <v>97.123893805309734</v>
      </c>
      <c r="Q90" s="20">
        <v>97.56637168141593</v>
      </c>
      <c r="R90" s="20">
        <v>97.345132743362825</v>
      </c>
      <c r="S90" s="20">
        <v>91.964285714285708</v>
      </c>
      <c r="T90" s="213">
        <v>97.56637168141593</v>
      </c>
      <c r="U90" s="211" t="s">
        <v>980</v>
      </c>
      <c r="V90" s="212">
        <v>90.979743351886228</v>
      </c>
      <c r="W90" s="20">
        <v>90</v>
      </c>
      <c r="X90" s="20">
        <v>89.545454545454547</v>
      </c>
      <c r="Y90" s="20">
        <v>91.818181818181813</v>
      </c>
      <c r="Z90" s="20">
        <v>93.63636363636364</v>
      </c>
      <c r="AA90" s="20">
        <v>90.909090909090907</v>
      </c>
      <c r="AB90" s="20">
        <v>90.454545454545453</v>
      </c>
      <c r="AC90" s="213">
        <v>91.666666666666671</v>
      </c>
      <c r="AD90" s="211" t="s">
        <v>941</v>
      </c>
      <c r="AE90" s="212">
        <v>94.392045454545453</v>
      </c>
      <c r="AF90" s="20">
        <v>92.045454545454547</v>
      </c>
      <c r="AG90" s="20">
        <v>94.318181818181813</v>
      </c>
      <c r="AH90" s="20">
        <v>95.454545454545453</v>
      </c>
      <c r="AI90" s="20">
        <v>96.590909090909093</v>
      </c>
      <c r="AJ90" s="20">
        <v>94.318181818181813</v>
      </c>
      <c r="AK90" s="20">
        <v>90.909090909090907</v>
      </c>
      <c r="AL90" s="213">
        <v>97.727272727272734</v>
      </c>
    </row>
    <row r="91" spans="1:38" ht="15" customHeight="1">
      <c r="A91" s="66"/>
      <c r="B91" s="76" t="s">
        <v>74</v>
      </c>
      <c r="C91" s="211" t="s">
        <v>1183</v>
      </c>
      <c r="D91" s="212">
        <v>95.205281690140879</v>
      </c>
      <c r="E91" s="20">
        <v>93.1924882629108</v>
      </c>
      <c r="F91" s="20">
        <v>94.953051643192495</v>
      </c>
      <c r="G91" s="20">
        <v>96.478873239436624</v>
      </c>
      <c r="H91" s="20">
        <v>97.300469483568079</v>
      </c>
      <c r="I91" s="20">
        <v>95.872641509433961</v>
      </c>
      <c r="J91" s="20">
        <v>93.160377358490564</v>
      </c>
      <c r="K91" s="213">
        <v>96.10849056603773</v>
      </c>
      <c r="L91" s="211" t="s">
        <v>1091</v>
      </c>
      <c r="M91" s="212">
        <v>96.740310077519396</v>
      </c>
      <c r="N91" s="20">
        <v>95.542635658914733</v>
      </c>
      <c r="O91" s="20">
        <v>96.31782945736434</v>
      </c>
      <c r="P91" s="20">
        <v>98.255813953488371</v>
      </c>
      <c r="Q91" s="20">
        <v>98.449612403100772</v>
      </c>
      <c r="R91" s="20">
        <v>97.4609375</v>
      </c>
      <c r="S91" s="20">
        <v>94.3359375</v>
      </c>
      <c r="T91" s="213">
        <v>97.286821705426362</v>
      </c>
      <c r="U91" s="211" t="s">
        <v>986</v>
      </c>
      <c r="V91" s="212">
        <v>92.208196721311452</v>
      </c>
      <c r="W91" s="20">
        <v>88.93442622950819</v>
      </c>
      <c r="X91" s="20">
        <v>91.803278688524586</v>
      </c>
      <c r="Y91" s="20">
        <v>93.032786885245898</v>
      </c>
      <c r="Z91" s="20">
        <v>95.081967213114751</v>
      </c>
      <c r="AA91" s="20">
        <v>92.622950819672127</v>
      </c>
      <c r="AB91" s="20">
        <v>90.983606557377044</v>
      </c>
      <c r="AC91" s="213">
        <v>94.166666666666671</v>
      </c>
      <c r="AD91" s="211" t="s">
        <v>875</v>
      </c>
      <c r="AE91" s="212">
        <v>94.544565217391309</v>
      </c>
      <c r="AF91" s="20">
        <v>91.304347826086953</v>
      </c>
      <c r="AG91" s="20">
        <v>95.652173913043484</v>
      </c>
      <c r="AH91" s="20">
        <v>95.652173913043484</v>
      </c>
      <c r="AI91" s="20">
        <v>96.739130434782609</v>
      </c>
      <c r="AJ91" s="20">
        <v>95.652173913043484</v>
      </c>
      <c r="AK91" s="20">
        <v>92.391304347826093</v>
      </c>
      <c r="AL91" s="213">
        <v>94.565217391304344</v>
      </c>
    </row>
    <row r="92" spans="1:38" ht="15" customHeight="1">
      <c r="A92" s="66"/>
      <c r="B92" s="76" t="s">
        <v>75</v>
      </c>
      <c r="C92" s="211" t="s">
        <v>1299</v>
      </c>
      <c r="D92" s="212">
        <v>93.67644927536233</v>
      </c>
      <c r="E92" s="20">
        <v>90.700483091787433</v>
      </c>
      <c r="F92" s="20">
        <v>92.874396135265698</v>
      </c>
      <c r="G92" s="20">
        <v>95.410628019323667</v>
      </c>
      <c r="H92" s="20">
        <v>96.014492753623188</v>
      </c>
      <c r="I92" s="20">
        <v>95.266990291262132</v>
      </c>
      <c r="J92" s="20">
        <v>91.183574879227052</v>
      </c>
      <c r="K92" s="213">
        <v>95.145631067961162</v>
      </c>
      <c r="L92" s="211" t="s">
        <v>1089</v>
      </c>
      <c r="M92" s="212">
        <v>93.392948717948741</v>
      </c>
      <c r="N92" s="20">
        <v>89.529914529914535</v>
      </c>
      <c r="O92" s="20">
        <v>92.307692307692307</v>
      </c>
      <c r="P92" s="20">
        <v>95.299145299145295</v>
      </c>
      <c r="Q92" s="20">
        <v>95.299145299145295</v>
      </c>
      <c r="R92" s="20">
        <v>95.085470085470092</v>
      </c>
      <c r="S92" s="20">
        <v>91.666666666666671</v>
      </c>
      <c r="T92" s="213">
        <v>96.15384615384616</v>
      </c>
      <c r="U92" s="211" t="s">
        <v>994</v>
      </c>
      <c r="V92" s="212">
        <v>94.664230769230755</v>
      </c>
      <c r="W92" s="20">
        <v>93.07692307692308</v>
      </c>
      <c r="X92" s="20">
        <v>93.461538461538467</v>
      </c>
      <c r="Y92" s="20">
        <v>95.769230769230774</v>
      </c>
      <c r="Z92" s="20">
        <v>97.692307692307693</v>
      </c>
      <c r="AA92" s="20">
        <v>95.703125</v>
      </c>
      <c r="AB92" s="20">
        <v>91.92307692307692</v>
      </c>
      <c r="AC92" s="213">
        <v>95.3125</v>
      </c>
      <c r="AD92" s="211" t="s">
        <v>945</v>
      </c>
      <c r="AE92" s="212">
        <v>92.435000000000002</v>
      </c>
      <c r="AF92" s="20">
        <v>90</v>
      </c>
      <c r="AG92" s="20">
        <v>94</v>
      </c>
      <c r="AH92" s="20">
        <v>95</v>
      </c>
      <c r="AI92" s="20">
        <v>95</v>
      </c>
      <c r="AJ92" s="20">
        <v>95</v>
      </c>
      <c r="AK92" s="20">
        <v>87</v>
      </c>
      <c r="AL92" s="213">
        <v>90</v>
      </c>
    </row>
    <row r="93" spans="1:38" ht="15" customHeight="1">
      <c r="A93" s="66"/>
      <c r="B93" s="76" t="s">
        <v>77</v>
      </c>
      <c r="C93" s="211" t="s">
        <v>1097</v>
      </c>
      <c r="D93" s="212">
        <v>94.406615362459831</v>
      </c>
      <c r="E93" s="20">
        <v>91.764705882352942</v>
      </c>
      <c r="F93" s="20">
        <v>93.088235294117652</v>
      </c>
      <c r="G93" s="20">
        <v>95.294117647058826</v>
      </c>
      <c r="H93" s="20">
        <v>96.911764705882348</v>
      </c>
      <c r="I93" s="20">
        <v>96.029411764705884</v>
      </c>
      <c r="J93" s="20">
        <v>93.382352941176464</v>
      </c>
      <c r="K93" s="213">
        <v>95.833333333333329</v>
      </c>
      <c r="L93" s="211" t="s">
        <v>1022</v>
      </c>
      <c r="M93" s="212">
        <v>94.803297978030429</v>
      </c>
      <c r="N93" s="20">
        <v>92.079207920792072</v>
      </c>
      <c r="O93" s="20">
        <v>93.56435643564356</v>
      </c>
      <c r="P93" s="20">
        <v>95.297029702970292</v>
      </c>
      <c r="Q93" s="20">
        <v>97.772277227722768</v>
      </c>
      <c r="R93" s="20">
        <v>97.277227722772281</v>
      </c>
      <c r="S93" s="20">
        <v>92.821782178217816</v>
      </c>
      <c r="T93" s="213">
        <v>96.5</v>
      </c>
      <c r="U93" s="211" t="s">
        <v>1095</v>
      </c>
      <c r="V93" s="212">
        <v>93.828571428571436</v>
      </c>
      <c r="W93" s="20">
        <v>91.836734693877546</v>
      </c>
      <c r="X93" s="20">
        <v>92.34693877551021</v>
      </c>
      <c r="Y93" s="20">
        <v>94.897959183673464</v>
      </c>
      <c r="Z93" s="20">
        <v>95.408163265306129</v>
      </c>
      <c r="AA93" s="20">
        <v>93.877551020408163</v>
      </c>
      <c r="AB93" s="20">
        <v>94.387755102040813</v>
      </c>
      <c r="AC93" s="213">
        <v>94.897959183673464</v>
      </c>
      <c r="AD93" s="211" t="s">
        <v>860</v>
      </c>
      <c r="AE93" s="212">
        <v>93.819575791855215</v>
      </c>
      <c r="AF93" s="20">
        <v>90</v>
      </c>
      <c r="AG93" s="20">
        <v>92.5</v>
      </c>
      <c r="AH93" s="20">
        <v>96.25</v>
      </c>
      <c r="AI93" s="20">
        <v>96.25</v>
      </c>
      <c r="AJ93" s="20">
        <v>95</v>
      </c>
      <c r="AK93" s="20">
        <v>93.75</v>
      </c>
      <c r="AL93" s="213">
        <v>94.736842105263165</v>
      </c>
    </row>
    <row r="94" spans="1:38" ht="15" customHeight="1">
      <c r="A94" s="66"/>
      <c r="B94" s="76" t="s">
        <v>79</v>
      </c>
      <c r="C94" s="211" t="s">
        <v>1043</v>
      </c>
      <c r="D94" s="212">
        <v>96.359033613445376</v>
      </c>
      <c r="E94" s="20">
        <v>95.798319327731093</v>
      </c>
      <c r="F94" s="20">
        <v>96.638655462184872</v>
      </c>
      <c r="G94" s="20">
        <v>96.638655462184872</v>
      </c>
      <c r="H94" s="20">
        <v>97.268907563025209</v>
      </c>
      <c r="I94" s="20">
        <v>97.268907563025209</v>
      </c>
      <c r="J94" s="20">
        <v>93.803418803418808</v>
      </c>
      <c r="K94" s="213">
        <v>97.058823529411768</v>
      </c>
      <c r="L94" s="211" t="s">
        <v>986</v>
      </c>
      <c r="M94" s="212">
        <v>96.424590163934425</v>
      </c>
      <c r="N94" s="20">
        <v>96.311475409836063</v>
      </c>
      <c r="O94" s="20">
        <v>95.901639344262293</v>
      </c>
      <c r="P94" s="20">
        <v>96.721311475409834</v>
      </c>
      <c r="Q94" s="20">
        <v>97.540983606557376</v>
      </c>
      <c r="R94" s="20">
        <v>97.131147540983605</v>
      </c>
      <c r="S94" s="20">
        <v>93.75</v>
      </c>
      <c r="T94" s="213">
        <v>97.950819672131146</v>
      </c>
      <c r="U94" s="211" t="s">
        <v>859</v>
      </c>
      <c r="V94" s="212">
        <v>96.795731707317074</v>
      </c>
      <c r="W94" s="20">
        <v>95.731707317073173</v>
      </c>
      <c r="X94" s="20">
        <v>97.560975609756099</v>
      </c>
      <c r="Y94" s="20">
        <v>96.341463414634148</v>
      </c>
      <c r="Z94" s="20">
        <v>98.170731707317074</v>
      </c>
      <c r="AA94" s="20">
        <v>98.170731707317074</v>
      </c>
      <c r="AB94" s="20">
        <v>95</v>
      </c>
      <c r="AC94" s="213">
        <v>96.341463414634148</v>
      </c>
      <c r="AD94" s="211" t="s">
        <v>872</v>
      </c>
      <c r="AE94" s="212">
        <v>95.070588235294139</v>
      </c>
      <c r="AF94" s="20">
        <v>94.117647058823536</v>
      </c>
      <c r="AG94" s="20">
        <v>97.058823529411768</v>
      </c>
      <c r="AH94" s="20">
        <v>97.058823529411768</v>
      </c>
      <c r="AI94" s="20">
        <v>94.117647058823536</v>
      </c>
      <c r="AJ94" s="20">
        <v>95.588235294117652</v>
      </c>
      <c r="AK94" s="20">
        <v>91.17647058823529</v>
      </c>
      <c r="AL94" s="213">
        <v>95.588235294117652</v>
      </c>
    </row>
    <row r="95" spans="1:38" ht="15" customHeight="1">
      <c r="A95" s="66"/>
      <c r="B95" s="76" t="s">
        <v>80</v>
      </c>
      <c r="C95" s="211" t="s">
        <v>1307</v>
      </c>
      <c r="D95" s="212">
        <v>95.597264150943374</v>
      </c>
      <c r="E95" s="20">
        <v>94.056603773584911</v>
      </c>
      <c r="F95" s="20">
        <v>94.716981132075475</v>
      </c>
      <c r="G95" s="20">
        <v>96.698113207547166</v>
      </c>
      <c r="H95" s="20">
        <v>97.169811320754718</v>
      </c>
      <c r="I95" s="20">
        <v>95.754716981132077</v>
      </c>
      <c r="J95" s="20">
        <v>94.245283018867923</v>
      </c>
      <c r="K95" s="213">
        <v>97.348484848484844</v>
      </c>
      <c r="L95" s="211" t="s">
        <v>1143</v>
      </c>
      <c r="M95" s="212">
        <v>96.665127388535041</v>
      </c>
      <c r="N95" s="20">
        <v>95.541401273885356</v>
      </c>
      <c r="O95" s="20">
        <v>96.019108280254784</v>
      </c>
      <c r="P95" s="20">
        <v>97.452229299363054</v>
      </c>
      <c r="Q95" s="20">
        <v>98.407643312101911</v>
      </c>
      <c r="R95" s="20">
        <v>97.611464968152873</v>
      </c>
      <c r="S95" s="20">
        <v>94.267515923566876</v>
      </c>
      <c r="T95" s="213">
        <v>98.07692307692308</v>
      </c>
      <c r="U95" s="211" t="s">
        <v>849</v>
      </c>
      <c r="V95" s="212">
        <v>92.927439024390253</v>
      </c>
      <c r="W95" s="20">
        <v>89.939024390243901</v>
      </c>
      <c r="X95" s="20">
        <v>91.463414634146346</v>
      </c>
      <c r="Y95" s="20">
        <v>94.817073170731703</v>
      </c>
      <c r="Z95" s="20">
        <v>94.512195121951223</v>
      </c>
      <c r="AA95" s="20">
        <v>91.463414634146346</v>
      </c>
      <c r="AB95" s="20">
        <v>93.597560975609753</v>
      </c>
      <c r="AC95" s="213">
        <v>96.036585365853654</v>
      </c>
      <c r="AD95" s="211" t="s">
        <v>873</v>
      </c>
      <c r="AE95" s="212">
        <v>97.569230769230771</v>
      </c>
      <c r="AF95" s="20">
        <v>98.07692307692308</v>
      </c>
      <c r="AG95" s="20">
        <v>97.115384615384613</v>
      </c>
      <c r="AH95" s="20">
        <v>98.07692307692308</v>
      </c>
      <c r="AI95" s="20">
        <v>98.07692307692308</v>
      </c>
      <c r="AJ95" s="20">
        <v>98.07692307692308</v>
      </c>
      <c r="AK95" s="20">
        <v>96.15384615384616</v>
      </c>
      <c r="AL95" s="213">
        <v>97.115384615384613</v>
      </c>
    </row>
    <row r="96" spans="1:38" ht="15" customHeight="1">
      <c r="A96" s="66"/>
      <c r="B96" s="76" t="s">
        <v>81</v>
      </c>
      <c r="C96" s="211" t="s">
        <v>1308</v>
      </c>
      <c r="D96" s="212">
        <v>94.352838427947574</v>
      </c>
      <c r="E96" s="20">
        <v>93.231441048034938</v>
      </c>
      <c r="F96" s="20">
        <v>93.668122270742359</v>
      </c>
      <c r="G96" s="20">
        <v>95.08733624454149</v>
      </c>
      <c r="H96" s="20">
        <v>96.615720524017462</v>
      </c>
      <c r="I96" s="20">
        <v>95.633187772925766</v>
      </c>
      <c r="J96" s="20">
        <v>91.008771929824562</v>
      </c>
      <c r="K96" s="213">
        <v>95.833333333333329</v>
      </c>
      <c r="L96" s="211" t="s">
        <v>1221</v>
      </c>
      <c r="M96" s="212">
        <v>94.650187969924801</v>
      </c>
      <c r="N96" s="20">
        <v>93.609022556390983</v>
      </c>
      <c r="O96" s="20">
        <v>93.796992481203006</v>
      </c>
      <c r="P96" s="20">
        <v>96.240601503759393</v>
      </c>
      <c r="Q96" s="20">
        <v>97.180451127819552</v>
      </c>
      <c r="R96" s="20">
        <v>96.240601503759393</v>
      </c>
      <c r="S96" s="20">
        <v>90.340909090909093</v>
      </c>
      <c r="T96" s="213">
        <v>95.864661654135332</v>
      </c>
      <c r="U96" s="211" t="s">
        <v>954</v>
      </c>
      <c r="V96" s="212">
        <v>95.026811594202897</v>
      </c>
      <c r="W96" s="20">
        <v>93.840579710144922</v>
      </c>
      <c r="X96" s="20">
        <v>94.927536231884062</v>
      </c>
      <c r="Y96" s="20">
        <v>94.565217391304344</v>
      </c>
      <c r="Z96" s="20">
        <v>96.376811594202906</v>
      </c>
      <c r="AA96" s="20">
        <v>95.652173913043484</v>
      </c>
      <c r="AB96" s="20">
        <v>93.840579710144922</v>
      </c>
      <c r="AC96" s="213">
        <v>96.32352941176471</v>
      </c>
      <c r="AD96" s="211" t="s">
        <v>879</v>
      </c>
      <c r="AE96" s="212">
        <v>91.165740740740716</v>
      </c>
      <c r="AF96" s="20">
        <v>89.81481481481481</v>
      </c>
      <c r="AG96" s="20">
        <v>89.81481481481481</v>
      </c>
      <c r="AH96" s="20">
        <v>90.740740740740748</v>
      </c>
      <c r="AI96" s="20">
        <v>94.444444444444443</v>
      </c>
      <c r="AJ96" s="20">
        <v>92.592592592592595</v>
      </c>
      <c r="AK96" s="20">
        <v>87.037037037037038</v>
      </c>
      <c r="AL96" s="213">
        <v>94.444444444444443</v>
      </c>
    </row>
    <row r="97" spans="1:38" ht="15" customHeight="1">
      <c r="A97" s="66"/>
      <c r="B97" s="76" t="s">
        <v>82</v>
      </c>
      <c r="C97" s="211" t="s">
        <v>1309</v>
      </c>
      <c r="D97" s="212">
        <v>95.450883744800251</v>
      </c>
      <c r="E97" s="20">
        <v>93.459915611814353</v>
      </c>
      <c r="F97" s="20">
        <v>94.831223628691987</v>
      </c>
      <c r="G97" s="20">
        <v>95.147679324894511</v>
      </c>
      <c r="H97" s="20">
        <v>97.362869198312239</v>
      </c>
      <c r="I97" s="20">
        <v>97.317596566523605</v>
      </c>
      <c r="J97" s="20">
        <v>94.40928270042194</v>
      </c>
      <c r="K97" s="213">
        <v>96.729957805907176</v>
      </c>
      <c r="L97" s="211" t="s">
        <v>1091</v>
      </c>
      <c r="M97" s="212">
        <v>96.114248079815596</v>
      </c>
      <c r="N97" s="20">
        <v>94.379844961240309</v>
      </c>
      <c r="O97" s="20">
        <v>95.155038759689916</v>
      </c>
      <c r="P97" s="20">
        <v>95.542635658914733</v>
      </c>
      <c r="Q97" s="20">
        <v>98.449612403100772</v>
      </c>
      <c r="R97" s="20">
        <v>98.4375</v>
      </c>
      <c r="S97" s="20">
        <v>94.379844961240309</v>
      </c>
      <c r="T97" s="213">
        <v>97.868217054263567</v>
      </c>
      <c r="U97" s="211" t="s">
        <v>1012</v>
      </c>
      <c r="V97" s="212">
        <v>93.992043610398028</v>
      </c>
      <c r="W97" s="20">
        <v>91.77215189873418</v>
      </c>
      <c r="X97" s="20">
        <v>93.987341772151893</v>
      </c>
      <c r="Y97" s="20">
        <v>93.35443037974683</v>
      </c>
      <c r="Z97" s="20">
        <v>95.25316455696202</v>
      </c>
      <c r="AA97" s="20">
        <v>95.129870129870127</v>
      </c>
      <c r="AB97" s="20">
        <v>94.620253164556956</v>
      </c>
      <c r="AC97" s="213">
        <v>94.303797468354432</v>
      </c>
      <c r="AD97" s="211" t="s">
        <v>938</v>
      </c>
      <c r="AE97" s="212">
        <v>96.474137931034477</v>
      </c>
      <c r="AF97" s="20">
        <v>93.965517241379317</v>
      </c>
      <c r="AG97" s="20">
        <v>95.689655172413794</v>
      </c>
      <c r="AH97" s="20">
        <v>98.275862068965523</v>
      </c>
      <c r="AI97" s="20">
        <v>98.275862068965523</v>
      </c>
      <c r="AJ97" s="20">
        <v>98.214285714285708</v>
      </c>
      <c r="AK97" s="20">
        <v>93.965517241379317</v>
      </c>
      <c r="AL97" s="213">
        <v>98.275862068965523</v>
      </c>
    </row>
    <row r="98" spans="1:38" ht="15" customHeight="1">
      <c r="A98" s="66"/>
      <c r="B98" s="76" t="s">
        <v>84</v>
      </c>
      <c r="C98" s="211" t="s">
        <v>1214</v>
      </c>
      <c r="D98" s="212">
        <v>95.241569896580572</v>
      </c>
      <c r="E98" s="20">
        <v>92.61363636363636</v>
      </c>
      <c r="F98" s="20">
        <v>94.318181818181813</v>
      </c>
      <c r="G98" s="20">
        <v>96.306818181818187</v>
      </c>
      <c r="H98" s="20">
        <v>97.727272727272734</v>
      </c>
      <c r="I98" s="20">
        <v>96.857142857142861</v>
      </c>
      <c r="J98" s="20">
        <v>93.465909090909093</v>
      </c>
      <c r="K98" s="213">
        <v>96.714285714285708</v>
      </c>
      <c r="L98" s="211" t="s">
        <v>1021</v>
      </c>
      <c r="M98" s="212">
        <v>94.840584054351581</v>
      </c>
      <c r="N98" s="20">
        <v>91.75257731958763</v>
      </c>
      <c r="O98" s="20">
        <v>93.55670103092784</v>
      </c>
      <c r="P98" s="20">
        <v>96.391752577319593</v>
      </c>
      <c r="Q98" s="20">
        <v>97.422680412371136</v>
      </c>
      <c r="R98" s="20">
        <v>96.875</v>
      </c>
      <c r="S98" s="20">
        <v>93.298969072164951</v>
      </c>
      <c r="T98" s="213">
        <v>96.134020618556704</v>
      </c>
      <c r="U98" s="211" t="s">
        <v>995</v>
      </c>
      <c r="V98" s="212">
        <v>96.944818395194332</v>
      </c>
      <c r="W98" s="20">
        <v>95.175438596491233</v>
      </c>
      <c r="X98" s="20">
        <v>96.05263157894737</v>
      </c>
      <c r="Y98" s="20">
        <v>97.807017543859644</v>
      </c>
      <c r="Z98" s="20">
        <v>99.122807017543863</v>
      </c>
      <c r="AA98" s="20">
        <v>98.245614035087726</v>
      </c>
      <c r="AB98" s="20">
        <v>94.736842105263165</v>
      </c>
      <c r="AC98" s="213">
        <v>98.660714285714292</v>
      </c>
      <c r="AD98" s="211" t="s">
        <v>941</v>
      </c>
      <c r="AE98" s="212">
        <v>92.596590909090921</v>
      </c>
      <c r="AF98" s="20">
        <v>89.772727272727266</v>
      </c>
      <c r="AG98" s="20">
        <v>93.181818181818187</v>
      </c>
      <c r="AH98" s="20">
        <v>92.045454545454547</v>
      </c>
      <c r="AI98" s="20">
        <v>95.454545454545453</v>
      </c>
      <c r="AJ98" s="20">
        <v>93.181818181818187</v>
      </c>
      <c r="AK98" s="20">
        <v>90.909090909090907</v>
      </c>
      <c r="AL98" s="213">
        <v>94.318181818181813</v>
      </c>
    </row>
    <row r="99" spans="1:38" ht="15" customHeight="1">
      <c r="A99" s="66"/>
      <c r="B99" s="76" t="s">
        <v>83</v>
      </c>
      <c r="C99" s="211" t="s">
        <v>1220</v>
      </c>
      <c r="D99" s="212">
        <v>95.740236686390531</v>
      </c>
      <c r="E99" s="20">
        <v>93.934911242603548</v>
      </c>
      <c r="F99" s="20">
        <v>95.562130177514788</v>
      </c>
      <c r="G99" s="20">
        <v>96.301775147928993</v>
      </c>
      <c r="H99" s="20">
        <v>97.041420118343197</v>
      </c>
      <c r="I99" s="20">
        <v>96.89349112426035</v>
      </c>
      <c r="J99" s="20">
        <v>93.639053254437869</v>
      </c>
      <c r="K99" s="213">
        <v>97.470238095238102</v>
      </c>
      <c r="L99" s="211" t="s">
        <v>1020</v>
      </c>
      <c r="M99" s="212">
        <v>97.344949494949503</v>
      </c>
      <c r="N99" s="20">
        <v>96.717171717171723</v>
      </c>
      <c r="O99" s="20">
        <v>96.969696969696969</v>
      </c>
      <c r="P99" s="20">
        <v>98.737373737373744</v>
      </c>
      <c r="Q99" s="20">
        <v>98.737373737373744</v>
      </c>
      <c r="R99" s="20">
        <v>98.232323232323239</v>
      </c>
      <c r="S99" s="20">
        <v>94.191919191919197</v>
      </c>
      <c r="T99" s="213">
        <v>98.214285714285708</v>
      </c>
      <c r="U99" s="211" t="s">
        <v>956</v>
      </c>
      <c r="V99" s="212">
        <v>92.364500000000007</v>
      </c>
      <c r="W99" s="20">
        <v>87.5</v>
      </c>
      <c r="X99" s="20">
        <v>92</v>
      </c>
      <c r="Y99" s="20">
        <v>92.5</v>
      </c>
      <c r="Z99" s="20">
        <v>93.5</v>
      </c>
      <c r="AA99" s="20">
        <v>94.5</v>
      </c>
      <c r="AB99" s="20">
        <v>92</v>
      </c>
      <c r="AC99" s="213">
        <v>96</v>
      </c>
      <c r="AD99" s="211" t="s">
        <v>860</v>
      </c>
      <c r="AE99" s="212">
        <v>96.236249999999998</v>
      </c>
      <c r="AF99" s="20">
        <v>96.25</v>
      </c>
      <c r="AG99" s="20">
        <v>97.5</v>
      </c>
      <c r="AH99" s="20">
        <v>93.75</v>
      </c>
      <c r="AI99" s="20">
        <v>97.5</v>
      </c>
      <c r="AJ99" s="20">
        <v>96.25</v>
      </c>
      <c r="AK99" s="20">
        <v>95</v>
      </c>
      <c r="AL99" s="213">
        <v>97.5</v>
      </c>
    </row>
    <row r="100" spans="1:38" ht="15" customHeight="1">
      <c r="A100" s="66"/>
      <c r="B100" s="76" t="s">
        <v>69</v>
      </c>
      <c r="C100" s="211" t="s">
        <v>1013</v>
      </c>
      <c r="D100" s="212">
        <v>94.991592502696861</v>
      </c>
      <c r="E100" s="20">
        <v>93.689320388349515</v>
      </c>
      <c r="F100" s="20">
        <v>93.689320388349515</v>
      </c>
      <c r="G100" s="20">
        <v>94.902912621359221</v>
      </c>
      <c r="H100" s="20">
        <v>96.116504854368927</v>
      </c>
      <c r="I100" s="20">
        <v>96.359223300970868</v>
      </c>
      <c r="J100" s="20">
        <v>95.343137254901961</v>
      </c>
      <c r="K100" s="213">
        <v>95.873786407766985</v>
      </c>
      <c r="L100" s="211" t="s">
        <v>984</v>
      </c>
      <c r="M100" s="212">
        <v>96.403603927203051</v>
      </c>
      <c r="N100" s="20">
        <v>96.551724137931032</v>
      </c>
      <c r="O100" s="20">
        <v>95.689655172413794</v>
      </c>
      <c r="P100" s="20">
        <v>96.551724137931032</v>
      </c>
      <c r="Q100" s="20">
        <v>96.982758620689651</v>
      </c>
      <c r="R100" s="20">
        <v>98.275862068965523</v>
      </c>
      <c r="S100" s="20">
        <v>95.614035087719301</v>
      </c>
      <c r="T100" s="213">
        <v>95.689655172413794</v>
      </c>
      <c r="U100" s="211" t="s">
        <v>878</v>
      </c>
      <c r="V100" s="212">
        <v>91.79821428571428</v>
      </c>
      <c r="W100" s="20">
        <v>86.607142857142861</v>
      </c>
      <c r="X100" s="20">
        <v>89.285714285714292</v>
      </c>
      <c r="Y100" s="20">
        <v>91.964285714285708</v>
      </c>
      <c r="Z100" s="20">
        <v>94.642857142857139</v>
      </c>
      <c r="AA100" s="20">
        <v>93.75</v>
      </c>
      <c r="AB100" s="20">
        <v>93.75</v>
      </c>
      <c r="AC100" s="213">
        <v>94.642857142857139</v>
      </c>
      <c r="AD100" s="211" t="s">
        <v>872</v>
      </c>
      <c r="AE100" s="212">
        <v>95.433823529411768</v>
      </c>
      <c r="AF100" s="20">
        <v>95.588235294117652</v>
      </c>
      <c r="AG100" s="20">
        <v>94.117647058823536</v>
      </c>
      <c r="AH100" s="20">
        <v>94.117647058823536</v>
      </c>
      <c r="AI100" s="20">
        <v>95.588235294117652</v>
      </c>
      <c r="AJ100" s="20">
        <v>94.117647058823536</v>
      </c>
      <c r="AK100" s="20">
        <v>97.058823529411768</v>
      </c>
      <c r="AL100" s="213">
        <v>98.529411764705884</v>
      </c>
    </row>
    <row r="101" spans="1:38" ht="15" customHeight="1">
      <c r="A101" s="66"/>
      <c r="B101" s="76" t="s">
        <v>70</v>
      </c>
      <c r="C101" s="211" t="s">
        <v>998</v>
      </c>
      <c r="D101" s="212">
        <v>93.435539215686248</v>
      </c>
      <c r="E101" s="20">
        <v>89.460784313725483</v>
      </c>
      <c r="F101" s="20">
        <v>92.156862745098039</v>
      </c>
      <c r="G101" s="20">
        <v>95.588235294117652</v>
      </c>
      <c r="H101" s="20">
        <v>96.813725490196077</v>
      </c>
      <c r="I101" s="20">
        <v>96.078431372549019</v>
      </c>
      <c r="J101" s="20">
        <v>89.460784313725483</v>
      </c>
      <c r="K101" s="213">
        <v>95.833333333333329</v>
      </c>
      <c r="L101" s="211" t="s">
        <v>985</v>
      </c>
      <c r="M101" s="212">
        <v>95.854716981132086</v>
      </c>
      <c r="N101" s="20">
        <v>92.924528301886795</v>
      </c>
      <c r="O101" s="20">
        <v>95.283018867924525</v>
      </c>
      <c r="P101" s="20">
        <v>97.64150943396227</v>
      </c>
      <c r="Q101" s="20">
        <v>98.584905660377359</v>
      </c>
      <c r="R101" s="20">
        <v>98.584905660377359</v>
      </c>
      <c r="S101" s="20">
        <v>92.452830188679243</v>
      </c>
      <c r="T101" s="213">
        <v>96.698113207547166</v>
      </c>
      <c r="U101" s="211" t="s">
        <v>855</v>
      </c>
      <c r="V101" s="212">
        <v>92.086764705882359</v>
      </c>
      <c r="W101" s="20">
        <v>86.764705882352942</v>
      </c>
      <c r="X101" s="20">
        <v>91.911764705882348</v>
      </c>
      <c r="Y101" s="20">
        <v>94.852941176470594</v>
      </c>
      <c r="Z101" s="20">
        <v>94.852941176470594</v>
      </c>
      <c r="AA101" s="20">
        <v>94.852941176470594</v>
      </c>
      <c r="AB101" s="20">
        <v>86.764705882352942</v>
      </c>
      <c r="AC101" s="213">
        <v>95.588235294117652</v>
      </c>
      <c r="AD101" s="211" t="s">
        <v>870</v>
      </c>
      <c r="AE101" s="212">
        <v>87.944999999999979</v>
      </c>
      <c r="AF101" s="20">
        <v>83.333333333333329</v>
      </c>
      <c r="AG101" s="20">
        <v>81.666666666666671</v>
      </c>
      <c r="AH101" s="20">
        <v>90</v>
      </c>
      <c r="AI101" s="20">
        <v>95</v>
      </c>
      <c r="AJ101" s="20">
        <v>90</v>
      </c>
      <c r="AK101" s="20">
        <v>85</v>
      </c>
      <c r="AL101" s="213">
        <v>93.333333333333329</v>
      </c>
    </row>
    <row r="102" spans="1:38" ht="15" customHeight="1">
      <c r="A102" s="66"/>
      <c r="B102" s="76" t="s">
        <v>72</v>
      </c>
      <c r="C102" s="211" t="s">
        <v>1140</v>
      </c>
      <c r="D102" s="212">
        <v>94.746938159879335</v>
      </c>
      <c r="E102" s="20">
        <v>92.5</v>
      </c>
      <c r="F102" s="20">
        <v>92.083333333333329</v>
      </c>
      <c r="G102" s="20">
        <v>95.416666666666671</v>
      </c>
      <c r="H102" s="20">
        <v>97.083333333333329</v>
      </c>
      <c r="I102" s="20">
        <v>95.625</v>
      </c>
      <c r="J102" s="20">
        <v>95</v>
      </c>
      <c r="K102" s="213">
        <v>97.457627118644069</v>
      </c>
      <c r="L102" s="211" t="s">
        <v>954</v>
      </c>
      <c r="M102" s="212">
        <v>96.259420289855072</v>
      </c>
      <c r="N102" s="20">
        <v>94.565217391304344</v>
      </c>
      <c r="O102" s="20">
        <v>94.20289855072464</v>
      </c>
      <c r="P102" s="20">
        <v>98.550724637681157</v>
      </c>
      <c r="Q102" s="20">
        <v>98.550724637681157</v>
      </c>
      <c r="R102" s="20">
        <v>97.463768115942031</v>
      </c>
      <c r="S102" s="20">
        <v>94.20289855072464</v>
      </c>
      <c r="T102" s="213">
        <v>97.42647058823529</v>
      </c>
      <c r="U102" s="211" t="s">
        <v>940</v>
      </c>
      <c r="V102" s="212">
        <v>92.94714285714285</v>
      </c>
      <c r="W102" s="20">
        <v>90</v>
      </c>
      <c r="X102" s="20">
        <v>89.285714285714292</v>
      </c>
      <c r="Y102" s="20">
        <v>92.142857142857139</v>
      </c>
      <c r="Z102" s="20">
        <v>95</v>
      </c>
      <c r="AA102" s="20">
        <v>92.857142857142861</v>
      </c>
      <c r="AB102" s="20">
        <v>97.142857142857139</v>
      </c>
      <c r="AC102" s="213">
        <v>96.428571428571431</v>
      </c>
      <c r="AD102" s="211" t="s">
        <v>869</v>
      </c>
      <c r="AE102" s="212">
        <v>92.161411199095028</v>
      </c>
      <c r="AF102" s="20">
        <v>89.0625</v>
      </c>
      <c r="AG102" s="20">
        <v>89.0625</v>
      </c>
      <c r="AH102" s="20">
        <v>89.0625</v>
      </c>
      <c r="AI102" s="20">
        <v>95.3125</v>
      </c>
      <c r="AJ102" s="20">
        <v>93.75</v>
      </c>
      <c r="AK102" s="20">
        <v>93.75</v>
      </c>
      <c r="AL102" s="213">
        <v>100</v>
      </c>
    </row>
    <row r="103" spans="1:38" ht="15" customHeight="1">
      <c r="A103" s="66"/>
      <c r="B103" s="76" t="s">
        <v>73</v>
      </c>
      <c r="C103" s="211" t="s">
        <v>1092</v>
      </c>
      <c r="D103" s="212">
        <v>94.852000000000018</v>
      </c>
      <c r="E103" s="20">
        <v>93</v>
      </c>
      <c r="F103" s="20">
        <v>94.4</v>
      </c>
      <c r="G103" s="20">
        <v>95.8</v>
      </c>
      <c r="H103" s="20">
        <v>97.2</v>
      </c>
      <c r="I103" s="20">
        <v>96</v>
      </c>
      <c r="J103" s="20">
        <v>93</v>
      </c>
      <c r="K103" s="213">
        <v>95.2</v>
      </c>
      <c r="L103" s="211" t="s">
        <v>954</v>
      </c>
      <c r="M103" s="212">
        <v>95.141304347826079</v>
      </c>
      <c r="N103" s="20">
        <v>93.115942028985501</v>
      </c>
      <c r="O103" s="20">
        <v>94.20289855072464</v>
      </c>
      <c r="P103" s="20">
        <v>96.014492753623188</v>
      </c>
      <c r="Q103" s="20">
        <v>97.826086956521735</v>
      </c>
      <c r="R103" s="20">
        <v>97.101449275362313</v>
      </c>
      <c r="S103" s="20">
        <v>93.478260869565219</v>
      </c>
      <c r="T103" s="213">
        <v>95.289855072463766</v>
      </c>
      <c r="U103" s="211" t="s">
        <v>942</v>
      </c>
      <c r="V103" s="212">
        <v>95.507236842105229</v>
      </c>
      <c r="W103" s="20">
        <v>93.421052631578945</v>
      </c>
      <c r="X103" s="20">
        <v>95.39473684210526</v>
      </c>
      <c r="Y103" s="20">
        <v>96.05263157894737</v>
      </c>
      <c r="Z103" s="20">
        <v>97.368421052631575</v>
      </c>
      <c r="AA103" s="20">
        <v>96.05263157894737</v>
      </c>
      <c r="AB103" s="20">
        <v>93.421052631578945</v>
      </c>
      <c r="AC103" s="213">
        <v>97.368421052631575</v>
      </c>
      <c r="AD103" s="211" t="s">
        <v>856</v>
      </c>
      <c r="AE103" s="212">
        <v>92.359722222222217</v>
      </c>
      <c r="AF103" s="20">
        <v>91.666666666666671</v>
      </c>
      <c r="AG103" s="20">
        <v>93.055555555555557</v>
      </c>
      <c r="AH103" s="20">
        <v>94.444444444444443</v>
      </c>
      <c r="AI103" s="20">
        <v>94.444444444444443</v>
      </c>
      <c r="AJ103" s="20">
        <v>91.666666666666671</v>
      </c>
      <c r="AK103" s="20">
        <v>90.277777777777771</v>
      </c>
      <c r="AL103" s="213">
        <v>90.277777777777771</v>
      </c>
    </row>
    <row r="104" spans="1:38" ht="15" customHeight="1">
      <c r="A104" s="66"/>
      <c r="B104" s="76" t="s">
        <v>76</v>
      </c>
      <c r="C104" s="211" t="s">
        <v>1007</v>
      </c>
      <c r="D104" s="212">
        <v>94.372546078813613</v>
      </c>
      <c r="E104" s="20">
        <v>93.61702127659575</v>
      </c>
      <c r="F104" s="20">
        <v>92.819148936170208</v>
      </c>
      <c r="G104" s="20">
        <v>94.148936170212764</v>
      </c>
      <c r="H104" s="20">
        <v>96.808510638297875</v>
      </c>
      <c r="I104" s="20">
        <v>94.623655913978496</v>
      </c>
      <c r="J104" s="20">
        <v>93.817204301075265</v>
      </c>
      <c r="K104" s="213">
        <v>95.744680851063833</v>
      </c>
      <c r="L104" s="211" t="s">
        <v>995</v>
      </c>
      <c r="M104" s="212">
        <v>94.288972646887018</v>
      </c>
      <c r="N104" s="20">
        <v>92.982456140350877</v>
      </c>
      <c r="O104" s="20">
        <v>92.543859649122808</v>
      </c>
      <c r="P104" s="20">
        <v>93.859649122807014</v>
      </c>
      <c r="Q104" s="20">
        <v>96.491228070175438</v>
      </c>
      <c r="R104" s="20">
        <v>94.642857142857139</v>
      </c>
      <c r="S104" s="20">
        <v>93.859649122807014</v>
      </c>
      <c r="T104" s="213">
        <v>96.929824561403507</v>
      </c>
      <c r="U104" s="211" t="s">
        <v>941</v>
      </c>
      <c r="V104" s="212">
        <v>95.287499999999994</v>
      </c>
      <c r="W104" s="20">
        <v>95.454545454545453</v>
      </c>
      <c r="X104" s="20">
        <v>94.318181818181813</v>
      </c>
      <c r="Y104" s="20">
        <v>94.318181818181813</v>
      </c>
      <c r="Z104" s="20">
        <v>97.727272727272734</v>
      </c>
      <c r="AA104" s="20">
        <v>96.590909090909093</v>
      </c>
      <c r="AB104" s="20">
        <v>94.318181818181813</v>
      </c>
      <c r="AC104" s="213">
        <v>94.318181818181813</v>
      </c>
      <c r="AD104" s="211" t="s">
        <v>870</v>
      </c>
      <c r="AE104" s="212">
        <v>93.348192702394513</v>
      </c>
      <c r="AF104" s="20">
        <v>93.333333333333329</v>
      </c>
      <c r="AG104" s="20">
        <v>91.666666666666671</v>
      </c>
      <c r="AH104" s="20">
        <v>95</v>
      </c>
      <c r="AI104" s="20">
        <v>96.666666666666671</v>
      </c>
      <c r="AJ104" s="20">
        <v>91.666666666666671</v>
      </c>
      <c r="AK104" s="20">
        <v>92.857142857142861</v>
      </c>
      <c r="AL104" s="213">
        <v>93.333333333333329</v>
      </c>
    </row>
    <row r="105" spans="1:38" ht="15" customHeight="1">
      <c r="A105" s="66"/>
      <c r="B105" s="76" t="s">
        <v>78</v>
      </c>
      <c r="C105" s="211" t="s">
        <v>1050</v>
      </c>
      <c r="D105" s="212">
        <v>94.483411214953236</v>
      </c>
      <c r="E105" s="20">
        <v>92.99065420560747</v>
      </c>
      <c r="F105" s="20">
        <v>93.224299065420567</v>
      </c>
      <c r="G105" s="20">
        <v>95.794392523364479</v>
      </c>
      <c r="H105" s="20">
        <v>98.130841121495322</v>
      </c>
      <c r="I105" s="20">
        <v>94.339622641509436</v>
      </c>
      <c r="J105" s="20">
        <v>91.588785046728972</v>
      </c>
      <c r="K105" s="213">
        <v>96.261682242990659</v>
      </c>
      <c r="L105" s="211" t="s">
        <v>988</v>
      </c>
      <c r="M105" s="212">
        <v>96.522619047619045</v>
      </c>
      <c r="N105" s="20">
        <v>95.238095238095241</v>
      </c>
      <c r="O105" s="20">
        <v>94.841269841269835</v>
      </c>
      <c r="P105" s="20">
        <v>97.222222222222229</v>
      </c>
      <c r="Q105" s="20">
        <v>99.603174603174608</v>
      </c>
      <c r="R105" s="20">
        <v>98.387096774193552</v>
      </c>
      <c r="S105" s="20">
        <v>92.857142857142861</v>
      </c>
      <c r="T105" s="213">
        <v>98.80952380952381</v>
      </c>
      <c r="U105" s="211" t="s">
        <v>878</v>
      </c>
      <c r="V105" s="212">
        <v>90.49464285714285</v>
      </c>
      <c r="W105" s="20">
        <v>90.178571428571431</v>
      </c>
      <c r="X105" s="20">
        <v>89.285714285714292</v>
      </c>
      <c r="Y105" s="20">
        <v>91.964285714285708</v>
      </c>
      <c r="Z105" s="20">
        <v>94.642857142857139</v>
      </c>
      <c r="AA105" s="20">
        <v>87.5</v>
      </c>
      <c r="AB105" s="20">
        <v>88.392857142857139</v>
      </c>
      <c r="AC105" s="213">
        <v>91.964285714285708</v>
      </c>
      <c r="AD105" s="211" t="s">
        <v>869</v>
      </c>
      <c r="AE105" s="212">
        <v>93.434375000000003</v>
      </c>
      <c r="AF105" s="20">
        <v>89.0625</v>
      </c>
      <c r="AG105" s="20">
        <v>93.75</v>
      </c>
      <c r="AH105" s="20">
        <v>96.875</v>
      </c>
      <c r="AI105" s="20">
        <v>98.4375</v>
      </c>
      <c r="AJ105" s="20">
        <v>90.625</v>
      </c>
      <c r="AK105" s="20">
        <v>92.1875</v>
      </c>
      <c r="AL105" s="213">
        <v>93.75</v>
      </c>
    </row>
    <row r="106" spans="1:38" ht="15" customHeight="1">
      <c r="A106" s="66"/>
      <c r="B106" s="76" t="s">
        <v>85</v>
      </c>
      <c r="C106" s="211" t="s">
        <v>1181</v>
      </c>
      <c r="D106" s="212">
        <v>96.694279661016921</v>
      </c>
      <c r="E106" s="20">
        <v>96.610169491525426</v>
      </c>
      <c r="F106" s="20">
        <v>96.822033898305079</v>
      </c>
      <c r="G106" s="20">
        <v>97.033898305084747</v>
      </c>
      <c r="H106" s="20">
        <v>97.457627118644069</v>
      </c>
      <c r="I106" s="20">
        <v>96.822033898305079</v>
      </c>
      <c r="J106" s="20">
        <v>95.974576271186436</v>
      </c>
      <c r="K106" s="213">
        <v>96.186440677966104</v>
      </c>
      <c r="L106" s="211" t="s">
        <v>988</v>
      </c>
      <c r="M106" s="212">
        <v>96.249206349206347</v>
      </c>
      <c r="N106" s="20">
        <v>95.634920634920633</v>
      </c>
      <c r="O106" s="20">
        <v>95.634920634920633</v>
      </c>
      <c r="P106" s="20">
        <v>96.428571428571431</v>
      </c>
      <c r="Q106" s="20">
        <v>98.015873015873012</v>
      </c>
      <c r="R106" s="20">
        <v>97.222222222222229</v>
      </c>
      <c r="S106" s="20">
        <v>95.634920634920633</v>
      </c>
      <c r="T106" s="213">
        <v>95.634920634920633</v>
      </c>
      <c r="U106" s="211" t="s">
        <v>950</v>
      </c>
      <c r="V106" s="212">
        <v>98.126923076923077</v>
      </c>
      <c r="W106" s="20">
        <v>98.07692307692308</v>
      </c>
      <c r="X106" s="20">
        <v>98.717948717948715</v>
      </c>
      <c r="Y106" s="20">
        <v>99.358974358974365</v>
      </c>
      <c r="Z106" s="20">
        <v>98.717948717948715</v>
      </c>
      <c r="AA106" s="20">
        <v>97.435897435897431</v>
      </c>
      <c r="AB106" s="20">
        <v>96.794871794871796</v>
      </c>
      <c r="AC106" s="213">
        <v>97.435897435897431</v>
      </c>
      <c r="AD106" s="211" t="s">
        <v>869</v>
      </c>
      <c r="AE106" s="212">
        <v>94.954687499999991</v>
      </c>
      <c r="AF106" s="20">
        <v>96.875</v>
      </c>
      <c r="AG106" s="20">
        <v>96.875</v>
      </c>
      <c r="AH106" s="20">
        <v>93.75</v>
      </c>
      <c r="AI106" s="20">
        <v>92.1875</v>
      </c>
      <c r="AJ106" s="20">
        <v>93.75</v>
      </c>
      <c r="AK106" s="20">
        <v>95.3125</v>
      </c>
      <c r="AL106" s="213">
        <v>95.3125</v>
      </c>
    </row>
    <row r="107" spans="1:38" ht="15" customHeight="1">
      <c r="A107" s="66"/>
      <c r="B107" s="76" t="s">
        <v>86</v>
      </c>
      <c r="C107" s="211" t="s">
        <v>1228</v>
      </c>
      <c r="D107" s="212">
        <v>96.723966942148749</v>
      </c>
      <c r="E107" s="20">
        <v>95.454545454545453</v>
      </c>
      <c r="F107" s="20">
        <v>95.661157024793383</v>
      </c>
      <c r="G107" s="20">
        <v>97.52066115702479</v>
      </c>
      <c r="H107" s="20">
        <v>97.727272727272734</v>
      </c>
      <c r="I107" s="20">
        <v>98.140495867768593</v>
      </c>
      <c r="J107" s="20">
        <v>95.867768595041326</v>
      </c>
      <c r="K107" s="213">
        <v>97.291666666666671</v>
      </c>
      <c r="L107" s="211" t="s">
        <v>1042</v>
      </c>
      <c r="M107" s="212">
        <v>96.957720588235304</v>
      </c>
      <c r="N107" s="20">
        <v>94.852941176470594</v>
      </c>
      <c r="O107" s="20">
        <v>95.588235294117652</v>
      </c>
      <c r="P107" s="20">
        <v>98.161764705882348</v>
      </c>
      <c r="Q107" s="20">
        <v>97.794117647058826</v>
      </c>
      <c r="R107" s="20">
        <v>98.897058823529406</v>
      </c>
      <c r="S107" s="20">
        <v>96.32352941176471</v>
      </c>
      <c r="T107" s="213">
        <v>98.134328358208961</v>
      </c>
      <c r="U107" s="211" t="s">
        <v>944</v>
      </c>
      <c r="V107" s="212">
        <v>95.716666666666669</v>
      </c>
      <c r="W107" s="20">
        <v>95.833333333333329</v>
      </c>
      <c r="X107" s="20">
        <v>94.444444444444443</v>
      </c>
      <c r="Y107" s="20">
        <v>95.833333333333329</v>
      </c>
      <c r="Z107" s="20">
        <v>97.222222222222229</v>
      </c>
      <c r="AA107" s="20">
        <v>96.527777777777771</v>
      </c>
      <c r="AB107" s="20">
        <v>95.138888888888886</v>
      </c>
      <c r="AC107" s="213">
        <v>95.138888888888886</v>
      </c>
      <c r="AD107" s="211" t="s">
        <v>872</v>
      </c>
      <c r="AE107" s="212">
        <v>97.922058823529412</v>
      </c>
      <c r="AF107" s="20">
        <v>97.058823529411768</v>
      </c>
      <c r="AG107" s="20">
        <v>98.529411764705884</v>
      </c>
      <c r="AH107" s="20">
        <v>98.529411764705884</v>
      </c>
      <c r="AI107" s="20">
        <v>98.529411764705884</v>
      </c>
      <c r="AJ107" s="20">
        <v>98.529411764705884</v>
      </c>
      <c r="AK107" s="20">
        <v>95.588235294117652</v>
      </c>
      <c r="AL107" s="213">
        <v>98.529411764705884</v>
      </c>
    </row>
    <row r="108" spans="1:38" ht="15" customHeight="1">
      <c r="A108" s="66"/>
      <c r="B108" s="76" t="s">
        <v>87</v>
      </c>
      <c r="C108" s="211" t="s">
        <v>1047</v>
      </c>
      <c r="D108" s="212">
        <v>93.932932692307702</v>
      </c>
      <c r="E108" s="20">
        <v>91.586538461538467</v>
      </c>
      <c r="F108" s="20">
        <v>93.509615384615387</v>
      </c>
      <c r="G108" s="20">
        <v>93.269230769230774</v>
      </c>
      <c r="H108" s="20">
        <v>95.432692307692307</v>
      </c>
      <c r="I108" s="20">
        <v>94.711538461538467</v>
      </c>
      <c r="J108" s="20">
        <v>94.47115384615384</v>
      </c>
      <c r="K108" s="213">
        <v>95.432692307692307</v>
      </c>
      <c r="L108" s="211" t="s">
        <v>984</v>
      </c>
      <c r="M108" s="212">
        <v>95.808620689655186</v>
      </c>
      <c r="N108" s="20">
        <v>94.827586206896555</v>
      </c>
      <c r="O108" s="20">
        <v>96.120689655172413</v>
      </c>
      <c r="P108" s="20">
        <v>94.396551724137936</v>
      </c>
      <c r="Q108" s="20">
        <v>95.689655172413794</v>
      </c>
      <c r="R108" s="20">
        <v>96.982758620689651</v>
      </c>
      <c r="S108" s="20">
        <v>95.689655172413794</v>
      </c>
      <c r="T108" s="213">
        <v>97.41379310344827</v>
      </c>
      <c r="U108" s="211" t="s">
        <v>876</v>
      </c>
      <c r="V108" s="212">
        <v>90.137500000000003</v>
      </c>
      <c r="W108" s="20">
        <v>85.15625</v>
      </c>
      <c r="X108" s="20">
        <v>88.28125</v>
      </c>
      <c r="Y108" s="20">
        <v>90.625</v>
      </c>
      <c r="Z108" s="20">
        <v>94.53125</v>
      </c>
      <c r="AA108" s="20">
        <v>89.84375</v>
      </c>
      <c r="AB108" s="20">
        <v>92.1875</v>
      </c>
      <c r="AC108" s="213">
        <v>92.1875</v>
      </c>
      <c r="AD108" s="211" t="s">
        <v>867</v>
      </c>
      <c r="AE108" s="212">
        <v>94.837499999999991</v>
      </c>
      <c r="AF108" s="20">
        <v>92.857142857142861</v>
      </c>
      <c r="AG108" s="20">
        <v>94.642857142857139</v>
      </c>
      <c r="AH108" s="20">
        <v>94.642857142857139</v>
      </c>
      <c r="AI108" s="20">
        <v>96.428571428571431</v>
      </c>
      <c r="AJ108" s="20">
        <v>96.428571428571431</v>
      </c>
      <c r="AK108" s="20">
        <v>94.642857142857139</v>
      </c>
      <c r="AL108" s="213">
        <v>94.642857142857139</v>
      </c>
    </row>
    <row r="109" spans="1:38" ht="15" customHeight="1">
      <c r="A109" s="66"/>
      <c r="B109" s="76" t="s">
        <v>88</v>
      </c>
      <c r="C109" s="211" t="s">
        <v>1222</v>
      </c>
      <c r="D109" s="212">
        <v>97.201803317629384</v>
      </c>
      <c r="E109" s="20">
        <v>95.862068965517238</v>
      </c>
      <c r="F109" s="20">
        <v>97.241379310344826</v>
      </c>
      <c r="G109" s="20">
        <v>98.103448275862064</v>
      </c>
      <c r="H109" s="20">
        <v>98.275862068965523</v>
      </c>
      <c r="I109" s="20">
        <v>97.569444444444443</v>
      </c>
      <c r="J109" s="20">
        <v>96.206896551724142</v>
      </c>
      <c r="K109" s="213">
        <v>97.569444444444443</v>
      </c>
      <c r="L109" s="211" t="s">
        <v>1011</v>
      </c>
      <c r="M109" s="212">
        <v>97.284726523909967</v>
      </c>
      <c r="N109" s="20">
        <v>95.930232558139537</v>
      </c>
      <c r="O109" s="20">
        <v>96.802325581395351</v>
      </c>
      <c r="P109" s="20">
        <v>98.255813953488371</v>
      </c>
      <c r="Q109" s="20">
        <v>98.837209302325576</v>
      </c>
      <c r="R109" s="20">
        <v>98.235294117647058</v>
      </c>
      <c r="S109" s="20">
        <v>96.220930232558146</v>
      </c>
      <c r="T109" s="213">
        <v>97.383720930232556</v>
      </c>
      <c r="U109" s="211" t="s">
        <v>859</v>
      </c>
      <c r="V109" s="212">
        <v>96.046951219512181</v>
      </c>
      <c r="W109" s="20">
        <v>94.512195121951223</v>
      </c>
      <c r="X109" s="20">
        <v>96.951219512195124</v>
      </c>
      <c r="Y109" s="20">
        <v>96.951219512195124</v>
      </c>
      <c r="Z109" s="20">
        <v>96.341463414634148</v>
      </c>
      <c r="AA109" s="20">
        <v>95.121951219512198</v>
      </c>
      <c r="AB109" s="20">
        <v>95.121951219512198</v>
      </c>
      <c r="AC109" s="213">
        <v>97.560975609756099</v>
      </c>
      <c r="AD109" s="211" t="s">
        <v>856</v>
      </c>
      <c r="AE109" s="212">
        <v>99.436111111111117</v>
      </c>
      <c r="AF109" s="20">
        <v>98.611111111111114</v>
      </c>
      <c r="AG109" s="20">
        <v>100</v>
      </c>
      <c r="AH109" s="20">
        <v>100</v>
      </c>
      <c r="AI109" s="20">
        <v>100</v>
      </c>
      <c r="AJ109" s="20">
        <v>100</v>
      </c>
      <c r="AK109" s="20">
        <v>98.611111111111114</v>
      </c>
      <c r="AL109" s="213">
        <v>98.529411764705884</v>
      </c>
    </row>
    <row r="110" spans="1:38" ht="15" customHeight="1">
      <c r="A110" s="66"/>
      <c r="B110" s="76" t="s">
        <v>89</v>
      </c>
      <c r="C110" s="211" t="s">
        <v>1140</v>
      </c>
      <c r="D110" s="212">
        <v>96.079583333333332</v>
      </c>
      <c r="E110" s="20">
        <v>94.583333333333329</v>
      </c>
      <c r="F110" s="20">
        <v>96.25</v>
      </c>
      <c r="G110" s="20">
        <v>96.875</v>
      </c>
      <c r="H110" s="20">
        <v>97.916666666666671</v>
      </c>
      <c r="I110" s="20">
        <v>96.458333333333329</v>
      </c>
      <c r="J110" s="20">
        <v>94.375</v>
      </c>
      <c r="K110" s="213">
        <v>96.458333333333329</v>
      </c>
      <c r="L110" s="211" t="s">
        <v>991</v>
      </c>
      <c r="M110" s="212">
        <v>96.877142857142871</v>
      </c>
      <c r="N110" s="20">
        <v>95</v>
      </c>
      <c r="O110" s="20">
        <v>96.428571428571431</v>
      </c>
      <c r="P110" s="20">
        <v>97.5</v>
      </c>
      <c r="Q110" s="20">
        <v>98.571428571428569</v>
      </c>
      <c r="R110" s="20">
        <v>97.857142857142861</v>
      </c>
      <c r="S110" s="20">
        <v>96.071428571428569</v>
      </c>
      <c r="T110" s="213">
        <v>97.5</v>
      </c>
      <c r="U110" s="211" t="s">
        <v>876</v>
      </c>
      <c r="V110" s="212">
        <v>97.076562499999994</v>
      </c>
      <c r="W110" s="20">
        <v>96.875</v>
      </c>
      <c r="X110" s="20">
        <v>97.65625</v>
      </c>
      <c r="Y110" s="20">
        <v>98.4375</v>
      </c>
      <c r="Z110" s="20">
        <v>99.21875</v>
      </c>
      <c r="AA110" s="20">
        <v>97.65625</v>
      </c>
      <c r="AB110" s="20">
        <v>93.75</v>
      </c>
      <c r="AC110" s="213">
        <v>95.3125</v>
      </c>
      <c r="AD110" s="211" t="s">
        <v>856</v>
      </c>
      <c r="AE110" s="212">
        <v>91.205555555555563</v>
      </c>
      <c r="AF110" s="20">
        <v>88.888888888888886</v>
      </c>
      <c r="AG110" s="20">
        <v>93.055555555555557</v>
      </c>
      <c r="AH110" s="20">
        <v>91.666666666666671</v>
      </c>
      <c r="AI110" s="20">
        <v>93.055555555555557</v>
      </c>
      <c r="AJ110" s="20">
        <v>88.888888888888886</v>
      </c>
      <c r="AK110" s="20">
        <v>88.888888888888886</v>
      </c>
      <c r="AL110" s="213">
        <v>94.444444444444443</v>
      </c>
    </row>
    <row r="111" spans="1:38" ht="15" customHeight="1">
      <c r="A111" s="66"/>
      <c r="B111" s="76" t="s">
        <v>90</v>
      </c>
      <c r="C111" s="211" t="s">
        <v>1020</v>
      </c>
      <c r="D111" s="212">
        <v>96.602272727272705</v>
      </c>
      <c r="E111" s="20">
        <v>95.454545454545453</v>
      </c>
      <c r="F111" s="20">
        <v>95.959595959595958</v>
      </c>
      <c r="G111" s="20">
        <v>97.222222222222229</v>
      </c>
      <c r="H111" s="20">
        <v>97.222222222222229</v>
      </c>
      <c r="I111" s="20">
        <v>96.717171717171723</v>
      </c>
      <c r="J111" s="20">
        <v>96.464646464646464</v>
      </c>
      <c r="K111" s="213">
        <v>97.727272727272734</v>
      </c>
      <c r="L111" s="211" t="s">
        <v>984</v>
      </c>
      <c r="M111" s="212">
        <v>97.421551724137913</v>
      </c>
      <c r="N111" s="20">
        <v>96.551724137931032</v>
      </c>
      <c r="O111" s="20">
        <v>96.982758620689651</v>
      </c>
      <c r="P111" s="20">
        <v>97.84482758620689</v>
      </c>
      <c r="Q111" s="20">
        <v>97.41379310344827</v>
      </c>
      <c r="R111" s="20">
        <v>98.275862068965523</v>
      </c>
      <c r="S111" s="20">
        <v>97.41379310344827</v>
      </c>
      <c r="T111" s="213">
        <v>97.84482758620689</v>
      </c>
      <c r="U111" s="211" t="s">
        <v>878</v>
      </c>
      <c r="V111" s="212">
        <v>97.25535714285715</v>
      </c>
      <c r="W111" s="20">
        <v>96.428571428571431</v>
      </c>
      <c r="X111" s="20">
        <v>96.428571428571431</v>
      </c>
      <c r="Y111" s="20">
        <v>98.214285714285708</v>
      </c>
      <c r="Z111" s="20">
        <v>98.214285714285708</v>
      </c>
      <c r="AA111" s="20">
        <v>96.428571428571431</v>
      </c>
      <c r="AB111" s="20">
        <v>97.321428571428569</v>
      </c>
      <c r="AC111" s="213">
        <v>98.214285714285708</v>
      </c>
      <c r="AD111" s="211" t="s">
        <v>866</v>
      </c>
      <c r="AE111" s="212">
        <v>91.540384615384625</v>
      </c>
      <c r="AF111" s="20">
        <v>88.461538461538467</v>
      </c>
      <c r="AG111" s="20">
        <v>90.384615384615387</v>
      </c>
      <c r="AH111" s="20">
        <v>92.307692307692307</v>
      </c>
      <c r="AI111" s="20">
        <v>94.230769230769226</v>
      </c>
      <c r="AJ111" s="20">
        <v>90.384615384615387</v>
      </c>
      <c r="AK111" s="20">
        <v>90.384615384615387</v>
      </c>
      <c r="AL111" s="213">
        <v>96.15384615384616</v>
      </c>
    </row>
    <row r="112" spans="1:38" ht="15" customHeight="1">
      <c r="A112" s="66"/>
      <c r="B112" s="76" t="s">
        <v>91</v>
      </c>
      <c r="C112" s="211" t="s">
        <v>1228</v>
      </c>
      <c r="D112" s="212">
        <v>96.787190082644656</v>
      </c>
      <c r="E112" s="20">
        <v>95.454545454545453</v>
      </c>
      <c r="F112" s="20">
        <v>96.487603305785129</v>
      </c>
      <c r="G112" s="20">
        <v>96.900826446280988</v>
      </c>
      <c r="H112" s="20">
        <v>97.727272727272734</v>
      </c>
      <c r="I112" s="20">
        <v>97.314049586776861</v>
      </c>
      <c r="J112" s="20">
        <v>96.041666666666671</v>
      </c>
      <c r="K112" s="213">
        <v>98.140495867768593</v>
      </c>
      <c r="L112" s="211" t="s">
        <v>983</v>
      </c>
      <c r="M112" s="212">
        <v>96.674242424242422</v>
      </c>
      <c r="N112" s="20">
        <v>95.454545454545453</v>
      </c>
      <c r="O112" s="20">
        <v>96.590909090909093</v>
      </c>
      <c r="P112" s="20">
        <v>96.590909090909093</v>
      </c>
      <c r="Q112" s="20">
        <v>97.727272727272734</v>
      </c>
      <c r="R112" s="20">
        <v>97.348484848484844</v>
      </c>
      <c r="S112" s="20">
        <v>95.833333333333329</v>
      </c>
      <c r="T112" s="213">
        <v>97.727272727272734</v>
      </c>
      <c r="U112" s="211" t="s">
        <v>943</v>
      </c>
      <c r="V112" s="212">
        <v>96.84121621621621</v>
      </c>
      <c r="W112" s="20">
        <v>95.945945945945951</v>
      </c>
      <c r="X112" s="20">
        <v>95.945945945945951</v>
      </c>
      <c r="Y112" s="20">
        <v>97.297297297297291</v>
      </c>
      <c r="Z112" s="20">
        <v>97.972972972972968</v>
      </c>
      <c r="AA112" s="20">
        <v>97.297297297297291</v>
      </c>
      <c r="AB112" s="20">
        <v>95.138888888888886</v>
      </c>
      <c r="AC112" s="213">
        <v>98.648648648648646</v>
      </c>
      <c r="AD112" s="211" t="s">
        <v>856</v>
      </c>
      <c r="AE112" s="212">
        <v>97.090277777777771</v>
      </c>
      <c r="AF112" s="20">
        <v>94.444444444444443</v>
      </c>
      <c r="AG112" s="20">
        <v>97.222222222222229</v>
      </c>
      <c r="AH112" s="20">
        <v>97.222222222222229</v>
      </c>
      <c r="AI112" s="20">
        <v>97.222222222222229</v>
      </c>
      <c r="AJ112" s="20">
        <v>97.222222222222229</v>
      </c>
      <c r="AK112" s="20">
        <v>98.611111111111114</v>
      </c>
      <c r="AL112" s="213">
        <v>98.611111111111114</v>
      </c>
    </row>
    <row r="113" spans="1:38" ht="15" customHeight="1">
      <c r="A113" s="66"/>
      <c r="B113" s="76" t="s">
        <v>92</v>
      </c>
      <c r="C113" s="211" t="s">
        <v>1041</v>
      </c>
      <c r="D113" s="212">
        <v>95.804166666666688</v>
      </c>
      <c r="E113" s="20">
        <v>94.746376811594203</v>
      </c>
      <c r="F113" s="20">
        <v>95.471014492753625</v>
      </c>
      <c r="G113" s="20">
        <v>96.55797101449275</v>
      </c>
      <c r="H113" s="20">
        <v>97.463768115942031</v>
      </c>
      <c r="I113" s="20">
        <v>96.376811594202906</v>
      </c>
      <c r="J113" s="20">
        <v>93.659420289855078</v>
      </c>
      <c r="K113" s="213">
        <v>96.691176470588232</v>
      </c>
      <c r="L113" s="211" t="s">
        <v>989</v>
      </c>
      <c r="M113" s="212">
        <v>97.268402777777794</v>
      </c>
      <c r="N113" s="20">
        <v>96.875</v>
      </c>
      <c r="O113" s="20">
        <v>97.569444444444443</v>
      </c>
      <c r="P113" s="20">
        <v>98.611111111111114</v>
      </c>
      <c r="Q113" s="20">
        <v>98.263888888888886</v>
      </c>
      <c r="R113" s="20">
        <v>97.916666666666671</v>
      </c>
      <c r="S113" s="20">
        <v>94.444444444444443</v>
      </c>
      <c r="T113" s="213">
        <v>97.222222222222229</v>
      </c>
      <c r="U113" s="211" t="s">
        <v>949</v>
      </c>
      <c r="V113" s="212">
        <v>93.159574468085111</v>
      </c>
      <c r="W113" s="20">
        <v>90.425531914893611</v>
      </c>
      <c r="X113" s="20">
        <v>92.021276595744681</v>
      </c>
      <c r="Y113" s="20">
        <v>93.61702127659575</v>
      </c>
      <c r="Z113" s="20">
        <v>96.276595744680847</v>
      </c>
      <c r="AA113" s="20">
        <v>93.61702127659575</v>
      </c>
      <c r="AB113" s="20">
        <v>90.957446808510639</v>
      </c>
      <c r="AC113" s="213">
        <v>96.276595744680847</v>
      </c>
      <c r="AD113" s="211" t="s">
        <v>871</v>
      </c>
      <c r="AE113" s="212">
        <v>96.797368421052639</v>
      </c>
      <c r="AF113" s="20">
        <v>97.368421052631575</v>
      </c>
      <c r="AG113" s="20">
        <v>96.05263157894737</v>
      </c>
      <c r="AH113" s="20">
        <v>96.05263157894737</v>
      </c>
      <c r="AI113" s="20">
        <v>97.368421052631575</v>
      </c>
      <c r="AJ113" s="20">
        <v>97.368421052631575</v>
      </c>
      <c r="AK113" s="20">
        <v>97.368421052631575</v>
      </c>
      <c r="AL113" s="213">
        <v>95.588235294117652</v>
      </c>
    </row>
    <row r="114" spans="1:38" ht="15" customHeight="1">
      <c r="A114" s="66"/>
      <c r="B114" s="76" t="s">
        <v>93</v>
      </c>
      <c r="C114" s="211" t="s">
        <v>1088</v>
      </c>
      <c r="D114" s="212">
        <v>94.756690140845066</v>
      </c>
      <c r="E114" s="20">
        <v>91.725352112676063</v>
      </c>
      <c r="F114" s="20">
        <v>93.309859154929583</v>
      </c>
      <c r="G114" s="20">
        <v>96.126760563380287</v>
      </c>
      <c r="H114" s="20">
        <v>97.183098591549296</v>
      </c>
      <c r="I114" s="20">
        <v>96.126760563380287</v>
      </c>
      <c r="J114" s="20">
        <v>93.309859154929583</v>
      </c>
      <c r="K114" s="213">
        <v>96.785714285714292</v>
      </c>
      <c r="L114" s="211" t="s">
        <v>1005</v>
      </c>
      <c r="M114" s="212">
        <v>95.130194805194819</v>
      </c>
      <c r="N114" s="20">
        <v>93.181818181818187</v>
      </c>
      <c r="O114" s="20">
        <v>93.181818181818187</v>
      </c>
      <c r="P114" s="20">
        <v>96.753246753246756</v>
      </c>
      <c r="Q114" s="20">
        <v>97.402597402597408</v>
      </c>
      <c r="R114" s="20">
        <v>96.753246753246756</v>
      </c>
      <c r="S114" s="20">
        <v>93.506493506493513</v>
      </c>
      <c r="T114" s="213">
        <v>96.381578947368425</v>
      </c>
      <c r="U114" s="211" t="s">
        <v>949</v>
      </c>
      <c r="V114" s="212">
        <v>93.559574468085131</v>
      </c>
      <c r="W114" s="20">
        <v>89.893617021276597</v>
      </c>
      <c r="X114" s="20">
        <v>92.021276595744681</v>
      </c>
      <c r="Y114" s="20">
        <v>94.680851063829792</v>
      </c>
      <c r="Z114" s="20">
        <v>96.276595744680847</v>
      </c>
      <c r="AA114" s="20">
        <v>94.148936170212764</v>
      </c>
      <c r="AB114" s="20">
        <v>91.489361702127653</v>
      </c>
      <c r="AC114" s="213">
        <v>97.826086956521735</v>
      </c>
      <c r="AD114" s="211" t="s">
        <v>856</v>
      </c>
      <c r="AE114" s="212">
        <v>96.284722222222229</v>
      </c>
      <c r="AF114" s="20">
        <v>90.277777777777771</v>
      </c>
      <c r="AG114" s="20">
        <v>97.222222222222229</v>
      </c>
      <c r="AH114" s="20">
        <v>97.222222222222229</v>
      </c>
      <c r="AI114" s="20">
        <v>98.611111111111114</v>
      </c>
      <c r="AJ114" s="20">
        <v>98.611111111111114</v>
      </c>
      <c r="AK114" s="20">
        <v>97.222222222222229</v>
      </c>
      <c r="AL114" s="213">
        <v>95.833333333333329</v>
      </c>
    </row>
    <row r="115" spans="1:38" ht="15" customHeight="1">
      <c r="A115" s="66"/>
      <c r="B115" s="76" t="s">
        <v>94</v>
      </c>
      <c r="C115" s="211" t="s">
        <v>1043</v>
      </c>
      <c r="D115" s="212">
        <v>97.316176470588204</v>
      </c>
      <c r="E115" s="20">
        <v>96.638655462184872</v>
      </c>
      <c r="F115" s="20">
        <v>96.428571428571431</v>
      </c>
      <c r="G115" s="20">
        <v>98.109243697478988</v>
      </c>
      <c r="H115" s="20">
        <v>98.319327731092443</v>
      </c>
      <c r="I115" s="20">
        <v>97.899159663865547</v>
      </c>
      <c r="J115" s="20">
        <v>96.21848739495799</v>
      </c>
      <c r="K115" s="213">
        <v>98.109243697478988</v>
      </c>
      <c r="L115" s="211" t="s">
        <v>988</v>
      </c>
      <c r="M115" s="212">
        <v>96.977777777777789</v>
      </c>
      <c r="N115" s="20">
        <v>96.031746031746039</v>
      </c>
      <c r="O115" s="20">
        <v>95.238095238095241</v>
      </c>
      <c r="P115" s="20">
        <v>98.015873015873012</v>
      </c>
      <c r="Q115" s="20">
        <v>98.015873015873012</v>
      </c>
      <c r="R115" s="20">
        <v>98.80952380952381</v>
      </c>
      <c r="S115" s="20">
        <v>95.634920634920633</v>
      </c>
      <c r="T115" s="213">
        <v>98.015873015873012</v>
      </c>
      <c r="U115" s="211" t="s">
        <v>859</v>
      </c>
      <c r="V115" s="212">
        <v>97.782317073170745</v>
      </c>
      <c r="W115" s="20">
        <v>96.951219512195124</v>
      </c>
      <c r="X115" s="20">
        <v>97.560975609756099</v>
      </c>
      <c r="Y115" s="20">
        <v>98.170731707317074</v>
      </c>
      <c r="Z115" s="20">
        <v>99.390243902439025</v>
      </c>
      <c r="AA115" s="20">
        <v>96.951219512195124</v>
      </c>
      <c r="AB115" s="20">
        <v>97.560975609756099</v>
      </c>
      <c r="AC115" s="213">
        <v>98.170731707317074</v>
      </c>
      <c r="AD115" s="211" t="s">
        <v>870</v>
      </c>
      <c r="AE115" s="212">
        <v>97.463333333333338</v>
      </c>
      <c r="AF115" s="20">
        <v>98.333333333333329</v>
      </c>
      <c r="AG115" s="20">
        <v>98.333333333333329</v>
      </c>
      <c r="AH115" s="20">
        <v>98.333333333333329</v>
      </c>
      <c r="AI115" s="20">
        <v>96.666666666666671</v>
      </c>
      <c r="AJ115" s="20">
        <v>96.666666666666671</v>
      </c>
      <c r="AK115" s="20">
        <v>95</v>
      </c>
      <c r="AL115" s="213">
        <v>98.333333333333329</v>
      </c>
    </row>
    <row r="116" spans="1:38" ht="15" customHeight="1">
      <c r="A116" s="66"/>
      <c r="B116" s="76" t="s">
        <v>95</v>
      </c>
      <c r="C116" s="211" t="s">
        <v>1014</v>
      </c>
      <c r="D116" s="212">
        <v>95.392954545454543</v>
      </c>
      <c r="E116" s="20">
        <v>93.181818181818187</v>
      </c>
      <c r="F116" s="20">
        <v>95.227272727272734</v>
      </c>
      <c r="G116" s="20">
        <v>96.36363636363636</v>
      </c>
      <c r="H116" s="20">
        <v>97.272727272727266</v>
      </c>
      <c r="I116" s="20">
        <v>96.36363636363636</v>
      </c>
      <c r="J116" s="20">
        <v>93.63636363636364</v>
      </c>
      <c r="K116" s="213">
        <v>96.559633027522935</v>
      </c>
      <c r="L116" s="211" t="s">
        <v>990</v>
      </c>
      <c r="M116" s="212">
        <v>96.628225806451624</v>
      </c>
      <c r="N116" s="20">
        <v>95.564516129032256</v>
      </c>
      <c r="O116" s="20">
        <v>96.774193548387103</v>
      </c>
      <c r="P116" s="20">
        <v>96.370967741935488</v>
      </c>
      <c r="Q116" s="20">
        <v>97.983870967741936</v>
      </c>
      <c r="R116" s="20">
        <v>98.387096774193552</v>
      </c>
      <c r="S116" s="20">
        <v>93.548387096774192</v>
      </c>
      <c r="T116" s="213">
        <v>98.387096774193552</v>
      </c>
      <c r="U116" s="211" t="s">
        <v>854</v>
      </c>
      <c r="V116" s="212">
        <v>93.427500000000009</v>
      </c>
      <c r="W116" s="20">
        <v>89.166666666666671</v>
      </c>
      <c r="X116" s="20">
        <v>92.5</v>
      </c>
      <c r="Y116" s="20">
        <v>96.666666666666671</v>
      </c>
      <c r="Z116" s="20">
        <v>96.666666666666671</v>
      </c>
      <c r="AA116" s="20">
        <v>92.5</v>
      </c>
      <c r="AB116" s="20">
        <v>93.333333333333329</v>
      </c>
      <c r="AC116" s="213">
        <v>94.827586206896555</v>
      </c>
      <c r="AD116" s="211" t="s">
        <v>856</v>
      </c>
      <c r="AE116" s="212">
        <v>94.413888888888906</v>
      </c>
      <c r="AF116" s="20">
        <v>91.666666666666671</v>
      </c>
      <c r="AG116" s="20">
        <v>94.444444444444443</v>
      </c>
      <c r="AH116" s="20">
        <v>95.833333333333329</v>
      </c>
      <c r="AI116" s="20">
        <v>95.833333333333329</v>
      </c>
      <c r="AJ116" s="20">
        <v>95.833333333333329</v>
      </c>
      <c r="AK116" s="20">
        <v>94.444444444444443</v>
      </c>
      <c r="AL116" s="213">
        <v>93.055555555555557</v>
      </c>
    </row>
    <row r="117" spans="1:38" ht="15" customHeight="1">
      <c r="A117" s="66"/>
      <c r="B117" s="76" t="s">
        <v>96</v>
      </c>
      <c r="C117" s="211" t="s">
        <v>1223</v>
      </c>
      <c r="D117" s="212">
        <v>95.658040308747857</v>
      </c>
      <c r="E117" s="20">
        <v>94.103773584905667</v>
      </c>
      <c r="F117" s="20">
        <v>95.047169811320757</v>
      </c>
      <c r="G117" s="20">
        <v>97.169811320754718</v>
      </c>
      <c r="H117" s="20">
        <v>97.64150943396227</v>
      </c>
      <c r="I117" s="20">
        <v>95.714285714285708</v>
      </c>
      <c r="J117" s="20">
        <v>94.285714285714292</v>
      </c>
      <c r="K117" s="213">
        <v>96.428571428571431</v>
      </c>
      <c r="L117" s="211" t="s">
        <v>988</v>
      </c>
      <c r="M117" s="212">
        <v>95.651587301587298</v>
      </c>
      <c r="N117" s="20">
        <v>93.650793650793645</v>
      </c>
      <c r="O117" s="20">
        <v>95.238095238095241</v>
      </c>
      <c r="P117" s="20">
        <v>98.015873015873012</v>
      </c>
      <c r="Q117" s="20">
        <v>98.015873015873012</v>
      </c>
      <c r="R117" s="20">
        <v>96.031746031746039</v>
      </c>
      <c r="S117" s="20">
        <v>93.145161290322577</v>
      </c>
      <c r="T117" s="213">
        <v>95.967741935483872</v>
      </c>
      <c r="U117" s="211" t="s">
        <v>939</v>
      </c>
      <c r="V117" s="212">
        <v>94.93071847507332</v>
      </c>
      <c r="W117" s="20">
        <v>93.548387096774192</v>
      </c>
      <c r="X117" s="20">
        <v>94.354838709677423</v>
      </c>
      <c r="Y117" s="20">
        <v>95.161290322580641</v>
      </c>
      <c r="Z117" s="20">
        <v>96.774193548387103</v>
      </c>
      <c r="AA117" s="20">
        <v>94.166666666666671</v>
      </c>
      <c r="AB117" s="20">
        <v>95.161290322580641</v>
      </c>
      <c r="AC117" s="213">
        <v>96.774193548387103</v>
      </c>
      <c r="AD117" s="211" t="s">
        <v>857</v>
      </c>
      <c r="AE117" s="212">
        <v>97.570833333333326</v>
      </c>
      <c r="AF117" s="20">
        <v>97.916666666666671</v>
      </c>
      <c r="AG117" s="20">
        <v>95.833333333333329</v>
      </c>
      <c r="AH117" s="20">
        <v>97.916666666666671</v>
      </c>
      <c r="AI117" s="20">
        <v>97.916666666666671</v>
      </c>
      <c r="AJ117" s="20">
        <v>97.916666666666671</v>
      </c>
      <c r="AK117" s="20">
        <v>97.916666666666671</v>
      </c>
      <c r="AL117" s="213">
        <v>97.916666666666671</v>
      </c>
    </row>
    <row r="118" spans="1:38" ht="15" customHeight="1">
      <c r="A118" s="78"/>
      <c r="B118" s="76" t="s">
        <v>97</v>
      </c>
      <c r="C118" s="211" t="s">
        <v>1088</v>
      </c>
      <c r="D118" s="212">
        <v>97.157218309859161</v>
      </c>
      <c r="E118" s="20">
        <v>96.478873239436624</v>
      </c>
      <c r="F118" s="20">
        <v>97.535211267605632</v>
      </c>
      <c r="G118" s="20">
        <v>97.183098591549296</v>
      </c>
      <c r="H118" s="20">
        <v>98.239436619718305</v>
      </c>
      <c r="I118" s="20">
        <v>97.007042253521121</v>
      </c>
      <c r="J118" s="20">
        <v>96.276595744680847</v>
      </c>
      <c r="K118" s="213">
        <v>97.535211267605632</v>
      </c>
      <c r="L118" s="211" t="s">
        <v>1024</v>
      </c>
      <c r="M118" s="212">
        <v>97.407051282051285</v>
      </c>
      <c r="N118" s="20">
        <v>96.794871794871796</v>
      </c>
      <c r="O118" s="20">
        <v>97.756410256410263</v>
      </c>
      <c r="P118" s="20">
        <v>97.115384615384613</v>
      </c>
      <c r="Q118" s="20">
        <v>98.397435897435898</v>
      </c>
      <c r="R118" s="20">
        <v>98.07692307692308</v>
      </c>
      <c r="S118" s="20">
        <v>96.428571428571431</v>
      </c>
      <c r="T118" s="213">
        <v>97.435897435897431</v>
      </c>
      <c r="U118" s="211" t="s">
        <v>1095</v>
      </c>
      <c r="V118" s="212">
        <v>96.757142857142867</v>
      </c>
      <c r="W118" s="20">
        <v>95.408163265306129</v>
      </c>
      <c r="X118" s="20">
        <v>96.938775510204081</v>
      </c>
      <c r="Y118" s="20">
        <v>97.448979591836732</v>
      </c>
      <c r="Z118" s="20">
        <v>97.959183673469383</v>
      </c>
      <c r="AA118" s="20">
        <v>96.428571428571431</v>
      </c>
      <c r="AB118" s="20">
        <v>95.91836734693878</v>
      </c>
      <c r="AC118" s="213">
        <v>97.448979591836732</v>
      </c>
      <c r="AD118" s="211" t="s">
        <v>870</v>
      </c>
      <c r="AE118" s="212">
        <v>97.165000000000006</v>
      </c>
      <c r="AF118" s="20">
        <v>98.333333333333329</v>
      </c>
      <c r="AG118" s="20">
        <v>98.333333333333329</v>
      </c>
      <c r="AH118" s="20">
        <v>96.666666666666671</v>
      </c>
      <c r="AI118" s="20">
        <v>98.333333333333329</v>
      </c>
      <c r="AJ118" s="20">
        <v>93.333333333333329</v>
      </c>
      <c r="AK118" s="20">
        <v>96.666666666666671</v>
      </c>
      <c r="AL118" s="213">
        <v>98.333333333333329</v>
      </c>
    </row>
    <row r="119" spans="1:38" ht="15" customHeight="1">
      <c r="A119" s="74" t="s">
        <v>1075</v>
      </c>
      <c r="B119" s="75"/>
      <c r="C119" s="53" t="s">
        <v>1310</v>
      </c>
      <c r="D119" s="54">
        <v>95.472970810888086</v>
      </c>
      <c r="E119" s="47">
        <v>94.074989256553508</v>
      </c>
      <c r="F119" s="47">
        <v>94.896862913622684</v>
      </c>
      <c r="G119" s="47">
        <v>95.836914482165881</v>
      </c>
      <c r="H119" s="47">
        <v>97.147614954877525</v>
      </c>
      <c r="I119" s="47">
        <v>96.26294219154444</v>
      </c>
      <c r="J119" s="47">
        <v>94.479121825226002</v>
      </c>
      <c r="K119" s="55">
        <v>96.369137670196665</v>
      </c>
      <c r="L119" s="53" t="s">
        <v>1311</v>
      </c>
      <c r="M119" s="54">
        <v>96.078502386211639</v>
      </c>
      <c r="N119" s="47">
        <v>94.763705103969755</v>
      </c>
      <c r="O119" s="47">
        <v>95.529300567107754</v>
      </c>
      <c r="P119" s="47">
        <v>96.587901701323247</v>
      </c>
      <c r="Q119" s="47">
        <v>97.71266540642722</v>
      </c>
      <c r="R119" s="47">
        <v>97.421312097080019</v>
      </c>
      <c r="S119" s="47">
        <v>94.757299962078122</v>
      </c>
      <c r="T119" s="55">
        <v>96.572350930497535</v>
      </c>
      <c r="U119" s="53" t="s">
        <v>1312</v>
      </c>
      <c r="V119" s="54">
        <v>94.510941389440589</v>
      </c>
      <c r="W119" s="47">
        <v>93.0390788555478</v>
      </c>
      <c r="X119" s="47">
        <v>93.876482903000692</v>
      </c>
      <c r="Y119" s="47">
        <v>94.521981856245645</v>
      </c>
      <c r="Z119" s="47">
        <v>96.214235868806696</v>
      </c>
      <c r="AA119" s="47">
        <v>94.452247191011239</v>
      </c>
      <c r="AB119" s="47">
        <v>94.120725750174458</v>
      </c>
      <c r="AC119" s="55">
        <v>96.140350877192986</v>
      </c>
      <c r="AD119" s="53" t="s">
        <v>1313</v>
      </c>
      <c r="AE119" s="54">
        <v>95.085743630688555</v>
      </c>
      <c r="AF119" s="47">
        <v>93.489583333333329</v>
      </c>
      <c r="AG119" s="47">
        <v>94.53125</v>
      </c>
      <c r="AH119" s="47">
        <v>95.659722222222229</v>
      </c>
      <c r="AI119" s="47">
        <v>96.875</v>
      </c>
      <c r="AJ119" s="47">
        <v>95.434782608695656</v>
      </c>
      <c r="AK119" s="47">
        <v>94.097222222222229</v>
      </c>
      <c r="AL119" s="55">
        <v>96.001757469244282</v>
      </c>
    </row>
    <row r="120" spans="1:38" ht="15" customHeight="1">
      <c r="A120" s="65" t="s">
        <v>229</v>
      </c>
      <c r="B120" s="76" t="s">
        <v>98</v>
      </c>
      <c r="C120" s="211" t="s">
        <v>1143</v>
      </c>
      <c r="D120" s="212">
        <v>95.312559823482857</v>
      </c>
      <c r="E120" s="20">
        <v>93.471337579617838</v>
      </c>
      <c r="F120" s="20">
        <v>93.949044585987266</v>
      </c>
      <c r="G120" s="20">
        <v>95.382165605095537</v>
      </c>
      <c r="H120" s="20">
        <v>97.133757961783445</v>
      </c>
      <c r="I120" s="20">
        <v>97.258064516129039</v>
      </c>
      <c r="J120" s="20">
        <v>94.267515923566876</v>
      </c>
      <c r="K120" s="213">
        <v>97.133757961783445</v>
      </c>
      <c r="L120" s="211" t="s">
        <v>1009</v>
      </c>
      <c r="M120" s="212">
        <v>94.273480050052214</v>
      </c>
      <c r="N120" s="20">
        <v>92.415730337078656</v>
      </c>
      <c r="O120" s="20">
        <v>92.134831460674164</v>
      </c>
      <c r="P120" s="20">
        <v>93.82022471910112</v>
      </c>
      <c r="Q120" s="20">
        <v>96.348314606741567</v>
      </c>
      <c r="R120" s="20">
        <v>96.875</v>
      </c>
      <c r="S120" s="20">
        <v>93.539325842696627</v>
      </c>
      <c r="T120" s="213">
        <v>96.910112359550567</v>
      </c>
      <c r="U120" s="211" t="s">
        <v>1095</v>
      </c>
      <c r="V120" s="212">
        <v>97.529227914942211</v>
      </c>
      <c r="W120" s="20">
        <v>95.408163265306129</v>
      </c>
      <c r="X120" s="20">
        <v>97.448979591836732</v>
      </c>
      <c r="Y120" s="20">
        <v>98.979591836734699</v>
      </c>
      <c r="Z120" s="20">
        <v>99.489795918367349</v>
      </c>
      <c r="AA120" s="20">
        <v>97.916666666666671</v>
      </c>
      <c r="AB120" s="20">
        <v>95.91836734693878</v>
      </c>
      <c r="AC120" s="213">
        <v>97.959183673469383</v>
      </c>
      <c r="AD120" s="211" t="s">
        <v>871</v>
      </c>
      <c r="AE120" s="212">
        <v>94.463157894736838</v>
      </c>
      <c r="AF120" s="20">
        <v>93.421052631578945</v>
      </c>
      <c r="AG120" s="20">
        <v>93.421052631578945</v>
      </c>
      <c r="AH120" s="20">
        <v>93.421052631578945</v>
      </c>
      <c r="AI120" s="20">
        <v>94.736842105263165</v>
      </c>
      <c r="AJ120" s="20">
        <v>97.368421052631575</v>
      </c>
      <c r="AK120" s="20">
        <v>93.421052631578945</v>
      </c>
      <c r="AL120" s="213">
        <v>96.05263157894737</v>
      </c>
    </row>
    <row r="121" spans="1:38" ht="15" customHeight="1">
      <c r="A121" s="66"/>
      <c r="B121" s="76" t="s">
        <v>104</v>
      </c>
      <c r="C121" s="211" t="s">
        <v>1178</v>
      </c>
      <c r="D121" s="212">
        <v>94.040362829322405</v>
      </c>
      <c r="E121" s="20">
        <v>91.907514450867055</v>
      </c>
      <c r="F121" s="20">
        <v>92.774566473988443</v>
      </c>
      <c r="G121" s="20">
        <v>93.930635838150295</v>
      </c>
      <c r="H121" s="20">
        <v>96.676300578034684</v>
      </c>
      <c r="I121" s="20">
        <v>96.220930232558146</v>
      </c>
      <c r="J121" s="20">
        <v>93.023255813953483</v>
      </c>
      <c r="K121" s="213">
        <v>95.118343195266277</v>
      </c>
      <c r="L121" s="211" t="s">
        <v>1026</v>
      </c>
      <c r="M121" s="212">
        <v>95.669707771489541</v>
      </c>
      <c r="N121" s="20">
        <v>93.11926605504587</v>
      </c>
      <c r="O121" s="20">
        <v>94.954128440366972</v>
      </c>
      <c r="P121" s="20">
        <v>95.412844036697251</v>
      </c>
      <c r="Q121" s="20">
        <v>97.247706422018354</v>
      </c>
      <c r="R121" s="20">
        <v>97.935779816513758</v>
      </c>
      <c r="S121" s="20">
        <v>95.833333333333329</v>
      </c>
      <c r="T121" s="213">
        <v>96.296296296296291</v>
      </c>
      <c r="U121" s="211" t="s">
        <v>1285</v>
      </c>
      <c r="V121" s="212">
        <v>89.301716658083123</v>
      </c>
      <c r="W121" s="20">
        <v>87.5</v>
      </c>
      <c r="X121" s="20">
        <v>85.869565217391298</v>
      </c>
      <c r="Y121" s="20">
        <v>89.130434782608702</v>
      </c>
      <c r="Z121" s="20">
        <v>94.565217391304344</v>
      </c>
      <c r="AA121" s="20">
        <v>91.666666666666671</v>
      </c>
      <c r="AB121" s="20">
        <v>86.956521739130437</v>
      </c>
      <c r="AC121" s="213">
        <v>92.045454545454547</v>
      </c>
      <c r="AD121" s="211" t="s">
        <v>856</v>
      </c>
      <c r="AE121" s="212">
        <v>96.283647561588737</v>
      </c>
      <c r="AF121" s="20">
        <v>95.833333333333329</v>
      </c>
      <c r="AG121" s="20">
        <v>97.222222222222229</v>
      </c>
      <c r="AH121" s="20">
        <v>97.222222222222229</v>
      </c>
      <c r="AI121" s="20">
        <v>98.611111111111114</v>
      </c>
      <c r="AJ121" s="20">
        <v>97.222222222222229</v>
      </c>
      <c r="AK121" s="20">
        <v>91.666666666666671</v>
      </c>
      <c r="AL121" s="213">
        <v>95.588235294117652</v>
      </c>
    </row>
    <row r="122" spans="1:38" ht="15" customHeight="1">
      <c r="A122" s="66"/>
      <c r="B122" s="76" t="s">
        <v>105</v>
      </c>
      <c r="C122" s="211" t="s">
        <v>1314</v>
      </c>
      <c r="D122" s="212">
        <v>93.535606060606099</v>
      </c>
      <c r="E122" s="20">
        <v>91.212121212121218</v>
      </c>
      <c r="F122" s="20">
        <v>91.969696969696969</v>
      </c>
      <c r="G122" s="20">
        <v>93.787878787878782</v>
      </c>
      <c r="H122" s="20">
        <v>95</v>
      </c>
      <c r="I122" s="20">
        <v>94.393939393939391</v>
      </c>
      <c r="J122" s="20">
        <v>94.545454545454547</v>
      </c>
      <c r="K122" s="213">
        <v>95.151515151515156</v>
      </c>
      <c r="L122" s="211" t="s">
        <v>1040</v>
      </c>
      <c r="M122" s="212">
        <v>93.998095238095246</v>
      </c>
      <c r="N122" s="20">
        <v>91.666666666666671</v>
      </c>
      <c r="O122" s="20">
        <v>93.571428571428569</v>
      </c>
      <c r="P122" s="20">
        <v>95.238095238095241</v>
      </c>
      <c r="Q122" s="20">
        <v>95.238095238095241</v>
      </c>
      <c r="R122" s="20">
        <v>95.238095238095241</v>
      </c>
      <c r="S122" s="20">
        <v>93.095238095238102</v>
      </c>
      <c r="T122" s="213">
        <v>94.761904761904759</v>
      </c>
      <c r="U122" s="211" t="s">
        <v>953</v>
      </c>
      <c r="V122" s="212">
        <v>92.664285714285711</v>
      </c>
      <c r="W122" s="20">
        <v>89.88095238095238</v>
      </c>
      <c r="X122" s="20">
        <v>89.285714285714292</v>
      </c>
      <c r="Y122" s="20">
        <v>91.666666666666671</v>
      </c>
      <c r="Z122" s="20">
        <v>94.047619047619051</v>
      </c>
      <c r="AA122" s="20">
        <v>93.452380952380949</v>
      </c>
      <c r="AB122" s="20">
        <v>97.61904761904762</v>
      </c>
      <c r="AC122" s="213">
        <v>94.642857142857139</v>
      </c>
      <c r="AD122" s="211" t="s">
        <v>856</v>
      </c>
      <c r="AE122" s="212">
        <v>92.870833333333337</v>
      </c>
      <c r="AF122" s="20">
        <v>91.666666666666671</v>
      </c>
      <c r="AG122" s="20">
        <v>88.888888888888886</v>
      </c>
      <c r="AH122" s="20">
        <v>90.277777777777771</v>
      </c>
      <c r="AI122" s="20">
        <v>95.833333333333329</v>
      </c>
      <c r="AJ122" s="20">
        <v>91.666666666666671</v>
      </c>
      <c r="AK122" s="20">
        <v>95.833333333333329</v>
      </c>
      <c r="AL122" s="213">
        <v>98.611111111111114</v>
      </c>
    </row>
    <row r="123" spans="1:38" ht="15" customHeight="1">
      <c r="A123" s="66"/>
      <c r="B123" s="76" t="s">
        <v>106</v>
      </c>
      <c r="C123" s="211" t="s">
        <v>1315</v>
      </c>
      <c r="D123" s="212">
        <v>94.005583150754845</v>
      </c>
      <c r="E123" s="20">
        <v>91.952789699570815</v>
      </c>
      <c r="F123" s="20">
        <v>93.562231759656655</v>
      </c>
      <c r="G123" s="20">
        <v>94.957081545064383</v>
      </c>
      <c r="H123" s="20">
        <v>95.815450643776828</v>
      </c>
      <c r="I123" s="20">
        <v>94.935344827586206</v>
      </c>
      <c r="J123" s="20">
        <v>92.133620689655174</v>
      </c>
      <c r="K123" s="213">
        <v>95.474137931034477</v>
      </c>
      <c r="L123" s="211" t="s">
        <v>1052</v>
      </c>
      <c r="M123" s="212">
        <v>94.837132352941182</v>
      </c>
      <c r="N123" s="20">
        <v>93.19852941176471</v>
      </c>
      <c r="O123" s="20">
        <v>94.669117647058826</v>
      </c>
      <c r="P123" s="20">
        <v>96.139705882352942</v>
      </c>
      <c r="Q123" s="20">
        <v>96.691176470588232</v>
      </c>
      <c r="R123" s="20">
        <v>96.507352941176464</v>
      </c>
      <c r="S123" s="20">
        <v>91.666666666666671</v>
      </c>
      <c r="T123" s="213">
        <v>95.588235294117652</v>
      </c>
      <c r="U123" s="211" t="s">
        <v>991</v>
      </c>
      <c r="V123" s="212">
        <v>92.787869630369613</v>
      </c>
      <c r="W123" s="20">
        <v>90.357142857142861</v>
      </c>
      <c r="X123" s="20">
        <v>91.428571428571431</v>
      </c>
      <c r="Y123" s="20">
        <v>92.5</v>
      </c>
      <c r="Z123" s="20">
        <v>94.285714285714292</v>
      </c>
      <c r="AA123" s="20">
        <v>92.391304347826093</v>
      </c>
      <c r="AB123" s="20">
        <v>93.928571428571431</v>
      </c>
      <c r="AC123" s="213">
        <v>96.014492753623188</v>
      </c>
      <c r="AD123" s="211" t="s">
        <v>879</v>
      </c>
      <c r="AE123" s="212">
        <v>92.974074074074082</v>
      </c>
      <c r="AF123" s="20">
        <v>89.81481481481481</v>
      </c>
      <c r="AG123" s="20">
        <v>93.518518518518519</v>
      </c>
      <c r="AH123" s="20">
        <v>95.370370370370367</v>
      </c>
      <c r="AI123" s="20">
        <v>95.370370370370367</v>
      </c>
      <c r="AJ123" s="20">
        <v>93.518518518518519</v>
      </c>
      <c r="AK123" s="20">
        <v>89.81481481481481</v>
      </c>
      <c r="AL123" s="213">
        <v>93.518518518518519</v>
      </c>
    </row>
    <row r="124" spans="1:38" ht="15" customHeight="1">
      <c r="A124" s="66"/>
      <c r="B124" s="76" t="s">
        <v>107</v>
      </c>
      <c r="C124" s="211" t="s">
        <v>1297</v>
      </c>
      <c r="D124" s="212">
        <v>95.127981799870639</v>
      </c>
      <c r="E124" s="20">
        <v>93.445121951219505</v>
      </c>
      <c r="F124" s="20">
        <v>93.445121951219505</v>
      </c>
      <c r="G124" s="20">
        <v>96.798780487804876</v>
      </c>
      <c r="H124" s="20">
        <v>97.103658536585371</v>
      </c>
      <c r="I124" s="20">
        <v>95.987654320987659</v>
      </c>
      <c r="J124" s="20">
        <v>93.597560975609753</v>
      </c>
      <c r="K124" s="213">
        <v>96.779141104294482</v>
      </c>
      <c r="L124" s="211" t="s">
        <v>1087</v>
      </c>
      <c r="M124" s="212">
        <v>95.425913289513005</v>
      </c>
      <c r="N124" s="20">
        <v>94.086021505376351</v>
      </c>
      <c r="O124" s="20">
        <v>94.086021505376351</v>
      </c>
      <c r="P124" s="20">
        <v>96.236559139784944</v>
      </c>
      <c r="Q124" s="20">
        <v>96.774193548387103</v>
      </c>
      <c r="R124" s="20">
        <v>97.826086956521735</v>
      </c>
      <c r="S124" s="20">
        <v>93.817204301075265</v>
      </c>
      <c r="T124" s="213">
        <v>96.467391304347828</v>
      </c>
      <c r="U124" s="211" t="s">
        <v>981</v>
      </c>
      <c r="V124" s="212">
        <v>94.242866908732282</v>
      </c>
      <c r="W124" s="20">
        <v>91.82692307692308</v>
      </c>
      <c r="X124" s="20">
        <v>91.34615384615384</v>
      </c>
      <c r="Y124" s="20">
        <v>97.59615384615384</v>
      </c>
      <c r="Z124" s="20">
        <v>96.634615384615387</v>
      </c>
      <c r="AA124" s="20">
        <v>92.156862745098039</v>
      </c>
      <c r="AB124" s="20">
        <v>94.711538461538467</v>
      </c>
      <c r="AC124" s="213">
        <v>97.115384615384613</v>
      </c>
      <c r="AD124" s="211" t="s">
        <v>871</v>
      </c>
      <c r="AE124" s="212">
        <v>96.092105263157876</v>
      </c>
      <c r="AF124" s="20">
        <v>94.736842105263165</v>
      </c>
      <c r="AG124" s="20">
        <v>96.05263157894737</v>
      </c>
      <c r="AH124" s="20">
        <v>97.368421052631575</v>
      </c>
      <c r="AI124" s="20">
        <v>100</v>
      </c>
      <c r="AJ124" s="20">
        <v>97.368421052631575</v>
      </c>
      <c r="AK124" s="20">
        <v>89.473684210526315</v>
      </c>
      <c r="AL124" s="213">
        <v>97.368421052631575</v>
      </c>
    </row>
    <row r="125" spans="1:38" ht="15" customHeight="1">
      <c r="A125" s="66"/>
      <c r="B125" s="76" t="s">
        <v>111</v>
      </c>
      <c r="C125" s="211" t="s">
        <v>1143</v>
      </c>
      <c r="D125" s="212">
        <v>94.543660181694747</v>
      </c>
      <c r="E125" s="20">
        <v>91.71974522292993</v>
      </c>
      <c r="F125" s="20">
        <v>93.471337579617838</v>
      </c>
      <c r="G125" s="20">
        <v>95.541401273885356</v>
      </c>
      <c r="H125" s="20">
        <v>96.815286624203821</v>
      </c>
      <c r="I125" s="20">
        <v>96.019108280254784</v>
      </c>
      <c r="J125" s="20">
        <v>93.589743589743591</v>
      </c>
      <c r="K125" s="213">
        <v>95.645161290322577</v>
      </c>
      <c r="L125" s="211" t="s">
        <v>1087</v>
      </c>
      <c r="M125" s="212">
        <v>96.537365591397858</v>
      </c>
      <c r="N125" s="20">
        <v>94.623655913978496</v>
      </c>
      <c r="O125" s="20">
        <v>95.967741935483872</v>
      </c>
      <c r="P125" s="20">
        <v>97.311827956989248</v>
      </c>
      <c r="Q125" s="20">
        <v>98.118279569892479</v>
      </c>
      <c r="R125" s="20">
        <v>97.58064516129032</v>
      </c>
      <c r="S125" s="20">
        <v>95.380434782608702</v>
      </c>
      <c r="T125" s="213">
        <v>97.554347826086953</v>
      </c>
      <c r="U125" s="211" t="s">
        <v>952</v>
      </c>
      <c r="V125" s="212">
        <v>92.19288107835726</v>
      </c>
      <c r="W125" s="20">
        <v>87.777777777777771</v>
      </c>
      <c r="X125" s="20">
        <v>90</v>
      </c>
      <c r="Y125" s="20">
        <v>93.333333333333329</v>
      </c>
      <c r="Z125" s="20">
        <v>95.555555555555557</v>
      </c>
      <c r="AA125" s="20">
        <v>93.888888888888886</v>
      </c>
      <c r="AB125" s="20">
        <v>92.777777777777771</v>
      </c>
      <c r="AC125" s="213">
        <v>93.75</v>
      </c>
      <c r="AD125" s="211" t="s">
        <v>871</v>
      </c>
      <c r="AE125" s="212">
        <v>90.352631578947353</v>
      </c>
      <c r="AF125" s="20">
        <v>86.84210526315789</v>
      </c>
      <c r="AG125" s="20">
        <v>89.473684210526315</v>
      </c>
      <c r="AH125" s="20">
        <v>92.10526315789474</v>
      </c>
      <c r="AI125" s="20">
        <v>93.421052631578945</v>
      </c>
      <c r="AJ125" s="20">
        <v>93.421052631578945</v>
      </c>
      <c r="AK125" s="20">
        <v>86.84210526315789</v>
      </c>
      <c r="AL125" s="213">
        <v>90.78947368421052</v>
      </c>
    </row>
    <row r="126" spans="1:38" ht="15" customHeight="1">
      <c r="A126" s="66"/>
      <c r="B126" s="76" t="s">
        <v>114</v>
      </c>
      <c r="C126" s="211" t="s">
        <v>1316</v>
      </c>
      <c r="D126" s="212">
        <v>94.099703701707497</v>
      </c>
      <c r="E126" s="20">
        <v>92.035398230088489</v>
      </c>
      <c r="F126" s="20">
        <v>93.473451327433622</v>
      </c>
      <c r="G126" s="20">
        <v>94.690265486725664</v>
      </c>
      <c r="H126" s="20">
        <v>96.792035398230084</v>
      </c>
      <c r="I126" s="20">
        <v>94.866071428571431</v>
      </c>
      <c r="J126" s="20">
        <v>92.809734513274336</v>
      </c>
      <c r="K126" s="213">
        <v>95.222222222222229</v>
      </c>
      <c r="L126" s="211" t="s">
        <v>1092</v>
      </c>
      <c r="M126" s="212">
        <v>95.242464292687146</v>
      </c>
      <c r="N126" s="20">
        <v>93.6</v>
      </c>
      <c r="O126" s="20">
        <v>95.4</v>
      </c>
      <c r="P126" s="20">
        <v>95.8</v>
      </c>
      <c r="Q126" s="20">
        <v>98</v>
      </c>
      <c r="R126" s="20">
        <v>96.544715447154474</v>
      </c>
      <c r="S126" s="20">
        <v>93.2</v>
      </c>
      <c r="T126" s="213">
        <v>95.362903225806448</v>
      </c>
      <c r="U126" s="211" t="s">
        <v>1008</v>
      </c>
      <c r="V126" s="212">
        <v>93.279452054794504</v>
      </c>
      <c r="W126" s="20">
        <v>91.438356164383563</v>
      </c>
      <c r="X126" s="20">
        <v>92.465753424657535</v>
      </c>
      <c r="Y126" s="20">
        <v>93.493150684931507</v>
      </c>
      <c r="Z126" s="20">
        <v>95.890410958904113</v>
      </c>
      <c r="AA126" s="20">
        <v>93.150684931506845</v>
      </c>
      <c r="AB126" s="20">
        <v>91.438356164383563</v>
      </c>
      <c r="AC126" s="213">
        <v>95.890410958904113</v>
      </c>
      <c r="AD126" s="211" t="s">
        <v>878</v>
      </c>
      <c r="AE126" s="212">
        <v>91.13660714285713</v>
      </c>
      <c r="AF126" s="20">
        <v>86.607142857142861</v>
      </c>
      <c r="AG126" s="20">
        <v>87.5</v>
      </c>
      <c r="AH126" s="20">
        <v>92.857142857142861</v>
      </c>
      <c r="AI126" s="20">
        <v>93.75</v>
      </c>
      <c r="AJ126" s="20">
        <v>91.964285714285708</v>
      </c>
      <c r="AK126" s="20">
        <v>94.642857142857139</v>
      </c>
      <c r="AL126" s="213">
        <v>92.857142857142861</v>
      </c>
    </row>
    <row r="127" spans="1:38" ht="15" customHeight="1">
      <c r="A127" s="66"/>
      <c r="B127" s="76" t="s">
        <v>115</v>
      </c>
      <c r="C127" s="211" t="s">
        <v>1300</v>
      </c>
      <c r="D127" s="212">
        <v>96.523035644910593</v>
      </c>
      <c r="E127" s="20">
        <v>95.3125</v>
      </c>
      <c r="F127" s="20">
        <v>96.484375</v>
      </c>
      <c r="G127" s="20">
        <v>96.875</v>
      </c>
      <c r="H127" s="20">
        <v>97.395833333333329</v>
      </c>
      <c r="I127" s="20">
        <v>97.251308900523554</v>
      </c>
      <c r="J127" s="20">
        <v>95.182291666666671</v>
      </c>
      <c r="K127" s="213">
        <v>97.65625</v>
      </c>
      <c r="L127" s="211" t="s">
        <v>1040</v>
      </c>
      <c r="M127" s="212">
        <v>97.382619047619016</v>
      </c>
      <c r="N127" s="20">
        <v>96.428571428571431</v>
      </c>
      <c r="O127" s="20">
        <v>97.142857142857139</v>
      </c>
      <c r="P127" s="20">
        <v>98.095238095238102</v>
      </c>
      <c r="Q127" s="20">
        <v>98.095238095238102</v>
      </c>
      <c r="R127" s="20">
        <v>98.333333333333329</v>
      </c>
      <c r="S127" s="20">
        <v>95.476190476190482</v>
      </c>
      <c r="T127" s="213">
        <v>98.571428571428569</v>
      </c>
      <c r="U127" s="211" t="s">
        <v>852</v>
      </c>
      <c r="V127" s="212">
        <v>95.456997559731931</v>
      </c>
      <c r="W127" s="20">
        <v>93.359375</v>
      </c>
      <c r="X127" s="20">
        <v>95.3125</v>
      </c>
      <c r="Y127" s="20">
        <v>95.3125</v>
      </c>
      <c r="Z127" s="20">
        <v>96.875</v>
      </c>
      <c r="AA127" s="20">
        <v>96.031746031746039</v>
      </c>
      <c r="AB127" s="20">
        <v>95.3125</v>
      </c>
      <c r="AC127" s="213">
        <v>96.875</v>
      </c>
      <c r="AD127" s="211" t="s">
        <v>875</v>
      </c>
      <c r="AE127" s="212">
        <v>95.565217391304344</v>
      </c>
      <c r="AF127" s="20">
        <v>95.652173913043484</v>
      </c>
      <c r="AG127" s="20">
        <v>96.739130434782609</v>
      </c>
      <c r="AH127" s="20">
        <v>95.652173913043484</v>
      </c>
      <c r="AI127" s="20">
        <v>95.652173913043484</v>
      </c>
      <c r="AJ127" s="20">
        <v>95.652173913043484</v>
      </c>
      <c r="AK127" s="20">
        <v>93.478260869565219</v>
      </c>
      <c r="AL127" s="213">
        <v>95.652173913043484</v>
      </c>
    </row>
    <row r="128" spans="1:38" ht="15" customHeight="1">
      <c r="A128" s="66"/>
      <c r="B128" s="76" t="s">
        <v>120</v>
      </c>
      <c r="C128" s="211" t="s">
        <v>1141</v>
      </c>
      <c r="D128" s="212">
        <v>95.810917721519004</v>
      </c>
      <c r="E128" s="20">
        <v>93.670886075949369</v>
      </c>
      <c r="F128" s="20">
        <v>94.14556962025317</v>
      </c>
      <c r="G128" s="20">
        <v>96.677215189873422</v>
      </c>
      <c r="H128" s="20">
        <v>96.677215189873422</v>
      </c>
      <c r="I128" s="20">
        <v>96.044303797468359</v>
      </c>
      <c r="J128" s="20">
        <v>96.993670886075947</v>
      </c>
      <c r="K128" s="213">
        <v>97.62658227848101</v>
      </c>
      <c r="L128" s="211" t="s">
        <v>1009</v>
      </c>
      <c r="M128" s="212">
        <v>97.987921348314615</v>
      </c>
      <c r="N128" s="20">
        <v>97.19101123595506</v>
      </c>
      <c r="O128" s="20">
        <v>97.752808988764045</v>
      </c>
      <c r="P128" s="20">
        <v>98.31460674157303</v>
      </c>
      <c r="Q128" s="20">
        <v>98.595505617977523</v>
      </c>
      <c r="R128" s="20">
        <v>98.595505617977523</v>
      </c>
      <c r="S128" s="20">
        <v>97.752808988764045</v>
      </c>
      <c r="T128" s="213">
        <v>98.033707865168537</v>
      </c>
      <c r="U128" s="211" t="s">
        <v>956</v>
      </c>
      <c r="V128" s="212">
        <v>91.331499999999991</v>
      </c>
      <c r="W128" s="20">
        <v>87</v>
      </c>
      <c r="X128" s="20">
        <v>87</v>
      </c>
      <c r="Y128" s="20">
        <v>93</v>
      </c>
      <c r="Z128" s="20">
        <v>92.5</v>
      </c>
      <c r="AA128" s="20">
        <v>91</v>
      </c>
      <c r="AB128" s="20">
        <v>95</v>
      </c>
      <c r="AC128" s="213">
        <v>96.5</v>
      </c>
      <c r="AD128" s="211" t="s">
        <v>871</v>
      </c>
      <c r="AE128" s="212">
        <v>97.401315789473685</v>
      </c>
      <c r="AF128" s="20">
        <v>94.736842105263165</v>
      </c>
      <c r="AG128" s="20">
        <v>96.05263157894737</v>
      </c>
      <c r="AH128" s="20">
        <v>98.684210526315795</v>
      </c>
      <c r="AI128" s="20">
        <v>98.684210526315795</v>
      </c>
      <c r="AJ128" s="20">
        <v>97.368421052631575</v>
      </c>
      <c r="AK128" s="20">
        <v>98.684210526315795</v>
      </c>
      <c r="AL128" s="213">
        <v>98.684210526315795</v>
      </c>
    </row>
    <row r="129" spans="1:38" ht="15" customHeight="1">
      <c r="A129" s="66"/>
      <c r="B129" s="76" t="s">
        <v>224</v>
      </c>
      <c r="C129" s="211" t="s">
        <v>1187</v>
      </c>
      <c r="D129" s="212">
        <v>96.023023298271667</v>
      </c>
      <c r="E129" s="20">
        <v>94.241573033707866</v>
      </c>
      <c r="F129" s="20">
        <v>95.786516853932582</v>
      </c>
      <c r="G129" s="20">
        <v>96.629213483146074</v>
      </c>
      <c r="H129" s="20">
        <v>97.331460674157299</v>
      </c>
      <c r="I129" s="20">
        <v>97.033898305084747</v>
      </c>
      <c r="J129" s="20">
        <v>95.224719101123597</v>
      </c>
      <c r="K129" s="213">
        <v>96.751412429378533</v>
      </c>
      <c r="L129" s="211" t="s">
        <v>1040</v>
      </c>
      <c r="M129" s="212">
        <v>96.076649019927231</v>
      </c>
      <c r="N129" s="20">
        <v>93.333333333333329</v>
      </c>
      <c r="O129" s="20">
        <v>95.476190476190482</v>
      </c>
      <c r="P129" s="20">
        <v>97.38095238095238</v>
      </c>
      <c r="Q129" s="20">
        <v>97.38095238095238</v>
      </c>
      <c r="R129" s="20">
        <v>97.38095238095238</v>
      </c>
      <c r="S129" s="20">
        <v>95.476190476190482</v>
      </c>
      <c r="T129" s="213">
        <v>97.355769230769226</v>
      </c>
      <c r="U129" s="211" t="s">
        <v>951</v>
      </c>
      <c r="V129" s="212">
        <v>95.004166666666663</v>
      </c>
      <c r="W129" s="20">
        <v>93.981481481481481</v>
      </c>
      <c r="X129" s="20">
        <v>94.907407407407405</v>
      </c>
      <c r="Y129" s="20">
        <v>94.907407407407405</v>
      </c>
      <c r="Z129" s="20">
        <v>96.296296296296291</v>
      </c>
      <c r="AA129" s="20">
        <v>95.754716981132077</v>
      </c>
      <c r="AB129" s="20">
        <v>94.444444444444443</v>
      </c>
      <c r="AC129" s="213">
        <v>95.370370370370367</v>
      </c>
      <c r="AD129" s="211" t="s">
        <v>871</v>
      </c>
      <c r="AE129" s="212">
        <v>98.622368421052627</v>
      </c>
      <c r="AF129" s="20">
        <v>100</v>
      </c>
      <c r="AG129" s="20">
        <v>100</v>
      </c>
      <c r="AH129" s="20">
        <v>97.368421052631575</v>
      </c>
      <c r="AI129" s="20">
        <v>100</v>
      </c>
      <c r="AJ129" s="20">
        <v>98.684210526315795</v>
      </c>
      <c r="AK129" s="20">
        <v>96.05263157894737</v>
      </c>
      <c r="AL129" s="213">
        <v>97.368421052631575</v>
      </c>
    </row>
    <row r="130" spans="1:38" ht="15" customHeight="1">
      <c r="A130" s="66"/>
      <c r="B130" s="76" t="s">
        <v>122</v>
      </c>
      <c r="C130" s="211" t="s">
        <v>1174</v>
      </c>
      <c r="D130" s="212">
        <v>93.933918976389336</v>
      </c>
      <c r="E130" s="20">
        <v>93.518518518518519</v>
      </c>
      <c r="F130" s="20">
        <v>93.518518518518519</v>
      </c>
      <c r="G130" s="20">
        <v>95</v>
      </c>
      <c r="H130" s="20">
        <v>96.851851851851848</v>
      </c>
      <c r="I130" s="20">
        <v>95.149253731343279</v>
      </c>
      <c r="J130" s="20">
        <v>90.18518518518519</v>
      </c>
      <c r="K130" s="213">
        <v>93.609022556390983</v>
      </c>
      <c r="L130" s="211" t="s">
        <v>1005</v>
      </c>
      <c r="M130" s="212">
        <v>94.476923988212477</v>
      </c>
      <c r="N130" s="20">
        <v>94.480519480519476</v>
      </c>
      <c r="O130" s="20">
        <v>93.831168831168824</v>
      </c>
      <c r="P130" s="20">
        <v>95.779220779220779</v>
      </c>
      <c r="Q130" s="20">
        <v>97.727272727272734</v>
      </c>
      <c r="R130" s="20">
        <v>97.727272727272734</v>
      </c>
      <c r="S130" s="20">
        <v>90.259740259740255</v>
      </c>
      <c r="T130" s="213">
        <v>91.776315789473685</v>
      </c>
      <c r="U130" s="211" t="s">
        <v>859</v>
      </c>
      <c r="V130" s="212">
        <v>92.583460538687021</v>
      </c>
      <c r="W130" s="20">
        <v>92.073170731707322</v>
      </c>
      <c r="X130" s="20">
        <v>92.073170731707322</v>
      </c>
      <c r="Y130" s="20">
        <v>92.682926829268297</v>
      </c>
      <c r="Z130" s="20">
        <v>94.512195121951223</v>
      </c>
      <c r="AA130" s="20">
        <v>90.853658536585371</v>
      </c>
      <c r="AB130" s="20">
        <v>90.853658536585371</v>
      </c>
      <c r="AC130" s="213">
        <v>95.625</v>
      </c>
      <c r="AD130" s="211" t="s">
        <v>872</v>
      </c>
      <c r="AE130" s="212">
        <v>94.731413684354848</v>
      </c>
      <c r="AF130" s="20">
        <v>92.647058823529406</v>
      </c>
      <c r="AG130" s="20">
        <v>95.588235294117652</v>
      </c>
      <c r="AH130" s="20">
        <v>97.058823529411768</v>
      </c>
      <c r="AI130" s="20">
        <v>98.529411764705884</v>
      </c>
      <c r="AJ130" s="20">
        <v>93.75</v>
      </c>
      <c r="AK130" s="20">
        <v>88.235294117647058</v>
      </c>
      <c r="AL130" s="213">
        <v>97.058823529411768</v>
      </c>
    </row>
    <row r="131" spans="1:38" ht="15" customHeight="1">
      <c r="A131" s="66"/>
      <c r="B131" s="76" t="s">
        <v>124</v>
      </c>
      <c r="C131" s="211" t="s">
        <v>1218</v>
      </c>
      <c r="D131" s="212">
        <v>96.290971803154505</v>
      </c>
      <c r="E131" s="20">
        <v>95.050761421319791</v>
      </c>
      <c r="F131" s="20">
        <v>95.685279187817258</v>
      </c>
      <c r="G131" s="20">
        <v>96.319796954314725</v>
      </c>
      <c r="H131" s="20">
        <v>98.096446700507613</v>
      </c>
      <c r="I131" s="20">
        <v>97.435897435897431</v>
      </c>
      <c r="J131" s="20">
        <v>95.17766497461929</v>
      </c>
      <c r="K131" s="213">
        <v>96.827411167512693</v>
      </c>
      <c r="L131" s="211" t="s">
        <v>1177</v>
      </c>
      <c r="M131" s="212">
        <v>96.974778761061941</v>
      </c>
      <c r="N131" s="20">
        <v>95.575221238938056</v>
      </c>
      <c r="O131" s="20">
        <v>96.681415929203538</v>
      </c>
      <c r="P131" s="20">
        <v>97.345132743362825</v>
      </c>
      <c r="Q131" s="20">
        <v>98.672566371681413</v>
      </c>
      <c r="R131" s="20">
        <v>98.230088495575217</v>
      </c>
      <c r="S131" s="20">
        <v>96.017699115044252</v>
      </c>
      <c r="T131" s="213">
        <v>96.902654867256643</v>
      </c>
      <c r="U131" s="211" t="s">
        <v>988</v>
      </c>
      <c r="V131" s="212">
        <v>95.701927701927687</v>
      </c>
      <c r="W131" s="20">
        <v>94.444444444444443</v>
      </c>
      <c r="X131" s="20">
        <v>95.238095238095241</v>
      </c>
      <c r="Y131" s="20">
        <v>94.444444444444443</v>
      </c>
      <c r="Z131" s="20">
        <v>97.61904761904762</v>
      </c>
      <c r="AA131" s="20">
        <v>96.311475409836063</v>
      </c>
      <c r="AB131" s="20">
        <v>94.841269841269835</v>
      </c>
      <c r="AC131" s="213">
        <v>97.61904761904762</v>
      </c>
      <c r="AD131" s="211" t="s">
        <v>946</v>
      </c>
      <c r="AE131" s="212">
        <v>94.378571428571419</v>
      </c>
      <c r="AF131" s="20">
        <v>94.047619047619051</v>
      </c>
      <c r="AG131" s="20">
        <v>91.666666666666671</v>
      </c>
      <c r="AH131" s="20">
        <v>96.428571428571431</v>
      </c>
      <c r="AI131" s="20">
        <v>96.428571428571431</v>
      </c>
      <c r="AJ131" s="20">
        <v>96.428571428571431</v>
      </c>
      <c r="AK131" s="20">
        <v>91.666666666666671</v>
      </c>
      <c r="AL131" s="213">
        <v>94.047619047619051</v>
      </c>
    </row>
    <row r="132" spans="1:38" ht="15" customHeight="1">
      <c r="A132" s="66"/>
      <c r="B132" s="76" t="s">
        <v>125</v>
      </c>
      <c r="C132" s="211" t="s">
        <v>1288</v>
      </c>
      <c r="D132" s="212">
        <v>94.624066909544183</v>
      </c>
      <c r="E132" s="20">
        <v>93.838862559241704</v>
      </c>
      <c r="F132" s="20">
        <v>94.194312796208536</v>
      </c>
      <c r="G132" s="20">
        <v>95.023696682464461</v>
      </c>
      <c r="H132" s="20">
        <v>96.445497630331758</v>
      </c>
      <c r="I132" s="20">
        <v>95.023696682464461</v>
      </c>
      <c r="J132" s="20">
        <v>92.417061611374407</v>
      </c>
      <c r="K132" s="213">
        <v>96.15384615384616</v>
      </c>
      <c r="L132" s="211" t="s">
        <v>1177</v>
      </c>
      <c r="M132" s="212">
        <v>95.951548672566389</v>
      </c>
      <c r="N132" s="20">
        <v>94.247787610619469</v>
      </c>
      <c r="O132" s="20">
        <v>95.13274336283186</v>
      </c>
      <c r="P132" s="20">
        <v>97.123893805309734</v>
      </c>
      <c r="Q132" s="20">
        <v>98.230088495575217</v>
      </c>
      <c r="R132" s="20">
        <v>97.56637168141593</v>
      </c>
      <c r="S132" s="20">
        <v>93.584070796460182</v>
      </c>
      <c r="T132" s="213">
        <v>96.681415929203538</v>
      </c>
      <c r="U132" s="211" t="s">
        <v>1008</v>
      </c>
      <c r="V132" s="212">
        <v>92.654837231696348</v>
      </c>
      <c r="W132" s="20">
        <v>93.493150684931507</v>
      </c>
      <c r="X132" s="20">
        <v>92.808219178082197</v>
      </c>
      <c r="Y132" s="20">
        <v>91.780821917808225</v>
      </c>
      <c r="Z132" s="20">
        <v>93.835616438356169</v>
      </c>
      <c r="AA132" s="20">
        <v>91.095890410958901</v>
      </c>
      <c r="AB132" s="20">
        <v>91.095890410958901</v>
      </c>
      <c r="AC132" s="213">
        <v>95.070422535211264</v>
      </c>
      <c r="AD132" s="211" t="s">
        <v>945</v>
      </c>
      <c r="AE132" s="212">
        <v>94.374000000000009</v>
      </c>
      <c r="AF132" s="20">
        <v>93</v>
      </c>
      <c r="AG132" s="20">
        <v>94</v>
      </c>
      <c r="AH132" s="20">
        <v>95</v>
      </c>
      <c r="AI132" s="20">
        <v>96</v>
      </c>
      <c r="AJ132" s="20">
        <v>95</v>
      </c>
      <c r="AK132" s="20">
        <v>91</v>
      </c>
      <c r="AL132" s="213">
        <v>96.875</v>
      </c>
    </row>
    <row r="133" spans="1:38" ht="15" customHeight="1">
      <c r="A133" s="66"/>
      <c r="B133" s="76" t="s">
        <v>101</v>
      </c>
      <c r="C133" s="211" t="s">
        <v>1224</v>
      </c>
      <c r="D133" s="212">
        <v>96.369986679071346</v>
      </c>
      <c r="E133" s="20">
        <v>95.560747663551396</v>
      </c>
      <c r="F133" s="20">
        <v>96.028037383177576</v>
      </c>
      <c r="G133" s="20">
        <v>96.261682242990659</v>
      </c>
      <c r="H133" s="20">
        <v>97.546728971962622</v>
      </c>
      <c r="I133" s="20">
        <v>97.429906542056074</v>
      </c>
      <c r="J133" s="20">
        <v>95.443925233644862</v>
      </c>
      <c r="K133" s="213">
        <v>96.698113207547166</v>
      </c>
      <c r="L133" s="211" t="s">
        <v>1228</v>
      </c>
      <c r="M133" s="212">
        <v>97.149380165289259</v>
      </c>
      <c r="N133" s="20">
        <v>96.694214876033058</v>
      </c>
      <c r="O133" s="20">
        <v>96.280991735537185</v>
      </c>
      <c r="P133" s="20">
        <v>96.900826446280988</v>
      </c>
      <c r="Q133" s="20">
        <v>98.140495867768593</v>
      </c>
      <c r="R133" s="20">
        <v>98.553719008264466</v>
      </c>
      <c r="S133" s="20">
        <v>96.900826446280988</v>
      </c>
      <c r="T133" s="213">
        <v>97.083333333333329</v>
      </c>
      <c r="U133" s="211" t="s">
        <v>996</v>
      </c>
      <c r="V133" s="212">
        <v>95.365671641791053</v>
      </c>
      <c r="W133" s="20">
        <v>94.776119402985074</v>
      </c>
      <c r="X133" s="20">
        <v>95.522388059701498</v>
      </c>
      <c r="Y133" s="20">
        <v>95.895522388059703</v>
      </c>
      <c r="Z133" s="20">
        <v>96.268656716417908</v>
      </c>
      <c r="AA133" s="20">
        <v>95.895522388059703</v>
      </c>
      <c r="AB133" s="20">
        <v>93.28358208955224</v>
      </c>
      <c r="AC133" s="213">
        <v>95.895522388059703</v>
      </c>
      <c r="AD133" s="211" t="s">
        <v>873</v>
      </c>
      <c r="AE133" s="212">
        <v>95.330851896971808</v>
      </c>
      <c r="AF133" s="20">
        <v>92.307692307692307</v>
      </c>
      <c r="AG133" s="20">
        <v>96.15384615384616</v>
      </c>
      <c r="AH133" s="20">
        <v>94.230769230769226</v>
      </c>
      <c r="AI133" s="20">
        <v>98.07692307692308</v>
      </c>
      <c r="AJ133" s="20">
        <v>96.15384615384616</v>
      </c>
      <c r="AK133" s="20">
        <v>94.230769230769226</v>
      </c>
      <c r="AL133" s="213">
        <v>97</v>
      </c>
    </row>
    <row r="134" spans="1:38" ht="15" customHeight="1">
      <c r="A134" s="66"/>
      <c r="B134" s="76" t="s">
        <v>99</v>
      </c>
      <c r="C134" s="211" t="s">
        <v>1093</v>
      </c>
      <c r="D134" s="212">
        <v>95.445992366412213</v>
      </c>
      <c r="E134" s="20">
        <v>93.702290076335885</v>
      </c>
      <c r="F134" s="20">
        <v>94.847328244274806</v>
      </c>
      <c r="G134" s="20">
        <v>94.465648854961827</v>
      </c>
      <c r="H134" s="20">
        <v>97.519083969465655</v>
      </c>
      <c r="I134" s="20">
        <v>97.137404580152676</v>
      </c>
      <c r="J134" s="20">
        <v>95.801526717557252</v>
      </c>
      <c r="K134" s="213">
        <v>95.610687022900763</v>
      </c>
      <c r="L134" s="211" t="s">
        <v>991</v>
      </c>
      <c r="M134" s="212">
        <v>94.47071428571428</v>
      </c>
      <c r="N134" s="20">
        <v>92.142857142857139</v>
      </c>
      <c r="O134" s="20">
        <v>92.5</v>
      </c>
      <c r="P134" s="20">
        <v>94.642857142857139</v>
      </c>
      <c r="Q134" s="20">
        <v>97.857142857142861</v>
      </c>
      <c r="R134" s="20">
        <v>97.142857142857139</v>
      </c>
      <c r="S134" s="20">
        <v>93.928571428571431</v>
      </c>
      <c r="T134" s="213">
        <v>94.642857142857139</v>
      </c>
      <c r="U134" s="211" t="s">
        <v>845</v>
      </c>
      <c r="V134" s="212">
        <v>95.849431818181813</v>
      </c>
      <c r="W134" s="20">
        <v>94.88636363636364</v>
      </c>
      <c r="X134" s="20">
        <v>97.727272727272734</v>
      </c>
      <c r="Y134" s="20">
        <v>92.61363636363636</v>
      </c>
      <c r="Z134" s="20">
        <v>96.022727272727266</v>
      </c>
      <c r="AA134" s="20">
        <v>96.590909090909093</v>
      </c>
      <c r="AB134" s="20">
        <v>97.159090909090907</v>
      </c>
      <c r="AC134" s="213">
        <v>96.022727272727266</v>
      </c>
      <c r="AD134" s="211" t="s">
        <v>872</v>
      </c>
      <c r="AE134" s="212">
        <v>98.417647058823519</v>
      </c>
      <c r="AF134" s="20">
        <v>97.058823529411768</v>
      </c>
      <c r="AG134" s="20">
        <v>97.058823529411768</v>
      </c>
      <c r="AH134" s="20">
        <v>98.529411764705884</v>
      </c>
      <c r="AI134" s="20">
        <v>100</v>
      </c>
      <c r="AJ134" s="20">
        <v>98.529411764705884</v>
      </c>
      <c r="AK134" s="20">
        <v>100</v>
      </c>
      <c r="AL134" s="213">
        <v>98.529411764705884</v>
      </c>
    </row>
    <row r="135" spans="1:38" ht="15" customHeight="1">
      <c r="A135" s="66"/>
      <c r="B135" s="76" t="s">
        <v>100</v>
      </c>
      <c r="C135" s="211" t="s">
        <v>1022</v>
      </c>
      <c r="D135" s="212">
        <v>95.307411991199118</v>
      </c>
      <c r="E135" s="20">
        <v>93.069306930693074</v>
      </c>
      <c r="F135" s="20">
        <v>93.811881188118818</v>
      </c>
      <c r="G135" s="20">
        <v>97.277227722772281</v>
      </c>
      <c r="H135" s="20">
        <v>98.019801980198025</v>
      </c>
      <c r="I135" s="20">
        <v>96.78217821782178</v>
      </c>
      <c r="J135" s="20">
        <v>92.75</v>
      </c>
      <c r="K135" s="213">
        <v>96.534653465346537</v>
      </c>
      <c r="L135" s="211" t="s">
        <v>951</v>
      </c>
      <c r="M135" s="212">
        <v>94.237937242798367</v>
      </c>
      <c r="N135" s="20">
        <v>91.666666666666671</v>
      </c>
      <c r="O135" s="20">
        <v>91.666666666666671</v>
      </c>
      <c r="P135" s="20">
        <v>96.296296296296291</v>
      </c>
      <c r="Q135" s="20">
        <v>97.68518518518519</v>
      </c>
      <c r="R135" s="20">
        <v>96.759259259259252</v>
      </c>
      <c r="S135" s="20">
        <v>92.452830188679243</v>
      </c>
      <c r="T135" s="213">
        <v>94.907407407407405</v>
      </c>
      <c r="U135" s="211" t="s">
        <v>854</v>
      </c>
      <c r="V135" s="212">
        <v>97.144166666666678</v>
      </c>
      <c r="W135" s="20">
        <v>95</v>
      </c>
      <c r="X135" s="20">
        <v>98.333333333333329</v>
      </c>
      <c r="Y135" s="20">
        <v>99.166666666666671</v>
      </c>
      <c r="Z135" s="20">
        <v>99.166666666666671</v>
      </c>
      <c r="AA135" s="20">
        <v>96.666666666666671</v>
      </c>
      <c r="AB135" s="20">
        <v>93.333333333333329</v>
      </c>
      <c r="AC135" s="213">
        <v>98.333333333333329</v>
      </c>
      <c r="AD135" s="211" t="s">
        <v>872</v>
      </c>
      <c r="AE135" s="212">
        <v>95.463235294117666</v>
      </c>
      <c r="AF135" s="20">
        <v>94.117647058823536</v>
      </c>
      <c r="AG135" s="20">
        <v>92.647058823529406</v>
      </c>
      <c r="AH135" s="20">
        <v>97.058823529411768</v>
      </c>
      <c r="AI135" s="20">
        <v>97.058823529411768</v>
      </c>
      <c r="AJ135" s="20">
        <v>97.058823529411768</v>
      </c>
      <c r="AK135" s="20">
        <v>92.647058823529406</v>
      </c>
      <c r="AL135" s="213">
        <v>98.529411764705884</v>
      </c>
    </row>
    <row r="136" spans="1:38" ht="15" customHeight="1">
      <c r="A136" s="66"/>
      <c r="B136" s="76" t="s">
        <v>102</v>
      </c>
      <c r="C136" s="211" t="s">
        <v>1024</v>
      </c>
      <c r="D136" s="212">
        <v>95.915064102564102</v>
      </c>
      <c r="E136" s="20">
        <v>95.512820512820511</v>
      </c>
      <c r="F136" s="20">
        <v>95.833333333333329</v>
      </c>
      <c r="G136" s="20">
        <v>95.512820512820511</v>
      </c>
      <c r="H136" s="20">
        <v>98.07692307692308</v>
      </c>
      <c r="I136" s="20">
        <v>96.794871794871796</v>
      </c>
      <c r="J136" s="20">
        <v>93.910256410256409</v>
      </c>
      <c r="K136" s="213">
        <v>96.15384615384616</v>
      </c>
      <c r="L136" s="211" t="s">
        <v>1285</v>
      </c>
      <c r="M136" s="212">
        <v>95.953804347826093</v>
      </c>
      <c r="N136" s="20">
        <v>96.195652173913047</v>
      </c>
      <c r="O136" s="20">
        <v>95.652173913043484</v>
      </c>
      <c r="P136" s="20">
        <v>97.282608695652172</v>
      </c>
      <c r="Q136" s="20">
        <v>97.826086956521735</v>
      </c>
      <c r="R136" s="20">
        <v>97.826086956521735</v>
      </c>
      <c r="S136" s="20">
        <v>92.391304347826093</v>
      </c>
      <c r="T136" s="213">
        <v>94.565217391304344</v>
      </c>
      <c r="U136" s="211" t="s">
        <v>860</v>
      </c>
      <c r="V136" s="212">
        <v>94</v>
      </c>
      <c r="W136" s="20">
        <v>93.75</v>
      </c>
      <c r="X136" s="20">
        <v>95</v>
      </c>
      <c r="Y136" s="20">
        <v>88.75</v>
      </c>
      <c r="Z136" s="20">
        <v>97.5</v>
      </c>
      <c r="AA136" s="20">
        <v>92.5</v>
      </c>
      <c r="AB136" s="20">
        <v>93.75</v>
      </c>
      <c r="AC136" s="213">
        <v>97.5</v>
      </c>
      <c r="AD136" s="211" t="s">
        <v>857</v>
      </c>
      <c r="AE136" s="212">
        <v>98.958333333333329</v>
      </c>
      <c r="AF136" s="20">
        <v>95.833333333333329</v>
      </c>
      <c r="AG136" s="20">
        <v>97.916666666666671</v>
      </c>
      <c r="AH136" s="20">
        <v>100</v>
      </c>
      <c r="AI136" s="20">
        <v>100</v>
      </c>
      <c r="AJ136" s="20">
        <v>100</v>
      </c>
      <c r="AK136" s="20">
        <v>100</v>
      </c>
      <c r="AL136" s="213">
        <v>100</v>
      </c>
    </row>
    <row r="137" spans="1:38" ht="15" customHeight="1">
      <c r="A137" s="66"/>
      <c r="B137" s="76" t="s">
        <v>103</v>
      </c>
      <c r="C137" s="211" t="s">
        <v>1174</v>
      </c>
      <c r="D137" s="212">
        <v>96.252037037037027</v>
      </c>
      <c r="E137" s="20">
        <v>95.555555555555557</v>
      </c>
      <c r="F137" s="20">
        <v>96.851851851851848</v>
      </c>
      <c r="G137" s="20">
        <v>96.111111111111114</v>
      </c>
      <c r="H137" s="20">
        <v>98.148148148148152</v>
      </c>
      <c r="I137" s="20">
        <v>96.851851851851848</v>
      </c>
      <c r="J137" s="20">
        <v>94.074074074074076</v>
      </c>
      <c r="K137" s="213">
        <v>96.240601503759393</v>
      </c>
      <c r="L137" s="211" t="s">
        <v>1024</v>
      </c>
      <c r="M137" s="212">
        <v>97.456730769230774</v>
      </c>
      <c r="N137" s="20">
        <v>97.435897435897431</v>
      </c>
      <c r="O137" s="20">
        <v>98.397435897435898</v>
      </c>
      <c r="P137" s="20">
        <v>97.756410256410263</v>
      </c>
      <c r="Q137" s="20">
        <v>99.358974358974365</v>
      </c>
      <c r="R137" s="20">
        <v>98.397435897435898</v>
      </c>
      <c r="S137" s="20">
        <v>94.230769230769226</v>
      </c>
      <c r="T137" s="213">
        <v>96.428571428571431</v>
      </c>
      <c r="U137" s="211" t="s">
        <v>950</v>
      </c>
      <c r="V137" s="212">
        <v>93.724358974358978</v>
      </c>
      <c r="W137" s="20">
        <v>91.025641025641022</v>
      </c>
      <c r="X137" s="20">
        <v>93.589743589743591</v>
      </c>
      <c r="Y137" s="20">
        <v>92.948717948717942</v>
      </c>
      <c r="Z137" s="20">
        <v>96.15384615384616</v>
      </c>
      <c r="AA137" s="20">
        <v>93.589743589743591</v>
      </c>
      <c r="AB137" s="20">
        <v>93.589743589743591</v>
      </c>
      <c r="AC137" s="213">
        <v>96.15384615384616</v>
      </c>
      <c r="AD137" s="211" t="s">
        <v>856</v>
      </c>
      <c r="AE137" s="212">
        <v>96.508333333333326</v>
      </c>
      <c r="AF137" s="20">
        <v>97.222222222222229</v>
      </c>
      <c r="AG137" s="20">
        <v>97.222222222222229</v>
      </c>
      <c r="AH137" s="20">
        <v>95.833333333333329</v>
      </c>
      <c r="AI137" s="20">
        <v>97.222222222222229</v>
      </c>
      <c r="AJ137" s="20">
        <v>97.222222222222229</v>
      </c>
      <c r="AK137" s="20">
        <v>94.444444444444443</v>
      </c>
      <c r="AL137" s="213">
        <v>95.588235294117652</v>
      </c>
    </row>
    <row r="138" spans="1:38" ht="15" customHeight="1">
      <c r="A138" s="66"/>
      <c r="B138" s="76" t="s">
        <v>108</v>
      </c>
      <c r="C138" s="211" t="s">
        <v>1092</v>
      </c>
      <c r="D138" s="212">
        <v>96.293848637786454</v>
      </c>
      <c r="E138" s="20">
        <v>95.8</v>
      </c>
      <c r="F138" s="20">
        <v>96.6</v>
      </c>
      <c r="G138" s="20">
        <v>95.6</v>
      </c>
      <c r="H138" s="20">
        <v>97.4</v>
      </c>
      <c r="I138" s="20">
        <v>97.560975609756099</v>
      </c>
      <c r="J138" s="20">
        <v>95</v>
      </c>
      <c r="K138" s="213">
        <v>97.177419354838705</v>
      </c>
      <c r="L138" s="211" t="s">
        <v>993</v>
      </c>
      <c r="M138" s="212">
        <v>96.576095671936528</v>
      </c>
      <c r="N138" s="20">
        <v>95.945945945945951</v>
      </c>
      <c r="O138" s="20">
        <v>96.959459459459453</v>
      </c>
      <c r="P138" s="20">
        <v>96.621621621621628</v>
      </c>
      <c r="Q138" s="20">
        <v>97.972972972972968</v>
      </c>
      <c r="R138" s="20">
        <v>98.958333333333329</v>
      </c>
      <c r="S138" s="20">
        <v>93.918918918918919</v>
      </c>
      <c r="T138" s="213">
        <v>97.260273972602747</v>
      </c>
      <c r="U138" s="211" t="s">
        <v>940</v>
      </c>
      <c r="V138" s="212">
        <v>94.22999999999999</v>
      </c>
      <c r="W138" s="20">
        <v>93.571428571428569</v>
      </c>
      <c r="X138" s="20">
        <v>95</v>
      </c>
      <c r="Y138" s="20">
        <v>92.142857142857139</v>
      </c>
      <c r="Z138" s="20">
        <v>95</v>
      </c>
      <c r="AA138" s="20">
        <v>93.571428571428569</v>
      </c>
      <c r="AB138" s="20">
        <v>95</v>
      </c>
      <c r="AC138" s="213">
        <v>95.714285714285708</v>
      </c>
      <c r="AD138" s="211" t="s">
        <v>869</v>
      </c>
      <c r="AE138" s="212">
        <v>99.503125000000011</v>
      </c>
      <c r="AF138" s="20">
        <v>100</v>
      </c>
      <c r="AG138" s="20">
        <v>98.4375</v>
      </c>
      <c r="AH138" s="20">
        <v>98.4375</v>
      </c>
      <c r="AI138" s="20">
        <v>100</v>
      </c>
      <c r="AJ138" s="20">
        <v>100</v>
      </c>
      <c r="AK138" s="20">
        <v>100</v>
      </c>
      <c r="AL138" s="213">
        <v>100</v>
      </c>
    </row>
    <row r="139" spans="1:38" ht="15" customHeight="1">
      <c r="A139" s="66"/>
      <c r="B139" s="76" t="s">
        <v>109</v>
      </c>
      <c r="C139" s="211" t="s">
        <v>1021</v>
      </c>
      <c r="D139" s="212">
        <v>96.690163573099497</v>
      </c>
      <c r="E139" s="20">
        <v>95.360824742268036</v>
      </c>
      <c r="F139" s="20">
        <v>95.876288659793815</v>
      </c>
      <c r="G139" s="20">
        <v>96.649484536082468</v>
      </c>
      <c r="H139" s="20">
        <v>98.711340206185568</v>
      </c>
      <c r="I139" s="20">
        <v>97.135416666666671</v>
      </c>
      <c r="J139" s="20">
        <v>96.907216494845358</v>
      </c>
      <c r="K139" s="213">
        <v>97.135416666666671</v>
      </c>
      <c r="L139" s="211" t="s">
        <v>951</v>
      </c>
      <c r="M139" s="212">
        <v>96.607330862789809</v>
      </c>
      <c r="N139" s="20">
        <v>95.833333333333329</v>
      </c>
      <c r="O139" s="20">
        <v>95.833333333333329</v>
      </c>
      <c r="P139" s="20">
        <v>96.296296296296291</v>
      </c>
      <c r="Q139" s="20">
        <v>98.611111111111114</v>
      </c>
      <c r="R139" s="20">
        <v>97.64150943396227</v>
      </c>
      <c r="S139" s="20">
        <v>97.222222222222229</v>
      </c>
      <c r="T139" s="213">
        <v>95.754716981132077</v>
      </c>
      <c r="U139" s="211" t="s">
        <v>878</v>
      </c>
      <c r="V139" s="212">
        <v>96.29285714285713</v>
      </c>
      <c r="W139" s="20">
        <v>93.75</v>
      </c>
      <c r="X139" s="20">
        <v>95.535714285714292</v>
      </c>
      <c r="Y139" s="20">
        <v>97.321428571428569</v>
      </c>
      <c r="Z139" s="20">
        <v>99.107142857142861</v>
      </c>
      <c r="AA139" s="20">
        <v>95.535714285714292</v>
      </c>
      <c r="AB139" s="20">
        <v>94.642857142857139</v>
      </c>
      <c r="AC139" s="213">
        <v>99.107142857142861</v>
      </c>
      <c r="AD139" s="211" t="s">
        <v>870</v>
      </c>
      <c r="AE139" s="212">
        <v>97.73</v>
      </c>
      <c r="AF139" s="20">
        <v>96.666666666666671</v>
      </c>
      <c r="AG139" s="20">
        <v>96.666666666666671</v>
      </c>
      <c r="AH139" s="20">
        <v>96.666666666666671</v>
      </c>
      <c r="AI139" s="20">
        <v>98.333333333333329</v>
      </c>
      <c r="AJ139" s="20">
        <v>98.333333333333329</v>
      </c>
      <c r="AK139" s="20">
        <v>100</v>
      </c>
      <c r="AL139" s="213">
        <v>98.333333333333329</v>
      </c>
    </row>
    <row r="140" spans="1:38" ht="15" customHeight="1">
      <c r="A140" s="66"/>
      <c r="B140" s="76" t="s">
        <v>110</v>
      </c>
      <c r="C140" s="211" t="s">
        <v>1041</v>
      </c>
      <c r="D140" s="212">
        <v>96.615187232495515</v>
      </c>
      <c r="E140" s="20">
        <v>95.471014492753625</v>
      </c>
      <c r="F140" s="20">
        <v>96.376811594202906</v>
      </c>
      <c r="G140" s="20">
        <v>96.739130434782609</v>
      </c>
      <c r="H140" s="20">
        <v>97.826086956521735</v>
      </c>
      <c r="I140" s="20">
        <v>97.101449275362313</v>
      </c>
      <c r="J140" s="20">
        <v>96.167883211678827</v>
      </c>
      <c r="K140" s="213">
        <v>97.242647058823536</v>
      </c>
      <c r="L140" s="211" t="s">
        <v>849</v>
      </c>
      <c r="M140" s="212">
        <v>97.331961440053405</v>
      </c>
      <c r="N140" s="20">
        <v>95.426829268292678</v>
      </c>
      <c r="O140" s="20">
        <v>97.256097560975604</v>
      </c>
      <c r="P140" s="20">
        <v>98.170731707317074</v>
      </c>
      <c r="Q140" s="20">
        <v>98.170731707317074</v>
      </c>
      <c r="R140" s="20">
        <v>98.170731707317074</v>
      </c>
      <c r="S140" s="20">
        <v>96.604938271604937</v>
      </c>
      <c r="T140" s="213">
        <v>98.4375</v>
      </c>
      <c r="U140" s="211" t="s">
        <v>942</v>
      </c>
      <c r="V140" s="212">
        <v>96.438815789473693</v>
      </c>
      <c r="W140" s="20">
        <v>97.368421052631575</v>
      </c>
      <c r="X140" s="20">
        <v>96.05263157894737</v>
      </c>
      <c r="Y140" s="20">
        <v>94.736842105263165</v>
      </c>
      <c r="Z140" s="20">
        <v>98.026315789473685</v>
      </c>
      <c r="AA140" s="20">
        <v>97.368421052631575</v>
      </c>
      <c r="AB140" s="20">
        <v>94.736842105263165</v>
      </c>
      <c r="AC140" s="213">
        <v>96.71052631578948</v>
      </c>
      <c r="AD140" s="211" t="s">
        <v>856</v>
      </c>
      <c r="AE140" s="212">
        <v>93.722222222222214</v>
      </c>
      <c r="AF140" s="20">
        <v>91.666666666666671</v>
      </c>
      <c r="AG140" s="20">
        <v>93.055555555555557</v>
      </c>
      <c r="AH140" s="20">
        <v>94.444444444444443</v>
      </c>
      <c r="AI140" s="20">
        <v>95.833333333333329</v>
      </c>
      <c r="AJ140" s="20">
        <v>91.666666666666671</v>
      </c>
      <c r="AK140" s="20">
        <v>97.222222222222229</v>
      </c>
      <c r="AL140" s="213">
        <v>93.055555555555557</v>
      </c>
    </row>
    <row r="141" spans="1:38" ht="15" customHeight="1">
      <c r="A141" s="66"/>
      <c r="B141" s="76" t="s">
        <v>112</v>
      </c>
      <c r="C141" s="211" t="s">
        <v>1096</v>
      </c>
      <c r="D141" s="212">
        <v>95.29117647058824</v>
      </c>
      <c r="E141" s="20">
        <v>94.281045751633982</v>
      </c>
      <c r="F141" s="20">
        <v>94.444444444444443</v>
      </c>
      <c r="G141" s="20">
        <v>95.588235294117652</v>
      </c>
      <c r="H141" s="20">
        <v>96.40522875816994</v>
      </c>
      <c r="I141" s="20">
        <v>95.261437908496731</v>
      </c>
      <c r="J141" s="20">
        <v>95.751633986928098</v>
      </c>
      <c r="K141" s="213">
        <v>95.915032679738559</v>
      </c>
      <c r="L141" s="211" t="s">
        <v>1009</v>
      </c>
      <c r="M141" s="212">
        <v>96.476685393258435</v>
      </c>
      <c r="N141" s="20">
        <v>94.662921348314612</v>
      </c>
      <c r="O141" s="20">
        <v>95.224719101123597</v>
      </c>
      <c r="P141" s="20">
        <v>96.348314606741567</v>
      </c>
      <c r="Q141" s="20">
        <v>97.471910112359552</v>
      </c>
      <c r="R141" s="20">
        <v>97.19101123595506</v>
      </c>
      <c r="S141" s="20">
        <v>97.471910112359552</v>
      </c>
      <c r="T141" s="213">
        <v>98.033707865168537</v>
      </c>
      <c r="U141" s="211" t="s">
        <v>1285</v>
      </c>
      <c r="V141" s="212">
        <v>93.920652173913055</v>
      </c>
      <c r="W141" s="20">
        <v>94.565217391304344</v>
      </c>
      <c r="X141" s="20">
        <v>93.478260869565219</v>
      </c>
      <c r="Y141" s="20">
        <v>95.108695652173907</v>
      </c>
      <c r="Z141" s="20">
        <v>95.652173913043484</v>
      </c>
      <c r="AA141" s="20">
        <v>93.478260869565219</v>
      </c>
      <c r="AB141" s="20">
        <v>92.391304347826093</v>
      </c>
      <c r="AC141" s="213">
        <v>92.391304347826093</v>
      </c>
      <c r="AD141" s="211" t="s">
        <v>856</v>
      </c>
      <c r="AE141" s="212">
        <v>92.931944444444454</v>
      </c>
      <c r="AF141" s="20">
        <v>91.666666666666671</v>
      </c>
      <c r="AG141" s="20">
        <v>93.055555555555557</v>
      </c>
      <c r="AH141" s="20">
        <v>93.055555555555557</v>
      </c>
      <c r="AI141" s="20">
        <v>93.055555555555557</v>
      </c>
      <c r="AJ141" s="20">
        <v>90.277777777777771</v>
      </c>
      <c r="AK141" s="20">
        <v>95.833333333333329</v>
      </c>
      <c r="AL141" s="213">
        <v>94.444444444444443</v>
      </c>
    </row>
    <row r="142" spans="1:38" ht="15" customHeight="1">
      <c r="A142" s="66"/>
      <c r="B142" s="76" t="s">
        <v>113</v>
      </c>
      <c r="C142" s="211" t="s">
        <v>1041</v>
      </c>
      <c r="D142" s="212">
        <v>96.030253623188386</v>
      </c>
      <c r="E142" s="20">
        <v>95.289855072463766</v>
      </c>
      <c r="F142" s="20">
        <v>96.739130434782609</v>
      </c>
      <c r="G142" s="20">
        <v>96.376811594202906</v>
      </c>
      <c r="H142" s="20">
        <v>97.826086956521735</v>
      </c>
      <c r="I142" s="20">
        <v>96.014492753623188</v>
      </c>
      <c r="J142" s="20">
        <v>93.430656934306569</v>
      </c>
      <c r="K142" s="213">
        <v>96.532846715328461</v>
      </c>
      <c r="L142" s="211" t="s">
        <v>1024</v>
      </c>
      <c r="M142" s="212">
        <v>96.487179487179517</v>
      </c>
      <c r="N142" s="20">
        <v>96.474358974358978</v>
      </c>
      <c r="O142" s="20">
        <v>97.435897435897431</v>
      </c>
      <c r="P142" s="20">
        <v>96.794871794871796</v>
      </c>
      <c r="Q142" s="20">
        <v>98.07692307692308</v>
      </c>
      <c r="R142" s="20">
        <v>96.794871794871796</v>
      </c>
      <c r="S142" s="20">
        <v>92.857142857142861</v>
      </c>
      <c r="T142" s="213">
        <v>96.794871794871796</v>
      </c>
      <c r="U142" s="211" t="s">
        <v>953</v>
      </c>
      <c r="V142" s="212">
        <v>96.542857142857144</v>
      </c>
      <c r="W142" s="20">
        <v>94.642857142857139</v>
      </c>
      <c r="X142" s="20">
        <v>97.023809523809518</v>
      </c>
      <c r="Y142" s="20">
        <v>97.023809523809518</v>
      </c>
      <c r="Z142" s="20">
        <v>98.214285714285708</v>
      </c>
      <c r="AA142" s="20">
        <v>95.833333333333329</v>
      </c>
      <c r="AB142" s="20">
        <v>95.833333333333329</v>
      </c>
      <c r="AC142" s="213">
        <v>97.61904761904762</v>
      </c>
      <c r="AD142" s="211" t="s">
        <v>856</v>
      </c>
      <c r="AE142" s="212">
        <v>92.854166666666671</v>
      </c>
      <c r="AF142" s="20">
        <v>91.666666666666671</v>
      </c>
      <c r="AG142" s="20">
        <v>93.055555555555557</v>
      </c>
      <c r="AH142" s="20">
        <v>93.055555555555557</v>
      </c>
      <c r="AI142" s="20">
        <v>95.833333333333329</v>
      </c>
      <c r="AJ142" s="20">
        <v>93.055555555555557</v>
      </c>
      <c r="AK142" s="20">
        <v>90.277777777777771</v>
      </c>
      <c r="AL142" s="213">
        <v>92.647058823529406</v>
      </c>
    </row>
    <row r="143" spans="1:38" ht="15" customHeight="1">
      <c r="A143" s="66"/>
      <c r="B143" s="76" t="s">
        <v>225</v>
      </c>
      <c r="C143" s="211" t="s">
        <v>1098</v>
      </c>
      <c r="D143" s="212">
        <v>95.458056162587397</v>
      </c>
      <c r="E143" s="20">
        <v>94.375</v>
      </c>
      <c r="F143" s="20">
        <v>95.46875</v>
      </c>
      <c r="G143" s="20">
        <v>96.09375</v>
      </c>
      <c r="H143" s="20">
        <v>96.5625</v>
      </c>
      <c r="I143" s="20">
        <v>96.044303797468359</v>
      </c>
      <c r="J143" s="20">
        <v>94.375</v>
      </c>
      <c r="K143" s="213">
        <v>95.754716981132077</v>
      </c>
      <c r="L143" s="211" t="s">
        <v>1027</v>
      </c>
      <c r="M143" s="212">
        <v>95.442058823529408</v>
      </c>
      <c r="N143" s="20">
        <v>95</v>
      </c>
      <c r="O143" s="20">
        <v>95.588235294117652</v>
      </c>
      <c r="P143" s="20">
        <v>96.17647058823529</v>
      </c>
      <c r="Q143" s="20">
        <v>96.764705882352942</v>
      </c>
      <c r="R143" s="20">
        <v>96.428571428571431</v>
      </c>
      <c r="S143" s="20">
        <v>93.235294117647058</v>
      </c>
      <c r="T143" s="213">
        <v>95</v>
      </c>
      <c r="U143" s="211" t="s">
        <v>951</v>
      </c>
      <c r="V143" s="212">
        <v>96.169703444703444</v>
      </c>
      <c r="W143" s="20">
        <v>93.981481481481481</v>
      </c>
      <c r="X143" s="20">
        <v>95.833333333333329</v>
      </c>
      <c r="Y143" s="20">
        <v>96.296296296296291</v>
      </c>
      <c r="Z143" s="20">
        <v>97.68518518518519</v>
      </c>
      <c r="AA143" s="20">
        <v>96.698113207547166</v>
      </c>
      <c r="AB143" s="20">
        <v>96.759259259259252</v>
      </c>
      <c r="AC143" s="213">
        <v>96.759259259259252</v>
      </c>
      <c r="AD143" s="211" t="s">
        <v>946</v>
      </c>
      <c r="AE143" s="212">
        <v>93.692857142857136</v>
      </c>
      <c r="AF143" s="20">
        <v>92.857142857142861</v>
      </c>
      <c r="AG143" s="20">
        <v>94.047619047619051</v>
      </c>
      <c r="AH143" s="20">
        <v>95.238095238095241</v>
      </c>
      <c r="AI143" s="20">
        <v>92.857142857142861</v>
      </c>
      <c r="AJ143" s="20">
        <v>92.857142857142861</v>
      </c>
      <c r="AK143" s="20">
        <v>92.857142857142861</v>
      </c>
      <c r="AL143" s="213">
        <v>96.25</v>
      </c>
    </row>
    <row r="144" spans="1:38" ht="15" customHeight="1">
      <c r="A144" s="66"/>
      <c r="B144" s="76" t="s">
        <v>116</v>
      </c>
      <c r="C144" s="211" t="s">
        <v>1234</v>
      </c>
      <c r="D144" s="212">
        <v>96.929838709677398</v>
      </c>
      <c r="E144" s="20">
        <v>96.16935483870968</v>
      </c>
      <c r="F144" s="20">
        <v>96.774193548387103</v>
      </c>
      <c r="G144" s="20">
        <v>96.975806451612897</v>
      </c>
      <c r="H144" s="20">
        <v>97.782258064516128</v>
      </c>
      <c r="I144" s="20">
        <v>96.572580645161295</v>
      </c>
      <c r="J144" s="20">
        <v>96.975806451612897</v>
      </c>
      <c r="K144" s="213">
        <v>97.58064516129032</v>
      </c>
      <c r="L144" s="211" t="s">
        <v>1008</v>
      </c>
      <c r="M144" s="212">
        <v>98.133561643835606</v>
      </c>
      <c r="N144" s="20">
        <v>97.945205479452056</v>
      </c>
      <c r="O144" s="20">
        <v>98.287671232876718</v>
      </c>
      <c r="P144" s="20">
        <v>97.945205479452056</v>
      </c>
      <c r="Q144" s="20">
        <v>98.972602739726028</v>
      </c>
      <c r="R144" s="20">
        <v>97.602739726027394</v>
      </c>
      <c r="S144" s="20">
        <v>98.287671232876718</v>
      </c>
      <c r="T144" s="213">
        <v>97.945205479452056</v>
      </c>
      <c r="U144" s="211" t="s">
        <v>947</v>
      </c>
      <c r="V144" s="212">
        <v>95.003125000000026</v>
      </c>
      <c r="W144" s="20">
        <v>93.75</v>
      </c>
      <c r="X144" s="20">
        <v>94.375</v>
      </c>
      <c r="Y144" s="20">
        <v>95.625</v>
      </c>
      <c r="Z144" s="20">
        <v>95</v>
      </c>
      <c r="AA144" s="20">
        <v>95</v>
      </c>
      <c r="AB144" s="20">
        <v>95</v>
      </c>
      <c r="AC144" s="213">
        <v>96.875</v>
      </c>
      <c r="AD144" s="211" t="s">
        <v>868</v>
      </c>
      <c r="AE144" s="212">
        <v>95.947727272727263</v>
      </c>
      <c r="AF144" s="20">
        <v>93.181818181818187</v>
      </c>
      <c r="AG144" s="20">
        <v>95.454545454545453</v>
      </c>
      <c r="AH144" s="20">
        <v>95.454545454545453</v>
      </c>
      <c r="AI144" s="20">
        <v>100</v>
      </c>
      <c r="AJ144" s="20">
        <v>95.454545454545453</v>
      </c>
      <c r="AK144" s="20">
        <v>95.454545454545453</v>
      </c>
      <c r="AL144" s="213">
        <v>97.727272727272734</v>
      </c>
    </row>
    <row r="145" spans="1:38" ht="15" customHeight="1">
      <c r="A145" s="66"/>
      <c r="B145" s="76" t="s">
        <v>117</v>
      </c>
      <c r="C145" s="211" t="s">
        <v>1049</v>
      </c>
      <c r="D145" s="212">
        <v>96.556613228224009</v>
      </c>
      <c r="E145" s="20">
        <v>95.5078125</v>
      </c>
      <c r="F145" s="20">
        <v>96.484375</v>
      </c>
      <c r="G145" s="20">
        <v>96.09375</v>
      </c>
      <c r="H145" s="20">
        <v>97.8515625</v>
      </c>
      <c r="I145" s="20">
        <v>97.265625</v>
      </c>
      <c r="J145" s="20">
        <v>96.2890625</v>
      </c>
      <c r="K145" s="213">
        <v>96.850393700787407</v>
      </c>
      <c r="L145" s="211" t="s">
        <v>983</v>
      </c>
      <c r="M145" s="212">
        <v>97.301515151515162</v>
      </c>
      <c r="N145" s="20">
        <v>96.212121212121218</v>
      </c>
      <c r="O145" s="20">
        <v>96.969696969696969</v>
      </c>
      <c r="P145" s="20">
        <v>96.212121212121218</v>
      </c>
      <c r="Q145" s="20">
        <v>98.86363636363636</v>
      </c>
      <c r="R145" s="20">
        <v>98.86363636363636</v>
      </c>
      <c r="S145" s="20">
        <v>96.969696969696969</v>
      </c>
      <c r="T145" s="213">
        <v>97.727272727272734</v>
      </c>
      <c r="U145" s="211" t="s">
        <v>948</v>
      </c>
      <c r="V145" s="212">
        <v>95.184302325581385</v>
      </c>
      <c r="W145" s="20">
        <v>94.186046511627907</v>
      </c>
      <c r="X145" s="20">
        <v>95.930232558139537</v>
      </c>
      <c r="Y145" s="20">
        <v>94.767441860465112</v>
      </c>
      <c r="Z145" s="20">
        <v>96.511627906976742</v>
      </c>
      <c r="AA145" s="20">
        <v>95.348837209302332</v>
      </c>
      <c r="AB145" s="20">
        <v>94.767441860465112</v>
      </c>
      <c r="AC145" s="213">
        <v>94.767441860465112</v>
      </c>
      <c r="AD145" s="211" t="s">
        <v>871</v>
      </c>
      <c r="AE145" s="212">
        <v>97.074815432245771</v>
      </c>
      <c r="AF145" s="20">
        <v>96.05263157894737</v>
      </c>
      <c r="AG145" s="20">
        <v>96.05263157894737</v>
      </c>
      <c r="AH145" s="20">
        <v>98.684210526315795</v>
      </c>
      <c r="AI145" s="20">
        <v>97.368421052631575</v>
      </c>
      <c r="AJ145" s="20">
        <v>96.05263157894737</v>
      </c>
      <c r="AK145" s="20">
        <v>97.368421052631575</v>
      </c>
      <c r="AL145" s="213">
        <v>98.611111111111114</v>
      </c>
    </row>
    <row r="146" spans="1:38" ht="15" customHeight="1">
      <c r="A146" s="66"/>
      <c r="B146" s="76" t="s">
        <v>118</v>
      </c>
      <c r="C146" s="211" t="s">
        <v>1010</v>
      </c>
      <c r="D146" s="212">
        <v>96.909114583333334</v>
      </c>
      <c r="E146" s="20">
        <v>96.354166666666671</v>
      </c>
      <c r="F146" s="20">
        <v>96.09375</v>
      </c>
      <c r="G146" s="20">
        <v>97.65625</v>
      </c>
      <c r="H146" s="20">
        <v>98.177083333333329</v>
      </c>
      <c r="I146" s="20">
        <v>97.135416666666671</v>
      </c>
      <c r="J146" s="20">
        <v>95.263157894736835</v>
      </c>
      <c r="K146" s="213">
        <v>98.421052631578945</v>
      </c>
      <c r="L146" s="211" t="s">
        <v>981</v>
      </c>
      <c r="M146" s="212">
        <v>97.685576923076923</v>
      </c>
      <c r="N146" s="20">
        <v>97.59615384615384</v>
      </c>
      <c r="O146" s="20">
        <v>97.59615384615384</v>
      </c>
      <c r="P146" s="20">
        <v>97.59615384615384</v>
      </c>
      <c r="Q146" s="20">
        <v>99.038461538461533</v>
      </c>
      <c r="R146" s="20">
        <v>99.038461538461533</v>
      </c>
      <c r="S146" s="20">
        <v>94.607843137254903</v>
      </c>
      <c r="T146" s="213">
        <v>98.557692307692307</v>
      </c>
      <c r="U146" s="211" t="s">
        <v>877</v>
      </c>
      <c r="V146" s="212">
        <v>95.802272727272722</v>
      </c>
      <c r="W146" s="20">
        <v>96.212121212121218</v>
      </c>
      <c r="X146" s="20">
        <v>93.939393939393938</v>
      </c>
      <c r="Y146" s="20">
        <v>97.727272727272734</v>
      </c>
      <c r="Z146" s="20">
        <v>96.212121212121218</v>
      </c>
      <c r="AA146" s="20">
        <v>93.181818181818187</v>
      </c>
      <c r="AB146" s="20">
        <v>96.212121212121218</v>
      </c>
      <c r="AC146" s="213">
        <v>98.4375</v>
      </c>
      <c r="AD146" s="211" t="s">
        <v>868</v>
      </c>
      <c r="AE146" s="212">
        <v>96.559090909090912</v>
      </c>
      <c r="AF146" s="20">
        <v>90.909090909090907</v>
      </c>
      <c r="AG146" s="20">
        <v>95.454545454545453</v>
      </c>
      <c r="AH146" s="20">
        <v>97.727272727272734</v>
      </c>
      <c r="AI146" s="20">
        <v>100</v>
      </c>
      <c r="AJ146" s="20">
        <v>100</v>
      </c>
      <c r="AK146" s="20">
        <v>95.454545454545453</v>
      </c>
      <c r="AL146" s="213">
        <v>97.727272727272734</v>
      </c>
    </row>
    <row r="147" spans="1:38" ht="15" customHeight="1">
      <c r="A147" s="66"/>
      <c r="B147" s="76" t="s">
        <v>119</v>
      </c>
      <c r="C147" s="211" t="s">
        <v>1025</v>
      </c>
      <c r="D147" s="212">
        <v>94.26198979591841</v>
      </c>
      <c r="E147" s="20">
        <v>91.836734693877546</v>
      </c>
      <c r="F147" s="20">
        <v>92.857142857142861</v>
      </c>
      <c r="G147" s="20">
        <v>95.15306122448979</v>
      </c>
      <c r="H147" s="20">
        <v>96.428571428571431</v>
      </c>
      <c r="I147" s="20">
        <v>94.642857142857139</v>
      </c>
      <c r="J147" s="20">
        <v>94.132653061224488</v>
      </c>
      <c r="K147" s="213">
        <v>95.91836734693878</v>
      </c>
      <c r="L147" s="211" t="s">
        <v>951</v>
      </c>
      <c r="M147" s="212">
        <v>94.671759259259289</v>
      </c>
      <c r="N147" s="20">
        <v>92.129629629629633</v>
      </c>
      <c r="O147" s="20">
        <v>92.129629629629633</v>
      </c>
      <c r="P147" s="20">
        <v>95.833333333333329</v>
      </c>
      <c r="Q147" s="20">
        <v>96.296296296296291</v>
      </c>
      <c r="R147" s="20">
        <v>95.370370370370367</v>
      </c>
      <c r="S147" s="20">
        <v>95.370370370370367</v>
      </c>
      <c r="T147" s="213">
        <v>97.222222222222229</v>
      </c>
      <c r="U147" s="211" t="s">
        <v>877</v>
      </c>
      <c r="V147" s="212">
        <v>93.956060606060632</v>
      </c>
      <c r="W147" s="20">
        <v>90.151515151515156</v>
      </c>
      <c r="X147" s="20">
        <v>93.181818181818187</v>
      </c>
      <c r="Y147" s="20">
        <v>95.454545454545453</v>
      </c>
      <c r="Z147" s="20">
        <v>97.727272727272734</v>
      </c>
      <c r="AA147" s="20">
        <v>96.212121212121218</v>
      </c>
      <c r="AB147" s="20">
        <v>91.666666666666671</v>
      </c>
      <c r="AC147" s="213">
        <v>93.939393939393938</v>
      </c>
      <c r="AD147" s="211" t="s">
        <v>868</v>
      </c>
      <c r="AE147" s="212">
        <v>93.168181818181836</v>
      </c>
      <c r="AF147" s="20">
        <v>95.454545454545453</v>
      </c>
      <c r="AG147" s="20">
        <v>95.454545454545453</v>
      </c>
      <c r="AH147" s="20">
        <v>90.909090909090907</v>
      </c>
      <c r="AI147" s="20">
        <v>93.181818181818187</v>
      </c>
      <c r="AJ147" s="20">
        <v>86.36363636363636</v>
      </c>
      <c r="AK147" s="20">
        <v>95.454545454545453</v>
      </c>
      <c r="AL147" s="213">
        <v>95.454545454545453</v>
      </c>
    </row>
    <row r="148" spans="1:38" ht="15" customHeight="1">
      <c r="A148" s="66"/>
      <c r="B148" s="76" t="s">
        <v>121</v>
      </c>
      <c r="C148" s="211" t="s">
        <v>1001</v>
      </c>
      <c r="D148" s="212">
        <v>96.528160919540241</v>
      </c>
      <c r="E148" s="20">
        <v>95.977011494252878</v>
      </c>
      <c r="F148" s="20">
        <v>96.551724137931032</v>
      </c>
      <c r="G148" s="20">
        <v>96.551724137931032</v>
      </c>
      <c r="H148" s="20">
        <v>97.701149425287355</v>
      </c>
      <c r="I148" s="20">
        <v>95.977011494252878</v>
      </c>
      <c r="J148" s="20">
        <v>95.689655172413794</v>
      </c>
      <c r="K148" s="213">
        <v>97.41379310344827</v>
      </c>
      <c r="L148" s="211" t="s">
        <v>952</v>
      </c>
      <c r="M148" s="212">
        <v>96.550555555555547</v>
      </c>
      <c r="N148" s="20">
        <v>95.555555555555557</v>
      </c>
      <c r="O148" s="20">
        <v>95.555555555555557</v>
      </c>
      <c r="P148" s="20">
        <v>96.111111111111114</v>
      </c>
      <c r="Q148" s="20">
        <v>97.222222222222229</v>
      </c>
      <c r="R148" s="20">
        <v>96.111111111111114</v>
      </c>
      <c r="S148" s="20">
        <v>97.222222222222229</v>
      </c>
      <c r="T148" s="213">
        <v>98.888888888888886</v>
      </c>
      <c r="U148" s="211" t="s">
        <v>938</v>
      </c>
      <c r="V148" s="212">
        <v>95.858620689655197</v>
      </c>
      <c r="W148" s="20">
        <v>95.689655172413794</v>
      </c>
      <c r="X148" s="20">
        <v>97.41379310344827</v>
      </c>
      <c r="Y148" s="20">
        <v>95.689655172413794</v>
      </c>
      <c r="Z148" s="20">
        <v>97.41379310344827</v>
      </c>
      <c r="AA148" s="20">
        <v>94.827586206896555</v>
      </c>
      <c r="AB148" s="20">
        <v>93.103448275862064</v>
      </c>
      <c r="AC148" s="213">
        <v>96.551724137931032</v>
      </c>
      <c r="AD148" s="211" t="s">
        <v>866</v>
      </c>
      <c r="AE148" s="212">
        <v>97.944230769230771</v>
      </c>
      <c r="AF148" s="20">
        <v>98.07692307692308</v>
      </c>
      <c r="AG148" s="20">
        <v>98.07692307692308</v>
      </c>
      <c r="AH148" s="20">
        <v>100</v>
      </c>
      <c r="AI148" s="20">
        <v>100</v>
      </c>
      <c r="AJ148" s="20">
        <v>98.07692307692308</v>
      </c>
      <c r="AK148" s="20">
        <v>96.15384615384616</v>
      </c>
      <c r="AL148" s="213">
        <v>94.230769230769226</v>
      </c>
    </row>
    <row r="149" spans="1:38" ht="15" customHeight="1">
      <c r="A149" s="66"/>
      <c r="B149" s="76" t="s">
        <v>123</v>
      </c>
      <c r="C149" s="211" t="s">
        <v>1047</v>
      </c>
      <c r="D149" s="212">
        <v>95.646875000000009</v>
      </c>
      <c r="E149" s="20">
        <v>95.67307692307692</v>
      </c>
      <c r="F149" s="20">
        <v>94.711538461538467</v>
      </c>
      <c r="G149" s="20">
        <v>96.15384615384616</v>
      </c>
      <c r="H149" s="20">
        <v>96.875</v>
      </c>
      <c r="I149" s="20">
        <v>95.192307692307693</v>
      </c>
      <c r="J149" s="20">
        <v>94.95192307692308</v>
      </c>
      <c r="K149" s="213">
        <v>96.394230769230774</v>
      </c>
      <c r="L149" s="211" t="s">
        <v>984</v>
      </c>
      <c r="M149" s="212">
        <v>94.610344827586218</v>
      </c>
      <c r="N149" s="20">
        <v>93.965517241379317</v>
      </c>
      <c r="O149" s="20">
        <v>93.534482758620683</v>
      </c>
      <c r="P149" s="20">
        <v>95.258620689655174</v>
      </c>
      <c r="Q149" s="20">
        <v>96.551724137931032</v>
      </c>
      <c r="R149" s="20">
        <v>94.827586206896555</v>
      </c>
      <c r="S149" s="20">
        <v>93.534482758620683</v>
      </c>
      <c r="T149" s="213">
        <v>95.258620689655174</v>
      </c>
      <c r="U149" s="211" t="s">
        <v>876</v>
      </c>
      <c r="V149" s="212">
        <v>96.75390625</v>
      </c>
      <c r="W149" s="20">
        <v>97.65625</v>
      </c>
      <c r="X149" s="20">
        <v>96.09375</v>
      </c>
      <c r="Y149" s="20">
        <v>96.875</v>
      </c>
      <c r="Z149" s="20">
        <v>96.875</v>
      </c>
      <c r="AA149" s="20">
        <v>96.09375</v>
      </c>
      <c r="AB149" s="20">
        <v>96.09375</v>
      </c>
      <c r="AC149" s="213">
        <v>97.65625</v>
      </c>
      <c r="AD149" s="211" t="s">
        <v>867</v>
      </c>
      <c r="AE149" s="212">
        <v>97.410714285714292</v>
      </c>
      <c r="AF149" s="20">
        <v>98.214285714285708</v>
      </c>
      <c r="AG149" s="20">
        <v>96.428571428571431</v>
      </c>
      <c r="AH149" s="20">
        <v>98.214285714285708</v>
      </c>
      <c r="AI149" s="20">
        <v>98.214285714285708</v>
      </c>
      <c r="AJ149" s="20">
        <v>94.642857142857139</v>
      </c>
      <c r="AK149" s="20">
        <v>98.214285714285708</v>
      </c>
      <c r="AL149" s="213">
        <v>98.214285714285708</v>
      </c>
    </row>
    <row r="150" spans="1:38" ht="15" customHeight="1">
      <c r="A150" s="66"/>
      <c r="B150" s="76" t="s">
        <v>126</v>
      </c>
      <c r="C150" s="211" t="s">
        <v>999</v>
      </c>
      <c r="D150" s="212">
        <v>96.75866666666667</v>
      </c>
      <c r="E150" s="20">
        <v>94.666666666666671</v>
      </c>
      <c r="F150" s="20">
        <v>97.333333333333329</v>
      </c>
      <c r="G150" s="20">
        <v>96.333333333333329</v>
      </c>
      <c r="H150" s="20">
        <v>98</v>
      </c>
      <c r="I150" s="20">
        <v>98</v>
      </c>
      <c r="J150" s="20">
        <v>97.333333333333329</v>
      </c>
      <c r="K150" s="213">
        <v>96</v>
      </c>
      <c r="L150" s="211" t="s">
        <v>947</v>
      </c>
      <c r="M150" s="212">
        <v>98.703125000000014</v>
      </c>
      <c r="N150" s="20">
        <v>96.25</v>
      </c>
      <c r="O150" s="20">
        <v>99.375</v>
      </c>
      <c r="P150" s="20">
        <v>100</v>
      </c>
      <c r="Q150" s="20">
        <v>100</v>
      </c>
      <c r="R150" s="20">
        <v>99.375</v>
      </c>
      <c r="S150" s="20">
        <v>98.75</v>
      </c>
      <c r="T150" s="213">
        <v>97.5</v>
      </c>
      <c r="U150" s="211" t="s">
        <v>941</v>
      </c>
      <c r="V150" s="212">
        <v>94.563636363636363</v>
      </c>
      <c r="W150" s="20">
        <v>93.181818181818187</v>
      </c>
      <c r="X150" s="20">
        <v>95.454545454545453</v>
      </c>
      <c r="Y150" s="20">
        <v>90.909090909090907</v>
      </c>
      <c r="Z150" s="20">
        <v>95.454545454545453</v>
      </c>
      <c r="AA150" s="20">
        <v>95.454545454545453</v>
      </c>
      <c r="AB150" s="20">
        <v>96.590909090909093</v>
      </c>
      <c r="AC150" s="213">
        <v>95.454545454545453</v>
      </c>
      <c r="AD150" s="211" t="s">
        <v>866</v>
      </c>
      <c r="AE150" s="212">
        <v>94.490384615384613</v>
      </c>
      <c r="AF150" s="20">
        <v>92.307692307692307</v>
      </c>
      <c r="AG150" s="20">
        <v>94.230769230769226</v>
      </c>
      <c r="AH150" s="20">
        <v>94.230769230769226</v>
      </c>
      <c r="AI150" s="20">
        <v>96.15384615384616</v>
      </c>
      <c r="AJ150" s="20">
        <v>98.07692307692308</v>
      </c>
      <c r="AK150" s="20">
        <v>94.230769230769226</v>
      </c>
      <c r="AL150" s="213">
        <v>92.307692307692307</v>
      </c>
    </row>
    <row r="151" spans="1:38" ht="15" customHeight="1">
      <c r="A151" s="78"/>
      <c r="B151" s="76" t="s">
        <v>127</v>
      </c>
      <c r="C151" s="211" t="s">
        <v>1045</v>
      </c>
      <c r="D151" s="212">
        <v>95.782660934744243</v>
      </c>
      <c r="E151" s="20">
        <v>94.246031746031747</v>
      </c>
      <c r="F151" s="20">
        <v>95.039682539682545</v>
      </c>
      <c r="G151" s="20">
        <v>96.428571428571431</v>
      </c>
      <c r="H151" s="20">
        <v>97.222222222222229</v>
      </c>
      <c r="I151" s="20">
        <v>96.230158730158735</v>
      </c>
      <c r="J151" s="20">
        <v>95</v>
      </c>
      <c r="K151" s="213">
        <v>97.023809523809518</v>
      </c>
      <c r="L151" s="211" t="s">
        <v>993</v>
      </c>
      <c r="M151" s="212">
        <v>95.598855105105073</v>
      </c>
      <c r="N151" s="20">
        <v>94.932432432432435</v>
      </c>
      <c r="O151" s="20">
        <v>94.594594594594597</v>
      </c>
      <c r="P151" s="20">
        <v>95.945945945945951</v>
      </c>
      <c r="Q151" s="20">
        <v>96.959459459459453</v>
      </c>
      <c r="R151" s="20">
        <v>96.28378378378379</v>
      </c>
      <c r="S151" s="20">
        <v>94.520547945205479</v>
      </c>
      <c r="T151" s="213">
        <v>96.621621621621628</v>
      </c>
      <c r="U151" s="211" t="s">
        <v>944</v>
      </c>
      <c r="V151" s="212">
        <v>97.539583333333354</v>
      </c>
      <c r="W151" s="20">
        <v>96.527777777777771</v>
      </c>
      <c r="X151" s="20">
        <v>97.222222222222229</v>
      </c>
      <c r="Y151" s="20">
        <v>97.916666666666671</v>
      </c>
      <c r="Z151" s="20">
        <v>97.916666666666671</v>
      </c>
      <c r="AA151" s="20">
        <v>96.527777777777771</v>
      </c>
      <c r="AB151" s="20">
        <v>97.916666666666671</v>
      </c>
      <c r="AC151" s="213">
        <v>99.305555555555557</v>
      </c>
      <c r="AD151" s="211" t="s">
        <v>869</v>
      </c>
      <c r="AE151" s="212">
        <v>92.6796875</v>
      </c>
      <c r="AF151" s="20">
        <v>85.9375</v>
      </c>
      <c r="AG151" s="20">
        <v>92.1875</v>
      </c>
      <c r="AH151" s="20">
        <v>95.3125</v>
      </c>
      <c r="AI151" s="20">
        <v>96.875</v>
      </c>
      <c r="AJ151" s="20">
        <v>95.3125</v>
      </c>
      <c r="AK151" s="20">
        <v>90.625</v>
      </c>
      <c r="AL151" s="213">
        <v>93.75</v>
      </c>
    </row>
    <row r="152" spans="1:38" ht="15" customHeight="1">
      <c r="A152" s="74" t="s">
        <v>1075</v>
      </c>
      <c r="B152" s="75"/>
      <c r="C152" s="53" t="s">
        <v>1317</v>
      </c>
      <c r="D152" s="54">
        <v>95.793392071625689</v>
      </c>
      <c r="E152" s="47">
        <v>94.536068651112899</v>
      </c>
      <c r="F152" s="47">
        <v>95.172968624296061</v>
      </c>
      <c r="G152" s="47">
        <v>96.004290694556175</v>
      </c>
      <c r="H152" s="47">
        <v>97.217752748726198</v>
      </c>
      <c r="I152" s="47">
        <v>96.470825490723314</v>
      </c>
      <c r="J152" s="47">
        <v>95.077894171367177</v>
      </c>
      <c r="K152" s="55">
        <v>96.799191374663067</v>
      </c>
      <c r="L152" s="53" t="s">
        <v>1242</v>
      </c>
      <c r="M152" s="54">
        <v>96.28742571125396</v>
      </c>
      <c r="N152" s="47">
        <v>95.109223300970868</v>
      </c>
      <c r="O152" s="47">
        <v>95.59466019417475</v>
      </c>
      <c r="P152" s="47">
        <v>96.529126213592235</v>
      </c>
      <c r="Q152" s="47">
        <v>97.742718446601941</v>
      </c>
      <c r="R152" s="47">
        <v>97.495136186770424</v>
      </c>
      <c r="S152" s="47">
        <v>95.301850048685495</v>
      </c>
      <c r="T152" s="55">
        <v>96.993670886075947</v>
      </c>
      <c r="U152" s="53" t="s">
        <v>1318</v>
      </c>
      <c r="V152" s="54">
        <v>95.211131706746329</v>
      </c>
      <c r="W152" s="47">
        <v>93.713204373423039</v>
      </c>
      <c r="X152" s="47">
        <v>94.701429772918416</v>
      </c>
      <c r="Y152" s="47">
        <v>95.290159798149702</v>
      </c>
      <c r="Z152" s="47">
        <v>96.488645920941963</v>
      </c>
      <c r="AA152" s="47">
        <v>95.26627218934911</v>
      </c>
      <c r="AB152" s="47">
        <v>94.995794785534059</v>
      </c>
      <c r="AC152" s="55">
        <v>96.803556308213373</v>
      </c>
      <c r="AD152" s="53" t="s">
        <v>1319</v>
      </c>
      <c r="AE152" s="54">
        <v>95.11547181372552</v>
      </c>
      <c r="AF152" s="47">
        <v>94.114583333333329</v>
      </c>
      <c r="AG152" s="47">
        <v>94.53125</v>
      </c>
      <c r="AH152" s="47">
        <v>95.520833333333329</v>
      </c>
      <c r="AI152" s="47">
        <v>96.770833333333329</v>
      </c>
      <c r="AJ152" s="47">
        <v>95.052083333333329</v>
      </c>
      <c r="AK152" s="47">
        <v>94.322916666666671</v>
      </c>
      <c r="AL152" s="55">
        <v>95.94736842105263</v>
      </c>
    </row>
    <row r="153" spans="1:38" ht="15" customHeight="1">
      <c r="A153" s="65" t="s">
        <v>236</v>
      </c>
      <c r="B153" s="76" t="s">
        <v>128</v>
      </c>
      <c r="C153" s="211" t="s">
        <v>1216</v>
      </c>
      <c r="D153" s="212">
        <v>94.011724654494827</v>
      </c>
      <c r="E153" s="20">
        <v>92.78017241379311</v>
      </c>
      <c r="F153" s="20">
        <v>93.103448275862064</v>
      </c>
      <c r="G153" s="20">
        <v>93.75</v>
      </c>
      <c r="H153" s="20">
        <v>95.474137931034477</v>
      </c>
      <c r="I153" s="20">
        <v>94.71982758620689</v>
      </c>
      <c r="J153" s="20">
        <v>92.995689655172413</v>
      </c>
      <c r="K153" s="213">
        <v>96.288209606986896</v>
      </c>
      <c r="L153" s="211" t="s">
        <v>1298</v>
      </c>
      <c r="M153" s="212">
        <v>95.905714285714311</v>
      </c>
      <c r="N153" s="20">
        <v>95</v>
      </c>
      <c r="O153" s="20">
        <v>95.357142857142861</v>
      </c>
      <c r="P153" s="20">
        <v>95.892857142857139</v>
      </c>
      <c r="Q153" s="20">
        <v>96.964285714285708</v>
      </c>
      <c r="R153" s="20">
        <v>96.964285714285708</v>
      </c>
      <c r="S153" s="20">
        <v>94.821428571428569</v>
      </c>
      <c r="T153" s="213">
        <v>96.942446043165461</v>
      </c>
      <c r="U153" s="211" t="s">
        <v>983</v>
      </c>
      <c r="V153" s="212">
        <v>91.327166220023386</v>
      </c>
      <c r="W153" s="20">
        <v>90.151515151515156</v>
      </c>
      <c r="X153" s="20">
        <v>89.772727272727266</v>
      </c>
      <c r="Y153" s="20">
        <v>89.772727272727266</v>
      </c>
      <c r="Z153" s="20">
        <v>92.803030303030297</v>
      </c>
      <c r="AA153" s="20">
        <v>91.666666666666671</v>
      </c>
      <c r="AB153" s="20">
        <v>90.909090909090907</v>
      </c>
      <c r="AC153" s="213">
        <v>95.769230769230774</v>
      </c>
      <c r="AD153" s="211" t="s">
        <v>873</v>
      </c>
      <c r="AE153" s="212">
        <v>90.627967281587189</v>
      </c>
      <c r="AF153" s="20">
        <v>87.5</v>
      </c>
      <c r="AG153" s="20">
        <v>89.42307692307692</v>
      </c>
      <c r="AH153" s="20">
        <v>92.307692307692307</v>
      </c>
      <c r="AI153" s="20">
        <v>94.230769230769226</v>
      </c>
      <c r="AJ153" s="20">
        <v>90.384615384615387</v>
      </c>
      <c r="AK153" s="20">
        <v>88.461538461538467</v>
      </c>
      <c r="AL153" s="213">
        <v>94</v>
      </c>
    </row>
    <row r="154" spans="1:38" ht="15" customHeight="1">
      <c r="A154" s="66"/>
      <c r="B154" s="76" t="s">
        <v>132</v>
      </c>
      <c r="C154" s="211" t="s">
        <v>1051</v>
      </c>
      <c r="D154" s="212">
        <v>94.909640522875819</v>
      </c>
      <c r="E154" s="20">
        <v>93.995098039215691</v>
      </c>
      <c r="F154" s="20">
        <v>94.485294117647058</v>
      </c>
      <c r="G154" s="20">
        <v>95.465686274509807</v>
      </c>
      <c r="H154" s="20">
        <v>96.200980392156865</v>
      </c>
      <c r="I154" s="20">
        <v>95.343137254901961</v>
      </c>
      <c r="J154" s="20">
        <v>93.811881188118818</v>
      </c>
      <c r="K154" s="213">
        <v>95.566502463054192</v>
      </c>
      <c r="L154" s="211" t="s">
        <v>1228</v>
      </c>
      <c r="M154" s="212">
        <v>95.01997245179065</v>
      </c>
      <c r="N154" s="20">
        <v>94.421487603305792</v>
      </c>
      <c r="O154" s="20">
        <v>95.454545454545453</v>
      </c>
      <c r="P154" s="20">
        <v>94.628099173553721</v>
      </c>
      <c r="Q154" s="20">
        <v>96.694214876033058</v>
      </c>
      <c r="R154" s="20">
        <v>96.487603305785129</v>
      </c>
      <c r="S154" s="20">
        <v>93.487394957983199</v>
      </c>
      <c r="T154" s="213">
        <v>94.166666666666671</v>
      </c>
      <c r="U154" s="211" t="s">
        <v>874</v>
      </c>
      <c r="V154" s="212">
        <v>94.705084745762704</v>
      </c>
      <c r="W154" s="20">
        <v>93.220338983050851</v>
      </c>
      <c r="X154" s="20">
        <v>92.79661016949153</v>
      </c>
      <c r="Y154" s="20">
        <v>97.033898305084747</v>
      </c>
      <c r="Z154" s="20">
        <v>95.33898305084746</v>
      </c>
      <c r="AA154" s="20">
        <v>93.220338983050851</v>
      </c>
      <c r="AB154" s="20">
        <v>94.491525423728817</v>
      </c>
      <c r="AC154" s="213">
        <v>97.881355932203391</v>
      </c>
      <c r="AD154" s="211" t="s">
        <v>880</v>
      </c>
      <c r="AE154" s="212">
        <v>94.856250000000003</v>
      </c>
      <c r="AF154" s="20">
        <v>93.75</v>
      </c>
      <c r="AG154" s="20">
        <v>93.75</v>
      </c>
      <c r="AH154" s="20">
        <v>95.833333333333329</v>
      </c>
      <c r="AI154" s="20">
        <v>95.833333333333329</v>
      </c>
      <c r="AJ154" s="20">
        <v>94.791666666666671</v>
      </c>
      <c r="AK154" s="20">
        <v>93.75</v>
      </c>
      <c r="AL154" s="213">
        <v>96.875</v>
      </c>
    </row>
    <row r="155" spans="1:38" ht="15" customHeight="1">
      <c r="A155" s="66"/>
      <c r="B155" s="76" t="s">
        <v>136</v>
      </c>
      <c r="C155" s="211" t="s">
        <v>1215</v>
      </c>
      <c r="D155" s="212">
        <v>94.749436132162941</v>
      </c>
      <c r="E155" s="20">
        <v>93.502824858757066</v>
      </c>
      <c r="F155" s="20">
        <v>93.644067796610173</v>
      </c>
      <c r="G155" s="20">
        <v>95.197740112994353</v>
      </c>
      <c r="H155" s="20">
        <v>96.89265536723164</v>
      </c>
      <c r="I155" s="20">
        <v>96</v>
      </c>
      <c r="J155" s="20">
        <v>93.361581920903959</v>
      </c>
      <c r="K155" s="213">
        <v>95.714285714285708</v>
      </c>
      <c r="L155" s="211" t="s">
        <v>1022</v>
      </c>
      <c r="M155" s="212">
        <v>96.471534653465369</v>
      </c>
      <c r="N155" s="20">
        <v>95.544554455445549</v>
      </c>
      <c r="O155" s="20">
        <v>95.792079207920793</v>
      </c>
      <c r="P155" s="20">
        <v>96.78217821782178</v>
      </c>
      <c r="Q155" s="20">
        <v>98.267326732673268</v>
      </c>
      <c r="R155" s="20">
        <v>98.514851485148512</v>
      </c>
      <c r="S155" s="20">
        <v>94.306930693069305</v>
      </c>
      <c r="T155" s="213">
        <v>96.78217821782178</v>
      </c>
      <c r="U155" s="211" t="s">
        <v>951</v>
      </c>
      <c r="V155" s="212">
        <v>94.288905076405101</v>
      </c>
      <c r="W155" s="20">
        <v>92.592592592592595</v>
      </c>
      <c r="X155" s="20">
        <v>92.592592592592595</v>
      </c>
      <c r="Y155" s="20">
        <v>94.444444444444443</v>
      </c>
      <c r="Z155" s="20">
        <v>96.296296296296291</v>
      </c>
      <c r="AA155" s="20">
        <v>96.15384615384616</v>
      </c>
      <c r="AB155" s="20">
        <v>93.518518518518519</v>
      </c>
      <c r="AC155" s="213">
        <v>95.833333333333329</v>
      </c>
      <c r="AD155" s="211" t="s">
        <v>941</v>
      </c>
      <c r="AE155" s="212">
        <v>87.973832784862211</v>
      </c>
      <c r="AF155" s="20">
        <v>86.36363636363636</v>
      </c>
      <c r="AG155" s="20">
        <v>86.36363636363636</v>
      </c>
      <c r="AH155" s="20">
        <v>89.772727272727266</v>
      </c>
      <c r="AI155" s="20">
        <v>92.045454545454547</v>
      </c>
      <c r="AJ155" s="20">
        <v>84.090909090909093</v>
      </c>
      <c r="AK155" s="20">
        <v>88.63636363636364</v>
      </c>
      <c r="AL155" s="213">
        <v>90</v>
      </c>
    </row>
    <row r="156" spans="1:38" ht="15" customHeight="1">
      <c r="A156" s="66"/>
      <c r="B156" s="76" t="s">
        <v>140</v>
      </c>
      <c r="C156" s="211" t="s">
        <v>1134</v>
      </c>
      <c r="D156" s="212">
        <v>93.555445010990795</v>
      </c>
      <c r="E156" s="20">
        <v>91.05263157894737</v>
      </c>
      <c r="F156" s="20">
        <v>91.71052631578948</v>
      </c>
      <c r="G156" s="20">
        <v>93.421052631578945</v>
      </c>
      <c r="H156" s="20">
        <v>96.44736842105263</v>
      </c>
      <c r="I156" s="20">
        <v>95.634920634920633</v>
      </c>
      <c r="J156" s="20">
        <v>92.368421052631575</v>
      </c>
      <c r="K156" s="213">
        <v>95.877659574468083</v>
      </c>
      <c r="L156" s="211" t="s">
        <v>1013</v>
      </c>
      <c r="M156" s="212">
        <v>93.612714097944206</v>
      </c>
      <c r="N156" s="20">
        <v>91.504854368932044</v>
      </c>
      <c r="O156" s="20">
        <v>91.019417475728162</v>
      </c>
      <c r="P156" s="20">
        <v>94.174757281553397</v>
      </c>
      <c r="Q156" s="20">
        <v>96.359223300970868</v>
      </c>
      <c r="R156" s="20">
        <v>95.833333333333329</v>
      </c>
      <c r="S156" s="20">
        <v>91.990291262135926</v>
      </c>
      <c r="T156" s="213">
        <v>96.568627450980387</v>
      </c>
      <c r="U156" s="211" t="s">
        <v>988</v>
      </c>
      <c r="V156" s="212">
        <v>92.482142857142861</v>
      </c>
      <c r="W156" s="20">
        <v>88.492063492063494</v>
      </c>
      <c r="X156" s="20">
        <v>90.873015873015873</v>
      </c>
      <c r="Y156" s="20">
        <v>92.063492063492063</v>
      </c>
      <c r="Z156" s="20">
        <v>95.238095238095241</v>
      </c>
      <c r="AA156" s="20">
        <v>95.238095238095241</v>
      </c>
      <c r="AB156" s="20">
        <v>91.666666666666671</v>
      </c>
      <c r="AC156" s="213">
        <v>95.161290322580641</v>
      </c>
      <c r="AD156" s="211" t="s">
        <v>880</v>
      </c>
      <c r="AE156" s="212">
        <v>96.127083333333346</v>
      </c>
      <c r="AF156" s="20">
        <v>95.833333333333329</v>
      </c>
      <c r="AG156" s="20">
        <v>96.875</v>
      </c>
      <c r="AH156" s="20">
        <v>93.75</v>
      </c>
      <c r="AI156" s="20">
        <v>100</v>
      </c>
      <c r="AJ156" s="20">
        <v>95.833333333333329</v>
      </c>
      <c r="AK156" s="20">
        <v>95.833333333333329</v>
      </c>
      <c r="AL156" s="213">
        <v>94.791666666666671</v>
      </c>
    </row>
    <row r="157" spans="1:38" ht="15" customHeight="1">
      <c r="A157" s="66"/>
      <c r="B157" s="76" t="s">
        <v>144</v>
      </c>
      <c r="C157" s="211" t="s">
        <v>1320</v>
      </c>
      <c r="D157" s="212">
        <v>94.918756981975108</v>
      </c>
      <c r="E157" s="20">
        <v>93.189655172413794</v>
      </c>
      <c r="F157" s="20">
        <v>94.396551724137936</v>
      </c>
      <c r="G157" s="20">
        <v>95.172413793103445</v>
      </c>
      <c r="H157" s="20">
        <v>97.327586206896555</v>
      </c>
      <c r="I157" s="20">
        <v>95.486111111111114</v>
      </c>
      <c r="J157" s="20">
        <v>93.793103448275858</v>
      </c>
      <c r="K157" s="213">
        <v>96.107266435986162</v>
      </c>
      <c r="L157" s="211" t="s">
        <v>1314</v>
      </c>
      <c r="M157" s="212">
        <v>94.827857217409459</v>
      </c>
      <c r="N157" s="20">
        <v>93.333333333333329</v>
      </c>
      <c r="O157" s="20">
        <v>94.393939393939391</v>
      </c>
      <c r="P157" s="20">
        <v>94.848484848484844</v>
      </c>
      <c r="Q157" s="20">
        <v>97.575757575757578</v>
      </c>
      <c r="R157" s="20">
        <v>96.319018404907979</v>
      </c>
      <c r="S157" s="20">
        <v>92.727272727272734</v>
      </c>
      <c r="T157" s="213">
        <v>95.606060606060609</v>
      </c>
      <c r="U157" s="211" t="s">
        <v>1010</v>
      </c>
      <c r="V157" s="212">
        <v>94.442115457294037</v>
      </c>
      <c r="W157" s="20">
        <v>91.927083333333329</v>
      </c>
      <c r="X157" s="20">
        <v>93.75</v>
      </c>
      <c r="Y157" s="20">
        <v>95.052083333333329</v>
      </c>
      <c r="Z157" s="20">
        <v>96.614583333333329</v>
      </c>
      <c r="AA157" s="20">
        <v>93.75</v>
      </c>
      <c r="AB157" s="20">
        <v>94.791666666666671</v>
      </c>
      <c r="AC157" s="213">
        <v>96.578947368421055</v>
      </c>
      <c r="AD157" s="211" t="s">
        <v>938</v>
      </c>
      <c r="AE157" s="212">
        <v>97.013793103448265</v>
      </c>
      <c r="AF157" s="20">
        <v>96.551724137931032</v>
      </c>
      <c r="AG157" s="20">
        <v>96.551724137931032</v>
      </c>
      <c r="AH157" s="20">
        <v>97.41379310344827</v>
      </c>
      <c r="AI157" s="20">
        <v>98.275862068965523</v>
      </c>
      <c r="AJ157" s="20">
        <v>96.551724137931032</v>
      </c>
      <c r="AK157" s="20">
        <v>96.551724137931032</v>
      </c>
      <c r="AL157" s="213">
        <v>97.41379310344827</v>
      </c>
    </row>
    <row r="158" spans="1:38" ht="15" customHeight="1">
      <c r="A158" s="66"/>
      <c r="B158" s="76" t="s">
        <v>147</v>
      </c>
      <c r="C158" s="211" t="s">
        <v>1321</v>
      </c>
      <c r="D158" s="212">
        <v>94.746489361702103</v>
      </c>
      <c r="E158" s="20">
        <v>92.872340425531917</v>
      </c>
      <c r="F158" s="20">
        <v>93.510638297872347</v>
      </c>
      <c r="G158" s="20">
        <v>94.680851063829792</v>
      </c>
      <c r="H158" s="20">
        <v>97.127659574468083</v>
      </c>
      <c r="I158" s="20">
        <v>95.833333333333329</v>
      </c>
      <c r="J158" s="20">
        <v>94.574468085106389</v>
      </c>
      <c r="K158" s="213">
        <v>95.638297872340431</v>
      </c>
      <c r="L158" s="211" t="s">
        <v>1092</v>
      </c>
      <c r="M158" s="212">
        <v>95.485199999999992</v>
      </c>
      <c r="N158" s="20">
        <v>93.8</v>
      </c>
      <c r="O158" s="20">
        <v>94.6</v>
      </c>
      <c r="P158" s="20">
        <v>95.6</v>
      </c>
      <c r="Q158" s="20">
        <v>97.8</v>
      </c>
      <c r="R158" s="20">
        <v>97.379032258064512</v>
      </c>
      <c r="S158" s="20">
        <v>94.2</v>
      </c>
      <c r="T158" s="213">
        <v>96</v>
      </c>
      <c r="U158" s="211" t="s">
        <v>1002</v>
      </c>
      <c r="V158" s="212">
        <v>94.172499999999985</v>
      </c>
      <c r="W158" s="20">
        <v>91.25</v>
      </c>
      <c r="X158" s="20">
        <v>92.5</v>
      </c>
      <c r="Y158" s="20">
        <v>93.75</v>
      </c>
      <c r="Z158" s="20">
        <v>96.875</v>
      </c>
      <c r="AA158" s="20">
        <v>94.0625</v>
      </c>
      <c r="AB158" s="20">
        <v>95.9375</v>
      </c>
      <c r="AC158" s="213">
        <v>96.25</v>
      </c>
      <c r="AD158" s="211" t="s">
        <v>854</v>
      </c>
      <c r="AE158" s="212">
        <v>93.19916666666667</v>
      </c>
      <c r="AF158" s="20">
        <v>93.333333333333329</v>
      </c>
      <c r="AG158" s="20">
        <v>91.666666666666671</v>
      </c>
      <c r="AH158" s="20">
        <v>93.333333333333329</v>
      </c>
      <c r="AI158" s="20">
        <v>95</v>
      </c>
      <c r="AJ158" s="20">
        <v>94.166666666666671</v>
      </c>
      <c r="AK158" s="20">
        <v>92.5</v>
      </c>
      <c r="AL158" s="213">
        <v>92.5</v>
      </c>
    </row>
    <row r="159" spans="1:38" ht="15" customHeight="1">
      <c r="A159" s="66"/>
      <c r="B159" s="76" t="s">
        <v>149</v>
      </c>
      <c r="C159" s="211" t="s">
        <v>1188</v>
      </c>
      <c r="D159" s="212">
        <v>95.076565692283509</v>
      </c>
      <c r="E159" s="20">
        <v>93.193069306930695</v>
      </c>
      <c r="F159" s="20">
        <v>94.554455445544548</v>
      </c>
      <c r="G159" s="20">
        <v>96.287128712871294</v>
      </c>
      <c r="H159" s="20">
        <v>96.163366336633658</v>
      </c>
      <c r="I159" s="20">
        <v>94.925742574257427</v>
      </c>
      <c r="J159" s="20">
        <v>94.801980198019805</v>
      </c>
      <c r="K159" s="213">
        <v>96.482412060301513</v>
      </c>
      <c r="L159" s="211" t="s">
        <v>1040</v>
      </c>
      <c r="M159" s="212">
        <v>96.50500000000001</v>
      </c>
      <c r="N159" s="20">
        <v>95</v>
      </c>
      <c r="O159" s="20">
        <v>96.666666666666671</v>
      </c>
      <c r="P159" s="20">
        <v>97.38095238095238</v>
      </c>
      <c r="Q159" s="20">
        <v>97.38095238095238</v>
      </c>
      <c r="R159" s="20">
        <v>97.61904761904762</v>
      </c>
      <c r="S159" s="20">
        <v>95</v>
      </c>
      <c r="T159" s="213">
        <v>96.875</v>
      </c>
      <c r="U159" s="211" t="s">
        <v>989</v>
      </c>
      <c r="V159" s="212">
        <v>92.965156525573178</v>
      </c>
      <c r="W159" s="20">
        <v>90.277777777777771</v>
      </c>
      <c r="X159" s="20">
        <v>91.319444444444443</v>
      </c>
      <c r="Y159" s="20">
        <v>94.097222222222229</v>
      </c>
      <c r="Z159" s="20">
        <v>94.444444444444443</v>
      </c>
      <c r="AA159" s="20">
        <v>91.319444444444443</v>
      </c>
      <c r="AB159" s="20">
        <v>94.791666666666671</v>
      </c>
      <c r="AC159" s="213">
        <v>96.428571428571431</v>
      </c>
      <c r="AD159" s="211" t="s">
        <v>945</v>
      </c>
      <c r="AE159" s="212">
        <v>95.157999999999987</v>
      </c>
      <c r="AF159" s="20">
        <v>94</v>
      </c>
      <c r="AG159" s="20">
        <v>95</v>
      </c>
      <c r="AH159" s="20">
        <v>98</v>
      </c>
      <c r="AI159" s="20">
        <v>96</v>
      </c>
      <c r="AJ159" s="20">
        <v>94</v>
      </c>
      <c r="AK159" s="20">
        <v>94</v>
      </c>
      <c r="AL159" s="213">
        <v>95</v>
      </c>
    </row>
    <row r="160" spans="1:38" ht="15" customHeight="1">
      <c r="A160" s="66"/>
      <c r="B160" s="76" t="s">
        <v>129</v>
      </c>
      <c r="C160" s="211" t="s">
        <v>1022</v>
      </c>
      <c r="D160" s="212">
        <v>96.945785203520359</v>
      </c>
      <c r="E160" s="20">
        <v>95.297029702970292</v>
      </c>
      <c r="F160" s="20">
        <v>97.277227722772281</v>
      </c>
      <c r="G160" s="20">
        <v>96.534653465346537</v>
      </c>
      <c r="H160" s="20">
        <v>97.772277227722768</v>
      </c>
      <c r="I160" s="20">
        <v>98.019801980198025</v>
      </c>
      <c r="J160" s="20">
        <v>96.75</v>
      </c>
      <c r="K160" s="213">
        <v>97.75</v>
      </c>
      <c r="L160" s="211" t="s">
        <v>951</v>
      </c>
      <c r="M160" s="212">
        <v>96.844894547325111</v>
      </c>
      <c r="N160" s="20">
        <v>95.370370370370367</v>
      </c>
      <c r="O160" s="20">
        <v>97.222222222222229</v>
      </c>
      <c r="P160" s="20">
        <v>95.833333333333329</v>
      </c>
      <c r="Q160" s="20">
        <v>97.222222222222229</v>
      </c>
      <c r="R160" s="20">
        <v>98.611111111111114</v>
      </c>
      <c r="S160" s="20">
        <v>97.169811320754718</v>
      </c>
      <c r="T160" s="213">
        <v>97.68518518518519</v>
      </c>
      <c r="U160" s="211" t="s">
        <v>940</v>
      </c>
      <c r="V160" s="212">
        <v>97.213571428571456</v>
      </c>
      <c r="W160" s="20">
        <v>95.714285714285708</v>
      </c>
      <c r="X160" s="20">
        <v>97.857142857142861</v>
      </c>
      <c r="Y160" s="20">
        <v>97.142857142857139</v>
      </c>
      <c r="Z160" s="20">
        <v>98.571428571428569</v>
      </c>
      <c r="AA160" s="20">
        <v>97.142857142857139</v>
      </c>
      <c r="AB160" s="20">
        <v>96.428571428571431</v>
      </c>
      <c r="AC160" s="213">
        <v>97.857142857142861</v>
      </c>
      <c r="AD160" s="211" t="s">
        <v>857</v>
      </c>
      <c r="AE160" s="212">
        <v>96.61875000000002</v>
      </c>
      <c r="AF160" s="20">
        <v>93.75</v>
      </c>
      <c r="AG160" s="20">
        <v>95.833333333333329</v>
      </c>
      <c r="AH160" s="20">
        <v>97.916666666666671</v>
      </c>
      <c r="AI160" s="20">
        <v>97.916666666666671</v>
      </c>
      <c r="AJ160" s="20">
        <v>97.916666666666671</v>
      </c>
      <c r="AK160" s="20">
        <v>95.833333333333329</v>
      </c>
      <c r="AL160" s="213">
        <v>97.727272727272734</v>
      </c>
    </row>
    <row r="161" spans="1:38" ht="15" customHeight="1">
      <c r="A161" s="66"/>
      <c r="B161" s="76" t="s">
        <v>130</v>
      </c>
      <c r="C161" s="211" t="s">
        <v>1044</v>
      </c>
      <c r="D161" s="212">
        <v>96.799565217391262</v>
      </c>
      <c r="E161" s="20">
        <v>95.652173913043484</v>
      </c>
      <c r="F161" s="20">
        <v>96.086956521739125</v>
      </c>
      <c r="G161" s="20">
        <v>97.826086956521735</v>
      </c>
      <c r="H161" s="20">
        <v>98.260869565217391</v>
      </c>
      <c r="I161" s="20">
        <v>98.043478260869563</v>
      </c>
      <c r="J161" s="20">
        <v>95.434782608695656</v>
      </c>
      <c r="K161" s="213">
        <v>96.739130434782609</v>
      </c>
      <c r="L161" s="211" t="s">
        <v>984</v>
      </c>
      <c r="M161" s="212">
        <v>95.909482758620683</v>
      </c>
      <c r="N161" s="20">
        <v>93.965517241379317</v>
      </c>
      <c r="O161" s="20">
        <v>94.396551724137936</v>
      </c>
      <c r="P161" s="20">
        <v>97.84482758620689</v>
      </c>
      <c r="Q161" s="20">
        <v>97.84482758620689</v>
      </c>
      <c r="R161" s="20">
        <v>97.41379310344827</v>
      </c>
      <c r="S161" s="20">
        <v>94.396551724137936</v>
      </c>
      <c r="T161" s="213">
        <v>96.551724137931032</v>
      </c>
      <c r="U161" s="211" t="s">
        <v>943</v>
      </c>
      <c r="V161" s="212">
        <v>97.945270270270299</v>
      </c>
      <c r="W161" s="20">
        <v>97.972972972972968</v>
      </c>
      <c r="X161" s="20">
        <v>98.648648648648646</v>
      </c>
      <c r="Y161" s="20">
        <v>97.972972972972968</v>
      </c>
      <c r="Z161" s="20">
        <v>99.324324324324323</v>
      </c>
      <c r="AA161" s="20">
        <v>98.648648648648646</v>
      </c>
      <c r="AB161" s="20">
        <v>95.945945945945951</v>
      </c>
      <c r="AC161" s="213">
        <v>96.621621621621628</v>
      </c>
      <c r="AD161" s="211" t="s">
        <v>860</v>
      </c>
      <c r="AE161" s="212">
        <v>97.26124999999999</v>
      </c>
      <c r="AF161" s="20">
        <v>96.25</v>
      </c>
      <c r="AG161" s="20">
        <v>96.25</v>
      </c>
      <c r="AH161" s="20">
        <v>97.5</v>
      </c>
      <c r="AI161" s="20">
        <v>97.5</v>
      </c>
      <c r="AJ161" s="20">
        <v>98.75</v>
      </c>
      <c r="AK161" s="20">
        <v>97.5</v>
      </c>
      <c r="AL161" s="213">
        <v>97.5</v>
      </c>
    </row>
    <row r="162" spans="1:38" ht="15" customHeight="1">
      <c r="A162" s="66"/>
      <c r="B162" s="76" t="s">
        <v>131</v>
      </c>
      <c r="C162" s="211" t="s">
        <v>978</v>
      </c>
      <c r="D162" s="212">
        <v>95.592803030303003</v>
      </c>
      <c r="E162" s="20">
        <v>94.696969696969703</v>
      </c>
      <c r="F162" s="20">
        <v>95.265151515151516</v>
      </c>
      <c r="G162" s="20">
        <v>95.833333333333329</v>
      </c>
      <c r="H162" s="20">
        <v>97.537878787878782</v>
      </c>
      <c r="I162" s="20">
        <v>95.454545454545453</v>
      </c>
      <c r="J162" s="20">
        <v>94.318181818181813</v>
      </c>
      <c r="K162" s="213">
        <v>96.590909090909093</v>
      </c>
      <c r="L162" s="211" t="s">
        <v>993</v>
      </c>
      <c r="M162" s="212">
        <v>95.836148648648646</v>
      </c>
      <c r="N162" s="20">
        <v>94.594594594594597</v>
      </c>
      <c r="O162" s="20">
        <v>94.932432432432435</v>
      </c>
      <c r="P162" s="20">
        <v>96.621621621621628</v>
      </c>
      <c r="Q162" s="20">
        <v>97.972972972972968</v>
      </c>
      <c r="R162" s="20">
        <v>96.621621621621628</v>
      </c>
      <c r="S162" s="20">
        <v>94.594594594594597</v>
      </c>
      <c r="T162" s="213">
        <v>96.28378378378379</v>
      </c>
      <c r="U162" s="211" t="s">
        <v>950</v>
      </c>
      <c r="V162" s="212">
        <v>94.896153846153837</v>
      </c>
      <c r="W162" s="20">
        <v>94.230769230769226</v>
      </c>
      <c r="X162" s="20">
        <v>94.871794871794876</v>
      </c>
      <c r="Y162" s="20">
        <v>94.871794871794876</v>
      </c>
      <c r="Z162" s="20">
        <v>96.15384615384616</v>
      </c>
      <c r="AA162" s="20">
        <v>93.589743589743591</v>
      </c>
      <c r="AB162" s="20">
        <v>93.589743589743591</v>
      </c>
      <c r="AC162" s="213">
        <v>97.435897435897431</v>
      </c>
      <c r="AD162" s="211" t="s">
        <v>871</v>
      </c>
      <c r="AE162" s="212">
        <v>96.075000000000003</v>
      </c>
      <c r="AF162" s="20">
        <v>96.05263157894737</v>
      </c>
      <c r="AG162" s="20">
        <v>97.368421052631575</v>
      </c>
      <c r="AH162" s="20">
        <v>94.736842105263165</v>
      </c>
      <c r="AI162" s="20">
        <v>98.684210526315795</v>
      </c>
      <c r="AJ162" s="20">
        <v>94.736842105263165</v>
      </c>
      <c r="AK162" s="20">
        <v>94.736842105263165</v>
      </c>
      <c r="AL162" s="213">
        <v>96.05263157894737</v>
      </c>
    </row>
    <row r="163" spans="1:38" ht="15" customHeight="1">
      <c r="A163" s="66"/>
      <c r="B163" s="76" t="s">
        <v>133</v>
      </c>
      <c r="C163" s="211" t="s">
        <v>1223</v>
      </c>
      <c r="D163" s="212">
        <v>97.48254716981134</v>
      </c>
      <c r="E163" s="20">
        <v>96.462264150943398</v>
      </c>
      <c r="F163" s="20">
        <v>96.698113207547166</v>
      </c>
      <c r="G163" s="20">
        <v>97.405660377358487</v>
      </c>
      <c r="H163" s="20">
        <v>97.877358490566039</v>
      </c>
      <c r="I163" s="20">
        <v>97.64150943396227</v>
      </c>
      <c r="J163" s="20">
        <v>98.34905660377359</v>
      </c>
      <c r="K163" s="213">
        <v>98.571428571428569</v>
      </c>
      <c r="L163" s="211" t="s">
        <v>990</v>
      </c>
      <c r="M163" s="212">
        <v>98.975806451612897</v>
      </c>
      <c r="N163" s="20">
        <v>98.790322580645167</v>
      </c>
      <c r="O163" s="20">
        <v>98.387096774193552</v>
      </c>
      <c r="P163" s="20">
        <v>98.790322580645167</v>
      </c>
      <c r="Q163" s="20">
        <v>99.596774193548384</v>
      </c>
      <c r="R163" s="20">
        <v>99.193548387096769</v>
      </c>
      <c r="S163" s="20">
        <v>99.193548387096769</v>
      </c>
      <c r="T163" s="213">
        <v>99.180327868852459</v>
      </c>
      <c r="U163" s="211" t="s">
        <v>876</v>
      </c>
      <c r="V163" s="212">
        <v>95.4</v>
      </c>
      <c r="W163" s="20">
        <v>93.75</v>
      </c>
      <c r="X163" s="20">
        <v>95.3125</v>
      </c>
      <c r="Y163" s="20">
        <v>94.53125</v>
      </c>
      <c r="Z163" s="20">
        <v>93.75</v>
      </c>
      <c r="AA163" s="20">
        <v>95.3125</v>
      </c>
      <c r="AB163" s="20">
        <v>97.65625</v>
      </c>
      <c r="AC163" s="213">
        <v>98.4375</v>
      </c>
      <c r="AD163" s="211" t="s">
        <v>857</v>
      </c>
      <c r="AE163" s="212">
        <v>95.32083333333334</v>
      </c>
      <c r="AF163" s="20">
        <v>91.666666666666671</v>
      </c>
      <c r="AG163" s="20">
        <v>91.666666666666671</v>
      </c>
      <c r="AH163" s="20">
        <v>97.916666666666671</v>
      </c>
      <c r="AI163" s="20">
        <v>100</v>
      </c>
      <c r="AJ163" s="20">
        <v>95.833333333333329</v>
      </c>
      <c r="AK163" s="20">
        <v>95.833333333333329</v>
      </c>
      <c r="AL163" s="213">
        <v>95.833333333333329</v>
      </c>
    </row>
    <row r="164" spans="1:38" ht="15" customHeight="1">
      <c r="A164" s="66"/>
      <c r="B164" s="76" t="s">
        <v>134</v>
      </c>
      <c r="C164" s="211" t="s">
        <v>1092</v>
      </c>
      <c r="D164" s="212">
        <v>97.153000000000034</v>
      </c>
      <c r="E164" s="20">
        <v>96</v>
      </c>
      <c r="F164" s="20">
        <v>96.8</v>
      </c>
      <c r="G164" s="20">
        <v>96.8</v>
      </c>
      <c r="H164" s="20">
        <v>97.8</v>
      </c>
      <c r="I164" s="20">
        <v>97.8</v>
      </c>
      <c r="J164" s="20">
        <v>97.177419354838705</v>
      </c>
      <c r="K164" s="213">
        <v>98.185483870967744</v>
      </c>
      <c r="L164" s="211" t="s">
        <v>994</v>
      </c>
      <c r="M164" s="212">
        <v>96.948461538461544</v>
      </c>
      <c r="N164" s="20">
        <v>95.769230769230774</v>
      </c>
      <c r="O164" s="20">
        <v>96.538461538461533</v>
      </c>
      <c r="P164" s="20">
        <v>96.92307692307692</v>
      </c>
      <c r="Q164" s="20">
        <v>97.692307692307693</v>
      </c>
      <c r="R164" s="20">
        <v>97.307692307692307</v>
      </c>
      <c r="S164" s="20">
        <v>96.875</v>
      </c>
      <c r="T164" s="213">
        <v>98.07692307692308</v>
      </c>
      <c r="U164" s="211" t="s">
        <v>953</v>
      </c>
      <c r="V164" s="212">
        <v>96.894047619047612</v>
      </c>
      <c r="W164" s="20">
        <v>95.833333333333329</v>
      </c>
      <c r="X164" s="20">
        <v>97.023809523809518</v>
      </c>
      <c r="Y164" s="20">
        <v>95.833333333333329</v>
      </c>
      <c r="Z164" s="20">
        <v>97.023809523809518</v>
      </c>
      <c r="AA164" s="20">
        <v>98.214285714285708</v>
      </c>
      <c r="AB164" s="20">
        <v>97.023809523809518</v>
      </c>
      <c r="AC164" s="213">
        <v>97.61904761904762</v>
      </c>
      <c r="AD164" s="211" t="s">
        <v>856</v>
      </c>
      <c r="AE164" s="212">
        <v>98.495833333333337</v>
      </c>
      <c r="AF164" s="20">
        <v>97.222222222222229</v>
      </c>
      <c r="AG164" s="20">
        <v>97.222222222222229</v>
      </c>
      <c r="AH164" s="20">
        <v>98.611111111111114</v>
      </c>
      <c r="AI164" s="20">
        <v>100</v>
      </c>
      <c r="AJ164" s="20">
        <v>98.611111111111114</v>
      </c>
      <c r="AK164" s="20">
        <v>98.611111111111114</v>
      </c>
      <c r="AL164" s="213">
        <v>100</v>
      </c>
    </row>
    <row r="165" spans="1:38" ht="15" customHeight="1">
      <c r="A165" s="66"/>
      <c r="B165" s="76" t="s">
        <v>135</v>
      </c>
      <c r="C165" s="211" t="s">
        <v>1044</v>
      </c>
      <c r="D165" s="212">
        <v>97.525202695854858</v>
      </c>
      <c r="E165" s="20">
        <v>96.304347826086953</v>
      </c>
      <c r="F165" s="20">
        <v>96.739130434782609</v>
      </c>
      <c r="G165" s="20">
        <v>96.739130434782609</v>
      </c>
      <c r="H165" s="20">
        <v>98.478260869565219</v>
      </c>
      <c r="I165" s="20">
        <v>98.684210526315795</v>
      </c>
      <c r="J165" s="20">
        <v>97.826086956521735</v>
      </c>
      <c r="K165" s="213">
        <v>98.913043478260875</v>
      </c>
      <c r="L165" s="211" t="s">
        <v>983</v>
      </c>
      <c r="M165" s="212">
        <v>98.294696969696972</v>
      </c>
      <c r="N165" s="20">
        <v>96.969696969696969</v>
      </c>
      <c r="O165" s="20">
        <v>97.348484848484844</v>
      </c>
      <c r="P165" s="20">
        <v>96.969696969696969</v>
      </c>
      <c r="Q165" s="20">
        <v>98.86363636363636</v>
      </c>
      <c r="R165" s="20">
        <v>100</v>
      </c>
      <c r="S165" s="20">
        <v>99.242424242424249</v>
      </c>
      <c r="T165" s="213">
        <v>99.621212121212125</v>
      </c>
      <c r="U165" s="211" t="s">
        <v>855</v>
      </c>
      <c r="V165" s="212">
        <v>97.49406794186207</v>
      </c>
      <c r="W165" s="20">
        <v>96.32352941176471</v>
      </c>
      <c r="X165" s="20">
        <v>97.058823529411768</v>
      </c>
      <c r="Y165" s="20">
        <v>97.794117647058826</v>
      </c>
      <c r="Z165" s="20">
        <v>98.529411764705884</v>
      </c>
      <c r="AA165" s="20">
        <v>97.727272727272734</v>
      </c>
      <c r="AB165" s="20">
        <v>97.058823529411768</v>
      </c>
      <c r="AC165" s="213">
        <v>99.264705882352942</v>
      </c>
      <c r="AD165" s="211" t="s">
        <v>870</v>
      </c>
      <c r="AE165" s="212">
        <v>94.210000000000008</v>
      </c>
      <c r="AF165" s="20">
        <v>93.333333333333329</v>
      </c>
      <c r="AG165" s="20">
        <v>93.333333333333329</v>
      </c>
      <c r="AH165" s="20">
        <v>93.333333333333329</v>
      </c>
      <c r="AI165" s="20">
        <v>96.666666666666671</v>
      </c>
      <c r="AJ165" s="20">
        <v>95</v>
      </c>
      <c r="AK165" s="20">
        <v>93.333333333333329</v>
      </c>
      <c r="AL165" s="213">
        <v>95</v>
      </c>
    </row>
    <row r="166" spans="1:38" ht="15" customHeight="1">
      <c r="A166" s="66"/>
      <c r="B166" s="76" t="s">
        <v>137</v>
      </c>
      <c r="C166" s="211" t="s">
        <v>1322</v>
      </c>
      <c r="D166" s="212">
        <v>96.722916666666691</v>
      </c>
      <c r="E166" s="20">
        <v>97.222222222222229</v>
      </c>
      <c r="F166" s="20">
        <v>95.601851851851848</v>
      </c>
      <c r="G166" s="20">
        <v>96.06481481481481</v>
      </c>
      <c r="H166" s="20">
        <v>97.222222222222229</v>
      </c>
      <c r="I166" s="20">
        <v>97.453703703703709</v>
      </c>
      <c r="J166" s="20">
        <v>96.06481481481481</v>
      </c>
      <c r="K166" s="213">
        <v>97.916666666666671</v>
      </c>
      <c r="L166" s="211" t="s">
        <v>990</v>
      </c>
      <c r="M166" s="212">
        <v>98.335483870967764</v>
      </c>
      <c r="N166" s="20">
        <v>98.790322580645167</v>
      </c>
      <c r="O166" s="20">
        <v>95.967741935483872</v>
      </c>
      <c r="P166" s="20">
        <v>98.790322580645167</v>
      </c>
      <c r="Q166" s="20">
        <v>99.193548387096769</v>
      </c>
      <c r="R166" s="20">
        <v>99.193548387096769</v>
      </c>
      <c r="S166" s="20">
        <v>97.58064516129032</v>
      </c>
      <c r="T166" s="213">
        <v>99.596774193548384</v>
      </c>
      <c r="U166" s="211" t="s">
        <v>876</v>
      </c>
      <c r="V166" s="212">
        <v>97.060937499999994</v>
      </c>
      <c r="W166" s="20">
        <v>97.65625</v>
      </c>
      <c r="X166" s="20">
        <v>98.4375</v>
      </c>
      <c r="Y166" s="20">
        <v>96.09375</v>
      </c>
      <c r="Z166" s="20">
        <v>96.875</v>
      </c>
      <c r="AA166" s="20">
        <v>97.65625</v>
      </c>
      <c r="AB166" s="20">
        <v>95.3125</v>
      </c>
      <c r="AC166" s="213">
        <v>96.875</v>
      </c>
      <c r="AD166" s="211" t="s">
        <v>867</v>
      </c>
      <c r="AE166" s="212">
        <v>88.808928571428552</v>
      </c>
      <c r="AF166" s="20">
        <v>89.285714285714292</v>
      </c>
      <c r="AG166" s="20">
        <v>87.5</v>
      </c>
      <c r="AH166" s="20">
        <v>83.928571428571431</v>
      </c>
      <c r="AI166" s="20">
        <v>89.285714285714292</v>
      </c>
      <c r="AJ166" s="20">
        <v>89.285714285714292</v>
      </c>
      <c r="AK166" s="20">
        <v>91.071428571428569</v>
      </c>
      <c r="AL166" s="213">
        <v>92.857142857142861</v>
      </c>
    </row>
    <row r="167" spans="1:38" ht="15" customHeight="1">
      <c r="A167" s="66"/>
      <c r="B167" s="76" t="s">
        <v>138</v>
      </c>
      <c r="C167" s="211" t="s">
        <v>1087</v>
      </c>
      <c r="D167" s="212">
        <v>98.798118279569891</v>
      </c>
      <c r="E167" s="20">
        <v>98.655913978494624</v>
      </c>
      <c r="F167" s="20">
        <v>99.462365591397855</v>
      </c>
      <c r="G167" s="20">
        <v>98.655913978494624</v>
      </c>
      <c r="H167" s="20">
        <v>98.924731182795696</v>
      </c>
      <c r="I167" s="20">
        <v>98.924731182795696</v>
      </c>
      <c r="J167" s="20">
        <v>97.849462365591393</v>
      </c>
      <c r="K167" s="213">
        <v>98.924731182795696</v>
      </c>
      <c r="L167" s="211" t="s">
        <v>956</v>
      </c>
      <c r="M167" s="212">
        <v>99.735499999999988</v>
      </c>
      <c r="N167" s="20">
        <v>100</v>
      </c>
      <c r="O167" s="20">
        <v>100</v>
      </c>
      <c r="P167" s="20">
        <v>99.5</v>
      </c>
      <c r="Q167" s="20">
        <v>99.5</v>
      </c>
      <c r="R167" s="20">
        <v>100</v>
      </c>
      <c r="S167" s="20">
        <v>99.5</v>
      </c>
      <c r="T167" s="213">
        <v>99.5</v>
      </c>
      <c r="U167" s="211" t="s">
        <v>879</v>
      </c>
      <c r="V167" s="212">
        <v>97.607407407407393</v>
      </c>
      <c r="W167" s="20">
        <v>96.296296296296291</v>
      </c>
      <c r="X167" s="20">
        <v>99.074074074074076</v>
      </c>
      <c r="Y167" s="20">
        <v>97.222222222222229</v>
      </c>
      <c r="Z167" s="20">
        <v>97.222222222222229</v>
      </c>
      <c r="AA167" s="20">
        <v>97.222222222222229</v>
      </c>
      <c r="AB167" s="20">
        <v>98.148148148148152</v>
      </c>
      <c r="AC167" s="213">
        <v>98.148148148148152</v>
      </c>
      <c r="AD167" s="211" t="s">
        <v>869</v>
      </c>
      <c r="AE167" s="212">
        <v>97.878124999999997</v>
      </c>
      <c r="AF167" s="20">
        <v>98.4375</v>
      </c>
      <c r="AG167" s="20">
        <v>98.4375</v>
      </c>
      <c r="AH167" s="20">
        <v>98.4375</v>
      </c>
      <c r="AI167" s="20">
        <v>100</v>
      </c>
      <c r="AJ167" s="20">
        <v>98.4375</v>
      </c>
      <c r="AK167" s="20">
        <v>92.1875</v>
      </c>
      <c r="AL167" s="213">
        <v>98.4375</v>
      </c>
    </row>
    <row r="168" spans="1:38" ht="15" customHeight="1">
      <c r="A168" s="66"/>
      <c r="B168" s="76" t="s">
        <v>139</v>
      </c>
      <c r="C168" s="211" t="s">
        <v>1179</v>
      </c>
      <c r="D168" s="212">
        <v>96.185463936543073</v>
      </c>
      <c r="E168" s="20">
        <v>94.964028776978424</v>
      </c>
      <c r="F168" s="20">
        <v>96.223021582733807</v>
      </c>
      <c r="G168" s="20">
        <v>96.762589928057551</v>
      </c>
      <c r="H168" s="20">
        <v>97.661870503597129</v>
      </c>
      <c r="I168" s="20">
        <v>97.463768115942031</v>
      </c>
      <c r="J168" s="20">
        <v>94.42446043165468</v>
      </c>
      <c r="K168" s="213">
        <v>96.223021582733807</v>
      </c>
      <c r="L168" s="211" t="s">
        <v>993</v>
      </c>
      <c r="M168" s="212">
        <v>97.594256756756749</v>
      </c>
      <c r="N168" s="20">
        <v>95.608108108108112</v>
      </c>
      <c r="O168" s="20">
        <v>97.63513513513513</v>
      </c>
      <c r="P168" s="20">
        <v>98.310810810810807</v>
      </c>
      <c r="Q168" s="20">
        <v>98.986486486486484</v>
      </c>
      <c r="R168" s="20">
        <v>99.324324324324323</v>
      </c>
      <c r="S168" s="20">
        <v>96.28378378378379</v>
      </c>
      <c r="T168" s="213">
        <v>97.63513513513513</v>
      </c>
      <c r="U168" s="211" t="s">
        <v>952</v>
      </c>
      <c r="V168" s="212">
        <v>96.311210826210839</v>
      </c>
      <c r="W168" s="20">
        <v>96.666666666666671</v>
      </c>
      <c r="X168" s="20">
        <v>96.666666666666671</v>
      </c>
      <c r="Y168" s="20">
        <v>96.111111111111114</v>
      </c>
      <c r="Z168" s="20">
        <v>97.777777777777771</v>
      </c>
      <c r="AA168" s="20">
        <v>96.590909090909093</v>
      </c>
      <c r="AB168" s="20">
        <v>95</v>
      </c>
      <c r="AC168" s="213">
        <v>95.555555555555557</v>
      </c>
      <c r="AD168" s="211" t="s">
        <v>860</v>
      </c>
      <c r="AE168" s="212">
        <v>90.690000000000026</v>
      </c>
      <c r="AF168" s="20">
        <v>88.75</v>
      </c>
      <c r="AG168" s="20">
        <v>90</v>
      </c>
      <c r="AH168" s="20">
        <v>92.5</v>
      </c>
      <c r="AI168" s="20">
        <v>92.5</v>
      </c>
      <c r="AJ168" s="20">
        <v>92.5</v>
      </c>
      <c r="AK168" s="20">
        <v>86.25</v>
      </c>
      <c r="AL168" s="213">
        <v>92.5</v>
      </c>
    </row>
    <row r="169" spans="1:38" ht="15" customHeight="1">
      <c r="A169" s="66"/>
      <c r="B169" s="76" t="s">
        <v>141</v>
      </c>
      <c r="C169" s="211" t="s">
        <v>1291</v>
      </c>
      <c r="D169" s="212">
        <v>96.397862722862726</v>
      </c>
      <c r="E169" s="20">
        <v>94.86486486486487</v>
      </c>
      <c r="F169" s="20">
        <v>95.675675675675677</v>
      </c>
      <c r="G169" s="20">
        <v>96.756756756756758</v>
      </c>
      <c r="H169" s="20">
        <v>97.432432432432435</v>
      </c>
      <c r="I169" s="20">
        <v>97.418478260869563</v>
      </c>
      <c r="J169" s="20">
        <v>96.603260869565219</v>
      </c>
      <c r="K169" s="213">
        <v>96.739130434782609</v>
      </c>
      <c r="L169" s="211" t="s">
        <v>1021</v>
      </c>
      <c r="M169" s="212">
        <v>96.231443298969054</v>
      </c>
      <c r="N169" s="20">
        <v>94.587628865979383</v>
      </c>
      <c r="O169" s="20">
        <v>95.618556701030926</v>
      </c>
      <c r="P169" s="20">
        <v>95.876288659793815</v>
      </c>
      <c r="Q169" s="20">
        <v>97.680412371134025</v>
      </c>
      <c r="R169" s="20">
        <v>97.680412371134025</v>
      </c>
      <c r="S169" s="20">
        <v>96.09375</v>
      </c>
      <c r="T169" s="213">
        <v>96.875</v>
      </c>
      <c r="U169" s="211" t="s">
        <v>852</v>
      </c>
      <c r="V169" s="212">
        <v>95.553978183275063</v>
      </c>
      <c r="W169" s="20">
        <v>93.75</v>
      </c>
      <c r="X169" s="20">
        <v>94.140625</v>
      </c>
      <c r="Y169" s="20">
        <v>96.875</v>
      </c>
      <c r="Z169" s="20">
        <v>96.09375</v>
      </c>
      <c r="AA169" s="20">
        <v>96.031746031746039</v>
      </c>
      <c r="AB169" s="20">
        <v>97.265625</v>
      </c>
      <c r="AC169" s="213">
        <v>95.703125</v>
      </c>
      <c r="AD169" s="211" t="s">
        <v>880</v>
      </c>
      <c r="AE169" s="212">
        <v>99.320833333333326</v>
      </c>
      <c r="AF169" s="20">
        <v>98.958333333333329</v>
      </c>
      <c r="AG169" s="20">
        <v>100</v>
      </c>
      <c r="AH169" s="20">
        <v>100</v>
      </c>
      <c r="AI169" s="20">
        <v>100</v>
      </c>
      <c r="AJ169" s="20">
        <v>100</v>
      </c>
      <c r="AK169" s="20">
        <v>96.875</v>
      </c>
      <c r="AL169" s="213">
        <v>98.958333333333329</v>
      </c>
    </row>
    <row r="170" spans="1:38" ht="15" customHeight="1">
      <c r="A170" s="66"/>
      <c r="B170" s="76" t="s">
        <v>142</v>
      </c>
      <c r="C170" s="211" t="s">
        <v>1177</v>
      </c>
      <c r="D170" s="212">
        <v>95.518584070796479</v>
      </c>
      <c r="E170" s="20">
        <v>93.362831858407077</v>
      </c>
      <c r="F170" s="20">
        <v>93.584070796460182</v>
      </c>
      <c r="G170" s="20">
        <v>96.017699115044252</v>
      </c>
      <c r="H170" s="20">
        <v>97.787610619469021</v>
      </c>
      <c r="I170" s="20">
        <v>95.758928571428569</v>
      </c>
      <c r="J170" s="20">
        <v>96.017699115044252</v>
      </c>
      <c r="K170" s="213">
        <v>97.345132743362825</v>
      </c>
      <c r="L170" s="211" t="s">
        <v>990</v>
      </c>
      <c r="M170" s="212">
        <v>94.606048387096806</v>
      </c>
      <c r="N170" s="20">
        <v>92.338709677419359</v>
      </c>
      <c r="O170" s="20">
        <v>91.129032258064512</v>
      </c>
      <c r="P170" s="20">
        <v>95.564516129032256</v>
      </c>
      <c r="Q170" s="20">
        <v>96.774193548387103</v>
      </c>
      <c r="R170" s="20">
        <v>95.161290322580641</v>
      </c>
      <c r="S170" s="20">
        <v>96.370967741935488</v>
      </c>
      <c r="T170" s="213">
        <v>96.774193548387103</v>
      </c>
      <c r="U170" s="211" t="s">
        <v>944</v>
      </c>
      <c r="V170" s="212">
        <v>96.037499999999994</v>
      </c>
      <c r="W170" s="20">
        <v>93.055555555555557</v>
      </c>
      <c r="X170" s="20">
        <v>96.527777777777771</v>
      </c>
      <c r="Y170" s="20">
        <v>95.833333333333329</v>
      </c>
      <c r="Z170" s="20">
        <v>99.305555555555557</v>
      </c>
      <c r="AA170" s="20">
        <v>95.714285714285708</v>
      </c>
      <c r="AB170" s="20">
        <v>95.138888888888886</v>
      </c>
      <c r="AC170" s="213">
        <v>97.222222222222229</v>
      </c>
      <c r="AD170" s="211" t="s">
        <v>870</v>
      </c>
      <c r="AE170" s="212">
        <v>98.045000000000016</v>
      </c>
      <c r="AF170" s="20">
        <v>98.333333333333329</v>
      </c>
      <c r="AG170" s="20">
        <v>96.666666666666671</v>
      </c>
      <c r="AH170" s="20">
        <v>98.333333333333329</v>
      </c>
      <c r="AI170" s="20">
        <v>98.333333333333329</v>
      </c>
      <c r="AJ170" s="20">
        <v>98.333333333333329</v>
      </c>
      <c r="AK170" s="20">
        <v>96.666666666666671</v>
      </c>
      <c r="AL170" s="213">
        <v>100</v>
      </c>
    </row>
    <row r="171" spans="1:38" ht="15" customHeight="1">
      <c r="A171" s="66"/>
      <c r="B171" s="76" t="s">
        <v>143</v>
      </c>
      <c r="C171" s="211" t="s">
        <v>1043</v>
      </c>
      <c r="D171" s="212">
        <v>97.080672268907549</v>
      </c>
      <c r="E171" s="20">
        <v>96.008403361344534</v>
      </c>
      <c r="F171" s="20">
        <v>97.268907563025209</v>
      </c>
      <c r="G171" s="20">
        <v>97.689075630252105</v>
      </c>
      <c r="H171" s="20">
        <v>97.47899159663865</v>
      </c>
      <c r="I171" s="20">
        <v>97.268907563025209</v>
      </c>
      <c r="J171" s="20">
        <v>95.798319327731093</v>
      </c>
      <c r="K171" s="213">
        <v>98.319327731092443</v>
      </c>
      <c r="L171" s="211" t="s">
        <v>983</v>
      </c>
      <c r="M171" s="212">
        <v>97.565909090909102</v>
      </c>
      <c r="N171" s="20">
        <v>97.348484848484844</v>
      </c>
      <c r="O171" s="20">
        <v>96.969696969696969</v>
      </c>
      <c r="P171" s="20">
        <v>97.727272727272734</v>
      </c>
      <c r="Q171" s="20">
        <v>97.727272727272734</v>
      </c>
      <c r="R171" s="20">
        <v>98.106060606060609</v>
      </c>
      <c r="S171" s="20">
        <v>96.590909090909093</v>
      </c>
      <c r="T171" s="213">
        <v>98.86363636363636</v>
      </c>
      <c r="U171" s="211" t="s">
        <v>943</v>
      </c>
      <c r="V171" s="212">
        <v>96.381081081081092</v>
      </c>
      <c r="W171" s="20">
        <v>93.918918918918919</v>
      </c>
      <c r="X171" s="20">
        <v>97.297297297297291</v>
      </c>
      <c r="Y171" s="20">
        <v>97.297297297297291</v>
      </c>
      <c r="Z171" s="20">
        <v>97.297297297297291</v>
      </c>
      <c r="AA171" s="20">
        <v>96.621621621621628</v>
      </c>
      <c r="AB171" s="20">
        <v>94.594594594594597</v>
      </c>
      <c r="AC171" s="213">
        <v>97.972972972972968</v>
      </c>
      <c r="AD171" s="211" t="s">
        <v>869</v>
      </c>
      <c r="AE171" s="212">
        <v>96.696874999999991</v>
      </c>
      <c r="AF171" s="20">
        <v>95.3125</v>
      </c>
      <c r="AG171" s="20">
        <v>98.4375</v>
      </c>
      <c r="AH171" s="20">
        <v>98.4375</v>
      </c>
      <c r="AI171" s="20">
        <v>96.875</v>
      </c>
      <c r="AJ171" s="20">
        <v>95.3125</v>
      </c>
      <c r="AK171" s="20">
        <v>95.3125</v>
      </c>
      <c r="AL171" s="213">
        <v>96.875</v>
      </c>
    </row>
    <row r="172" spans="1:38" ht="15" customHeight="1">
      <c r="A172" s="66"/>
      <c r="B172" s="76" t="s">
        <v>145</v>
      </c>
      <c r="C172" s="211" t="s">
        <v>1052</v>
      </c>
      <c r="D172" s="212">
        <v>96.203124999999972</v>
      </c>
      <c r="E172" s="20">
        <v>95.955882352941174</v>
      </c>
      <c r="F172" s="20">
        <v>95.588235294117652</v>
      </c>
      <c r="G172" s="20">
        <v>96.32352941176471</v>
      </c>
      <c r="H172" s="20">
        <v>97.42647058823529</v>
      </c>
      <c r="I172" s="20">
        <v>96.32352941176471</v>
      </c>
      <c r="J172" s="20">
        <v>94.852941176470594</v>
      </c>
      <c r="K172" s="213">
        <v>97.42647058823529</v>
      </c>
      <c r="L172" s="211" t="s">
        <v>1024</v>
      </c>
      <c r="M172" s="212">
        <v>96.112820512820505</v>
      </c>
      <c r="N172" s="20">
        <v>95.512820512820511</v>
      </c>
      <c r="O172" s="20">
        <v>94.551282051282058</v>
      </c>
      <c r="P172" s="20">
        <v>96.474358974358978</v>
      </c>
      <c r="Q172" s="20">
        <v>97.756410256410263</v>
      </c>
      <c r="R172" s="20">
        <v>96.794871794871796</v>
      </c>
      <c r="S172" s="20">
        <v>94.551282051282058</v>
      </c>
      <c r="T172" s="213">
        <v>98.07692307692308</v>
      </c>
      <c r="U172" s="211" t="s">
        <v>947</v>
      </c>
      <c r="V172" s="212">
        <v>95.334375000000009</v>
      </c>
      <c r="W172" s="20">
        <v>96.25</v>
      </c>
      <c r="X172" s="20">
        <v>96.25</v>
      </c>
      <c r="Y172" s="20">
        <v>95.625</v>
      </c>
      <c r="Z172" s="20">
        <v>95.625</v>
      </c>
      <c r="AA172" s="20">
        <v>94.375</v>
      </c>
      <c r="AB172" s="20">
        <v>93.125</v>
      </c>
      <c r="AC172" s="213">
        <v>95.625</v>
      </c>
      <c r="AD172" s="211" t="s">
        <v>856</v>
      </c>
      <c r="AE172" s="212">
        <v>98.525000000000006</v>
      </c>
      <c r="AF172" s="20">
        <v>97.222222222222229</v>
      </c>
      <c r="AG172" s="20">
        <v>98.611111111111114</v>
      </c>
      <c r="AH172" s="20">
        <v>97.222222222222229</v>
      </c>
      <c r="AI172" s="20">
        <v>100</v>
      </c>
      <c r="AJ172" s="20">
        <v>98.611111111111114</v>
      </c>
      <c r="AK172" s="20">
        <v>100</v>
      </c>
      <c r="AL172" s="213">
        <v>98.611111111111114</v>
      </c>
    </row>
    <row r="173" spans="1:38" ht="15" customHeight="1">
      <c r="A173" s="66"/>
      <c r="B173" s="76" t="s">
        <v>146</v>
      </c>
      <c r="C173" s="211" t="s">
        <v>955</v>
      </c>
      <c r="D173" s="212">
        <v>95.32130681818181</v>
      </c>
      <c r="E173" s="20">
        <v>94.88636363636364</v>
      </c>
      <c r="F173" s="20">
        <v>95.170454545454547</v>
      </c>
      <c r="G173" s="20">
        <v>95.170454545454547</v>
      </c>
      <c r="H173" s="20">
        <v>96.306818181818187</v>
      </c>
      <c r="I173" s="20">
        <v>95.454545454545453</v>
      </c>
      <c r="J173" s="20">
        <v>94.034090909090907</v>
      </c>
      <c r="K173" s="213">
        <v>96.590909090909093</v>
      </c>
      <c r="L173" s="211" t="s">
        <v>1285</v>
      </c>
      <c r="M173" s="212">
        <v>95.336956521739125</v>
      </c>
      <c r="N173" s="20">
        <v>94.565217391304344</v>
      </c>
      <c r="O173" s="20">
        <v>95.108695652173907</v>
      </c>
      <c r="P173" s="20">
        <v>95.108695652173907</v>
      </c>
      <c r="Q173" s="20">
        <v>96.195652173913047</v>
      </c>
      <c r="R173" s="20">
        <v>96.195652173913047</v>
      </c>
      <c r="S173" s="20">
        <v>93.478260869565219</v>
      </c>
      <c r="T173" s="213">
        <v>97.282608695652172</v>
      </c>
      <c r="U173" s="211" t="s">
        <v>938</v>
      </c>
      <c r="V173" s="212">
        <v>97.681896551724151</v>
      </c>
      <c r="W173" s="20">
        <v>99.137931034482762</v>
      </c>
      <c r="X173" s="20">
        <v>97.41379310344827</v>
      </c>
      <c r="Y173" s="20">
        <v>97.41379310344827</v>
      </c>
      <c r="Z173" s="20">
        <v>98.275862068965523</v>
      </c>
      <c r="AA173" s="20">
        <v>96.551724137931032</v>
      </c>
      <c r="AB173" s="20">
        <v>96.551724137931032</v>
      </c>
      <c r="AC173" s="213">
        <v>98.275862068965523</v>
      </c>
      <c r="AD173" s="211" t="s">
        <v>866</v>
      </c>
      <c r="AE173" s="212">
        <v>90</v>
      </c>
      <c r="AF173" s="20">
        <v>86.538461538461533</v>
      </c>
      <c r="AG173" s="20">
        <v>90.384615384615387</v>
      </c>
      <c r="AH173" s="20">
        <v>90.384615384615387</v>
      </c>
      <c r="AI173" s="20">
        <v>92.307692307692307</v>
      </c>
      <c r="AJ173" s="20">
        <v>90.384615384615387</v>
      </c>
      <c r="AK173" s="20">
        <v>90.384615384615387</v>
      </c>
      <c r="AL173" s="213">
        <v>90.384615384615387</v>
      </c>
    </row>
    <row r="174" spans="1:38" ht="15" customHeight="1">
      <c r="A174" s="66"/>
      <c r="B174" s="76" t="s">
        <v>148</v>
      </c>
      <c r="C174" s="211" t="s">
        <v>1139</v>
      </c>
      <c r="D174" s="212">
        <v>96.369677419354844</v>
      </c>
      <c r="E174" s="20">
        <v>93.870967741935488</v>
      </c>
      <c r="F174" s="20">
        <v>95.967741935483872</v>
      </c>
      <c r="G174" s="20">
        <v>97.258064516129039</v>
      </c>
      <c r="H174" s="20">
        <v>98.064516129032256</v>
      </c>
      <c r="I174" s="20">
        <v>97.41935483870968</v>
      </c>
      <c r="J174" s="20">
        <v>95.645161290322577</v>
      </c>
      <c r="K174" s="213">
        <v>97.222222222222229</v>
      </c>
      <c r="L174" s="211" t="s">
        <v>1003</v>
      </c>
      <c r="M174" s="212">
        <v>96.35246913580248</v>
      </c>
      <c r="N174" s="20">
        <v>94.135802469135797</v>
      </c>
      <c r="O174" s="20">
        <v>95.679012345679013</v>
      </c>
      <c r="P174" s="20">
        <v>97.53086419753086</v>
      </c>
      <c r="Q174" s="20">
        <v>97.839506172839506</v>
      </c>
      <c r="R174" s="20">
        <v>97.53086419753086</v>
      </c>
      <c r="S174" s="20">
        <v>95.987654320987659</v>
      </c>
      <c r="T174" s="213">
        <v>96.604938271604937</v>
      </c>
      <c r="U174" s="211" t="s">
        <v>951</v>
      </c>
      <c r="V174" s="212">
        <v>96.572685185185193</v>
      </c>
      <c r="W174" s="20">
        <v>93.518518518518519</v>
      </c>
      <c r="X174" s="20">
        <v>96.296296296296291</v>
      </c>
      <c r="Y174" s="20">
        <v>96.759259259259252</v>
      </c>
      <c r="Z174" s="20">
        <v>98.611111111111114</v>
      </c>
      <c r="AA174" s="20">
        <v>97.68518518518519</v>
      </c>
      <c r="AB174" s="20">
        <v>95.370370370370367</v>
      </c>
      <c r="AC174" s="213">
        <v>99.038461538461533</v>
      </c>
      <c r="AD174" s="211" t="s">
        <v>860</v>
      </c>
      <c r="AE174" s="212">
        <v>95.891249999999999</v>
      </c>
      <c r="AF174" s="20">
        <v>93.75</v>
      </c>
      <c r="AG174" s="20">
        <v>96.25</v>
      </c>
      <c r="AH174" s="20">
        <v>97.5</v>
      </c>
      <c r="AI174" s="20">
        <v>97.5</v>
      </c>
      <c r="AJ174" s="20">
        <v>96.25</v>
      </c>
      <c r="AK174" s="20">
        <v>95</v>
      </c>
      <c r="AL174" s="213">
        <v>95</v>
      </c>
    </row>
    <row r="175" spans="1:38" ht="15" customHeight="1">
      <c r="A175" s="66"/>
      <c r="B175" s="76" t="s">
        <v>150</v>
      </c>
      <c r="C175" s="211" t="s">
        <v>1098</v>
      </c>
      <c r="D175" s="212">
        <v>96.310156250000006</v>
      </c>
      <c r="E175" s="20">
        <v>95.9375</v>
      </c>
      <c r="F175" s="20">
        <v>95.9375</v>
      </c>
      <c r="G175" s="20">
        <v>96.71875</v>
      </c>
      <c r="H175" s="20">
        <v>96.875</v>
      </c>
      <c r="I175" s="20">
        <v>95.9375</v>
      </c>
      <c r="J175" s="20">
        <v>96.25</v>
      </c>
      <c r="K175" s="213">
        <v>96.875</v>
      </c>
      <c r="L175" s="211" t="s">
        <v>1009</v>
      </c>
      <c r="M175" s="212">
        <v>96.601404494382038</v>
      </c>
      <c r="N175" s="20">
        <v>96.067415730337075</v>
      </c>
      <c r="O175" s="20">
        <v>95.786516853932582</v>
      </c>
      <c r="P175" s="20">
        <v>97.19101123595506</v>
      </c>
      <c r="Q175" s="20">
        <v>97.471910112359552</v>
      </c>
      <c r="R175" s="20">
        <v>97.19101123595506</v>
      </c>
      <c r="S175" s="20">
        <v>95.786516853932582</v>
      </c>
      <c r="T175" s="213">
        <v>97.19101123595506</v>
      </c>
      <c r="U175" s="211" t="s">
        <v>979</v>
      </c>
      <c r="V175" s="212">
        <v>95.56302083333334</v>
      </c>
      <c r="W175" s="20">
        <v>95.833333333333329</v>
      </c>
      <c r="X175" s="20">
        <v>96.354166666666671</v>
      </c>
      <c r="Y175" s="20">
        <v>95.833333333333329</v>
      </c>
      <c r="Z175" s="20">
        <v>95.833333333333329</v>
      </c>
      <c r="AA175" s="20">
        <v>93.75</v>
      </c>
      <c r="AB175" s="20">
        <v>95.833333333333329</v>
      </c>
      <c r="AC175" s="213">
        <v>95.3125</v>
      </c>
      <c r="AD175" s="211" t="s">
        <v>875</v>
      </c>
      <c r="AE175" s="212">
        <v>96.742391304347819</v>
      </c>
      <c r="AF175" s="20">
        <v>95.652173913043484</v>
      </c>
      <c r="AG175" s="20">
        <v>95.652173913043484</v>
      </c>
      <c r="AH175" s="20">
        <v>96.739130434782609</v>
      </c>
      <c r="AI175" s="20">
        <v>96.739130434782609</v>
      </c>
      <c r="AJ175" s="20">
        <v>95.652173913043484</v>
      </c>
      <c r="AK175" s="20">
        <v>98.913043478260875</v>
      </c>
      <c r="AL175" s="213">
        <v>98.913043478260875</v>
      </c>
    </row>
    <row r="176" spans="1:38" ht="15" customHeight="1">
      <c r="A176" s="66"/>
      <c r="B176" s="76" t="s">
        <v>151</v>
      </c>
      <c r="C176" s="211" t="s">
        <v>1000</v>
      </c>
      <c r="D176" s="212">
        <v>97.291208791208788</v>
      </c>
      <c r="E176" s="20">
        <v>96.978021978021971</v>
      </c>
      <c r="F176" s="20">
        <v>97.252747252747255</v>
      </c>
      <c r="G176" s="20">
        <v>97.252747252747255</v>
      </c>
      <c r="H176" s="20">
        <v>98.35164835164835</v>
      </c>
      <c r="I176" s="20">
        <v>98.07692307692308</v>
      </c>
      <c r="J176" s="20">
        <v>96.15384615384616</v>
      </c>
      <c r="K176" s="213">
        <v>96.944444444444443</v>
      </c>
      <c r="L176" s="211" t="s">
        <v>956</v>
      </c>
      <c r="M176" s="212">
        <v>97.002999999999986</v>
      </c>
      <c r="N176" s="20">
        <v>96.5</v>
      </c>
      <c r="O176" s="20">
        <v>97.5</v>
      </c>
      <c r="P176" s="20">
        <v>97</v>
      </c>
      <c r="Q176" s="20">
        <v>98</v>
      </c>
      <c r="R176" s="20">
        <v>97</v>
      </c>
      <c r="S176" s="20">
        <v>97</v>
      </c>
      <c r="T176" s="213">
        <v>96</v>
      </c>
      <c r="U176" s="211" t="s">
        <v>854</v>
      </c>
      <c r="V176" s="212">
        <v>97.007499999999993</v>
      </c>
      <c r="W176" s="20">
        <v>96.666666666666671</v>
      </c>
      <c r="X176" s="20">
        <v>95.833333333333329</v>
      </c>
      <c r="Y176" s="20">
        <v>97.5</v>
      </c>
      <c r="Z176" s="20">
        <v>98.333333333333329</v>
      </c>
      <c r="AA176" s="20">
        <v>99.166666666666671</v>
      </c>
      <c r="AB176" s="20">
        <v>94.166666666666671</v>
      </c>
      <c r="AC176" s="213">
        <v>97.41379310344827</v>
      </c>
      <c r="AD176" s="211" t="s">
        <v>868</v>
      </c>
      <c r="AE176" s="212">
        <v>99.375</v>
      </c>
      <c r="AF176" s="20">
        <v>100</v>
      </c>
      <c r="AG176" s="20">
        <v>100</v>
      </c>
      <c r="AH176" s="20">
        <v>97.727272727272734</v>
      </c>
      <c r="AI176" s="20">
        <v>100</v>
      </c>
      <c r="AJ176" s="20">
        <v>100</v>
      </c>
      <c r="AK176" s="20">
        <v>97.727272727272734</v>
      </c>
      <c r="AL176" s="213">
        <v>100</v>
      </c>
    </row>
    <row r="177" spans="1:38" ht="15" customHeight="1">
      <c r="A177" s="66"/>
      <c r="B177" s="76" t="s">
        <v>152</v>
      </c>
      <c r="C177" s="211" t="s">
        <v>1181</v>
      </c>
      <c r="D177" s="212">
        <v>96.670762711864441</v>
      </c>
      <c r="E177" s="20">
        <v>96.186440677966104</v>
      </c>
      <c r="F177" s="20">
        <v>96.610169491525426</v>
      </c>
      <c r="G177" s="20">
        <v>96.822033898305079</v>
      </c>
      <c r="H177" s="20">
        <v>97.457627118644069</v>
      </c>
      <c r="I177" s="20">
        <v>97.457627118644069</v>
      </c>
      <c r="J177" s="20">
        <v>95.726495726495727</v>
      </c>
      <c r="K177" s="213">
        <v>96.610169491525426</v>
      </c>
      <c r="L177" s="211" t="s">
        <v>983</v>
      </c>
      <c r="M177" s="212">
        <v>97.539015151515144</v>
      </c>
      <c r="N177" s="20">
        <v>96.212121212121218</v>
      </c>
      <c r="O177" s="20">
        <v>98.106060606060609</v>
      </c>
      <c r="P177" s="20">
        <v>98.484848484848484</v>
      </c>
      <c r="Q177" s="20">
        <v>98.86363636363636</v>
      </c>
      <c r="R177" s="20">
        <v>98.86363636363636</v>
      </c>
      <c r="S177" s="20">
        <v>95.769230769230774</v>
      </c>
      <c r="T177" s="213">
        <v>96.590909090909093</v>
      </c>
      <c r="U177" s="211" t="s">
        <v>942</v>
      </c>
      <c r="V177" s="212">
        <v>95.842105263157876</v>
      </c>
      <c r="W177" s="20">
        <v>96.05263157894737</v>
      </c>
      <c r="X177" s="20">
        <v>96.05263157894737</v>
      </c>
      <c r="Y177" s="20">
        <v>94.078947368421055</v>
      </c>
      <c r="Z177" s="20">
        <v>96.05263157894737</v>
      </c>
      <c r="AA177" s="20">
        <v>96.05263157894737</v>
      </c>
      <c r="AB177" s="20">
        <v>96.05263157894737</v>
      </c>
      <c r="AC177" s="213">
        <v>96.71052631578948</v>
      </c>
      <c r="AD177" s="211" t="s">
        <v>867</v>
      </c>
      <c r="AE177" s="212">
        <v>94.826785714285705</v>
      </c>
      <c r="AF177" s="20">
        <v>96.428571428571431</v>
      </c>
      <c r="AG177" s="20">
        <v>91.071428571428569</v>
      </c>
      <c r="AH177" s="20">
        <v>96.428571428571431</v>
      </c>
      <c r="AI177" s="20">
        <v>94.642857142857139</v>
      </c>
      <c r="AJ177" s="20">
        <v>94.642857142857139</v>
      </c>
      <c r="AK177" s="20">
        <v>94.642857142857139</v>
      </c>
      <c r="AL177" s="213">
        <v>96.428571428571431</v>
      </c>
    </row>
    <row r="178" spans="1:38" ht="15" customHeight="1">
      <c r="A178" s="78"/>
      <c r="B178" s="76" t="s">
        <v>589</v>
      </c>
      <c r="C178" s="211" t="s">
        <v>858</v>
      </c>
      <c r="D178" s="212" t="s">
        <v>858</v>
      </c>
      <c r="E178" s="20" t="s">
        <v>858</v>
      </c>
      <c r="F178" s="20" t="s">
        <v>858</v>
      </c>
      <c r="G178" s="20" t="s">
        <v>858</v>
      </c>
      <c r="H178" s="20" t="s">
        <v>858</v>
      </c>
      <c r="I178" s="20" t="s">
        <v>858</v>
      </c>
      <c r="J178" s="20" t="s">
        <v>858</v>
      </c>
      <c r="K178" s="213" t="s">
        <v>858</v>
      </c>
      <c r="L178" s="211" t="s">
        <v>858</v>
      </c>
      <c r="M178" s="212" t="s">
        <v>858</v>
      </c>
      <c r="N178" s="20" t="s">
        <v>858</v>
      </c>
      <c r="O178" s="20" t="s">
        <v>858</v>
      </c>
      <c r="P178" s="20" t="s">
        <v>858</v>
      </c>
      <c r="Q178" s="20" t="s">
        <v>858</v>
      </c>
      <c r="R178" s="20" t="s">
        <v>858</v>
      </c>
      <c r="S178" s="20" t="s">
        <v>858</v>
      </c>
      <c r="T178" s="213" t="s">
        <v>858</v>
      </c>
      <c r="U178" s="211" t="s">
        <v>858</v>
      </c>
      <c r="V178" s="212" t="s">
        <v>858</v>
      </c>
      <c r="W178" s="20" t="s">
        <v>858</v>
      </c>
      <c r="X178" s="20" t="s">
        <v>858</v>
      </c>
      <c r="Y178" s="20" t="s">
        <v>858</v>
      </c>
      <c r="Z178" s="20" t="s">
        <v>858</v>
      </c>
      <c r="AA178" s="20" t="s">
        <v>858</v>
      </c>
      <c r="AB178" s="20" t="s">
        <v>858</v>
      </c>
      <c r="AC178" s="213" t="s">
        <v>858</v>
      </c>
      <c r="AD178" s="211" t="s">
        <v>858</v>
      </c>
      <c r="AE178" s="212" t="s">
        <v>858</v>
      </c>
      <c r="AF178" s="20" t="s">
        <v>858</v>
      </c>
      <c r="AG178" s="20" t="s">
        <v>858</v>
      </c>
      <c r="AH178" s="20" t="s">
        <v>858</v>
      </c>
      <c r="AI178" s="20" t="s">
        <v>858</v>
      </c>
      <c r="AJ178" s="20" t="s">
        <v>858</v>
      </c>
      <c r="AK178" s="20" t="s">
        <v>858</v>
      </c>
      <c r="AL178" s="213" t="s">
        <v>858</v>
      </c>
    </row>
    <row r="179" spans="1:38" ht="15" customHeight="1">
      <c r="A179" s="74" t="s">
        <v>1075</v>
      </c>
      <c r="B179" s="75"/>
      <c r="C179" s="53" t="s">
        <v>1378</v>
      </c>
      <c r="D179" s="54">
        <v>95.819708259465799</v>
      </c>
      <c r="E179" s="47">
        <v>94.765952491849092</v>
      </c>
      <c r="F179" s="47">
        <v>95.266651141127156</v>
      </c>
      <c r="G179" s="47">
        <v>96.081741965533297</v>
      </c>
      <c r="H179" s="47">
        <v>97.426641825803443</v>
      </c>
      <c r="I179" s="47">
        <v>96.626984126984127</v>
      </c>
      <c r="J179" s="47">
        <v>94.553821062441756</v>
      </c>
      <c r="K179" s="55">
        <v>96.642404320262969</v>
      </c>
      <c r="L179" s="53" t="s">
        <v>1379</v>
      </c>
      <c r="M179" s="54">
        <v>96.315714163473359</v>
      </c>
      <c r="N179" s="47">
        <v>95.315745741587037</v>
      </c>
      <c r="O179" s="47">
        <v>95.700041545492311</v>
      </c>
      <c r="P179" s="47">
        <v>96.520565018695478</v>
      </c>
      <c r="Q179" s="47">
        <v>97.964270876609888</v>
      </c>
      <c r="R179" s="47">
        <v>97.639351081530776</v>
      </c>
      <c r="S179" s="47">
        <v>94.773482959268492</v>
      </c>
      <c r="T179" s="55">
        <v>97.01336675020886</v>
      </c>
      <c r="U179" s="53" t="s">
        <v>1323</v>
      </c>
      <c r="V179" s="54">
        <v>95.295678926682854</v>
      </c>
      <c r="W179" s="47">
        <v>94.342395297575308</v>
      </c>
      <c r="X179" s="47">
        <v>95.022042615723734</v>
      </c>
      <c r="Y179" s="47">
        <v>95.260837619397506</v>
      </c>
      <c r="Z179" s="47">
        <v>96.877296105804561</v>
      </c>
      <c r="AA179" s="47">
        <v>95.33898305084746</v>
      </c>
      <c r="AB179" s="47">
        <v>94.393382352941174</v>
      </c>
      <c r="AC179" s="55">
        <v>96.245353159851305</v>
      </c>
      <c r="AD179" s="53" t="s">
        <v>1324</v>
      </c>
      <c r="AE179" s="54">
        <v>94.905863603518</v>
      </c>
      <c r="AF179" s="47">
        <v>93.346007604562743</v>
      </c>
      <c r="AG179" s="47">
        <v>93.916349809885929</v>
      </c>
      <c r="AH179" s="47">
        <v>96.197718631178702</v>
      </c>
      <c r="AI179" s="47">
        <v>96.387832699619779</v>
      </c>
      <c r="AJ179" s="47">
        <v>95.315487571701723</v>
      </c>
      <c r="AK179" s="47">
        <v>93.963878326996195</v>
      </c>
      <c r="AL179" s="55">
        <v>95.961538461538467</v>
      </c>
    </row>
    <row r="180" spans="1:38" ht="15" customHeight="1">
      <c r="A180" s="854" t="s">
        <v>230</v>
      </c>
      <c r="B180" s="76" t="s">
        <v>153</v>
      </c>
      <c r="C180" s="211" t="s">
        <v>1218</v>
      </c>
      <c r="D180" s="212">
        <v>95.07686038882558</v>
      </c>
      <c r="E180" s="20">
        <v>94.923857868020306</v>
      </c>
      <c r="F180" s="20">
        <v>94.670050761421322</v>
      </c>
      <c r="G180" s="20">
        <v>95.812182741116757</v>
      </c>
      <c r="H180" s="20">
        <v>97.71573604060913</v>
      </c>
      <c r="I180" s="20">
        <v>96.192893401015226</v>
      </c>
      <c r="J180" s="20">
        <v>91.497461928934015</v>
      </c>
      <c r="K180" s="213">
        <v>94.871794871794876</v>
      </c>
      <c r="L180" s="211" t="s">
        <v>1026</v>
      </c>
      <c r="M180" s="212">
        <v>95.54633027522938</v>
      </c>
      <c r="N180" s="20">
        <v>95.183486238532112</v>
      </c>
      <c r="O180" s="20">
        <v>95.642201834862391</v>
      </c>
      <c r="P180" s="20">
        <v>96.330275229357795</v>
      </c>
      <c r="Q180" s="20">
        <v>97.935779816513758</v>
      </c>
      <c r="R180" s="20">
        <v>97.706422018348619</v>
      </c>
      <c r="S180" s="20">
        <v>91.972477064220186</v>
      </c>
      <c r="T180" s="213">
        <v>94.266055045871553</v>
      </c>
      <c r="U180" s="211" t="s">
        <v>988</v>
      </c>
      <c r="V180" s="212">
        <v>93.697880898391091</v>
      </c>
      <c r="W180" s="20">
        <v>94.047619047619051</v>
      </c>
      <c r="X180" s="20">
        <v>92.063492063492063</v>
      </c>
      <c r="Y180" s="20">
        <v>94.444444444444443</v>
      </c>
      <c r="Z180" s="20">
        <v>96.825396825396822</v>
      </c>
      <c r="AA180" s="20">
        <v>92.857142857142861</v>
      </c>
      <c r="AB180" s="20">
        <v>90.873015873015873</v>
      </c>
      <c r="AC180" s="213">
        <v>95.081967213114751</v>
      </c>
      <c r="AD180" s="211" t="s">
        <v>945</v>
      </c>
      <c r="AE180" s="212">
        <v>96.504999999999995</v>
      </c>
      <c r="AF180" s="20">
        <v>96</v>
      </c>
      <c r="AG180" s="20">
        <v>97</v>
      </c>
      <c r="AH180" s="20">
        <v>97</v>
      </c>
      <c r="AI180" s="20">
        <v>99</v>
      </c>
      <c r="AJ180" s="20">
        <v>98</v>
      </c>
      <c r="AK180" s="20">
        <v>91</v>
      </c>
      <c r="AL180" s="213">
        <v>97</v>
      </c>
    </row>
    <row r="181" spans="1:38" ht="15" customHeight="1">
      <c r="A181" s="69"/>
      <c r="B181" s="76" t="s">
        <v>154</v>
      </c>
      <c r="C181" s="211" t="s">
        <v>1284</v>
      </c>
      <c r="D181" s="212">
        <v>94.481106393606382</v>
      </c>
      <c r="E181" s="20">
        <v>91.81547619047619</v>
      </c>
      <c r="F181" s="20">
        <v>93.00595238095238</v>
      </c>
      <c r="G181" s="20">
        <v>94.94047619047619</v>
      </c>
      <c r="H181" s="20">
        <v>96.726190476190482</v>
      </c>
      <c r="I181" s="20">
        <v>96.556886227544908</v>
      </c>
      <c r="J181" s="20">
        <v>94.047619047619051</v>
      </c>
      <c r="K181" s="213">
        <v>95.535714285714292</v>
      </c>
      <c r="L181" s="211" t="s">
        <v>1087</v>
      </c>
      <c r="M181" s="212">
        <v>94.362096774193546</v>
      </c>
      <c r="N181" s="20">
        <v>91.397849462365585</v>
      </c>
      <c r="O181" s="20">
        <v>93.010752688172047</v>
      </c>
      <c r="P181" s="20">
        <v>94.623655913978496</v>
      </c>
      <c r="Q181" s="20">
        <v>96.505376344086017</v>
      </c>
      <c r="R181" s="20">
        <v>96.774193548387103</v>
      </c>
      <c r="S181" s="20">
        <v>93.548387096774192</v>
      </c>
      <c r="T181" s="213">
        <v>96.236559139784944</v>
      </c>
      <c r="U181" s="211" t="s">
        <v>985</v>
      </c>
      <c r="V181" s="212">
        <v>96.027846681620261</v>
      </c>
      <c r="W181" s="20">
        <v>94.811320754716988</v>
      </c>
      <c r="X181" s="20">
        <v>95.754716981132077</v>
      </c>
      <c r="Y181" s="20">
        <v>95.754716981132077</v>
      </c>
      <c r="Z181" s="20">
        <v>98.113207547169807</v>
      </c>
      <c r="AA181" s="20">
        <v>97.115384615384613</v>
      </c>
      <c r="AB181" s="20">
        <v>95.754716981132077</v>
      </c>
      <c r="AC181" s="213">
        <v>95.283018867924525</v>
      </c>
      <c r="AD181" s="211" t="s">
        <v>941</v>
      </c>
      <c r="AE181" s="212">
        <v>91.257954545454538</v>
      </c>
      <c r="AF181" s="20">
        <v>86.36363636363636</v>
      </c>
      <c r="AG181" s="20">
        <v>86.36363636363636</v>
      </c>
      <c r="AH181" s="20">
        <v>94.318181818181813</v>
      </c>
      <c r="AI181" s="20">
        <v>94.318181818181813</v>
      </c>
      <c r="AJ181" s="20">
        <v>94.318181818181813</v>
      </c>
      <c r="AK181" s="20">
        <v>92.045454545454547</v>
      </c>
      <c r="AL181" s="213">
        <v>93.181818181818187</v>
      </c>
    </row>
    <row r="182" spans="1:38" ht="15" customHeight="1">
      <c r="A182" s="69"/>
      <c r="B182" s="76" t="s">
        <v>155</v>
      </c>
      <c r="C182" s="211" t="s">
        <v>1221</v>
      </c>
      <c r="D182" s="212">
        <v>94.805774933840908</v>
      </c>
      <c r="E182" s="20">
        <v>94.548872180451127</v>
      </c>
      <c r="F182" s="20">
        <v>94.736842105263165</v>
      </c>
      <c r="G182" s="20">
        <v>94.924812030075188</v>
      </c>
      <c r="H182" s="20">
        <v>96.05263157894737</v>
      </c>
      <c r="I182" s="20">
        <v>95.112781954887211</v>
      </c>
      <c r="J182" s="20">
        <v>92.481203007518801</v>
      </c>
      <c r="K182" s="213">
        <v>96.15384615384616</v>
      </c>
      <c r="L182" s="211" t="s">
        <v>1005</v>
      </c>
      <c r="M182" s="212">
        <v>94.749675324675337</v>
      </c>
      <c r="N182" s="20">
        <v>94.15584415584415</v>
      </c>
      <c r="O182" s="20">
        <v>94.15584415584415</v>
      </c>
      <c r="P182" s="20">
        <v>94.15584415584415</v>
      </c>
      <c r="Q182" s="20">
        <v>95.779220779220779</v>
      </c>
      <c r="R182" s="20">
        <v>96.103896103896105</v>
      </c>
      <c r="S182" s="20">
        <v>92.857142857142861</v>
      </c>
      <c r="T182" s="213">
        <v>96.753246753246756</v>
      </c>
      <c r="U182" s="211" t="s">
        <v>950</v>
      </c>
      <c r="V182" s="212">
        <v>94.341929763358337</v>
      </c>
      <c r="W182" s="20">
        <v>94.871794871794876</v>
      </c>
      <c r="X182" s="20">
        <v>94.871794871794876</v>
      </c>
      <c r="Y182" s="20">
        <v>94.871794871794876</v>
      </c>
      <c r="Z182" s="20">
        <v>95.512820512820511</v>
      </c>
      <c r="AA182" s="20">
        <v>94.871794871794876</v>
      </c>
      <c r="AB182" s="20">
        <v>91.025641025641022</v>
      </c>
      <c r="AC182" s="213">
        <v>94.078947368421055</v>
      </c>
      <c r="AD182" s="211" t="s">
        <v>872</v>
      </c>
      <c r="AE182" s="212">
        <v>96.123988554697888</v>
      </c>
      <c r="AF182" s="20">
        <v>95.588235294117652</v>
      </c>
      <c r="AG182" s="20">
        <v>97.058823529411768</v>
      </c>
      <c r="AH182" s="20">
        <v>98.529411764705884</v>
      </c>
      <c r="AI182" s="20">
        <v>98.529411764705884</v>
      </c>
      <c r="AJ182" s="20">
        <v>91.17647058823529</v>
      </c>
      <c r="AK182" s="20">
        <v>94.117647058823536</v>
      </c>
      <c r="AL182" s="213">
        <v>98.333333333333329</v>
      </c>
    </row>
    <row r="183" spans="1:38" ht="15" customHeight="1">
      <c r="A183" s="69"/>
      <c r="B183" s="76" t="s">
        <v>156</v>
      </c>
      <c r="C183" s="211" t="s">
        <v>1284</v>
      </c>
      <c r="D183" s="212">
        <v>95.938839285714295</v>
      </c>
      <c r="E183" s="20">
        <v>95.089285714285708</v>
      </c>
      <c r="F183" s="20">
        <v>94.94047619047619</v>
      </c>
      <c r="G183" s="20">
        <v>95.535714285714292</v>
      </c>
      <c r="H183" s="20">
        <v>97.916666666666671</v>
      </c>
      <c r="I183" s="20">
        <v>96.577380952380949</v>
      </c>
      <c r="J183" s="20">
        <v>95.059880239520965</v>
      </c>
      <c r="K183" s="213">
        <v>97.408536585365852</v>
      </c>
      <c r="L183" s="211" t="s">
        <v>1021</v>
      </c>
      <c r="M183" s="212">
        <v>95.796907216494873</v>
      </c>
      <c r="N183" s="20">
        <v>94.329896907216494</v>
      </c>
      <c r="O183" s="20">
        <v>94.845360824742272</v>
      </c>
      <c r="P183" s="20">
        <v>95.618556701030926</v>
      </c>
      <c r="Q183" s="20">
        <v>98.19587628865979</v>
      </c>
      <c r="R183" s="20">
        <v>97.9381443298969</v>
      </c>
      <c r="S183" s="20">
        <v>93.814432989690715</v>
      </c>
      <c r="T183" s="213">
        <v>96.84210526315789</v>
      </c>
      <c r="U183" s="211" t="s">
        <v>956</v>
      </c>
      <c r="V183" s="212">
        <v>96.880500000000012</v>
      </c>
      <c r="W183" s="20">
        <v>97.5</v>
      </c>
      <c r="X183" s="20">
        <v>97</v>
      </c>
      <c r="Y183" s="20">
        <v>95.5</v>
      </c>
      <c r="Z183" s="20">
        <v>97.5</v>
      </c>
      <c r="AA183" s="20">
        <v>94.5</v>
      </c>
      <c r="AB183" s="20">
        <v>98.469387755102048</v>
      </c>
      <c r="AC183" s="213">
        <v>98.4375</v>
      </c>
      <c r="AD183" s="211" t="s">
        <v>946</v>
      </c>
      <c r="AE183" s="212">
        <v>94.352380952380955</v>
      </c>
      <c r="AF183" s="20">
        <v>92.857142857142861</v>
      </c>
      <c r="AG183" s="20">
        <v>90.476190476190482</v>
      </c>
      <c r="AH183" s="20">
        <v>95.238095238095241</v>
      </c>
      <c r="AI183" s="20">
        <v>97.61904761904762</v>
      </c>
      <c r="AJ183" s="20">
        <v>95.238095238095241</v>
      </c>
      <c r="AK183" s="20">
        <v>92.857142857142861</v>
      </c>
      <c r="AL183" s="213">
        <v>97.61904761904762</v>
      </c>
    </row>
    <row r="184" spans="1:38" ht="15" customHeight="1">
      <c r="A184" s="69"/>
      <c r="B184" s="76" t="s">
        <v>157</v>
      </c>
      <c r="C184" s="211" t="s">
        <v>1301</v>
      </c>
      <c r="D184" s="212">
        <v>93.645565710185892</v>
      </c>
      <c r="E184" s="20">
        <v>91.29955947136564</v>
      </c>
      <c r="F184" s="20">
        <v>92.180616740088112</v>
      </c>
      <c r="G184" s="20">
        <v>94.273127753303967</v>
      </c>
      <c r="H184" s="20">
        <v>96.145374449339201</v>
      </c>
      <c r="I184" s="20">
        <v>95.044052863436121</v>
      </c>
      <c r="J184" s="20">
        <v>92.731277533039645</v>
      </c>
      <c r="K184" s="213">
        <v>95.515695067264573</v>
      </c>
      <c r="L184" s="211" t="s">
        <v>1045</v>
      </c>
      <c r="M184" s="212">
        <v>94.274438697942102</v>
      </c>
      <c r="N184" s="20">
        <v>92.460317460317455</v>
      </c>
      <c r="O184" s="20">
        <v>92.460317460317455</v>
      </c>
      <c r="P184" s="20">
        <v>94.642857142857139</v>
      </c>
      <c r="Q184" s="20">
        <v>96.825396825396822</v>
      </c>
      <c r="R184" s="20">
        <v>96.230158730158735</v>
      </c>
      <c r="S184" s="20">
        <v>92.857142857142861</v>
      </c>
      <c r="T184" s="213">
        <v>96.341463414634148</v>
      </c>
      <c r="U184" s="211" t="s">
        <v>1008</v>
      </c>
      <c r="V184" s="212">
        <v>92.839383561643828</v>
      </c>
      <c r="W184" s="20">
        <v>90.06849315068493</v>
      </c>
      <c r="X184" s="20">
        <v>92.123287671232873</v>
      </c>
      <c r="Y184" s="20">
        <v>93.150684931506845</v>
      </c>
      <c r="Z184" s="20">
        <v>95.890410958904113</v>
      </c>
      <c r="AA184" s="20">
        <v>93.835616438356169</v>
      </c>
      <c r="AB184" s="20">
        <v>91.095890410958901</v>
      </c>
      <c r="AC184" s="213">
        <v>94.520547945205479</v>
      </c>
      <c r="AD184" s="211" t="s">
        <v>878</v>
      </c>
      <c r="AE184" s="212">
        <v>92.91746929541047</v>
      </c>
      <c r="AF184" s="20">
        <v>89.285714285714292</v>
      </c>
      <c r="AG184" s="20">
        <v>91.071428571428569</v>
      </c>
      <c r="AH184" s="20">
        <v>95.535714285714292</v>
      </c>
      <c r="AI184" s="20">
        <v>93.75</v>
      </c>
      <c r="AJ184" s="20">
        <v>92.857142857142861</v>
      </c>
      <c r="AK184" s="20">
        <v>96.428571428571431</v>
      </c>
      <c r="AL184" s="213">
        <v>94.444444444444443</v>
      </c>
    </row>
    <row r="185" spans="1:38" ht="15" customHeight="1">
      <c r="A185" s="69"/>
      <c r="B185" s="76" t="s">
        <v>158</v>
      </c>
      <c r="C185" s="211" t="s">
        <v>1300</v>
      </c>
      <c r="D185" s="212">
        <v>94.686368953297134</v>
      </c>
      <c r="E185" s="20">
        <v>93.75</v>
      </c>
      <c r="F185" s="20">
        <v>94.270833333333329</v>
      </c>
      <c r="G185" s="20">
        <v>95.442708333333329</v>
      </c>
      <c r="H185" s="20">
        <v>96.484375</v>
      </c>
      <c r="I185" s="20">
        <v>95.572916666666671</v>
      </c>
      <c r="J185" s="20">
        <v>92.578125</v>
      </c>
      <c r="K185" s="213">
        <v>95.105820105820101</v>
      </c>
      <c r="L185" s="211" t="s">
        <v>1322</v>
      </c>
      <c r="M185" s="212">
        <v>95.443981481481487</v>
      </c>
      <c r="N185" s="20">
        <v>94.675925925925924</v>
      </c>
      <c r="O185" s="20">
        <v>95.370370370370367</v>
      </c>
      <c r="P185" s="20">
        <v>95.833333333333329</v>
      </c>
      <c r="Q185" s="20">
        <v>97.222222222222229</v>
      </c>
      <c r="R185" s="20">
        <v>96.527777777777771</v>
      </c>
      <c r="S185" s="20">
        <v>93.287037037037038</v>
      </c>
      <c r="T185" s="213">
        <v>95.560747663551396</v>
      </c>
      <c r="U185" s="211" t="s">
        <v>853</v>
      </c>
      <c r="V185" s="212">
        <v>93.645247543461821</v>
      </c>
      <c r="W185" s="20">
        <v>93.333333333333329</v>
      </c>
      <c r="X185" s="20">
        <v>92.916666666666671</v>
      </c>
      <c r="Y185" s="20">
        <v>94.583333333333329</v>
      </c>
      <c r="Z185" s="20">
        <v>95.833333333333329</v>
      </c>
      <c r="AA185" s="20">
        <v>93.75</v>
      </c>
      <c r="AB185" s="20">
        <v>91.666666666666671</v>
      </c>
      <c r="AC185" s="213">
        <v>93.644067796610173</v>
      </c>
      <c r="AD185" s="211" t="s">
        <v>880</v>
      </c>
      <c r="AE185" s="212">
        <v>93.879916101055798</v>
      </c>
      <c r="AF185" s="20">
        <v>90.625</v>
      </c>
      <c r="AG185" s="20">
        <v>92.708333333333329</v>
      </c>
      <c r="AH185" s="20">
        <v>95.833333333333329</v>
      </c>
      <c r="AI185" s="20">
        <v>94.791666666666671</v>
      </c>
      <c r="AJ185" s="20">
        <v>95.833333333333329</v>
      </c>
      <c r="AK185" s="20">
        <v>91.666666666666671</v>
      </c>
      <c r="AL185" s="213">
        <v>96.739130434782609</v>
      </c>
    </row>
    <row r="186" spans="1:38" ht="15" customHeight="1">
      <c r="A186" s="69"/>
      <c r="B186" s="76" t="s">
        <v>159</v>
      </c>
      <c r="C186" s="211" t="s">
        <v>1326</v>
      </c>
      <c r="D186" s="212">
        <v>95.205115938811559</v>
      </c>
      <c r="E186" s="20">
        <v>94.384057971014499</v>
      </c>
      <c r="F186" s="20">
        <v>95.108695652173907</v>
      </c>
      <c r="G186" s="20">
        <v>95.380434782608702</v>
      </c>
      <c r="H186" s="20">
        <v>96.55797101449275</v>
      </c>
      <c r="I186" s="20">
        <v>96.167883211678827</v>
      </c>
      <c r="J186" s="20">
        <v>93.659420289855078</v>
      </c>
      <c r="K186" s="213">
        <v>95.727272727272734</v>
      </c>
      <c r="L186" s="211" t="s">
        <v>1096</v>
      </c>
      <c r="M186" s="212">
        <v>95.572549019607848</v>
      </c>
      <c r="N186" s="20">
        <v>94.444444444444443</v>
      </c>
      <c r="O186" s="20">
        <v>95.588235294117652</v>
      </c>
      <c r="P186" s="20">
        <v>96.40522875816994</v>
      </c>
      <c r="Q186" s="20">
        <v>97.058823529411768</v>
      </c>
      <c r="R186" s="20">
        <v>97.03947368421052</v>
      </c>
      <c r="S186" s="20">
        <v>93.137254901960787</v>
      </c>
      <c r="T186" s="213">
        <v>95.915032679738559</v>
      </c>
      <c r="U186" s="211" t="s">
        <v>997</v>
      </c>
      <c r="V186" s="212">
        <v>94.914122574955911</v>
      </c>
      <c r="W186" s="20">
        <v>94.444444444444443</v>
      </c>
      <c r="X186" s="20">
        <v>94.166666666666671</v>
      </c>
      <c r="Y186" s="20">
        <v>93.333333333333329</v>
      </c>
      <c r="Z186" s="20">
        <v>96.388888888888886</v>
      </c>
      <c r="AA186" s="20">
        <v>95</v>
      </c>
      <c r="AB186" s="20">
        <v>96.111111111111114</v>
      </c>
      <c r="AC186" s="213">
        <v>95.786516853932582</v>
      </c>
      <c r="AD186" s="211" t="s">
        <v>877</v>
      </c>
      <c r="AE186" s="212">
        <v>94.295180829271743</v>
      </c>
      <c r="AF186" s="20">
        <v>93.939393939393938</v>
      </c>
      <c r="AG186" s="20">
        <v>95.454545454545453</v>
      </c>
      <c r="AH186" s="20">
        <v>96.212121212121218</v>
      </c>
      <c r="AI186" s="20">
        <v>94.696969696969703</v>
      </c>
      <c r="AJ186" s="20">
        <v>95.3125</v>
      </c>
      <c r="AK186" s="20">
        <v>89.393939393939391</v>
      </c>
      <c r="AL186" s="213">
        <v>94.696969696969703</v>
      </c>
    </row>
    <row r="187" spans="1:38" ht="15" customHeight="1">
      <c r="A187" s="69"/>
      <c r="B187" s="76" t="s">
        <v>160</v>
      </c>
      <c r="C187" s="211" t="s">
        <v>1296</v>
      </c>
      <c r="D187" s="212">
        <v>95.224547511312224</v>
      </c>
      <c r="E187" s="20">
        <v>93.778280542986423</v>
      </c>
      <c r="F187" s="20">
        <v>94.57013574660634</v>
      </c>
      <c r="G187" s="20">
        <v>96.606334841628964</v>
      </c>
      <c r="H187" s="20">
        <v>97.737556561085967</v>
      </c>
      <c r="I187" s="20">
        <v>95.475113122171948</v>
      </c>
      <c r="J187" s="20">
        <v>93.099547511312224</v>
      </c>
      <c r="K187" s="213">
        <v>95.927601809954751</v>
      </c>
      <c r="L187" s="211" t="s">
        <v>1089</v>
      </c>
      <c r="M187" s="212">
        <v>95.188034188034209</v>
      </c>
      <c r="N187" s="20">
        <v>94.017094017094024</v>
      </c>
      <c r="O187" s="20">
        <v>94.230769230769226</v>
      </c>
      <c r="P187" s="20">
        <v>96.581196581196579</v>
      </c>
      <c r="Q187" s="20">
        <v>97.863247863247864</v>
      </c>
      <c r="R187" s="20">
        <v>96.367521367521363</v>
      </c>
      <c r="S187" s="20">
        <v>92.521367521367523</v>
      </c>
      <c r="T187" s="213">
        <v>95.512820512820511</v>
      </c>
      <c r="U187" s="211" t="s">
        <v>1024</v>
      </c>
      <c r="V187" s="212">
        <v>95.782692307692315</v>
      </c>
      <c r="W187" s="20">
        <v>94.551282051282058</v>
      </c>
      <c r="X187" s="20">
        <v>95.512820512820511</v>
      </c>
      <c r="Y187" s="20">
        <v>97.115384615384613</v>
      </c>
      <c r="Z187" s="20">
        <v>98.07692307692308</v>
      </c>
      <c r="AA187" s="20">
        <v>94.551282051282058</v>
      </c>
      <c r="AB187" s="20">
        <v>93.910256410256409</v>
      </c>
      <c r="AC187" s="213">
        <v>97.115384615384613</v>
      </c>
      <c r="AD187" s="211" t="s">
        <v>873</v>
      </c>
      <c r="AE187" s="212">
        <v>93.714423076923083</v>
      </c>
      <c r="AF187" s="20">
        <v>90.384615384615387</v>
      </c>
      <c r="AG187" s="20">
        <v>93.269230769230774</v>
      </c>
      <c r="AH187" s="20">
        <v>95.192307692307693</v>
      </c>
      <c r="AI187" s="20">
        <v>96.15384615384616</v>
      </c>
      <c r="AJ187" s="20">
        <v>94.230769230769226</v>
      </c>
      <c r="AK187" s="20">
        <v>93.269230769230774</v>
      </c>
      <c r="AL187" s="213">
        <v>94.230769230769226</v>
      </c>
    </row>
    <row r="188" spans="1:38" ht="15" customHeight="1">
      <c r="A188" s="69"/>
      <c r="B188" s="76" t="s">
        <v>161</v>
      </c>
      <c r="C188" s="211" t="s">
        <v>1288</v>
      </c>
      <c r="D188" s="212">
        <v>95.012559241706114</v>
      </c>
      <c r="E188" s="20">
        <v>94.194312796208536</v>
      </c>
      <c r="F188" s="20">
        <v>94.549763033175353</v>
      </c>
      <c r="G188" s="20">
        <v>94.549763033175353</v>
      </c>
      <c r="H188" s="20">
        <v>96.563981042654035</v>
      </c>
      <c r="I188" s="20">
        <v>95.714285714285708</v>
      </c>
      <c r="J188" s="20">
        <v>94.194312796208536</v>
      </c>
      <c r="K188" s="213">
        <v>95.933014354066984</v>
      </c>
      <c r="L188" s="211" t="s">
        <v>1089</v>
      </c>
      <c r="M188" s="212">
        <v>96.007905982905982</v>
      </c>
      <c r="N188" s="20">
        <v>95.299145299145295</v>
      </c>
      <c r="O188" s="20">
        <v>95.512820512820511</v>
      </c>
      <c r="P188" s="20">
        <v>95.940170940170944</v>
      </c>
      <c r="Q188" s="20">
        <v>97.649572649572647</v>
      </c>
      <c r="R188" s="20">
        <v>97.008547008547012</v>
      </c>
      <c r="S188" s="20">
        <v>94.444444444444443</v>
      </c>
      <c r="T188" s="213">
        <v>96.767241379310349</v>
      </c>
      <c r="U188" s="211" t="s">
        <v>954</v>
      </c>
      <c r="V188" s="212">
        <v>94.084057971014502</v>
      </c>
      <c r="W188" s="20">
        <v>93.478260869565219</v>
      </c>
      <c r="X188" s="20">
        <v>94.20289855072464</v>
      </c>
      <c r="Y188" s="20">
        <v>91.666666666666671</v>
      </c>
      <c r="Z188" s="20">
        <v>95.652173913043484</v>
      </c>
      <c r="AA188" s="20">
        <v>94.20289855072464</v>
      </c>
      <c r="AB188" s="20">
        <v>94.565217391304344</v>
      </c>
      <c r="AC188" s="213">
        <v>95.220588235294116</v>
      </c>
      <c r="AD188" s="211" t="s">
        <v>945</v>
      </c>
      <c r="AE188" s="212">
        <v>92.916999999999987</v>
      </c>
      <c r="AF188" s="20">
        <v>91</v>
      </c>
      <c r="AG188" s="20">
        <v>91</v>
      </c>
      <c r="AH188" s="20">
        <v>96</v>
      </c>
      <c r="AI188" s="20">
        <v>94</v>
      </c>
      <c r="AJ188" s="20">
        <v>93.75</v>
      </c>
      <c r="AK188" s="20">
        <v>92</v>
      </c>
      <c r="AL188" s="213">
        <v>94</v>
      </c>
    </row>
    <row r="189" spans="1:38" ht="15" customHeight="1">
      <c r="A189" s="69"/>
      <c r="B189" s="76" t="s">
        <v>162</v>
      </c>
      <c r="C189" s="211" t="s">
        <v>1299</v>
      </c>
      <c r="D189" s="212">
        <v>95.09976557450679</v>
      </c>
      <c r="E189" s="20">
        <v>93.840579710144922</v>
      </c>
      <c r="F189" s="20">
        <v>94.685990338164245</v>
      </c>
      <c r="G189" s="20">
        <v>95.169082125603865</v>
      </c>
      <c r="H189" s="20">
        <v>96.859903381642511</v>
      </c>
      <c r="I189" s="20">
        <v>95.289855072463766</v>
      </c>
      <c r="J189" s="20">
        <v>94.565217391304344</v>
      </c>
      <c r="K189" s="213">
        <v>95.995145631067956</v>
      </c>
      <c r="L189" s="211" t="s">
        <v>1177</v>
      </c>
      <c r="M189" s="212">
        <v>96.235398230088521</v>
      </c>
      <c r="N189" s="20">
        <v>95.13274336283186</v>
      </c>
      <c r="O189" s="20">
        <v>95.13274336283186</v>
      </c>
      <c r="P189" s="20">
        <v>96.017699115044252</v>
      </c>
      <c r="Q189" s="20">
        <v>98.230088495575217</v>
      </c>
      <c r="R189" s="20">
        <v>98.008849557522126</v>
      </c>
      <c r="S189" s="20">
        <v>95.353982300884951</v>
      </c>
      <c r="T189" s="213">
        <v>96.681415929203538</v>
      </c>
      <c r="U189" s="211" t="s">
        <v>954</v>
      </c>
      <c r="V189" s="212">
        <v>94.287340201781205</v>
      </c>
      <c r="W189" s="20">
        <v>92.753623188405797</v>
      </c>
      <c r="X189" s="20">
        <v>94.927536231884062</v>
      </c>
      <c r="Y189" s="20">
        <v>94.927536231884062</v>
      </c>
      <c r="Z189" s="20">
        <v>95.289855072463766</v>
      </c>
      <c r="AA189" s="20">
        <v>92.391304347826093</v>
      </c>
      <c r="AB189" s="20">
        <v>94.20289855072464</v>
      </c>
      <c r="AC189" s="213">
        <v>95.955882352941174</v>
      </c>
      <c r="AD189" s="211" t="s">
        <v>945</v>
      </c>
      <c r="AE189" s="212">
        <v>92.209000000000003</v>
      </c>
      <c r="AF189" s="20">
        <v>91</v>
      </c>
      <c r="AG189" s="20">
        <v>92</v>
      </c>
      <c r="AH189" s="20">
        <v>92</v>
      </c>
      <c r="AI189" s="20">
        <v>95</v>
      </c>
      <c r="AJ189" s="20">
        <v>91</v>
      </c>
      <c r="AK189" s="20">
        <v>92</v>
      </c>
      <c r="AL189" s="213">
        <v>93</v>
      </c>
    </row>
    <row r="190" spans="1:38" ht="15" customHeight="1">
      <c r="A190" s="69"/>
      <c r="B190" s="76" t="s">
        <v>163</v>
      </c>
      <c r="C190" s="211" t="s">
        <v>1283</v>
      </c>
      <c r="D190" s="212">
        <v>96.568091204390839</v>
      </c>
      <c r="E190" s="20">
        <v>95.731707317073173</v>
      </c>
      <c r="F190" s="20">
        <v>96.097560975609753</v>
      </c>
      <c r="G190" s="20">
        <v>96.341463414634148</v>
      </c>
      <c r="H190" s="20">
        <v>97.439024390243901</v>
      </c>
      <c r="I190" s="20">
        <v>97.058823529411768</v>
      </c>
      <c r="J190" s="20">
        <v>96.097560975609753</v>
      </c>
      <c r="K190" s="213">
        <v>97.761194029850742</v>
      </c>
      <c r="L190" s="211" t="s">
        <v>1092</v>
      </c>
      <c r="M190" s="212">
        <v>97.812469575200907</v>
      </c>
      <c r="N190" s="20">
        <v>97.4</v>
      </c>
      <c r="O190" s="20">
        <v>97.8</v>
      </c>
      <c r="P190" s="20">
        <v>98</v>
      </c>
      <c r="Q190" s="20">
        <v>98.6</v>
      </c>
      <c r="R190" s="20">
        <v>98.588709677419359</v>
      </c>
      <c r="S190" s="20">
        <v>96.4</v>
      </c>
      <c r="T190" s="213">
        <v>98.170731707317074</v>
      </c>
      <c r="U190" s="211" t="s">
        <v>995</v>
      </c>
      <c r="V190" s="212">
        <v>94.714035087719296</v>
      </c>
      <c r="W190" s="20">
        <v>92.982456140350877</v>
      </c>
      <c r="X190" s="20">
        <v>93.859649122807014</v>
      </c>
      <c r="Y190" s="20">
        <v>93.421052631578945</v>
      </c>
      <c r="Z190" s="20">
        <v>95.614035087719301</v>
      </c>
      <c r="AA190" s="20">
        <v>95.175438596491233</v>
      </c>
      <c r="AB190" s="20">
        <v>95.614035087719301</v>
      </c>
      <c r="AC190" s="213">
        <v>97.272727272727266</v>
      </c>
      <c r="AD190" s="211" t="s">
        <v>875</v>
      </c>
      <c r="AE190" s="212">
        <v>94.4</v>
      </c>
      <c r="AF190" s="20">
        <v>93.478260869565219</v>
      </c>
      <c r="AG190" s="20">
        <v>92.391304347826093</v>
      </c>
      <c r="AH190" s="20">
        <v>94.565217391304344</v>
      </c>
      <c r="AI190" s="20">
        <v>95.652173913043484</v>
      </c>
      <c r="AJ190" s="20">
        <v>93.478260869565219</v>
      </c>
      <c r="AK190" s="20">
        <v>95.652173913043484</v>
      </c>
      <c r="AL190" s="213">
        <v>96.739130434782609</v>
      </c>
    </row>
    <row r="191" spans="1:38" ht="15" customHeight="1">
      <c r="A191" s="69"/>
      <c r="B191" s="76" t="s">
        <v>164</v>
      </c>
      <c r="C191" s="211" t="s">
        <v>1222</v>
      </c>
      <c r="D191" s="212">
        <v>95.82431034482758</v>
      </c>
      <c r="E191" s="20">
        <v>93.965517241379317</v>
      </c>
      <c r="F191" s="20">
        <v>94.65517241379311</v>
      </c>
      <c r="G191" s="20">
        <v>96.379310344827587</v>
      </c>
      <c r="H191" s="20">
        <v>97.58620689655173</v>
      </c>
      <c r="I191" s="20">
        <v>97.41379310344827</v>
      </c>
      <c r="J191" s="20">
        <v>94.65517241379311</v>
      </c>
      <c r="K191" s="213">
        <v>97.068965517241381</v>
      </c>
      <c r="L191" s="211" t="s">
        <v>1003</v>
      </c>
      <c r="M191" s="212">
        <v>95.878086419753103</v>
      </c>
      <c r="N191" s="20">
        <v>92.901234567901241</v>
      </c>
      <c r="O191" s="20">
        <v>94.135802469135797</v>
      </c>
      <c r="P191" s="20">
        <v>96.604938271604937</v>
      </c>
      <c r="Q191" s="20">
        <v>98.456790123456784</v>
      </c>
      <c r="R191" s="20">
        <v>97.839506172839506</v>
      </c>
      <c r="S191" s="20">
        <v>94.753086419753089</v>
      </c>
      <c r="T191" s="213">
        <v>98.148148148148152</v>
      </c>
      <c r="U191" s="211" t="s">
        <v>949</v>
      </c>
      <c r="V191" s="212">
        <v>96.715425531914889</v>
      </c>
      <c r="W191" s="20">
        <v>96.276595744680847</v>
      </c>
      <c r="X191" s="20">
        <v>96.276595744680847</v>
      </c>
      <c r="Y191" s="20">
        <v>96.276595744680847</v>
      </c>
      <c r="Z191" s="20">
        <v>97.872340425531917</v>
      </c>
      <c r="AA191" s="20">
        <v>98.40425531914893</v>
      </c>
      <c r="AB191" s="20">
        <v>94.680851063829792</v>
      </c>
      <c r="AC191" s="213">
        <v>97.340425531914889</v>
      </c>
      <c r="AD191" s="211" t="s">
        <v>872</v>
      </c>
      <c r="AE191" s="212">
        <v>93.104411764705873</v>
      </c>
      <c r="AF191" s="20">
        <v>92.647058823529406</v>
      </c>
      <c r="AG191" s="20">
        <v>92.647058823529406</v>
      </c>
      <c r="AH191" s="20">
        <v>95.588235294117652</v>
      </c>
      <c r="AI191" s="20">
        <v>92.647058823529406</v>
      </c>
      <c r="AJ191" s="20">
        <v>92.647058823529406</v>
      </c>
      <c r="AK191" s="20">
        <v>94.117647058823536</v>
      </c>
      <c r="AL191" s="213">
        <v>91.17647058823529</v>
      </c>
    </row>
    <row r="192" spans="1:38" ht="15" customHeight="1">
      <c r="A192" s="69"/>
      <c r="B192" s="76" t="s">
        <v>165</v>
      </c>
      <c r="C192" s="211" t="s">
        <v>1230</v>
      </c>
      <c r="D192" s="212">
        <v>97.484149484536104</v>
      </c>
      <c r="E192" s="20">
        <v>97.680412371134025</v>
      </c>
      <c r="F192" s="20">
        <v>97.680412371134025</v>
      </c>
      <c r="G192" s="20">
        <v>97.422680412371136</v>
      </c>
      <c r="H192" s="20">
        <v>98.453608247422679</v>
      </c>
      <c r="I192" s="20">
        <v>97.680412371134025</v>
      </c>
      <c r="J192" s="20">
        <v>96.262886597938149</v>
      </c>
      <c r="K192" s="213">
        <v>97.164948453608247</v>
      </c>
      <c r="L192" s="211" t="s">
        <v>1026</v>
      </c>
      <c r="M192" s="212">
        <v>97.88440366972479</v>
      </c>
      <c r="N192" s="20">
        <v>98.394495412844037</v>
      </c>
      <c r="O192" s="20">
        <v>97.935779816513758</v>
      </c>
      <c r="P192" s="20">
        <v>98.165137614678898</v>
      </c>
      <c r="Q192" s="20">
        <v>99.311926605504581</v>
      </c>
      <c r="R192" s="20">
        <v>98.394495412844037</v>
      </c>
      <c r="S192" s="20">
        <v>96.100917431192656</v>
      </c>
      <c r="T192" s="213">
        <v>96.788990825688074</v>
      </c>
      <c r="U192" s="211" t="s">
        <v>994</v>
      </c>
      <c r="V192" s="212">
        <v>96.715769230769226</v>
      </c>
      <c r="W192" s="20">
        <v>96.15384615384616</v>
      </c>
      <c r="X192" s="20">
        <v>97.307692307692307</v>
      </c>
      <c r="Y192" s="20">
        <v>95.769230769230774</v>
      </c>
      <c r="Z192" s="20">
        <v>96.92307692307692</v>
      </c>
      <c r="AA192" s="20">
        <v>96.15384615384616</v>
      </c>
      <c r="AB192" s="20">
        <v>96.538461538461533</v>
      </c>
      <c r="AC192" s="213">
        <v>98.461538461538467</v>
      </c>
      <c r="AD192" s="211" t="s">
        <v>860</v>
      </c>
      <c r="AE192" s="212">
        <v>97.800000000000011</v>
      </c>
      <c r="AF192" s="20">
        <v>98.75</v>
      </c>
      <c r="AG192" s="20">
        <v>97.5</v>
      </c>
      <c r="AH192" s="20">
        <v>98.75</v>
      </c>
      <c r="AI192" s="20">
        <v>98.75</v>
      </c>
      <c r="AJ192" s="20">
        <v>98.75</v>
      </c>
      <c r="AK192" s="20">
        <v>96.25</v>
      </c>
      <c r="AL192" s="213">
        <v>95</v>
      </c>
    </row>
    <row r="193" spans="1:38" ht="15" customHeight="1">
      <c r="A193" s="69"/>
      <c r="B193" s="76" t="s">
        <v>166</v>
      </c>
      <c r="C193" s="211" t="s">
        <v>1008</v>
      </c>
      <c r="D193" s="212">
        <v>95.229794520547955</v>
      </c>
      <c r="E193" s="20">
        <v>94.178082191780817</v>
      </c>
      <c r="F193" s="20">
        <v>93.493150684931507</v>
      </c>
      <c r="G193" s="20">
        <v>94.178082191780817</v>
      </c>
      <c r="H193" s="20">
        <v>96.917808219178085</v>
      </c>
      <c r="I193" s="20">
        <v>96.232876712328761</v>
      </c>
      <c r="J193" s="20">
        <v>95.547945205479451</v>
      </c>
      <c r="K193" s="213">
        <v>97.260273972602747</v>
      </c>
      <c r="L193" s="211" t="s">
        <v>942</v>
      </c>
      <c r="M193" s="212">
        <v>96.783552631578956</v>
      </c>
      <c r="N193" s="20">
        <v>95.39473684210526</v>
      </c>
      <c r="O193" s="20">
        <v>94.078947368421055</v>
      </c>
      <c r="P193" s="20">
        <v>97.368421052631575</v>
      </c>
      <c r="Q193" s="20">
        <v>98.684210526315795</v>
      </c>
      <c r="R193" s="20">
        <v>98.026315789473685</v>
      </c>
      <c r="S193" s="20">
        <v>96.71052631578948</v>
      </c>
      <c r="T193" s="213">
        <v>98.684210526315795</v>
      </c>
      <c r="U193" s="211" t="s">
        <v>860</v>
      </c>
      <c r="V193" s="212">
        <v>94.204999999999998</v>
      </c>
      <c r="W193" s="20">
        <v>93.75</v>
      </c>
      <c r="X193" s="20">
        <v>95</v>
      </c>
      <c r="Y193" s="20">
        <v>91.25</v>
      </c>
      <c r="Z193" s="20">
        <v>95</v>
      </c>
      <c r="AA193" s="20">
        <v>93.75</v>
      </c>
      <c r="AB193" s="20">
        <v>93.75</v>
      </c>
      <c r="AC193" s="213">
        <v>97.5</v>
      </c>
      <c r="AD193" s="211" t="s">
        <v>870</v>
      </c>
      <c r="AE193" s="212">
        <v>92.660000000000011</v>
      </c>
      <c r="AF193" s="20">
        <v>91.666666666666671</v>
      </c>
      <c r="AG193" s="20">
        <v>90</v>
      </c>
      <c r="AH193" s="20">
        <v>90</v>
      </c>
      <c r="AI193" s="20">
        <v>95</v>
      </c>
      <c r="AJ193" s="20">
        <v>95</v>
      </c>
      <c r="AK193" s="20">
        <v>95</v>
      </c>
      <c r="AL193" s="213">
        <v>93.333333333333329</v>
      </c>
    </row>
    <row r="194" spans="1:38" ht="15" customHeight="1">
      <c r="A194" s="69"/>
      <c r="B194" s="76" t="s">
        <v>167</v>
      </c>
      <c r="C194" s="211" t="s">
        <v>1284</v>
      </c>
      <c r="D194" s="212">
        <v>96.521209693084671</v>
      </c>
      <c r="E194" s="20">
        <v>94.791666666666671</v>
      </c>
      <c r="F194" s="20">
        <v>95.535714285714292</v>
      </c>
      <c r="G194" s="20">
        <v>97.916666666666671</v>
      </c>
      <c r="H194" s="20">
        <v>97.916666666666671</v>
      </c>
      <c r="I194" s="20">
        <v>97.155688622754496</v>
      </c>
      <c r="J194" s="20">
        <v>94.94047619047619</v>
      </c>
      <c r="K194" s="213">
        <v>98.363095238095241</v>
      </c>
      <c r="L194" s="211" t="s">
        <v>1025</v>
      </c>
      <c r="M194" s="212">
        <v>97.075510204081624</v>
      </c>
      <c r="N194" s="20">
        <v>95.408163265306129</v>
      </c>
      <c r="O194" s="20">
        <v>95.663265306122454</v>
      </c>
      <c r="P194" s="20">
        <v>98.469387755102048</v>
      </c>
      <c r="Q194" s="20">
        <v>98.979591836734699</v>
      </c>
      <c r="R194" s="20">
        <v>97.959183673469383</v>
      </c>
      <c r="S194" s="20">
        <v>95.15306122448979</v>
      </c>
      <c r="T194" s="213">
        <v>98.979591836734699</v>
      </c>
      <c r="U194" s="211" t="s">
        <v>1095</v>
      </c>
      <c r="V194" s="212">
        <v>95.694657723229156</v>
      </c>
      <c r="W194" s="20">
        <v>94.897959183673464</v>
      </c>
      <c r="X194" s="20">
        <v>95.91836734693878</v>
      </c>
      <c r="Y194" s="20">
        <v>96.428571428571431</v>
      </c>
      <c r="Z194" s="20">
        <v>96.938775510204081</v>
      </c>
      <c r="AA194" s="20">
        <v>95.833333333333329</v>
      </c>
      <c r="AB194" s="20">
        <v>93.367346938775512</v>
      </c>
      <c r="AC194" s="213">
        <v>96.938775510204081</v>
      </c>
      <c r="AD194" s="211" t="s">
        <v>946</v>
      </c>
      <c r="AE194" s="212">
        <v>95.863095238095255</v>
      </c>
      <c r="AF194" s="20">
        <v>91.666666666666671</v>
      </c>
      <c r="AG194" s="20">
        <v>94.047619047619051</v>
      </c>
      <c r="AH194" s="20">
        <v>98.80952380952381</v>
      </c>
      <c r="AI194" s="20">
        <v>95.238095238095241</v>
      </c>
      <c r="AJ194" s="20">
        <v>96.428571428571431</v>
      </c>
      <c r="AK194" s="20">
        <v>97.61904761904762</v>
      </c>
      <c r="AL194" s="213">
        <v>98.80952380952381</v>
      </c>
    </row>
    <row r="195" spans="1:38" ht="15" customHeight="1">
      <c r="A195" s="69"/>
      <c r="B195" s="76" t="s">
        <v>168</v>
      </c>
      <c r="C195" s="211" t="s">
        <v>1226</v>
      </c>
      <c r="D195" s="212">
        <v>96.792434210526295</v>
      </c>
      <c r="E195" s="20">
        <v>96.21710526315789</v>
      </c>
      <c r="F195" s="20">
        <v>96.381578947368425</v>
      </c>
      <c r="G195" s="20">
        <v>97.368421052631575</v>
      </c>
      <c r="H195" s="20">
        <v>97.861842105263165</v>
      </c>
      <c r="I195" s="20">
        <v>96.875</v>
      </c>
      <c r="J195" s="20">
        <v>95.888157894736835</v>
      </c>
      <c r="K195" s="213">
        <v>97.185430463576154</v>
      </c>
      <c r="L195" s="211" t="s">
        <v>1011</v>
      </c>
      <c r="M195" s="212">
        <v>97.634593023255817</v>
      </c>
      <c r="N195" s="20">
        <v>97.093023255813947</v>
      </c>
      <c r="O195" s="20">
        <v>97.674418604651166</v>
      </c>
      <c r="P195" s="20">
        <v>97.965116279069761</v>
      </c>
      <c r="Q195" s="20">
        <v>98.54651162790698</v>
      </c>
      <c r="R195" s="20">
        <v>97.383720930232556</v>
      </c>
      <c r="S195" s="20">
        <v>96.220930232558146</v>
      </c>
      <c r="T195" s="213">
        <v>98.82352941176471</v>
      </c>
      <c r="U195" s="211" t="s">
        <v>949</v>
      </c>
      <c r="V195" s="212">
        <v>96.68936170212767</v>
      </c>
      <c r="W195" s="20">
        <v>97.340425531914889</v>
      </c>
      <c r="X195" s="20">
        <v>96.276595744680847</v>
      </c>
      <c r="Y195" s="20">
        <v>97.340425531914889</v>
      </c>
      <c r="Z195" s="20">
        <v>97.340425531914889</v>
      </c>
      <c r="AA195" s="20">
        <v>96.808510638297875</v>
      </c>
      <c r="AB195" s="20">
        <v>95.212765957446805</v>
      </c>
      <c r="AC195" s="213">
        <v>96.276595744680847</v>
      </c>
      <c r="AD195" s="211" t="s">
        <v>871</v>
      </c>
      <c r="AE195" s="212">
        <v>93.235526315789471</v>
      </c>
      <c r="AF195" s="20">
        <v>89.473684210526315</v>
      </c>
      <c r="AG195" s="20">
        <v>90.78947368421052</v>
      </c>
      <c r="AH195" s="20">
        <v>94.736842105263165</v>
      </c>
      <c r="AI195" s="20">
        <v>96.05263157894737</v>
      </c>
      <c r="AJ195" s="20">
        <v>94.736842105263165</v>
      </c>
      <c r="AK195" s="20">
        <v>96.05263157894737</v>
      </c>
      <c r="AL195" s="213">
        <v>92.10526315789474</v>
      </c>
    </row>
    <row r="196" spans="1:38" ht="15" customHeight="1">
      <c r="A196" s="69"/>
      <c r="B196" s="76" t="s">
        <v>169</v>
      </c>
      <c r="C196" s="211" t="s">
        <v>1141</v>
      </c>
      <c r="D196" s="212">
        <v>97.764240506329102</v>
      </c>
      <c r="E196" s="20">
        <v>97.468354430379748</v>
      </c>
      <c r="F196" s="20">
        <v>98.101265822784811</v>
      </c>
      <c r="G196" s="20">
        <v>97.943037974683548</v>
      </c>
      <c r="H196" s="20">
        <v>98.892405063291136</v>
      </c>
      <c r="I196" s="20">
        <v>98.259493670886073</v>
      </c>
      <c r="J196" s="20">
        <v>96.518987341772146</v>
      </c>
      <c r="K196" s="213">
        <v>97.133757961783445</v>
      </c>
      <c r="L196" s="211" t="s">
        <v>1011</v>
      </c>
      <c r="M196" s="212">
        <v>98.268023255813972</v>
      </c>
      <c r="N196" s="20">
        <v>98.54651162790698</v>
      </c>
      <c r="O196" s="20">
        <v>98.54651162790698</v>
      </c>
      <c r="P196" s="20">
        <v>98.255813953488371</v>
      </c>
      <c r="Q196" s="20">
        <v>99.418604651162795</v>
      </c>
      <c r="R196" s="20">
        <v>99.418604651162795</v>
      </c>
      <c r="S196" s="20">
        <v>96.511627906976742</v>
      </c>
      <c r="T196" s="213">
        <v>97.058823529411768</v>
      </c>
      <c r="U196" s="211" t="s">
        <v>995</v>
      </c>
      <c r="V196" s="212">
        <v>96.657456140350888</v>
      </c>
      <c r="W196" s="20">
        <v>95.175438596491233</v>
      </c>
      <c r="X196" s="20">
        <v>96.929824561403507</v>
      </c>
      <c r="Y196" s="20">
        <v>97.368421052631575</v>
      </c>
      <c r="Z196" s="20">
        <v>98.245614035087726</v>
      </c>
      <c r="AA196" s="20">
        <v>96.491228070175438</v>
      </c>
      <c r="AB196" s="20">
        <v>96.05263157894737</v>
      </c>
      <c r="AC196" s="213">
        <v>96.491228070175438</v>
      </c>
      <c r="AD196" s="211" t="s">
        <v>870</v>
      </c>
      <c r="AE196" s="212">
        <v>99.081666666666663</v>
      </c>
      <c r="AF196" s="20">
        <v>100</v>
      </c>
      <c r="AG196" s="20">
        <v>100</v>
      </c>
      <c r="AH196" s="20">
        <v>98.333333333333329</v>
      </c>
      <c r="AI196" s="20">
        <v>98.333333333333329</v>
      </c>
      <c r="AJ196" s="20">
        <v>98.333333333333329</v>
      </c>
      <c r="AK196" s="20">
        <v>98.333333333333329</v>
      </c>
      <c r="AL196" s="213">
        <v>100</v>
      </c>
    </row>
    <row r="197" spans="1:38" ht="15" customHeight="1">
      <c r="A197" s="69"/>
      <c r="B197" s="76" t="s">
        <v>170</v>
      </c>
      <c r="C197" s="211" t="s">
        <v>1044</v>
      </c>
      <c r="D197" s="212">
        <v>95.107338425381897</v>
      </c>
      <c r="E197" s="20">
        <v>94.130434782608702</v>
      </c>
      <c r="F197" s="20">
        <v>94.565217391304344</v>
      </c>
      <c r="G197" s="20">
        <v>95.652173913043484</v>
      </c>
      <c r="H197" s="20">
        <v>96.304347826086953</v>
      </c>
      <c r="I197" s="20">
        <v>96.271929824561397</v>
      </c>
      <c r="J197" s="20">
        <v>93.478260869565219</v>
      </c>
      <c r="K197" s="213">
        <v>96.017699115044252</v>
      </c>
      <c r="L197" s="211" t="s">
        <v>990</v>
      </c>
      <c r="M197" s="212">
        <v>95.262096774193552</v>
      </c>
      <c r="N197" s="20">
        <v>94.758064516129039</v>
      </c>
      <c r="O197" s="20">
        <v>94.758064516129039</v>
      </c>
      <c r="P197" s="20">
        <v>95.564516129032256</v>
      </c>
      <c r="Q197" s="20">
        <v>96.370967741935488</v>
      </c>
      <c r="R197" s="20">
        <v>96.370967741935488</v>
      </c>
      <c r="S197" s="20">
        <v>93.145161290322577</v>
      </c>
      <c r="T197" s="213">
        <v>96.370967741935488</v>
      </c>
      <c r="U197" s="211" t="s">
        <v>940</v>
      </c>
      <c r="V197" s="212">
        <v>93.929111969111958</v>
      </c>
      <c r="W197" s="20">
        <v>91.428571428571431</v>
      </c>
      <c r="X197" s="20">
        <v>92.857142857142861</v>
      </c>
      <c r="Y197" s="20">
        <v>95</v>
      </c>
      <c r="Z197" s="20">
        <v>96.428571428571431</v>
      </c>
      <c r="AA197" s="20">
        <v>95.588235294117652</v>
      </c>
      <c r="AB197" s="20">
        <v>92.857142857142861</v>
      </c>
      <c r="AC197" s="213">
        <v>94.852941176470594</v>
      </c>
      <c r="AD197" s="211" t="s">
        <v>856</v>
      </c>
      <c r="AE197" s="212">
        <v>96.865277777777777</v>
      </c>
      <c r="AF197" s="20">
        <v>97.222222222222229</v>
      </c>
      <c r="AG197" s="20">
        <v>97.222222222222229</v>
      </c>
      <c r="AH197" s="20">
        <v>97.222222222222229</v>
      </c>
      <c r="AI197" s="20">
        <v>95.833333333333329</v>
      </c>
      <c r="AJ197" s="20">
        <v>97.222222222222229</v>
      </c>
      <c r="AK197" s="20">
        <v>95.833333333333329</v>
      </c>
      <c r="AL197" s="213">
        <v>97.058823529411768</v>
      </c>
    </row>
    <row r="198" spans="1:38" ht="15" customHeight="1">
      <c r="A198" s="69"/>
      <c r="B198" s="76" t="s">
        <v>171</v>
      </c>
      <c r="C198" s="211" t="s">
        <v>1048</v>
      </c>
      <c r="D198" s="212">
        <v>97.477750000000015</v>
      </c>
      <c r="E198" s="20">
        <v>96.5</v>
      </c>
      <c r="F198" s="20">
        <v>97.5</v>
      </c>
      <c r="G198" s="20">
        <v>97</v>
      </c>
      <c r="H198" s="20">
        <v>98.5</v>
      </c>
      <c r="I198" s="20">
        <v>97.75</v>
      </c>
      <c r="J198" s="20">
        <v>97.222222222222229</v>
      </c>
      <c r="K198" s="213">
        <v>98.25</v>
      </c>
      <c r="L198" s="211" t="s">
        <v>980</v>
      </c>
      <c r="M198" s="212">
        <v>97.791363636363641</v>
      </c>
      <c r="N198" s="20">
        <v>97.272727272727266</v>
      </c>
      <c r="O198" s="20">
        <v>97.727272727272734</v>
      </c>
      <c r="P198" s="20">
        <v>96.36363636363636</v>
      </c>
      <c r="Q198" s="20">
        <v>98.63636363636364</v>
      </c>
      <c r="R198" s="20">
        <v>98.63636363636364</v>
      </c>
      <c r="S198" s="20">
        <v>97.68518518518519</v>
      </c>
      <c r="T198" s="213">
        <v>98.63636363636364</v>
      </c>
      <c r="U198" s="211" t="s">
        <v>939</v>
      </c>
      <c r="V198" s="212">
        <v>96.857258064516117</v>
      </c>
      <c r="W198" s="20">
        <v>95.161290322580641</v>
      </c>
      <c r="X198" s="20">
        <v>97.58064516129032</v>
      </c>
      <c r="Y198" s="20">
        <v>97.58064516129032</v>
      </c>
      <c r="Z198" s="20">
        <v>98.387096774193552</v>
      </c>
      <c r="AA198" s="20">
        <v>95.967741935483872</v>
      </c>
      <c r="AB198" s="20">
        <v>95.967741935483872</v>
      </c>
      <c r="AC198" s="213">
        <v>97.58064516129032</v>
      </c>
      <c r="AD198" s="211" t="s">
        <v>867</v>
      </c>
      <c r="AE198" s="212">
        <v>97.61964285714285</v>
      </c>
      <c r="AF198" s="20">
        <v>96.428571428571431</v>
      </c>
      <c r="AG198" s="20">
        <v>96.428571428571431</v>
      </c>
      <c r="AH198" s="20">
        <v>98.214285714285708</v>
      </c>
      <c r="AI198" s="20">
        <v>98.214285714285708</v>
      </c>
      <c r="AJ198" s="20">
        <v>98.214285714285708</v>
      </c>
      <c r="AK198" s="20">
        <v>98.214285714285708</v>
      </c>
      <c r="AL198" s="213">
        <v>98.214285714285708</v>
      </c>
    </row>
    <row r="199" spans="1:38" ht="15" customHeight="1">
      <c r="A199" s="69"/>
      <c r="B199" s="76" t="s">
        <v>172</v>
      </c>
      <c r="C199" s="211" t="s">
        <v>1021</v>
      </c>
      <c r="D199" s="212">
        <v>95.984793814432962</v>
      </c>
      <c r="E199" s="20">
        <v>95.360824742268036</v>
      </c>
      <c r="F199" s="20">
        <v>95.876288659793815</v>
      </c>
      <c r="G199" s="20">
        <v>95.360824742268036</v>
      </c>
      <c r="H199" s="20">
        <v>97.164948453608247</v>
      </c>
      <c r="I199" s="20">
        <v>97.164948453608247</v>
      </c>
      <c r="J199" s="20">
        <v>94.845360824742272</v>
      </c>
      <c r="K199" s="213">
        <v>96.354166666666671</v>
      </c>
      <c r="L199" s="211" t="s">
        <v>951</v>
      </c>
      <c r="M199" s="212">
        <v>96.637037037037032</v>
      </c>
      <c r="N199" s="20">
        <v>97.222222222222229</v>
      </c>
      <c r="O199" s="20">
        <v>96.759259259259252</v>
      </c>
      <c r="P199" s="20">
        <v>95.833333333333329</v>
      </c>
      <c r="Q199" s="20">
        <v>96.759259259259252</v>
      </c>
      <c r="R199" s="20">
        <v>98.611111111111114</v>
      </c>
      <c r="S199" s="20">
        <v>95.370370370370367</v>
      </c>
      <c r="T199" s="213">
        <v>95.754716981132077</v>
      </c>
      <c r="U199" s="211" t="s">
        <v>939</v>
      </c>
      <c r="V199" s="212">
        <v>94.316935483870978</v>
      </c>
      <c r="W199" s="20">
        <v>91.935483870967744</v>
      </c>
      <c r="X199" s="20">
        <v>93.548387096774192</v>
      </c>
      <c r="Y199" s="20">
        <v>92.741935483870961</v>
      </c>
      <c r="Z199" s="20">
        <v>97.58064516129032</v>
      </c>
      <c r="AA199" s="20">
        <v>94.354838709677423</v>
      </c>
      <c r="AB199" s="20">
        <v>95.161290322580641</v>
      </c>
      <c r="AC199" s="213">
        <v>95.967741935483872</v>
      </c>
      <c r="AD199" s="211" t="s">
        <v>857</v>
      </c>
      <c r="AE199" s="212">
        <v>97.358333333333334</v>
      </c>
      <c r="AF199" s="20">
        <v>95.833333333333329</v>
      </c>
      <c r="AG199" s="20">
        <v>97.916666666666671</v>
      </c>
      <c r="AH199" s="20">
        <v>100</v>
      </c>
      <c r="AI199" s="20">
        <v>97.916666666666671</v>
      </c>
      <c r="AJ199" s="20">
        <v>97.916666666666671</v>
      </c>
      <c r="AK199" s="20">
        <v>91.666666666666671</v>
      </c>
      <c r="AL199" s="213">
        <v>100</v>
      </c>
    </row>
    <row r="200" spans="1:38" ht="15" customHeight="1">
      <c r="A200" s="69"/>
      <c r="B200" s="76" t="s">
        <v>173</v>
      </c>
      <c r="C200" s="211" t="s">
        <v>1048</v>
      </c>
      <c r="D200" s="212">
        <v>94.800000000000011</v>
      </c>
      <c r="E200" s="20">
        <v>93</v>
      </c>
      <c r="F200" s="20">
        <v>93.75</v>
      </c>
      <c r="G200" s="20">
        <v>95.25</v>
      </c>
      <c r="H200" s="20">
        <v>97.25</v>
      </c>
      <c r="I200" s="20">
        <v>95.75</v>
      </c>
      <c r="J200" s="20">
        <v>94.25</v>
      </c>
      <c r="K200" s="213">
        <v>95.202020202020208</v>
      </c>
      <c r="L200" s="211" t="s">
        <v>951</v>
      </c>
      <c r="M200" s="212">
        <v>94.352314814814804</v>
      </c>
      <c r="N200" s="20">
        <v>93.055555555555557</v>
      </c>
      <c r="O200" s="20">
        <v>93.055555555555557</v>
      </c>
      <c r="P200" s="20">
        <v>94.444444444444443</v>
      </c>
      <c r="Q200" s="20">
        <v>97.222222222222229</v>
      </c>
      <c r="R200" s="20">
        <v>95.833333333333329</v>
      </c>
      <c r="S200" s="20">
        <v>92.592592592592595</v>
      </c>
      <c r="T200" s="213">
        <v>95.370370370370367</v>
      </c>
      <c r="U200" s="211" t="s">
        <v>876</v>
      </c>
      <c r="V200" s="212">
        <v>95.331250000000011</v>
      </c>
      <c r="W200" s="20">
        <v>93.75</v>
      </c>
      <c r="X200" s="20">
        <v>93.75</v>
      </c>
      <c r="Y200" s="20">
        <v>96.09375</v>
      </c>
      <c r="Z200" s="20">
        <v>96.875</v>
      </c>
      <c r="AA200" s="20">
        <v>96.09375</v>
      </c>
      <c r="AB200" s="20">
        <v>96.09375</v>
      </c>
      <c r="AC200" s="213">
        <v>95.161290322580641</v>
      </c>
      <c r="AD200" s="211" t="s">
        <v>867</v>
      </c>
      <c r="AE200" s="212">
        <v>95.3125</v>
      </c>
      <c r="AF200" s="20">
        <v>91.071428571428569</v>
      </c>
      <c r="AG200" s="20">
        <v>96.428571428571431</v>
      </c>
      <c r="AH200" s="20">
        <v>96.428571428571431</v>
      </c>
      <c r="AI200" s="20">
        <v>98.214285714285708</v>
      </c>
      <c r="AJ200" s="20">
        <v>94.642857142857139</v>
      </c>
      <c r="AK200" s="20">
        <v>96.428571428571431</v>
      </c>
      <c r="AL200" s="213">
        <v>94.642857142857139</v>
      </c>
    </row>
    <row r="201" spans="1:38" ht="15" customHeight="1">
      <c r="A201" s="69"/>
      <c r="B201" s="76" t="s">
        <v>174</v>
      </c>
      <c r="C201" s="211" t="s">
        <v>1022</v>
      </c>
      <c r="D201" s="212">
        <v>96.464108910891085</v>
      </c>
      <c r="E201" s="20">
        <v>95.049504950495049</v>
      </c>
      <c r="F201" s="20">
        <v>95.049504950495049</v>
      </c>
      <c r="G201" s="20">
        <v>96.78217821782178</v>
      </c>
      <c r="H201" s="20">
        <v>98.267326732673268</v>
      </c>
      <c r="I201" s="20">
        <v>97.5</v>
      </c>
      <c r="J201" s="20">
        <v>95.544554455445549</v>
      </c>
      <c r="K201" s="213">
        <v>97.772277227722768</v>
      </c>
      <c r="L201" s="211" t="s">
        <v>951</v>
      </c>
      <c r="M201" s="212">
        <v>98.057407407407396</v>
      </c>
      <c r="N201" s="20">
        <v>96.759259259259252</v>
      </c>
      <c r="O201" s="20">
        <v>96.296296296296291</v>
      </c>
      <c r="P201" s="20">
        <v>97.68518518518519</v>
      </c>
      <c r="Q201" s="20">
        <v>98.611111111111114</v>
      </c>
      <c r="R201" s="20">
        <v>99.537037037037038</v>
      </c>
      <c r="S201" s="20">
        <v>99.074074074074076</v>
      </c>
      <c r="T201" s="213">
        <v>99.537037037037038</v>
      </c>
      <c r="U201" s="211" t="s">
        <v>876</v>
      </c>
      <c r="V201" s="212">
        <v>94.217187499999994</v>
      </c>
      <c r="W201" s="20">
        <v>92.1875</v>
      </c>
      <c r="X201" s="20">
        <v>93.75</v>
      </c>
      <c r="Y201" s="20">
        <v>94.53125</v>
      </c>
      <c r="Z201" s="20">
        <v>96.875</v>
      </c>
      <c r="AA201" s="20">
        <v>94.354838709677423</v>
      </c>
      <c r="AB201" s="20">
        <v>92.1875</v>
      </c>
      <c r="AC201" s="213">
        <v>96.09375</v>
      </c>
      <c r="AD201" s="211" t="s">
        <v>870</v>
      </c>
      <c r="AE201" s="212">
        <v>95.521666666666675</v>
      </c>
      <c r="AF201" s="20">
        <v>95</v>
      </c>
      <c r="AG201" s="20">
        <v>93.333333333333329</v>
      </c>
      <c r="AH201" s="20">
        <v>98.333333333333329</v>
      </c>
      <c r="AI201" s="20">
        <v>100</v>
      </c>
      <c r="AJ201" s="20">
        <v>96.666666666666671</v>
      </c>
      <c r="AK201" s="20">
        <v>90</v>
      </c>
      <c r="AL201" s="213">
        <v>95</v>
      </c>
    </row>
    <row r="202" spans="1:38" ht="15" customHeight="1">
      <c r="A202" s="69"/>
      <c r="B202" s="76" t="s">
        <v>175</v>
      </c>
      <c r="C202" s="211" t="s">
        <v>1013</v>
      </c>
      <c r="D202" s="212">
        <v>97.471016742278152</v>
      </c>
      <c r="E202" s="20">
        <v>96.601941747572809</v>
      </c>
      <c r="F202" s="20">
        <v>96.359223300970868</v>
      </c>
      <c r="G202" s="20">
        <v>98.05825242718447</v>
      </c>
      <c r="H202" s="20">
        <v>98.543689320388353</v>
      </c>
      <c r="I202" s="20">
        <v>99.019607843137251</v>
      </c>
      <c r="J202" s="20">
        <v>96.359223300970868</v>
      </c>
      <c r="K202" s="213">
        <v>98.05825242718447</v>
      </c>
      <c r="L202" s="211" t="s">
        <v>984</v>
      </c>
      <c r="M202" s="212">
        <v>98.284305594045705</v>
      </c>
      <c r="N202" s="20">
        <v>98.275862068965523</v>
      </c>
      <c r="O202" s="20">
        <v>97.41379310344827</v>
      </c>
      <c r="P202" s="20">
        <v>98.275862068965523</v>
      </c>
      <c r="Q202" s="20">
        <v>99.137931034482762</v>
      </c>
      <c r="R202" s="20">
        <v>99.561403508771932</v>
      </c>
      <c r="S202" s="20">
        <v>97.41379310344827</v>
      </c>
      <c r="T202" s="213">
        <v>98.706896551724142</v>
      </c>
      <c r="U202" s="211" t="s">
        <v>944</v>
      </c>
      <c r="V202" s="212">
        <v>96.756249999999994</v>
      </c>
      <c r="W202" s="20">
        <v>94.444444444444443</v>
      </c>
      <c r="X202" s="20">
        <v>95.138888888888886</v>
      </c>
      <c r="Y202" s="20">
        <v>98.611111111111114</v>
      </c>
      <c r="Z202" s="20">
        <v>98.611111111111114</v>
      </c>
      <c r="AA202" s="20">
        <v>99.305555555555557</v>
      </c>
      <c r="AB202" s="20">
        <v>95.138888888888886</v>
      </c>
      <c r="AC202" s="213">
        <v>96.527777777777771</v>
      </c>
      <c r="AD202" s="211" t="s">
        <v>861</v>
      </c>
      <c r="AE202" s="212">
        <v>95.088888888888889</v>
      </c>
      <c r="AF202" s="20">
        <v>94.444444444444443</v>
      </c>
      <c r="AG202" s="20">
        <v>94.444444444444443</v>
      </c>
      <c r="AH202" s="20">
        <v>94.444444444444443</v>
      </c>
      <c r="AI202" s="20">
        <v>94.444444444444443</v>
      </c>
      <c r="AJ202" s="20">
        <v>94.444444444444443</v>
      </c>
      <c r="AK202" s="20">
        <v>94.444444444444443</v>
      </c>
      <c r="AL202" s="213">
        <v>100</v>
      </c>
    </row>
    <row r="203" spans="1:38" ht="15" customHeight="1">
      <c r="A203" s="69"/>
      <c r="B203" s="76" t="s">
        <v>176</v>
      </c>
      <c r="C203" s="211" t="s">
        <v>1047</v>
      </c>
      <c r="D203" s="212">
        <v>97.31582975177615</v>
      </c>
      <c r="E203" s="20">
        <v>96.15384615384616</v>
      </c>
      <c r="F203" s="20">
        <v>97.355769230769226</v>
      </c>
      <c r="G203" s="20">
        <v>97.355769230769226</v>
      </c>
      <c r="H203" s="20">
        <v>98.557692307692307</v>
      </c>
      <c r="I203" s="20">
        <v>97.836538461538467</v>
      </c>
      <c r="J203" s="20">
        <v>96.394230769230774</v>
      </c>
      <c r="K203" s="213">
        <v>98.039215686274517</v>
      </c>
      <c r="L203" s="211" t="s">
        <v>984</v>
      </c>
      <c r="M203" s="212">
        <v>97.784418865253798</v>
      </c>
      <c r="N203" s="20">
        <v>96.120689655172413</v>
      </c>
      <c r="O203" s="20">
        <v>97.84482758620689</v>
      </c>
      <c r="P203" s="20">
        <v>97.41379310344827</v>
      </c>
      <c r="Q203" s="20">
        <v>99.137931034482762</v>
      </c>
      <c r="R203" s="20">
        <v>99.137931034482762</v>
      </c>
      <c r="S203" s="20">
        <v>96.551724137931032</v>
      </c>
      <c r="T203" s="213">
        <v>99.122807017543863</v>
      </c>
      <c r="U203" s="211" t="s">
        <v>939</v>
      </c>
      <c r="V203" s="212">
        <v>97.069354838709671</v>
      </c>
      <c r="W203" s="20">
        <v>97.58064516129032</v>
      </c>
      <c r="X203" s="20">
        <v>97.58064516129032</v>
      </c>
      <c r="Y203" s="20">
        <v>97.58064516129032</v>
      </c>
      <c r="Z203" s="20">
        <v>97.58064516129032</v>
      </c>
      <c r="AA203" s="20">
        <v>96.774193548387103</v>
      </c>
      <c r="AB203" s="20">
        <v>95.967741935483872</v>
      </c>
      <c r="AC203" s="213">
        <v>95.833333333333329</v>
      </c>
      <c r="AD203" s="211" t="s">
        <v>870</v>
      </c>
      <c r="AE203" s="212">
        <v>96.013333333333321</v>
      </c>
      <c r="AF203" s="20">
        <v>93.333333333333329</v>
      </c>
      <c r="AG203" s="20">
        <v>95</v>
      </c>
      <c r="AH203" s="20">
        <v>96.666666666666671</v>
      </c>
      <c r="AI203" s="20">
        <v>98.333333333333329</v>
      </c>
      <c r="AJ203" s="20">
        <v>95</v>
      </c>
      <c r="AK203" s="20">
        <v>96.666666666666671</v>
      </c>
      <c r="AL203" s="213">
        <v>98.333333333333329</v>
      </c>
    </row>
    <row r="204" spans="1:38" ht="15" customHeight="1">
      <c r="A204" s="69"/>
      <c r="B204" s="76" t="s">
        <v>177</v>
      </c>
      <c r="C204" s="211" t="s">
        <v>997</v>
      </c>
      <c r="D204" s="212">
        <v>97.220277777777781</v>
      </c>
      <c r="E204" s="20">
        <v>96.388888888888886</v>
      </c>
      <c r="F204" s="20">
        <v>97.5</v>
      </c>
      <c r="G204" s="20">
        <v>96.944444444444443</v>
      </c>
      <c r="H204" s="20">
        <v>98.333333333333329</v>
      </c>
      <c r="I204" s="20">
        <v>97.777777777777771</v>
      </c>
      <c r="J204" s="20">
        <v>96.388888888888886</v>
      </c>
      <c r="K204" s="213">
        <v>97.5</v>
      </c>
      <c r="L204" s="211" t="s">
        <v>951</v>
      </c>
      <c r="M204" s="212">
        <v>96.254629629629633</v>
      </c>
      <c r="N204" s="20">
        <v>95.370370370370367</v>
      </c>
      <c r="O204" s="20">
        <v>96.759259259259252</v>
      </c>
      <c r="P204" s="20">
        <v>95.833333333333329</v>
      </c>
      <c r="Q204" s="20">
        <v>97.68518518518519</v>
      </c>
      <c r="R204" s="20">
        <v>97.222222222222229</v>
      </c>
      <c r="S204" s="20">
        <v>94.907407407407405</v>
      </c>
      <c r="T204" s="213">
        <v>96.296296296296291</v>
      </c>
      <c r="U204" s="211" t="s">
        <v>873</v>
      </c>
      <c r="V204" s="212">
        <v>98.302884615384613</v>
      </c>
      <c r="W204" s="20">
        <v>97.115384615384613</v>
      </c>
      <c r="X204" s="20">
        <v>98.07692307692308</v>
      </c>
      <c r="Y204" s="20">
        <v>99.038461538461533</v>
      </c>
      <c r="Z204" s="20">
        <v>99.038461538461533</v>
      </c>
      <c r="AA204" s="20">
        <v>98.07692307692308</v>
      </c>
      <c r="AB204" s="20">
        <v>98.07692307692308</v>
      </c>
      <c r="AC204" s="213">
        <v>99.038461538461533</v>
      </c>
      <c r="AD204" s="211" t="s">
        <v>864</v>
      </c>
      <c r="AE204" s="212">
        <v>99.62</v>
      </c>
      <c r="AF204" s="20">
        <v>100</v>
      </c>
      <c r="AG204" s="20">
        <v>100</v>
      </c>
      <c r="AH204" s="20">
        <v>97.5</v>
      </c>
      <c r="AI204" s="20">
        <v>100</v>
      </c>
      <c r="AJ204" s="20">
        <v>100</v>
      </c>
      <c r="AK204" s="20">
        <v>100</v>
      </c>
      <c r="AL204" s="213">
        <v>100</v>
      </c>
    </row>
    <row r="205" spans="1:38" ht="15" customHeight="1">
      <c r="A205" s="69"/>
      <c r="B205" s="76" t="s">
        <v>178</v>
      </c>
      <c r="C205" s="211" t="s">
        <v>1013</v>
      </c>
      <c r="D205" s="212">
        <v>98.022815533980591</v>
      </c>
      <c r="E205" s="20">
        <v>98.05825242718447</v>
      </c>
      <c r="F205" s="20">
        <v>98.05825242718447</v>
      </c>
      <c r="G205" s="20">
        <v>98.300970873786412</v>
      </c>
      <c r="H205" s="20">
        <v>98.300970873786412</v>
      </c>
      <c r="I205" s="20">
        <v>98.300970873786412</v>
      </c>
      <c r="J205" s="20">
        <v>96.601941747572809</v>
      </c>
      <c r="K205" s="213">
        <v>98.529411764705884</v>
      </c>
      <c r="L205" s="211" t="s">
        <v>984</v>
      </c>
      <c r="M205" s="212">
        <v>98.698275862068968</v>
      </c>
      <c r="N205" s="20">
        <v>98.706896551724142</v>
      </c>
      <c r="O205" s="20">
        <v>98.706896551724142</v>
      </c>
      <c r="P205" s="20">
        <v>98.706896551724142</v>
      </c>
      <c r="Q205" s="20">
        <v>99.137931034482762</v>
      </c>
      <c r="R205" s="20">
        <v>99.137931034482762</v>
      </c>
      <c r="S205" s="20">
        <v>97.84482758620689</v>
      </c>
      <c r="T205" s="213">
        <v>98.706896551724142</v>
      </c>
      <c r="U205" s="211" t="s">
        <v>877</v>
      </c>
      <c r="V205" s="212">
        <v>96.865909090909099</v>
      </c>
      <c r="W205" s="20">
        <v>96.969696969696969</v>
      </c>
      <c r="X205" s="20">
        <v>96.969696969696969</v>
      </c>
      <c r="Y205" s="20">
        <v>97.727272727272734</v>
      </c>
      <c r="Z205" s="20">
        <v>96.212121212121218</v>
      </c>
      <c r="AA205" s="20">
        <v>96.969696969696969</v>
      </c>
      <c r="AB205" s="20">
        <v>94.696969696969703</v>
      </c>
      <c r="AC205" s="213">
        <v>98.4375</v>
      </c>
      <c r="AD205" s="211" t="s">
        <v>857</v>
      </c>
      <c r="AE205" s="212">
        <v>97.939583333333346</v>
      </c>
      <c r="AF205" s="20">
        <v>97.916666666666671</v>
      </c>
      <c r="AG205" s="20">
        <v>97.916666666666671</v>
      </c>
      <c r="AH205" s="20">
        <v>97.916666666666671</v>
      </c>
      <c r="AI205" s="20">
        <v>100</v>
      </c>
      <c r="AJ205" s="20">
        <v>97.916666666666671</v>
      </c>
      <c r="AK205" s="20">
        <v>95.833333333333329</v>
      </c>
      <c r="AL205" s="213">
        <v>97.916666666666671</v>
      </c>
    </row>
    <row r="206" spans="1:38" ht="15" customHeight="1">
      <c r="A206" s="69"/>
      <c r="B206" s="76" t="s">
        <v>179</v>
      </c>
      <c r="C206" s="211" t="s">
        <v>1012</v>
      </c>
      <c r="D206" s="212">
        <v>97.984810126582275</v>
      </c>
      <c r="E206" s="20">
        <v>96.835443037974684</v>
      </c>
      <c r="F206" s="20">
        <v>97.784810126582272</v>
      </c>
      <c r="G206" s="20">
        <v>97.468354430379748</v>
      </c>
      <c r="H206" s="20">
        <v>99.050632911392398</v>
      </c>
      <c r="I206" s="20">
        <v>98.734177215189874</v>
      </c>
      <c r="J206" s="20">
        <v>97.151898734177209</v>
      </c>
      <c r="K206" s="213">
        <v>99.367088607594937</v>
      </c>
      <c r="L206" s="211" t="s">
        <v>1285</v>
      </c>
      <c r="M206" s="212">
        <v>98.588586956521738</v>
      </c>
      <c r="N206" s="20">
        <v>97.282608695652172</v>
      </c>
      <c r="O206" s="20">
        <v>98.369565217391298</v>
      </c>
      <c r="P206" s="20">
        <v>97.826086956521735</v>
      </c>
      <c r="Q206" s="20">
        <v>99.456521739130437</v>
      </c>
      <c r="R206" s="20">
        <v>99.456521739130437</v>
      </c>
      <c r="S206" s="20">
        <v>98.913043478260875</v>
      </c>
      <c r="T206" s="213">
        <v>99.456521739130437</v>
      </c>
      <c r="U206" s="211" t="s">
        <v>875</v>
      </c>
      <c r="V206" s="212">
        <v>97.102173913043472</v>
      </c>
      <c r="W206" s="20">
        <v>94.565217391304344</v>
      </c>
      <c r="X206" s="20">
        <v>96.739130434782609</v>
      </c>
      <c r="Y206" s="20">
        <v>96.739130434782609</v>
      </c>
      <c r="Z206" s="20">
        <v>98.913043478260875</v>
      </c>
      <c r="AA206" s="20">
        <v>98.913043478260875</v>
      </c>
      <c r="AB206" s="20">
        <v>95.652173913043484</v>
      </c>
      <c r="AC206" s="213">
        <v>98.913043478260875</v>
      </c>
      <c r="AD206" s="211" t="s">
        <v>864</v>
      </c>
      <c r="AE206" s="212">
        <v>97.237499999999997</v>
      </c>
      <c r="AF206" s="20">
        <v>100</v>
      </c>
      <c r="AG206" s="20">
        <v>97.5</v>
      </c>
      <c r="AH206" s="20">
        <v>97.5</v>
      </c>
      <c r="AI206" s="20">
        <v>97.5</v>
      </c>
      <c r="AJ206" s="20">
        <v>95</v>
      </c>
      <c r="AK206" s="20">
        <v>92.5</v>
      </c>
      <c r="AL206" s="213">
        <v>100</v>
      </c>
    </row>
    <row r="207" spans="1:38" ht="15" customHeight="1">
      <c r="A207" s="69"/>
      <c r="B207" s="76" t="s">
        <v>180</v>
      </c>
      <c r="C207" s="211" t="s">
        <v>988</v>
      </c>
      <c r="D207" s="212">
        <v>95.40153781089154</v>
      </c>
      <c r="E207" s="20">
        <v>92.460317460317455</v>
      </c>
      <c r="F207" s="20">
        <v>94.444444444444443</v>
      </c>
      <c r="G207" s="20">
        <v>96.428571428571431</v>
      </c>
      <c r="H207" s="20">
        <v>97.61904761904762</v>
      </c>
      <c r="I207" s="20">
        <v>96.825396825396822</v>
      </c>
      <c r="J207" s="20">
        <v>94.047619047619051</v>
      </c>
      <c r="K207" s="213">
        <v>97.177419354838705</v>
      </c>
      <c r="L207" s="211" t="s">
        <v>942</v>
      </c>
      <c r="M207" s="212">
        <v>94.595394736842096</v>
      </c>
      <c r="N207" s="20">
        <v>90.78947368421052</v>
      </c>
      <c r="O207" s="20">
        <v>93.421052631578945</v>
      </c>
      <c r="P207" s="20">
        <v>96.05263157894737</v>
      </c>
      <c r="Q207" s="20">
        <v>97.368421052631575</v>
      </c>
      <c r="R207" s="20">
        <v>96.05263157894737</v>
      </c>
      <c r="S207" s="20">
        <v>93.421052631578945</v>
      </c>
      <c r="T207" s="213">
        <v>96.71052631578948</v>
      </c>
      <c r="U207" s="211" t="s">
        <v>941</v>
      </c>
      <c r="V207" s="212">
        <v>96.16690373118945</v>
      </c>
      <c r="W207" s="20">
        <v>94.318181818181813</v>
      </c>
      <c r="X207" s="20">
        <v>95.454545454545453</v>
      </c>
      <c r="Y207" s="20">
        <v>96.590909090909093</v>
      </c>
      <c r="Z207" s="20">
        <v>97.727272727272734</v>
      </c>
      <c r="AA207" s="20">
        <v>97.727272727272734</v>
      </c>
      <c r="AB207" s="20">
        <v>94.318181818181813</v>
      </c>
      <c r="AC207" s="213">
        <v>97.61904761904762</v>
      </c>
      <c r="AD207" s="211" t="s">
        <v>863</v>
      </c>
      <c r="AE207" s="212">
        <v>100</v>
      </c>
      <c r="AF207" s="20">
        <v>100</v>
      </c>
      <c r="AG207" s="20">
        <v>100</v>
      </c>
      <c r="AH207" s="20">
        <v>100</v>
      </c>
      <c r="AI207" s="20">
        <v>100</v>
      </c>
      <c r="AJ207" s="20">
        <v>100</v>
      </c>
      <c r="AK207" s="20">
        <v>100</v>
      </c>
      <c r="AL207" s="213">
        <v>100</v>
      </c>
    </row>
    <row r="208" spans="1:38" ht="15" customHeight="1">
      <c r="A208" s="69"/>
      <c r="B208" s="76" t="s">
        <v>181</v>
      </c>
      <c r="C208" s="211" t="s">
        <v>1004</v>
      </c>
      <c r="D208" s="212">
        <v>96.46314488724127</v>
      </c>
      <c r="E208" s="20">
        <v>95.481927710843379</v>
      </c>
      <c r="F208" s="20">
        <v>95.180722891566262</v>
      </c>
      <c r="G208" s="20">
        <v>96.98795180722891</v>
      </c>
      <c r="H208" s="20">
        <v>98.493975903614455</v>
      </c>
      <c r="I208" s="20">
        <v>97.560975609756099</v>
      </c>
      <c r="J208" s="20">
        <v>95.180722891566262</v>
      </c>
      <c r="K208" s="213">
        <v>97.590361445783131</v>
      </c>
      <c r="L208" s="211" t="s">
        <v>1285</v>
      </c>
      <c r="M208" s="212">
        <v>97.913043478260875</v>
      </c>
      <c r="N208" s="20">
        <v>97.282608695652172</v>
      </c>
      <c r="O208" s="20">
        <v>97.282608695652172</v>
      </c>
      <c r="P208" s="20">
        <v>98.369565217391298</v>
      </c>
      <c r="Q208" s="20">
        <v>98.913043478260875</v>
      </c>
      <c r="R208" s="20">
        <v>98.913043478260875</v>
      </c>
      <c r="S208" s="20">
        <v>96.739130434782609</v>
      </c>
      <c r="T208" s="213">
        <v>98.369565217391298</v>
      </c>
      <c r="U208" s="211" t="s">
        <v>945</v>
      </c>
      <c r="V208" s="212">
        <v>95.213999999999999</v>
      </c>
      <c r="W208" s="20">
        <v>95</v>
      </c>
      <c r="X208" s="20">
        <v>94</v>
      </c>
      <c r="Y208" s="20">
        <v>94</v>
      </c>
      <c r="Z208" s="20">
        <v>98</v>
      </c>
      <c r="AA208" s="20">
        <v>96</v>
      </c>
      <c r="AB208" s="20">
        <v>93</v>
      </c>
      <c r="AC208" s="213">
        <v>97</v>
      </c>
      <c r="AD208" s="211" t="s">
        <v>857</v>
      </c>
      <c r="AE208" s="212">
        <v>93.507585470085473</v>
      </c>
      <c r="AF208" s="20">
        <v>89.583333333333329</v>
      </c>
      <c r="AG208" s="20">
        <v>89.583333333333329</v>
      </c>
      <c r="AH208" s="20">
        <v>97.916666666666671</v>
      </c>
      <c r="AI208" s="20">
        <v>97.916666666666671</v>
      </c>
      <c r="AJ208" s="20">
        <v>95.454545454545453</v>
      </c>
      <c r="AK208" s="20">
        <v>93.75</v>
      </c>
      <c r="AL208" s="213">
        <v>95.833333333333329</v>
      </c>
    </row>
    <row r="209" spans="1:38" ht="15" customHeight="1">
      <c r="A209" s="655"/>
      <c r="B209" s="76" t="s">
        <v>182</v>
      </c>
      <c r="C209" s="211" t="s">
        <v>986</v>
      </c>
      <c r="D209" s="212">
        <v>93.705939841258086</v>
      </c>
      <c r="E209" s="20">
        <v>93.032786885245898</v>
      </c>
      <c r="F209" s="20">
        <v>93.852459016393439</v>
      </c>
      <c r="G209" s="20">
        <v>92.622950819672127</v>
      </c>
      <c r="H209" s="20">
        <v>95.491803278688522</v>
      </c>
      <c r="I209" s="20">
        <v>95.491803278688522</v>
      </c>
      <c r="J209" s="20">
        <v>90.983606557377044</v>
      </c>
      <c r="K209" s="213">
        <v>95</v>
      </c>
      <c r="L209" s="211" t="s">
        <v>943</v>
      </c>
      <c r="M209" s="212">
        <v>93.997297297297308</v>
      </c>
      <c r="N209" s="20">
        <v>92.567567567567565</v>
      </c>
      <c r="O209" s="20">
        <v>92.567567567567565</v>
      </c>
      <c r="P209" s="20">
        <v>91.891891891891888</v>
      </c>
      <c r="Q209" s="20">
        <v>96.621621621621628</v>
      </c>
      <c r="R209" s="20">
        <v>96.621621621621628</v>
      </c>
      <c r="S209" s="20">
        <v>93.243243243243242</v>
      </c>
      <c r="T209" s="213">
        <v>95.945945945945951</v>
      </c>
      <c r="U209" s="211" t="s">
        <v>856</v>
      </c>
      <c r="V209" s="212">
        <v>92.397222222222211</v>
      </c>
      <c r="W209" s="20">
        <v>91.666666666666671</v>
      </c>
      <c r="X209" s="20">
        <v>95.833333333333329</v>
      </c>
      <c r="Y209" s="20">
        <v>93.055555555555557</v>
      </c>
      <c r="Z209" s="20">
        <v>93.055555555555557</v>
      </c>
      <c r="AA209" s="20">
        <v>91.666666666666671</v>
      </c>
      <c r="AB209" s="20">
        <v>88.888888888888886</v>
      </c>
      <c r="AC209" s="213">
        <v>91.666666666666671</v>
      </c>
      <c r="AD209" s="211" t="s">
        <v>848</v>
      </c>
      <c r="AE209" s="212">
        <v>95.835388386123682</v>
      </c>
      <c r="AF209" s="20">
        <v>100</v>
      </c>
      <c r="AG209" s="20">
        <v>95.833333333333329</v>
      </c>
      <c r="AH209" s="20">
        <v>95.833333333333329</v>
      </c>
      <c r="AI209" s="20">
        <v>95.833333333333329</v>
      </c>
      <c r="AJ209" s="20">
        <v>100</v>
      </c>
      <c r="AK209" s="20">
        <v>83.333333333333329</v>
      </c>
      <c r="AL209" s="213">
        <v>100</v>
      </c>
    </row>
    <row r="210" spans="1:38" ht="15" customHeight="1">
      <c r="A210" s="74" t="s">
        <v>1075</v>
      </c>
      <c r="B210" s="75"/>
      <c r="C210" s="53" t="s">
        <v>1327</v>
      </c>
      <c r="D210" s="54">
        <v>95.354716112723253</v>
      </c>
      <c r="E210" s="47">
        <v>93.957771787960468</v>
      </c>
      <c r="F210" s="47">
        <v>94.800089847259656</v>
      </c>
      <c r="G210" s="47">
        <v>95.799640610961362</v>
      </c>
      <c r="H210" s="47">
        <v>97.057502246181485</v>
      </c>
      <c r="I210" s="47">
        <v>95.936515083295816</v>
      </c>
      <c r="J210" s="47">
        <v>94.370786516853926</v>
      </c>
      <c r="K210" s="55">
        <v>96.212121212121218</v>
      </c>
      <c r="L210" s="53" t="s">
        <v>1328</v>
      </c>
      <c r="M210" s="54">
        <v>95.835984282885605</v>
      </c>
      <c r="N210" s="47">
        <v>94.526864474739369</v>
      </c>
      <c r="O210" s="47">
        <v>95.328789093825179</v>
      </c>
      <c r="P210" s="47">
        <v>96.170809943865279</v>
      </c>
      <c r="Q210" s="47">
        <v>97.634322373696875</v>
      </c>
      <c r="R210" s="47">
        <v>96.822204344328242</v>
      </c>
      <c r="S210" s="47">
        <v>94.662921348314612</v>
      </c>
      <c r="T210" s="55">
        <v>96.468926553672318</v>
      </c>
      <c r="U210" s="53" t="s">
        <v>1329</v>
      </c>
      <c r="V210" s="54">
        <v>94.805440804051941</v>
      </c>
      <c r="W210" s="47">
        <v>92.948717948717942</v>
      </c>
      <c r="X210" s="47">
        <v>94.195156695156697</v>
      </c>
      <c r="Y210" s="47">
        <v>95.40598290598291</v>
      </c>
      <c r="Z210" s="47">
        <v>96.616809116809122</v>
      </c>
      <c r="AA210" s="47">
        <v>94.650499286733236</v>
      </c>
      <c r="AB210" s="47">
        <v>94.230769230769226</v>
      </c>
      <c r="AC210" s="55">
        <v>96.24463519313305</v>
      </c>
      <c r="AD210" s="53" t="s">
        <v>1330</v>
      </c>
      <c r="AE210" s="54">
        <v>94.580166865413219</v>
      </c>
      <c r="AF210" s="47">
        <v>93.953068592057761</v>
      </c>
      <c r="AG210" s="47">
        <v>93.953068592057761</v>
      </c>
      <c r="AH210" s="47">
        <v>95.12635379061372</v>
      </c>
      <c r="AI210" s="47">
        <v>95.57761732851985</v>
      </c>
      <c r="AJ210" s="47">
        <v>95.216606498194949</v>
      </c>
      <c r="AK210" s="47">
        <v>93.411552346570403</v>
      </c>
      <c r="AL210" s="55">
        <v>94.963369963369956</v>
      </c>
    </row>
    <row r="211" spans="1:38" ht="15" customHeight="1">
      <c r="A211" s="854" t="s">
        <v>231</v>
      </c>
      <c r="B211" s="76" t="s">
        <v>183</v>
      </c>
      <c r="C211" s="211" t="s">
        <v>1331</v>
      </c>
      <c r="D211" s="212">
        <v>92.788455826493276</v>
      </c>
      <c r="E211" s="20">
        <v>90.920398009950247</v>
      </c>
      <c r="F211" s="20">
        <v>91.542288557213936</v>
      </c>
      <c r="G211" s="20">
        <v>94.02985074626865</v>
      </c>
      <c r="H211" s="20">
        <v>94.900497512437809</v>
      </c>
      <c r="I211" s="20">
        <v>93.686868686868692</v>
      </c>
      <c r="J211" s="20">
        <v>91.915422885572141</v>
      </c>
      <c r="K211" s="213">
        <v>93.467336683417088</v>
      </c>
      <c r="L211" s="211" t="s">
        <v>1228</v>
      </c>
      <c r="M211" s="212">
        <v>92.821525794422683</v>
      </c>
      <c r="N211" s="20">
        <v>90.909090909090907</v>
      </c>
      <c r="O211" s="20">
        <v>91.528925619834709</v>
      </c>
      <c r="P211" s="20">
        <v>93.801652892561989</v>
      </c>
      <c r="Q211" s="20">
        <v>95.247933884297524</v>
      </c>
      <c r="R211" s="20">
        <v>93.855932203389827</v>
      </c>
      <c r="S211" s="20">
        <v>92.148760330578511</v>
      </c>
      <c r="T211" s="213">
        <v>93.595041322314046</v>
      </c>
      <c r="U211" s="211" t="s">
        <v>984</v>
      </c>
      <c r="V211" s="212">
        <v>92.584482758620695</v>
      </c>
      <c r="W211" s="20">
        <v>90.08620689655173</v>
      </c>
      <c r="X211" s="20">
        <v>91.379310344827587</v>
      </c>
      <c r="Y211" s="20">
        <v>94.396551724137936</v>
      </c>
      <c r="Z211" s="20">
        <v>94.827586206896555</v>
      </c>
      <c r="AA211" s="20">
        <v>93.965517241379317</v>
      </c>
      <c r="AB211" s="20">
        <v>90.517241379310349</v>
      </c>
      <c r="AC211" s="213">
        <v>93.534482758620683</v>
      </c>
      <c r="AD211" s="211" t="s">
        <v>941</v>
      </c>
      <c r="AE211" s="212">
        <v>93.144318181818193</v>
      </c>
      <c r="AF211" s="20">
        <v>93.181818181818187</v>
      </c>
      <c r="AG211" s="20">
        <v>92.045454545454547</v>
      </c>
      <c r="AH211" s="20">
        <v>94.318181818181813</v>
      </c>
      <c r="AI211" s="20">
        <v>93.181818181818187</v>
      </c>
      <c r="AJ211" s="20">
        <v>92.045454545454547</v>
      </c>
      <c r="AK211" s="20">
        <v>94.318181818181813</v>
      </c>
      <c r="AL211" s="213">
        <v>92.5</v>
      </c>
    </row>
    <row r="212" spans="1:38" ht="15" customHeight="1">
      <c r="A212" s="69"/>
      <c r="B212" s="76" t="s">
        <v>184</v>
      </c>
      <c r="C212" s="211" t="s">
        <v>1332</v>
      </c>
      <c r="D212" s="212">
        <v>94.045331325301248</v>
      </c>
      <c r="E212" s="20">
        <v>92.771084337349393</v>
      </c>
      <c r="F212" s="20">
        <v>92.46987951807229</v>
      </c>
      <c r="G212" s="20">
        <v>94.42771084337349</v>
      </c>
      <c r="H212" s="20">
        <v>95.783132530120483</v>
      </c>
      <c r="I212" s="20">
        <v>94.728915662650607</v>
      </c>
      <c r="J212" s="20">
        <v>93.222891566265062</v>
      </c>
      <c r="K212" s="213">
        <v>95.909090909090907</v>
      </c>
      <c r="L212" s="211" t="s">
        <v>1021</v>
      </c>
      <c r="M212" s="212">
        <v>95.109020618556741</v>
      </c>
      <c r="N212" s="20">
        <v>93.298969072164951</v>
      </c>
      <c r="O212" s="20">
        <v>93.814432989690715</v>
      </c>
      <c r="P212" s="20">
        <v>95.103092783505161</v>
      </c>
      <c r="Q212" s="20">
        <v>97.680412371134025</v>
      </c>
      <c r="R212" s="20">
        <v>96.391752577319593</v>
      </c>
      <c r="S212" s="20">
        <v>94.072164948453604</v>
      </c>
      <c r="T212" s="213">
        <v>96.649484536082468</v>
      </c>
      <c r="U212" s="211" t="s">
        <v>979</v>
      </c>
      <c r="V212" s="212">
        <v>93.050520833333337</v>
      </c>
      <c r="W212" s="20">
        <v>92.1875</v>
      </c>
      <c r="X212" s="20">
        <v>91.145833333333329</v>
      </c>
      <c r="Y212" s="20">
        <v>93.229166666666671</v>
      </c>
      <c r="Z212" s="20">
        <v>92.708333333333329</v>
      </c>
      <c r="AA212" s="20">
        <v>92.1875</v>
      </c>
      <c r="AB212" s="20">
        <v>93.75</v>
      </c>
      <c r="AC212" s="213">
        <v>97.340425531914889</v>
      </c>
      <c r="AD212" s="211" t="s">
        <v>946</v>
      </c>
      <c r="AE212" s="212">
        <v>91.405952380952385</v>
      </c>
      <c r="AF212" s="20">
        <v>91.666666666666671</v>
      </c>
      <c r="AG212" s="20">
        <v>89.285714285714292</v>
      </c>
      <c r="AH212" s="20">
        <v>94.047619047619051</v>
      </c>
      <c r="AI212" s="20">
        <v>94.047619047619051</v>
      </c>
      <c r="AJ212" s="20">
        <v>92.857142857142861</v>
      </c>
      <c r="AK212" s="20">
        <v>88.095238095238102</v>
      </c>
      <c r="AL212" s="213">
        <v>89.285714285714292</v>
      </c>
    </row>
    <row r="213" spans="1:38" ht="15" customHeight="1">
      <c r="A213" s="69"/>
      <c r="B213" s="76" t="s">
        <v>185</v>
      </c>
      <c r="C213" s="211" t="s">
        <v>1316</v>
      </c>
      <c r="D213" s="212">
        <v>94.912250394825477</v>
      </c>
      <c r="E213" s="20">
        <v>92.920353982300881</v>
      </c>
      <c r="F213" s="20">
        <v>94.469026548672559</v>
      </c>
      <c r="G213" s="20">
        <v>95.464601769911511</v>
      </c>
      <c r="H213" s="20">
        <v>97.23451327433628</v>
      </c>
      <c r="I213" s="20">
        <v>95.685840707964601</v>
      </c>
      <c r="J213" s="20">
        <v>94.358407079646014</v>
      </c>
      <c r="K213" s="213">
        <v>94.819819819819813</v>
      </c>
      <c r="L213" s="211" t="s">
        <v>1228</v>
      </c>
      <c r="M213" s="212">
        <v>95.804958677685931</v>
      </c>
      <c r="N213" s="20">
        <v>94.628099173553721</v>
      </c>
      <c r="O213" s="20">
        <v>95.247933884297524</v>
      </c>
      <c r="P213" s="20">
        <v>96.074380165289256</v>
      </c>
      <c r="Q213" s="20">
        <v>97.727272727272734</v>
      </c>
      <c r="R213" s="20">
        <v>96.694214876033058</v>
      </c>
      <c r="S213" s="20">
        <v>95.04132231404958</v>
      </c>
      <c r="T213" s="213">
        <v>95.798319327731093</v>
      </c>
      <c r="U213" s="211" t="s">
        <v>1012</v>
      </c>
      <c r="V213" s="212">
        <v>94.200841011510093</v>
      </c>
      <c r="W213" s="20">
        <v>91.139240506329116</v>
      </c>
      <c r="X213" s="20">
        <v>93.670886075949369</v>
      </c>
      <c r="Y213" s="20">
        <v>95.25316455696202</v>
      </c>
      <c r="Z213" s="20">
        <v>97.151898734177209</v>
      </c>
      <c r="AA213" s="20">
        <v>94.936708860759495</v>
      </c>
      <c r="AB213" s="20">
        <v>93.35443037974683</v>
      </c>
      <c r="AC213" s="213">
        <v>94.551282051282058</v>
      </c>
      <c r="AD213" s="211" t="s">
        <v>873</v>
      </c>
      <c r="AE213" s="212">
        <v>92.919313435433338</v>
      </c>
      <c r="AF213" s="20">
        <v>90.384615384615387</v>
      </c>
      <c r="AG213" s="20">
        <v>93.269230769230774</v>
      </c>
      <c r="AH213" s="20">
        <v>93.269230769230774</v>
      </c>
      <c r="AI213" s="20">
        <v>95.192307692307693</v>
      </c>
      <c r="AJ213" s="20">
        <v>93.269230769230774</v>
      </c>
      <c r="AK213" s="20">
        <v>94.230769230769226</v>
      </c>
      <c r="AL213" s="213">
        <v>91</v>
      </c>
    </row>
    <row r="214" spans="1:38" ht="15" customHeight="1">
      <c r="A214" s="69"/>
      <c r="B214" s="76" t="s">
        <v>186</v>
      </c>
      <c r="C214" s="211" t="s">
        <v>1333</v>
      </c>
      <c r="D214" s="212">
        <v>94.534222403430704</v>
      </c>
      <c r="E214" s="20">
        <v>93.027888446215144</v>
      </c>
      <c r="F214" s="20">
        <v>93.525896414342625</v>
      </c>
      <c r="G214" s="20">
        <v>95.119521912350592</v>
      </c>
      <c r="H214" s="20">
        <v>96.215139442231077</v>
      </c>
      <c r="I214" s="20">
        <v>94.8</v>
      </c>
      <c r="J214" s="20">
        <v>94.023904382470121</v>
      </c>
      <c r="K214" s="213">
        <v>95.883534136546189</v>
      </c>
      <c r="L214" s="211" t="s">
        <v>1175</v>
      </c>
      <c r="M214" s="212">
        <v>95.759962213584771</v>
      </c>
      <c r="N214" s="20">
        <v>94.708029197080293</v>
      </c>
      <c r="O214" s="20">
        <v>95.43795620437956</v>
      </c>
      <c r="P214" s="20">
        <v>96.532846715328461</v>
      </c>
      <c r="Q214" s="20">
        <v>97.445255474452551</v>
      </c>
      <c r="R214" s="20">
        <v>96.350364963503651</v>
      </c>
      <c r="S214" s="20">
        <v>93.978102189781026</v>
      </c>
      <c r="T214" s="213">
        <v>96.481481481481481</v>
      </c>
      <c r="U214" s="211" t="s">
        <v>992</v>
      </c>
      <c r="V214" s="212">
        <v>94.09077380952381</v>
      </c>
      <c r="W214" s="20">
        <v>91.964285714285708</v>
      </c>
      <c r="X214" s="20">
        <v>92.261904761904759</v>
      </c>
      <c r="Y214" s="20">
        <v>94.642857142857139</v>
      </c>
      <c r="Z214" s="20">
        <v>95.535714285714292</v>
      </c>
      <c r="AA214" s="20">
        <v>93.975903614457835</v>
      </c>
      <c r="AB214" s="20">
        <v>94.94047619047619</v>
      </c>
      <c r="AC214" s="213">
        <v>96.428571428571431</v>
      </c>
      <c r="AD214" s="211" t="s">
        <v>854</v>
      </c>
      <c r="AE214" s="212">
        <v>90.178333333333327</v>
      </c>
      <c r="AF214" s="20">
        <v>88.333333333333329</v>
      </c>
      <c r="AG214" s="20">
        <v>88.333333333333329</v>
      </c>
      <c r="AH214" s="20">
        <v>90</v>
      </c>
      <c r="AI214" s="20">
        <v>92.5</v>
      </c>
      <c r="AJ214" s="20">
        <v>90</v>
      </c>
      <c r="AK214" s="20">
        <v>91.666666666666671</v>
      </c>
      <c r="AL214" s="213">
        <v>91.666666666666671</v>
      </c>
    </row>
    <row r="215" spans="1:38" ht="15" customHeight="1">
      <c r="A215" s="69"/>
      <c r="B215" s="76" t="s">
        <v>187</v>
      </c>
      <c r="C215" s="211" t="s">
        <v>1299</v>
      </c>
      <c r="D215" s="212">
        <v>95.176690821256045</v>
      </c>
      <c r="E215" s="20">
        <v>93.59903381642512</v>
      </c>
      <c r="F215" s="20">
        <v>94.685990338164245</v>
      </c>
      <c r="G215" s="20">
        <v>95.772946859903385</v>
      </c>
      <c r="H215" s="20">
        <v>96.739130434782609</v>
      </c>
      <c r="I215" s="20">
        <v>95.410628019323667</v>
      </c>
      <c r="J215" s="20">
        <v>94.20289855072464</v>
      </c>
      <c r="K215" s="213">
        <v>96.601941747572809</v>
      </c>
      <c r="L215" s="211" t="s">
        <v>1023</v>
      </c>
      <c r="M215" s="212">
        <v>96.075215517241389</v>
      </c>
      <c r="N215" s="20">
        <v>95.043103448275858</v>
      </c>
      <c r="O215" s="20">
        <v>95.90517241379311</v>
      </c>
      <c r="P215" s="20">
        <v>96.551724137931032</v>
      </c>
      <c r="Q215" s="20">
        <v>97.198275862068968</v>
      </c>
      <c r="R215" s="20">
        <v>96.982758620689651</v>
      </c>
      <c r="S215" s="20">
        <v>93.965517241379317</v>
      </c>
      <c r="T215" s="213">
        <v>97.608695652173907</v>
      </c>
      <c r="U215" s="211" t="s">
        <v>996</v>
      </c>
      <c r="V215" s="212">
        <v>92.976865671641789</v>
      </c>
      <c r="W215" s="20">
        <v>90.298507462686572</v>
      </c>
      <c r="X215" s="20">
        <v>92.164179104477611</v>
      </c>
      <c r="Y215" s="20">
        <v>93.656716417910445</v>
      </c>
      <c r="Z215" s="20">
        <v>95.895522388059703</v>
      </c>
      <c r="AA215" s="20">
        <v>91.417910447761187</v>
      </c>
      <c r="AB215" s="20">
        <v>94.02985074626865</v>
      </c>
      <c r="AC215" s="213">
        <v>94.402985074626869</v>
      </c>
      <c r="AD215" s="211" t="s">
        <v>880</v>
      </c>
      <c r="AE215" s="212">
        <v>96.97499999999998</v>
      </c>
      <c r="AF215" s="20">
        <v>95.833333333333329</v>
      </c>
      <c r="AG215" s="20">
        <v>95.833333333333329</v>
      </c>
      <c r="AH215" s="20">
        <v>97.916666666666671</v>
      </c>
      <c r="AI215" s="20">
        <v>96.875</v>
      </c>
      <c r="AJ215" s="20">
        <v>98.958333333333329</v>
      </c>
      <c r="AK215" s="20">
        <v>95.833333333333329</v>
      </c>
      <c r="AL215" s="213">
        <v>97.916666666666671</v>
      </c>
    </row>
    <row r="216" spans="1:38" ht="15" customHeight="1">
      <c r="A216" s="69"/>
      <c r="B216" s="76" t="s">
        <v>197</v>
      </c>
      <c r="C216" s="211" t="s">
        <v>1041</v>
      </c>
      <c r="D216" s="212">
        <v>95.92266635052161</v>
      </c>
      <c r="E216" s="20">
        <v>94.021739130434781</v>
      </c>
      <c r="F216" s="20">
        <v>95.833333333333329</v>
      </c>
      <c r="G216" s="20">
        <v>95.471014492753625</v>
      </c>
      <c r="H216" s="20">
        <v>98.188405797101453</v>
      </c>
      <c r="I216" s="20">
        <v>96.167883211678827</v>
      </c>
      <c r="J216" s="20">
        <v>94.927536231884062</v>
      </c>
      <c r="K216" s="213">
        <v>97.826086956521735</v>
      </c>
      <c r="L216" s="211" t="s">
        <v>1005</v>
      </c>
      <c r="M216" s="212">
        <v>96.196791641194608</v>
      </c>
      <c r="N216" s="20">
        <v>93.831168831168824</v>
      </c>
      <c r="O216" s="20">
        <v>95.454545454545453</v>
      </c>
      <c r="P216" s="20">
        <v>96.103896103896105</v>
      </c>
      <c r="Q216" s="20">
        <v>98.701298701298697</v>
      </c>
      <c r="R216" s="20">
        <v>98.35526315789474</v>
      </c>
      <c r="S216" s="20">
        <v>94.805194805194802</v>
      </c>
      <c r="T216" s="213">
        <v>97.402597402597408</v>
      </c>
      <c r="U216" s="211" t="s">
        <v>953</v>
      </c>
      <c r="V216" s="212">
        <v>95.288095238095252</v>
      </c>
      <c r="W216" s="20">
        <v>93.452380952380949</v>
      </c>
      <c r="X216" s="20">
        <v>95.833333333333329</v>
      </c>
      <c r="Y216" s="20">
        <v>94.642857142857139</v>
      </c>
      <c r="Z216" s="20">
        <v>98.214285714285708</v>
      </c>
      <c r="AA216" s="20">
        <v>92.261904761904759</v>
      </c>
      <c r="AB216" s="20">
        <v>95.238095238095241</v>
      </c>
      <c r="AC216" s="213">
        <v>98.214285714285708</v>
      </c>
      <c r="AD216" s="211" t="s">
        <v>871</v>
      </c>
      <c r="AE216" s="212">
        <v>96.214473684210532</v>
      </c>
      <c r="AF216" s="20">
        <v>96.05263157894737</v>
      </c>
      <c r="AG216" s="20">
        <v>97.368421052631575</v>
      </c>
      <c r="AH216" s="20">
        <v>94.736842105263165</v>
      </c>
      <c r="AI216" s="20">
        <v>96.05263157894737</v>
      </c>
      <c r="AJ216" s="20">
        <v>96.05263157894737</v>
      </c>
      <c r="AK216" s="20">
        <v>94.736842105263165</v>
      </c>
      <c r="AL216" s="213">
        <v>98.684210526315795</v>
      </c>
    </row>
    <row r="217" spans="1:38" ht="15" customHeight="1">
      <c r="A217" s="69"/>
      <c r="B217" s="76" t="s">
        <v>188</v>
      </c>
      <c r="C217" s="211" t="s">
        <v>1217</v>
      </c>
      <c r="D217" s="212">
        <v>95.306918238993717</v>
      </c>
      <c r="E217" s="20">
        <v>93.396226415094333</v>
      </c>
      <c r="F217" s="20">
        <v>94.811320754716988</v>
      </c>
      <c r="G217" s="20">
        <v>95.754716981132077</v>
      </c>
      <c r="H217" s="20">
        <v>97.012578616352201</v>
      </c>
      <c r="I217" s="20">
        <v>96.226415094339629</v>
      </c>
      <c r="J217" s="20">
        <v>94.339622641509436</v>
      </c>
      <c r="K217" s="213">
        <v>96.383647798742132</v>
      </c>
      <c r="L217" s="211" t="s">
        <v>997</v>
      </c>
      <c r="M217" s="212">
        <v>95.763888888888914</v>
      </c>
      <c r="N217" s="20">
        <v>93.055555555555557</v>
      </c>
      <c r="O217" s="20">
        <v>94.722222222222229</v>
      </c>
      <c r="P217" s="20">
        <v>96.111111111111114</v>
      </c>
      <c r="Q217" s="20">
        <v>98.333333333333329</v>
      </c>
      <c r="R217" s="20">
        <v>96.944444444444443</v>
      </c>
      <c r="S217" s="20">
        <v>95.555555555555557</v>
      </c>
      <c r="T217" s="213">
        <v>96.944444444444443</v>
      </c>
      <c r="U217" s="211" t="s">
        <v>981</v>
      </c>
      <c r="V217" s="212">
        <v>95.624999999999986</v>
      </c>
      <c r="W217" s="20">
        <v>94.711538461538467</v>
      </c>
      <c r="X217" s="20">
        <v>96.634615384615387</v>
      </c>
      <c r="Y217" s="20">
        <v>96.15384615384616</v>
      </c>
      <c r="Z217" s="20">
        <v>96.634615384615387</v>
      </c>
      <c r="AA217" s="20">
        <v>95.67307692307692</v>
      </c>
      <c r="AB217" s="20">
        <v>93.269230769230774</v>
      </c>
      <c r="AC217" s="213">
        <v>96.15384615384616</v>
      </c>
      <c r="AD217" s="211" t="s">
        <v>872</v>
      </c>
      <c r="AE217" s="212">
        <v>91.914705882352933</v>
      </c>
      <c r="AF217" s="20">
        <v>91.17647058823529</v>
      </c>
      <c r="AG217" s="20">
        <v>89.705882352941174</v>
      </c>
      <c r="AH217" s="20">
        <v>92.647058823529406</v>
      </c>
      <c r="AI217" s="20">
        <v>91.17647058823529</v>
      </c>
      <c r="AJ217" s="20">
        <v>94.117647058823536</v>
      </c>
      <c r="AK217" s="20">
        <v>91.17647058823529</v>
      </c>
      <c r="AL217" s="213">
        <v>94.117647058823536</v>
      </c>
    </row>
    <row r="218" spans="1:38" ht="15" customHeight="1">
      <c r="A218" s="69"/>
      <c r="B218" s="76" t="s">
        <v>189</v>
      </c>
      <c r="C218" s="211" t="s">
        <v>1184</v>
      </c>
      <c r="D218" s="212">
        <v>96.278795811518322</v>
      </c>
      <c r="E218" s="20">
        <v>95.811518324607334</v>
      </c>
      <c r="F218" s="20">
        <v>96.465968586387433</v>
      </c>
      <c r="G218" s="20">
        <v>96.204188481675388</v>
      </c>
      <c r="H218" s="20">
        <v>98.03664921465969</v>
      </c>
      <c r="I218" s="20">
        <v>96.596858638743456</v>
      </c>
      <c r="J218" s="20">
        <v>95.026178010471199</v>
      </c>
      <c r="K218" s="213">
        <v>95.942408376963357</v>
      </c>
      <c r="L218" s="211" t="s">
        <v>1013</v>
      </c>
      <c r="M218" s="212">
        <v>97.465291262135935</v>
      </c>
      <c r="N218" s="20">
        <v>97.330097087378647</v>
      </c>
      <c r="O218" s="20">
        <v>97.815533980582529</v>
      </c>
      <c r="P218" s="20">
        <v>97.572815533980588</v>
      </c>
      <c r="Q218" s="20">
        <v>99.029126213592235</v>
      </c>
      <c r="R218" s="20">
        <v>98.543689320388353</v>
      </c>
      <c r="S218" s="20">
        <v>95.631067961165044</v>
      </c>
      <c r="T218" s="213">
        <v>96.359223300970868</v>
      </c>
      <c r="U218" s="211" t="s">
        <v>996</v>
      </c>
      <c r="V218" s="212">
        <v>94.599253731343282</v>
      </c>
      <c r="W218" s="20">
        <v>92.910447761194035</v>
      </c>
      <c r="X218" s="20">
        <v>94.776119402985074</v>
      </c>
      <c r="Y218" s="20">
        <v>94.402985074626869</v>
      </c>
      <c r="Z218" s="20">
        <v>97.014925373134332</v>
      </c>
      <c r="AA218" s="20">
        <v>93.656716417910445</v>
      </c>
      <c r="AB218" s="20">
        <v>94.402985074626869</v>
      </c>
      <c r="AC218" s="213">
        <v>95.522388059701498</v>
      </c>
      <c r="AD218" s="211" t="s">
        <v>946</v>
      </c>
      <c r="AE218" s="212">
        <v>95.817857142857136</v>
      </c>
      <c r="AF218" s="20">
        <v>97.61904761904762</v>
      </c>
      <c r="AG218" s="20">
        <v>95.238095238095241</v>
      </c>
      <c r="AH218" s="20">
        <v>95.238095238095241</v>
      </c>
      <c r="AI218" s="20">
        <v>96.428571428571431</v>
      </c>
      <c r="AJ218" s="20">
        <v>96.428571428571431</v>
      </c>
      <c r="AK218" s="20">
        <v>94.047619047619051</v>
      </c>
      <c r="AL218" s="213">
        <v>95.238095238095241</v>
      </c>
    </row>
    <row r="219" spans="1:38" ht="15" customHeight="1">
      <c r="A219" s="69"/>
      <c r="B219" s="76" t="s">
        <v>190</v>
      </c>
      <c r="C219" s="211" t="s">
        <v>978</v>
      </c>
      <c r="D219" s="212">
        <v>96.589393939393943</v>
      </c>
      <c r="E219" s="20">
        <v>95.454545454545453</v>
      </c>
      <c r="F219" s="20">
        <v>96.212121212121218</v>
      </c>
      <c r="G219" s="20">
        <v>96.969696969696969</v>
      </c>
      <c r="H219" s="20">
        <v>97.537878787878782</v>
      </c>
      <c r="I219" s="20">
        <v>97.159090909090907</v>
      </c>
      <c r="J219" s="20">
        <v>96.374045801526719</v>
      </c>
      <c r="K219" s="213">
        <v>96.92307692307692</v>
      </c>
      <c r="L219" s="211" t="s">
        <v>1008</v>
      </c>
      <c r="M219" s="212">
        <v>96.736301369863014</v>
      </c>
      <c r="N219" s="20">
        <v>95.890410958904113</v>
      </c>
      <c r="O219" s="20">
        <v>96.917808219178085</v>
      </c>
      <c r="P219" s="20">
        <v>96.917808219178085</v>
      </c>
      <c r="Q219" s="20">
        <v>97.945205479452056</v>
      </c>
      <c r="R219" s="20">
        <v>96.917808219178085</v>
      </c>
      <c r="S219" s="20">
        <v>96.180555555555557</v>
      </c>
      <c r="T219" s="213">
        <v>96.83098591549296</v>
      </c>
      <c r="U219" s="211" t="s">
        <v>947</v>
      </c>
      <c r="V219" s="212">
        <v>95.653750000000002</v>
      </c>
      <c r="W219" s="20">
        <v>94.375</v>
      </c>
      <c r="X219" s="20">
        <v>95</v>
      </c>
      <c r="Y219" s="20">
        <v>96.25</v>
      </c>
      <c r="Z219" s="20">
        <v>96.25</v>
      </c>
      <c r="AA219" s="20">
        <v>96.25</v>
      </c>
      <c r="AB219" s="20">
        <v>95.625</v>
      </c>
      <c r="AC219" s="213">
        <v>96.25</v>
      </c>
      <c r="AD219" s="211" t="s">
        <v>871</v>
      </c>
      <c r="AE219" s="212">
        <v>97.994736842105269</v>
      </c>
      <c r="AF219" s="20">
        <v>96.05263157894737</v>
      </c>
      <c r="AG219" s="20">
        <v>96.05263157894737</v>
      </c>
      <c r="AH219" s="20">
        <v>98.684210526315795</v>
      </c>
      <c r="AI219" s="20">
        <v>98.684210526315795</v>
      </c>
      <c r="AJ219" s="20">
        <v>100</v>
      </c>
      <c r="AK219" s="20">
        <v>98.684210526315795</v>
      </c>
      <c r="AL219" s="213">
        <v>98.684210526315795</v>
      </c>
    </row>
    <row r="220" spans="1:38" ht="15" customHeight="1">
      <c r="A220" s="69"/>
      <c r="B220" s="76" t="s">
        <v>191</v>
      </c>
      <c r="C220" s="211" t="s">
        <v>1005</v>
      </c>
      <c r="D220" s="212">
        <v>96.547402597402581</v>
      </c>
      <c r="E220" s="20">
        <v>95.129870129870127</v>
      </c>
      <c r="F220" s="20">
        <v>96.753246753246756</v>
      </c>
      <c r="G220" s="20">
        <v>98.376623376623371</v>
      </c>
      <c r="H220" s="20">
        <v>97.402597402597408</v>
      </c>
      <c r="I220" s="20">
        <v>97.077922077922082</v>
      </c>
      <c r="J220" s="20">
        <v>94.805194805194802</v>
      </c>
      <c r="K220" s="213">
        <v>96.428571428571431</v>
      </c>
      <c r="L220" s="211" t="s">
        <v>953</v>
      </c>
      <c r="M220" s="212">
        <v>96.134523809523799</v>
      </c>
      <c r="N220" s="20">
        <v>94.642857142857139</v>
      </c>
      <c r="O220" s="20">
        <v>96.428571428571431</v>
      </c>
      <c r="P220" s="20">
        <v>97.023809523809518</v>
      </c>
      <c r="Q220" s="20">
        <v>97.023809523809518</v>
      </c>
      <c r="R220" s="20">
        <v>97.61904761904762</v>
      </c>
      <c r="S220" s="20">
        <v>95.238095238095241</v>
      </c>
      <c r="T220" s="213">
        <v>95.238095238095241</v>
      </c>
      <c r="U220" s="211" t="s">
        <v>941</v>
      </c>
      <c r="V220" s="212">
        <v>96.939772727272739</v>
      </c>
      <c r="W220" s="20">
        <v>96.590909090909093</v>
      </c>
      <c r="X220" s="20">
        <v>96.590909090909093</v>
      </c>
      <c r="Y220" s="20">
        <v>100</v>
      </c>
      <c r="Z220" s="20">
        <v>97.727272727272734</v>
      </c>
      <c r="AA220" s="20">
        <v>96.590909090909093</v>
      </c>
      <c r="AB220" s="20">
        <v>93.181818181818187</v>
      </c>
      <c r="AC220" s="213">
        <v>97.727272727272734</v>
      </c>
      <c r="AD220" s="211" t="s">
        <v>866</v>
      </c>
      <c r="AE220" s="212">
        <v>97.217307692307699</v>
      </c>
      <c r="AF220" s="20">
        <v>94.230769230769226</v>
      </c>
      <c r="AG220" s="20">
        <v>98.07692307692308</v>
      </c>
      <c r="AH220" s="20">
        <v>100</v>
      </c>
      <c r="AI220" s="20">
        <v>98.07692307692308</v>
      </c>
      <c r="AJ220" s="20">
        <v>96.15384615384616</v>
      </c>
      <c r="AK220" s="20">
        <v>96.15384615384616</v>
      </c>
      <c r="AL220" s="213">
        <v>98.07692307692308</v>
      </c>
    </row>
    <row r="221" spans="1:38" ht="15" customHeight="1">
      <c r="A221" s="69"/>
      <c r="B221" s="76" t="s">
        <v>192</v>
      </c>
      <c r="C221" s="211" t="s">
        <v>1048</v>
      </c>
      <c r="D221" s="212">
        <v>96.810249999999996</v>
      </c>
      <c r="E221" s="20">
        <v>96.5</v>
      </c>
      <c r="F221" s="20">
        <v>96</v>
      </c>
      <c r="G221" s="20">
        <v>97</v>
      </c>
      <c r="H221" s="20">
        <v>98.5</v>
      </c>
      <c r="I221" s="20">
        <v>98.25</v>
      </c>
      <c r="J221" s="20">
        <v>94.25</v>
      </c>
      <c r="K221" s="213">
        <v>97.474747474747474</v>
      </c>
      <c r="L221" s="211" t="s">
        <v>995</v>
      </c>
      <c r="M221" s="212">
        <v>96.621929824561406</v>
      </c>
      <c r="N221" s="20">
        <v>95.614035087719301</v>
      </c>
      <c r="O221" s="20">
        <v>95.614035087719301</v>
      </c>
      <c r="P221" s="20">
        <v>96.491228070175438</v>
      </c>
      <c r="Q221" s="20">
        <v>98.245614035087726</v>
      </c>
      <c r="R221" s="20">
        <v>98.245614035087726</v>
      </c>
      <c r="S221" s="20">
        <v>95.614035087719301</v>
      </c>
      <c r="T221" s="213">
        <v>97.321428571428569</v>
      </c>
      <c r="U221" s="211" t="s">
        <v>879</v>
      </c>
      <c r="V221" s="212">
        <v>98.187962962962956</v>
      </c>
      <c r="W221" s="20">
        <v>99.074074074074076</v>
      </c>
      <c r="X221" s="20">
        <v>97.222222222222229</v>
      </c>
      <c r="Y221" s="20">
        <v>99.074074074074076</v>
      </c>
      <c r="Z221" s="20">
        <v>100</v>
      </c>
      <c r="AA221" s="20">
        <v>99.074074074074076</v>
      </c>
      <c r="AB221" s="20">
        <v>94.444444444444443</v>
      </c>
      <c r="AC221" s="213">
        <v>98.148148148148152</v>
      </c>
      <c r="AD221" s="211" t="s">
        <v>869</v>
      </c>
      <c r="AE221" s="212">
        <v>95.15625</v>
      </c>
      <c r="AF221" s="20">
        <v>95.3125</v>
      </c>
      <c r="AG221" s="20">
        <v>95.3125</v>
      </c>
      <c r="AH221" s="20">
        <v>95.3125</v>
      </c>
      <c r="AI221" s="20">
        <v>96.875</v>
      </c>
      <c r="AJ221" s="20">
        <v>96.875</v>
      </c>
      <c r="AK221" s="20">
        <v>89.0625</v>
      </c>
      <c r="AL221" s="213">
        <v>96.875</v>
      </c>
    </row>
    <row r="222" spans="1:38" ht="15" customHeight="1">
      <c r="A222" s="69"/>
      <c r="B222" s="76" t="s">
        <v>193</v>
      </c>
      <c r="C222" s="211" t="s">
        <v>1022</v>
      </c>
      <c r="D222" s="212">
        <v>96.962623762376225</v>
      </c>
      <c r="E222" s="20">
        <v>96.287128712871294</v>
      </c>
      <c r="F222" s="20">
        <v>96.78217821782178</v>
      </c>
      <c r="G222" s="20">
        <v>96.78217821782178</v>
      </c>
      <c r="H222" s="20">
        <v>98.762376237623769</v>
      </c>
      <c r="I222" s="20">
        <v>97.277227722772281</v>
      </c>
      <c r="J222" s="20">
        <v>95.049504950495049</v>
      </c>
      <c r="K222" s="213">
        <v>98.267326732673268</v>
      </c>
      <c r="L222" s="211" t="s">
        <v>984</v>
      </c>
      <c r="M222" s="212">
        <v>96.4883620689655</v>
      </c>
      <c r="N222" s="20">
        <v>96.551724137931032</v>
      </c>
      <c r="O222" s="20">
        <v>96.120689655172413</v>
      </c>
      <c r="P222" s="20">
        <v>96.120689655172413</v>
      </c>
      <c r="Q222" s="20">
        <v>98.706896551724142</v>
      </c>
      <c r="R222" s="20">
        <v>96.982758620689651</v>
      </c>
      <c r="S222" s="20">
        <v>93.965517241379317</v>
      </c>
      <c r="T222" s="213">
        <v>97.41379310344827</v>
      </c>
      <c r="U222" s="211" t="s">
        <v>876</v>
      </c>
      <c r="V222" s="212">
        <v>96.889062500000023</v>
      </c>
      <c r="W222" s="20">
        <v>94.53125</v>
      </c>
      <c r="X222" s="20">
        <v>96.875</v>
      </c>
      <c r="Y222" s="20">
        <v>96.875</v>
      </c>
      <c r="Z222" s="20">
        <v>98.4375</v>
      </c>
      <c r="AA222" s="20">
        <v>97.65625</v>
      </c>
      <c r="AB222" s="20">
        <v>95.3125</v>
      </c>
      <c r="AC222" s="213">
        <v>99.21875</v>
      </c>
      <c r="AD222" s="211" t="s">
        <v>868</v>
      </c>
      <c r="AE222" s="212">
        <v>99.677272727272737</v>
      </c>
      <c r="AF222" s="20">
        <v>100</v>
      </c>
      <c r="AG222" s="20">
        <v>100</v>
      </c>
      <c r="AH222" s="20">
        <v>100</v>
      </c>
      <c r="AI222" s="20">
        <v>100</v>
      </c>
      <c r="AJ222" s="20">
        <v>97.727272727272734</v>
      </c>
      <c r="AK222" s="20">
        <v>100</v>
      </c>
      <c r="AL222" s="213">
        <v>100</v>
      </c>
    </row>
    <row r="223" spans="1:38" ht="15" customHeight="1">
      <c r="A223" s="69"/>
      <c r="B223" s="76" t="s">
        <v>194</v>
      </c>
      <c r="C223" s="211" t="s">
        <v>1003</v>
      </c>
      <c r="D223" s="212">
        <v>94.862654320987659</v>
      </c>
      <c r="E223" s="20">
        <v>93.209876543209873</v>
      </c>
      <c r="F223" s="20">
        <v>93.827160493827165</v>
      </c>
      <c r="G223" s="20">
        <v>95.061728395061735</v>
      </c>
      <c r="H223" s="20">
        <v>96.604938271604937</v>
      </c>
      <c r="I223" s="20">
        <v>95.987654320987659</v>
      </c>
      <c r="J223" s="20">
        <v>93.827160493827165</v>
      </c>
      <c r="K223" s="213">
        <v>96.296296296296291</v>
      </c>
      <c r="L223" s="211" t="s">
        <v>1285</v>
      </c>
      <c r="M223" s="212">
        <v>93.921195652173907</v>
      </c>
      <c r="N223" s="20">
        <v>91.847826086956516</v>
      </c>
      <c r="O223" s="20">
        <v>92.391304347826093</v>
      </c>
      <c r="P223" s="20">
        <v>94.021739130434781</v>
      </c>
      <c r="Q223" s="20">
        <v>95.652173913043484</v>
      </c>
      <c r="R223" s="20">
        <v>95.108695652173907</v>
      </c>
      <c r="S223" s="20">
        <v>94.565217391304344</v>
      </c>
      <c r="T223" s="213">
        <v>95.108695652173907</v>
      </c>
      <c r="U223" s="211" t="s">
        <v>880</v>
      </c>
      <c r="V223" s="212">
        <v>96.11562499999998</v>
      </c>
      <c r="W223" s="20">
        <v>93.75</v>
      </c>
      <c r="X223" s="20">
        <v>94.791666666666671</v>
      </c>
      <c r="Y223" s="20">
        <v>95.833333333333329</v>
      </c>
      <c r="Z223" s="20">
        <v>97.916666666666671</v>
      </c>
      <c r="AA223" s="20">
        <v>96.875</v>
      </c>
      <c r="AB223" s="20">
        <v>95.833333333333329</v>
      </c>
      <c r="AC223" s="213">
        <v>98.958333333333329</v>
      </c>
      <c r="AD223" s="211" t="s">
        <v>868</v>
      </c>
      <c r="AE223" s="212">
        <v>96.065909090909088</v>
      </c>
      <c r="AF223" s="20">
        <v>97.727272727272734</v>
      </c>
      <c r="AG223" s="20">
        <v>97.727272727272734</v>
      </c>
      <c r="AH223" s="20">
        <v>97.727272727272734</v>
      </c>
      <c r="AI223" s="20">
        <v>97.727272727272734</v>
      </c>
      <c r="AJ223" s="20">
        <v>97.727272727272734</v>
      </c>
      <c r="AK223" s="20">
        <v>86.36363636363636</v>
      </c>
      <c r="AL223" s="213">
        <v>95.454545454545453</v>
      </c>
    </row>
    <row r="224" spans="1:38" ht="15" customHeight="1">
      <c r="A224" s="69"/>
      <c r="B224" s="76" t="s">
        <v>195</v>
      </c>
      <c r="C224" s="211" t="s">
        <v>1180</v>
      </c>
      <c r="D224" s="212">
        <v>95.925236360960881</v>
      </c>
      <c r="E224" s="20">
        <v>94.308943089430898</v>
      </c>
      <c r="F224" s="20">
        <v>95.528455284552848</v>
      </c>
      <c r="G224" s="20">
        <v>96.341463414634148</v>
      </c>
      <c r="H224" s="20">
        <v>96.951219512195124</v>
      </c>
      <c r="I224" s="20">
        <v>96.341463414634148</v>
      </c>
      <c r="J224" s="20">
        <v>95.731707317073173</v>
      </c>
      <c r="K224" s="213">
        <v>96.926229508196727</v>
      </c>
      <c r="L224" s="211" t="s">
        <v>1094</v>
      </c>
      <c r="M224" s="212">
        <v>96.723943661971816</v>
      </c>
      <c r="N224" s="20">
        <v>94.718309859154928</v>
      </c>
      <c r="O224" s="20">
        <v>96.478873239436624</v>
      </c>
      <c r="P224" s="20">
        <v>97.183098591549296</v>
      </c>
      <c r="Q224" s="20">
        <v>97.535211267605632</v>
      </c>
      <c r="R224" s="20">
        <v>97.183098591549296</v>
      </c>
      <c r="S224" s="20">
        <v>96.478873239436624</v>
      </c>
      <c r="T224" s="213">
        <v>98.239436619718305</v>
      </c>
      <c r="U224" s="211" t="s">
        <v>942</v>
      </c>
      <c r="V224" s="212">
        <v>95.892763157894734</v>
      </c>
      <c r="W224" s="20">
        <v>94.078947368421055</v>
      </c>
      <c r="X224" s="20">
        <v>95.39473684210526</v>
      </c>
      <c r="Y224" s="20">
        <v>96.71052631578948</v>
      </c>
      <c r="Z224" s="20">
        <v>97.368421052631575</v>
      </c>
      <c r="AA224" s="20">
        <v>96.05263157894737</v>
      </c>
      <c r="AB224" s="20">
        <v>96.05263157894737</v>
      </c>
      <c r="AC224" s="213">
        <v>96.05263157894737</v>
      </c>
      <c r="AD224" s="211" t="s">
        <v>867</v>
      </c>
      <c r="AE224" s="212">
        <v>91.962790885585008</v>
      </c>
      <c r="AF224" s="20">
        <v>92.857142857142861</v>
      </c>
      <c r="AG224" s="20">
        <v>91.071428571428569</v>
      </c>
      <c r="AH224" s="20">
        <v>91.071428571428569</v>
      </c>
      <c r="AI224" s="20">
        <v>92.857142857142861</v>
      </c>
      <c r="AJ224" s="20">
        <v>92.857142857142861</v>
      </c>
      <c r="AK224" s="20">
        <v>91.071428571428569</v>
      </c>
      <c r="AL224" s="213">
        <v>92.307692307692307</v>
      </c>
    </row>
    <row r="225" spans="1:38" ht="15" customHeight="1">
      <c r="A225" s="655"/>
      <c r="B225" s="76" t="s">
        <v>196</v>
      </c>
      <c r="C225" s="211" t="s">
        <v>1008</v>
      </c>
      <c r="D225" s="212">
        <v>98.582232938837635</v>
      </c>
      <c r="E225" s="20">
        <v>98.287671232876718</v>
      </c>
      <c r="F225" s="20">
        <v>99.31506849315069</v>
      </c>
      <c r="G225" s="20">
        <v>98.972602739726028</v>
      </c>
      <c r="H225" s="20">
        <v>99.657534246575338</v>
      </c>
      <c r="I225" s="20">
        <v>98.972602739726028</v>
      </c>
      <c r="J225" s="20">
        <v>96.232876712328761</v>
      </c>
      <c r="K225" s="213">
        <v>98.611111111111114</v>
      </c>
      <c r="L225" s="211" t="s">
        <v>942</v>
      </c>
      <c r="M225" s="212">
        <v>98.380921052631578</v>
      </c>
      <c r="N225" s="20">
        <v>99.34210526315789</v>
      </c>
      <c r="O225" s="20">
        <v>99.34210526315789</v>
      </c>
      <c r="P225" s="20">
        <v>98.684210526315795</v>
      </c>
      <c r="Q225" s="20">
        <v>99.34210526315789</v>
      </c>
      <c r="R225" s="20">
        <v>98.684210526315795</v>
      </c>
      <c r="S225" s="20">
        <v>95.39473684210526</v>
      </c>
      <c r="T225" s="213">
        <v>97.368421052631575</v>
      </c>
      <c r="U225" s="211" t="s">
        <v>941</v>
      </c>
      <c r="V225" s="212">
        <v>98.56150020614308</v>
      </c>
      <c r="W225" s="20">
        <v>96.590909090909093</v>
      </c>
      <c r="X225" s="20">
        <v>98.86363636363636</v>
      </c>
      <c r="Y225" s="20">
        <v>98.86363636363636</v>
      </c>
      <c r="Z225" s="20">
        <v>100</v>
      </c>
      <c r="AA225" s="20">
        <v>98.86363636363636</v>
      </c>
      <c r="AB225" s="20">
        <v>97.727272727272734</v>
      </c>
      <c r="AC225" s="213">
        <v>100</v>
      </c>
      <c r="AD225" s="211" t="s">
        <v>866</v>
      </c>
      <c r="AE225" s="212">
        <v>99.205769230769221</v>
      </c>
      <c r="AF225" s="20">
        <v>98.07692307692308</v>
      </c>
      <c r="AG225" s="20">
        <v>100</v>
      </c>
      <c r="AH225" s="20">
        <v>100</v>
      </c>
      <c r="AI225" s="20">
        <v>100</v>
      </c>
      <c r="AJ225" s="20">
        <v>100</v>
      </c>
      <c r="AK225" s="20">
        <v>96.15384615384616</v>
      </c>
      <c r="AL225" s="213">
        <v>100</v>
      </c>
    </row>
    <row r="226" spans="1:38" ht="15" customHeight="1">
      <c r="A226" s="74" t="s">
        <v>1075</v>
      </c>
      <c r="B226" s="75"/>
      <c r="C226" s="53" t="s">
        <v>1334</v>
      </c>
      <c r="D226" s="54">
        <v>95.271336426183254</v>
      </c>
      <c r="E226" s="47">
        <v>93.429487179487182</v>
      </c>
      <c r="F226" s="47">
        <v>94.751602564102569</v>
      </c>
      <c r="G226" s="47">
        <v>95.846688034188034</v>
      </c>
      <c r="H226" s="47">
        <v>97.115384615384613</v>
      </c>
      <c r="I226" s="47">
        <v>96.482075976457992</v>
      </c>
      <c r="J226" s="47">
        <v>94.288389513108612</v>
      </c>
      <c r="K226" s="55">
        <v>95.712365591397855</v>
      </c>
      <c r="L226" s="53" t="s">
        <v>1335</v>
      </c>
      <c r="M226" s="54">
        <v>95.393118097410039</v>
      </c>
      <c r="N226" s="47">
        <v>93.071428571428569</v>
      </c>
      <c r="O226" s="47">
        <v>94.547619047619051</v>
      </c>
      <c r="P226" s="47">
        <v>96.30952380952381</v>
      </c>
      <c r="Q226" s="47">
        <v>97.5</v>
      </c>
      <c r="R226" s="47">
        <v>97.330791229742616</v>
      </c>
      <c r="S226" s="47">
        <v>94.274809160305338</v>
      </c>
      <c r="T226" s="55">
        <v>95.797516714422159</v>
      </c>
      <c r="U226" s="53" t="s">
        <v>1336</v>
      </c>
      <c r="V226" s="54">
        <v>95.067499711113683</v>
      </c>
      <c r="W226" s="47">
        <v>93.914185639229416</v>
      </c>
      <c r="X226" s="47">
        <v>94.964973730297729</v>
      </c>
      <c r="Y226" s="47">
        <v>95.052539404553414</v>
      </c>
      <c r="Z226" s="47">
        <v>96.584938704028019</v>
      </c>
      <c r="AA226" s="47">
        <v>95.430579964850608</v>
      </c>
      <c r="AB226" s="47">
        <v>94.264448336252187</v>
      </c>
      <c r="AC226" s="55">
        <v>95.486725663716811</v>
      </c>
      <c r="AD226" s="53" t="s">
        <v>1333</v>
      </c>
      <c r="AE226" s="54">
        <v>95.225599412305513</v>
      </c>
      <c r="AF226" s="47">
        <v>93.82470119521912</v>
      </c>
      <c r="AG226" s="47">
        <v>95.119521912350592</v>
      </c>
      <c r="AH226" s="47">
        <v>95.717131474103581</v>
      </c>
      <c r="AI226" s="47">
        <v>96.713147410358559</v>
      </c>
      <c r="AJ226" s="47">
        <v>95.318725099601593</v>
      </c>
      <c r="AK226" s="47">
        <v>94.4</v>
      </c>
      <c r="AL226" s="55">
        <v>95.866935483870961</v>
      </c>
    </row>
    <row r="227" spans="1:38" ht="15" customHeight="1">
      <c r="A227" s="854" t="s">
        <v>232</v>
      </c>
      <c r="B227" s="76" t="s">
        <v>198</v>
      </c>
      <c r="C227" s="211" t="s">
        <v>1337</v>
      </c>
      <c r="D227" s="212">
        <v>94.919928317410736</v>
      </c>
      <c r="E227" s="20">
        <v>93.169398907103826</v>
      </c>
      <c r="F227" s="20">
        <v>94.125683060109296</v>
      </c>
      <c r="G227" s="20">
        <v>95.901639344262293</v>
      </c>
      <c r="H227" s="20">
        <v>96.448087431693992</v>
      </c>
      <c r="I227" s="20">
        <v>96.857923497267763</v>
      </c>
      <c r="J227" s="20">
        <v>93.579234972677597</v>
      </c>
      <c r="K227" s="213">
        <v>95.054945054945051</v>
      </c>
      <c r="L227" s="211" t="s">
        <v>1022</v>
      </c>
      <c r="M227" s="212">
        <v>95.6928217821782</v>
      </c>
      <c r="N227" s="20">
        <v>93.316831683168317</v>
      </c>
      <c r="O227" s="20">
        <v>94.554455445544548</v>
      </c>
      <c r="P227" s="20">
        <v>96.78217821782178</v>
      </c>
      <c r="Q227" s="20">
        <v>97.772277227722768</v>
      </c>
      <c r="R227" s="20">
        <v>98.514851485148512</v>
      </c>
      <c r="S227" s="20">
        <v>93.811881188118818</v>
      </c>
      <c r="T227" s="213">
        <v>96.287128712871294</v>
      </c>
      <c r="U227" s="211" t="s">
        <v>874</v>
      </c>
      <c r="V227" s="212">
        <v>94.281303086206236</v>
      </c>
      <c r="W227" s="20">
        <v>94.067796610169495</v>
      </c>
      <c r="X227" s="20">
        <v>94.491525423728817</v>
      </c>
      <c r="Y227" s="20">
        <v>94.915254237288138</v>
      </c>
      <c r="Z227" s="20">
        <v>94.915254237288138</v>
      </c>
      <c r="AA227" s="20">
        <v>94.915254237288138</v>
      </c>
      <c r="AB227" s="20">
        <v>93.220338983050851</v>
      </c>
      <c r="AC227" s="213">
        <v>93.103448275862064</v>
      </c>
      <c r="AD227" s="211" t="s">
        <v>875</v>
      </c>
      <c r="AE227" s="212">
        <v>93.164130434782592</v>
      </c>
      <c r="AF227" s="20">
        <v>90.217391304347828</v>
      </c>
      <c r="AG227" s="20">
        <v>91.304347826086953</v>
      </c>
      <c r="AH227" s="20">
        <v>94.565217391304344</v>
      </c>
      <c r="AI227" s="20">
        <v>94.565217391304344</v>
      </c>
      <c r="AJ227" s="20">
        <v>94.565217391304344</v>
      </c>
      <c r="AK227" s="20">
        <v>93.478260869565219</v>
      </c>
      <c r="AL227" s="213">
        <v>94.565217391304344</v>
      </c>
    </row>
    <row r="228" spans="1:38" ht="15" customHeight="1">
      <c r="A228" s="69"/>
      <c r="B228" s="76" t="s">
        <v>199</v>
      </c>
      <c r="C228" s="211" t="s">
        <v>1187</v>
      </c>
      <c r="D228" s="212">
        <v>94.470926966292154</v>
      </c>
      <c r="E228" s="20">
        <v>91.853932584269657</v>
      </c>
      <c r="F228" s="20">
        <v>93.960674157303373</v>
      </c>
      <c r="G228" s="20">
        <v>94.943820224719104</v>
      </c>
      <c r="H228" s="20">
        <v>96.488764044943821</v>
      </c>
      <c r="I228" s="20">
        <v>96.207865168539328</v>
      </c>
      <c r="J228" s="20">
        <v>94.350282485875709</v>
      </c>
      <c r="K228" s="213">
        <v>94.382022471910119</v>
      </c>
      <c r="L228" s="211" t="s">
        <v>1022</v>
      </c>
      <c r="M228" s="212">
        <v>95.034900990099004</v>
      </c>
      <c r="N228" s="20">
        <v>92.821782178217816</v>
      </c>
      <c r="O228" s="20">
        <v>94.306930693069305</v>
      </c>
      <c r="P228" s="20">
        <v>96.039603960396036</v>
      </c>
      <c r="Q228" s="20">
        <v>97.524752475247524</v>
      </c>
      <c r="R228" s="20">
        <v>97.524752475247524</v>
      </c>
      <c r="S228" s="20">
        <v>94.5</v>
      </c>
      <c r="T228" s="213">
        <v>93.316831683168317</v>
      </c>
      <c r="U228" s="211" t="s">
        <v>987</v>
      </c>
      <c r="V228" s="212">
        <v>93.366964285714303</v>
      </c>
      <c r="W228" s="20">
        <v>90.625</v>
      </c>
      <c r="X228" s="20">
        <v>93.303571428571431</v>
      </c>
      <c r="Y228" s="20">
        <v>92.857142857142861</v>
      </c>
      <c r="Z228" s="20">
        <v>94.196428571428569</v>
      </c>
      <c r="AA228" s="20">
        <v>94.196428571428569</v>
      </c>
      <c r="AB228" s="20">
        <v>93.75</v>
      </c>
      <c r="AC228" s="213">
        <v>95.535714285714292</v>
      </c>
      <c r="AD228" s="211" t="s">
        <v>946</v>
      </c>
      <c r="AE228" s="212">
        <v>94.702380952380949</v>
      </c>
      <c r="AF228" s="20">
        <v>90.476190476190482</v>
      </c>
      <c r="AG228" s="20">
        <v>94.047619047619051</v>
      </c>
      <c r="AH228" s="20">
        <v>95.238095238095241</v>
      </c>
      <c r="AI228" s="20">
        <v>97.61904761904762</v>
      </c>
      <c r="AJ228" s="20">
        <v>95.238095238095241</v>
      </c>
      <c r="AK228" s="20">
        <v>95.238095238095241</v>
      </c>
      <c r="AL228" s="213">
        <v>96.428571428571431</v>
      </c>
    </row>
    <row r="229" spans="1:38" ht="15" customHeight="1">
      <c r="A229" s="69"/>
      <c r="B229" s="76" t="s">
        <v>200</v>
      </c>
      <c r="C229" s="211" t="s">
        <v>1300</v>
      </c>
      <c r="D229" s="212">
        <v>95.744273190045234</v>
      </c>
      <c r="E229" s="20">
        <v>94.921875</v>
      </c>
      <c r="F229" s="20">
        <v>94.921875</v>
      </c>
      <c r="G229" s="20">
        <v>95.963541666666671</v>
      </c>
      <c r="H229" s="20">
        <v>97.395833333333329</v>
      </c>
      <c r="I229" s="20">
        <v>97.005208333333329</v>
      </c>
      <c r="J229" s="20">
        <v>94.791666666666671</v>
      </c>
      <c r="K229" s="213">
        <v>95.942408376963357</v>
      </c>
      <c r="L229" s="211" t="s">
        <v>1177</v>
      </c>
      <c r="M229" s="212">
        <v>95.649778761061953</v>
      </c>
      <c r="N229" s="20">
        <v>95.13274336283186</v>
      </c>
      <c r="O229" s="20">
        <v>94.690265486725664</v>
      </c>
      <c r="P229" s="20">
        <v>96.238938053097343</v>
      </c>
      <c r="Q229" s="20">
        <v>97.56637168141593</v>
      </c>
      <c r="R229" s="20">
        <v>97.345132743362825</v>
      </c>
      <c r="S229" s="20">
        <v>93.805309734513273</v>
      </c>
      <c r="T229" s="213">
        <v>95.353982300884951</v>
      </c>
      <c r="U229" s="211" t="s">
        <v>995</v>
      </c>
      <c r="V229" s="212">
        <v>95.667982456140351</v>
      </c>
      <c r="W229" s="20">
        <v>93.859649122807014</v>
      </c>
      <c r="X229" s="20">
        <v>95.175438596491233</v>
      </c>
      <c r="Y229" s="20">
        <v>96.05263157894737</v>
      </c>
      <c r="Z229" s="20">
        <v>97.368421052631575</v>
      </c>
      <c r="AA229" s="20">
        <v>96.05263157894737</v>
      </c>
      <c r="AB229" s="20">
        <v>95.614035087719301</v>
      </c>
      <c r="AC229" s="213">
        <v>96.05263157894737</v>
      </c>
      <c r="AD229" s="211" t="s">
        <v>941</v>
      </c>
      <c r="AE229" s="212">
        <v>96.427293294940355</v>
      </c>
      <c r="AF229" s="20">
        <v>96.590909090909093</v>
      </c>
      <c r="AG229" s="20">
        <v>95.454545454545453</v>
      </c>
      <c r="AH229" s="20">
        <v>94.318181818181813</v>
      </c>
      <c r="AI229" s="20">
        <v>96.590909090909093</v>
      </c>
      <c r="AJ229" s="20">
        <v>97.727272727272734</v>
      </c>
      <c r="AK229" s="20">
        <v>97.727272727272734</v>
      </c>
      <c r="AL229" s="213">
        <v>98.80952380952381</v>
      </c>
    </row>
    <row r="230" spans="1:38" ht="15" customHeight="1">
      <c r="A230" s="69"/>
      <c r="B230" s="76" t="s">
        <v>201</v>
      </c>
      <c r="C230" s="211" t="s">
        <v>1014</v>
      </c>
      <c r="D230" s="212">
        <v>94.444545454545448</v>
      </c>
      <c r="E230" s="20">
        <v>93.181818181818187</v>
      </c>
      <c r="F230" s="20">
        <v>93.86363636363636</v>
      </c>
      <c r="G230" s="20">
        <v>95.227272727272734</v>
      </c>
      <c r="H230" s="20">
        <v>96.818181818181813</v>
      </c>
      <c r="I230" s="20">
        <v>94.772727272727266</v>
      </c>
      <c r="J230" s="20">
        <v>93.409090909090907</v>
      </c>
      <c r="K230" s="213">
        <v>94.103773584905667</v>
      </c>
      <c r="L230" s="211" t="s">
        <v>995</v>
      </c>
      <c r="M230" s="212">
        <v>95.266228070175458</v>
      </c>
      <c r="N230" s="20">
        <v>93.859649122807014</v>
      </c>
      <c r="O230" s="20">
        <v>94.298245614035082</v>
      </c>
      <c r="P230" s="20">
        <v>96.929824561403507</v>
      </c>
      <c r="Q230" s="20">
        <v>97.368421052631575</v>
      </c>
      <c r="R230" s="20">
        <v>96.491228070175438</v>
      </c>
      <c r="S230" s="20">
        <v>93.859649122807014</v>
      </c>
      <c r="T230" s="213">
        <v>94.545454545454547</v>
      </c>
      <c r="U230" s="211" t="s">
        <v>943</v>
      </c>
      <c r="V230" s="212">
        <v>91.938513513513513</v>
      </c>
      <c r="W230" s="20">
        <v>89.189189189189193</v>
      </c>
      <c r="X230" s="20">
        <v>90.540540540540547</v>
      </c>
      <c r="Y230" s="20">
        <v>91.21621621621621</v>
      </c>
      <c r="Z230" s="20">
        <v>95.270270270270274</v>
      </c>
      <c r="AA230" s="20">
        <v>93.243243243243242</v>
      </c>
      <c r="AB230" s="20">
        <v>92.567567567567565</v>
      </c>
      <c r="AC230" s="213">
        <v>92.142857142857139</v>
      </c>
      <c r="AD230" s="211" t="s">
        <v>869</v>
      </c>
      <c r="AE230" s="212">
        <v>97.3125</v>
      </c>
      <c r="AF230" s="20">
        <v>100</v>
      </c>
      <c r="AG230" s="20">
        <v>100</v>
      </c>
      <c r="AH230" s="20">
        <v>98.4375</v>
      </c>
      <c r="AI230" s="20">
        <v>98.4375</v>
      </c>
      <c r="AJ230" s="20">
        <v>92.1875</v>
      </c>
      <c r="AK230" s="20">
        <v>93.75</v>
      </c>
      <c r="AL230" s="213">
        <v>96.875</v>
      </c>
    </row>
    <row r="231" spans="1:38" ht="15" customHeight="1">
      <c r="A231" s="69"/>
      <c r="B231" s="76" t="s">
        <v>203</v>
      </c>
      <c r="C231" s="211" t="s">
        <v>1138</v>
      </c>
      <c r="D231" s="212">
        <v>95.254909854758182</v>
      </c>
      <c r="E231" s="20">
        <v>92.008196721311478</v>
      </c>
      <c r="F231" s="20">
        <v>95.081967213114751</v>
      </c>
      <c r="G231" s="20">
        <v>96.926229508196727</v>
      </c>
      <c r="H231" s="20">
        <v>97.336065573770497</v>
      </c>
      <c r="I231" s="20">
        <v>96.516393442622956</v>
      </c>
      <c r="J231" s="20">
        <v>93.442622950819668</v>
      </c>
      <c r="K231" s="213">
        <v>96.694214876033058</v>
      </c>
      <c r="L231" s="211" t="s">
        <v>1042</v>
      </c>
      <c r="M231" s="212">
        <v>94.126823562948545</v>
      </c>
      <c r="N231" s="20">
        <v>90.441176470588232</v>
      </c>
      <c r="O231" s="20">
        <v>93.75</v>
      </c>
      <c r="P231" s="20">
        <v>96.691176470588232</v>
      </c>
      <c r="Q231" s="20">
        <v>97.058823529411768</v>
      </c>
      <c r="R231" s="20">
        <v>95.588235294117652</v>
      </c>
      <c r="S231" s="20">
        <v>91.544117647058826</v>
      </c>
      <c r="T231" s="213">
        <v>95.522388059701498</v>
      </c>
      <c r="U231" s="211" t="s">
        <v>943</v>
      </c>
      <c r="V231" s="212">
        <v>95.906756756756778</v>
      </c>
      <c r="W231" s="20">
        <v>91.891891891891888</v>
      </c>
      <c r="X231" s="20">
        <v>95.945945945945951</v>
      </c>
      <c r="Y231" s="20">
        <v>96.621621621621628</v>
      </c>
      <c r="Z231" s="20">
        <v>97.297297297297291</v>
      </c>
      <c r="AA231" s="20">
        <v>97.297297297297291</v>
      </c>
      <c r="AB231" s="20">
        <v>95.270270270270274</v>
      </c>
      <c r="AC231" s="213">
        <v>97.972972972972968</v>
      </c>
      <c r="AD231" s="211" t="s">
        <v>872</v>
      </c>
      <c r="AE231" s="212">
        <v>98.348529411764702</v>
      </c>
      <c r="AF231" s="20">
        <v>98.529411764705884</v>
      </c>
      <c r="AG231" s="20">
        <v>98.529411764705884</v>
      </c>
      <c r="AH231" s="20">
        <v>98.529411764705884</v>
      </c>
      <c r="AI231" s="20">
        <v>98.529411764705884</v>
      </c>
      <c r="AJ231" s="20">
        <v>98.529411764705884</v>
      </c>
      <c r="AK231" s="20">
        <v>97.058823529411768</v>
      </c>
      <c r="AL231" s="213">
        <v>98.529411764705884</v>
      </c>
    </row>
    <row r="232" spans="1:38" ht="15" customHeight="1">
      <c r="A232" s="69"/>
      <c r="B232" s="76" t="s">
        <v>202</v>
      </c>
      <c r="C232" s="211" t="s">
        <v>1234</v>
      </c>
      <c r="D232" s="212">
        <v>94.27177419354841</v>
      </c>
      <c r="E232" s="20">
        <v>91.733870967741936</v>
      </c>
      <c r="F232" s="20">
        <v>93.951612903225808</v>
      </c>
      <c r="G232" s="20">
        <v>95.564516129032256</v>
      </c>
      <c r="H232" s="20">
        <v>96.16935483870968</v>
      </c>
      <c r="I232" s="20">
        <v>95.161290322580641</v>
      </c>
      <c r="J232" s="20">
        <v>93.548387096774192</v>
      </c>
      <c r="K232" s="213">
        <v>94.556451612903231</v>
      </c>
      <c r="L232" s="211" t="s">
        <v>954</v>
      </c>
      <c r="M232" s="212">
        <v>93.463405797101487</v>
      </c>
      <c r="N232" s="20">
        <v>89.492753623188406</v>
      </c>
      <c r="O232" s="20">
        <v>93.115942028985501</v>
      </c>
      <c r="P232" s="20">
        <v>95.289855072463766</v>
      </c>
      <c r="Q232" s="20">
        <v>95.289855072463766</v>
      </c>
      <c r="R232" s="20">
        <v>96.014492753623188</v>
      </c>
      <c r="S232" s="20">
        <v>92.753623188405797</v>
      </c>
      <c r="T232" s="213">
        <v>93.478260869565219</v>
      </c>
      <c r="U232" s="211" t="s">
        <v>950</v>
      </c>
      <c r="V232" s="212">
        <v>95.905128205128207</v>
      </c>
      <c r="W232" s="20">
        <v>94.871794871794876</v>
      </c>
      <c r="X232" s="20">
        <v>94.871794871794876</v>
      </c>
      <c r="Y232" s="20">
        <v>96.794871794871796</v>
      </c>
      <c r="Z232" s="20">
        <v>98.717948717948715</v>
      </c>
      <c r="AA232" s="20">
        <v>94.871794871794876</v>
      </c>
      <c r="AB232" s="20">
        <v>95.512820512820511</v>
      </c>
      <c r="AC232" s="213">
        <v>96.15384615384616</v>
      </c>
      <c r="AD232" s="211" t="s">
        <v>869</v>
      </c>
      <c r="AE232" s="212">
        <v>93.776562500000011</v>
      </c>
      <c r="AF232" s="20">
        <v>93.75</v>
      </c>
      <c r="AG232" s="20">
        <v>95.3125</v>
      </c>
      <c r="AH232" s="20">
        <v>93.75</v>
      </c>
      <c r="AI232" s="20">
        <v>93.75</v>
      </c>
      <c r="AJ232" s="20">
        <v>92.1875</v>
      </c>
      <c r="AK232" s="20">
        <v>92.1875</v>
      </c>
      <c r="AL232" s="213">
        <v>95.3125</v>
      </c>
    </row>
    <row r="233" spans="1:38" ht="15" customHeight="1">
      <c r="A233" s="69"/>
      <c r="B233" s="76" t="s">
        <v>204</v>
      </c>
      <c r="C233" s="211" t="s">
        <v>1008</v>
      </c>
      <c r="D233" s="212">
        <v>94.107534246575355</v>
      </c>
      <c r="E233" s="20">
        <v>92.808219178082197</v>
      </c>
      <c r="F233" s="20">
        <v>93.150684931506845</v>
      </c>
      <c r="G233" s="20">
        <v>94.863013698630141</v>
      </c>
      <c r="H233" s="20">
        <v>96.232876712328761</v>
      </c>
      <c r="I233" s="20">
        <v>96.232876712328761</v>
      </c>
      <c r="J233" s="20">
        <v>93.055555555555557</v>
      </c>
      <c r="K233" s="213">
        <v>92.808219178082197</v>
      </c>
      <c r="L233" s="211" t="s">
        <v>942</v>
      </c>
      <c r="M233" s="212">
        <v>93.481578947368419</v>
      </c>
      <c r="N233" s="20">
        <v>90.78947368421052</v>
      </c>
      <c r="O233" s="20">
        <v>90.78947368421052</v>
      </c>
      <c r="P233" s="20">
        <v>96.05263157894737</v>
      </c>
      <c r="Q233" s="20">
        <v>96.05263157894737</v>
      </c>
      <c r="R233" s="20">
        <v>96.05263157894737</v>
      </c>
      <c r="S233" s="20">
        <v>92.763157894736835</v>
      </c>
      <c r="T233" s="213">
        <v>93.421052631578945</v>
      </c>
      <c r="U233" s="211" t="s">
        <v>941</v>
      </c>
      <c r="V233" s="212">
        <v>96.705681818181802</v>
      </c>
      <c r="W233" s="20">
        <v>97.727272727272734</v>
      </c>
      <c r="X233" s="20">
        <v>97.727272727272734</v>
      </c>
      <c r="Y233" s="20">
        <v>94.318181818181813</v>
      </c>
      <c r="Z233" s="20">
        <v>98.86363636363636</v>
      </c>
      <c r="AA233" s="20">
        <v>98.86363636363636</v>
      </c>
      <c r="AB233" s="20">
        <v>94.318181818181813</v>
      </c>
      <c r="AC233" s="213">
        <v>94.318181818181813</v>
      </c>
      <c r="AD233" s="211" t="s">
        <v>866</v>
      </c>
      <c r="AE233" s="212">
        <v>91.540384615384625</v>
      </c>
      <c r="AF233" s="20">
        <v>90.384615384615387</v>
      </c>
      <c r="AG233" s="20">
        <v>92.307692307692307</v>
      </c>
      <c r="AH233" s="20">
        <v>92.307692307692307</v>
      </c>
      <c r="AI233" s="20">
        <v>92.307692307692307</v>
      </c>
      <c r="AJ233" s="20">
        <v>92.307692307692307</v>
      </c>
      <c r="AK233" s="20">
        <v>91.666666666666671</v>
      </c>
      <c r="AL233" s="213">
        <v>88.461538461538467</v>
      </c>
    </row>
    <row r="234" spans="1:38" ht="15" customHeight="1">
      <c r="A234" s="69"/>
      <c r="B234" s="76" t="s">
        <v>205</v>
      </c>
      <c r="C234" s="211" t="s">
        <v>986</v>
      </c>
      <c r="D234" s="212">
        <v>97.373771421136738</v>
      </c>
      <c r="E234" s="20">
        <v>96.721311475409834</v>
      </c>
      <c r="F234" s="20">
        <v>97.131147540983605</v>
      </c>
      <c r="G234" s="20">
        <v>97.950819672131146</v>
      </c>
      <c r="H234" s="20">
        <v>98.770491803278688</v>
      </c>
      <c r="I234" s="20">
        <v>96.721311475409834</v>
      </c>
      <c r="J234" s="20">
        <v>96.311475409836063</v>
      </c>
      <c r="K234" s="213">
        <v>98.305084745762713</v>
      </c>
      <c r="L234" s="211" t="s">
        <v>855</v>
      </c>
      <c r="M234" s="212">
        <v>98.777205882352931</v>
      </c>
      <c r="N234" s="20">
        <v>98.529411764705884</v>
      </c>
      <c r="O234" s="20">
        <v>97.794117647058826</v>
      </c>
      <c r="P234" s="20">
        <v>98.529411764705884</v>
      </c>
      <c r="Q234" s="20">
        <v>99.264705882352942</v>
      </c>
      <c r="R234" s="20">
        <v>99.264705882352942</v>
      </c>
      <c r="S234" s="20">
        <v>99.264705882352942</v>
      </c>
      <c r="T234" s="213">
        <v>99.264705882352942</v>
      </c>
      <c r="U234" s="211" t="s">
        <v>872</v>
      </c>
      <c r="V234" s="212">
        <v>94.254415099373091</v>
      </c>
      <c r="W234" s="20">
        <v>94.117647058823536</v>
      </c>
      <c r="X234" s="20">
        <v>94.117647058823536</v>
      </c>
      <c r="Y234" s="20">
        <v>95.588235294117652</v>
      </c>
      <c r="Z234" s="20">
        <v>97.058823529411768</v>
      </c>
      <c r="AA234" s="20">
        <v>91.17647058823529</v>
      </c>
      <c r="AB234" s="20">
        <v>91.17647058823529</v>
      </c>
      <c r="AC234" s="213">
        <v>96.875</v>
      </c>
      <c r="AD234" s="211" t="s">
        <v>864</v>
      </c>
      <c r="AE234" s="212">
        <v>97.905000000000001</v>
      </c>
      <c r="AF234" s="20">
        <v>95</v>
      </c>
      <c r="AG234" s="20">
        <v>100</v>
      </c>
      <c r="AH234" s="20">
        <v>100</v>
      </c>
      <c r="AI234" s="20">
        <v>100</v>
      </c>
      <c r="AJ234" s="20">
        <v>97.5</v>
      </c>
      <c r="AK234" s="20">
        <v>95</v>
      </c>
      <c r="AL234" s="213">
        <v>97.222222222222229</v>
      </c>
    </row>
    <row r="235" spans="1:38" ht="15" customHeight="1">
      <c r="A235" s="69"/>
      <c r="B235" s="76" t="s">
        <v>206</v>
      </c>
      <c r="C235" s="211" t="s">
        <v>1020</v>
      </c>
      <c r="D235" s="212">
        <v>96.527525252525251</v>
      </c>
      <c r="E235" s="20">
        <v>95.707070707070713</v>
      </c>
      <c r="F235" s="20">
        <v>96.969696969696969</v>
      </c>
      <c r="G235" s="20">
        <v>97.727272727272734</v>
      </c>
      <c r="H235" s="20">
        <v>97.979797979797979</v>
      </c>
      <c r="I235" s="20">
        <v>96.938775510204081</v>
      </c>
      <c r="J235" s="20">
        <v>94.387755102040813</v>
      </c>
      <c r="K235" s="213">
        <v>96.212121212121218</v>
      </c>
      <c r="L235" s="211" t="s">
        <v>995</v>
      </c>
      <c r="M235" s="212">
        <v>96.986842105263136</v>
      </c>
      <c r="N235" s="20">
        <v>95.614035087719301</v>
      </c>
      <c r="O235" s="20">
        <v>96.929824561403507</v>
      </c>
      <c r="P235" s="20">
        <v>98.245614035087726</v>
      </c>
      <c r="Q235" s="20">
        <v>99.122807017543863</v>
      </c>
      <c r="R235" s="20">
        <v>98.214285714285708</v>
      </c>
      <c r="S235" s="20">
        <v>94.642857142857139</v>
      </c>
      <c r="T235" s="213">
        <v>96.929824561403507</v>
      </c>
      <c r="U235" s="211" t="s">
        <v>876</v>
      </c>
      <c r="V235" s="212">
        <v>95.982812499999994</v>
      </c>
      <c r="W235" s="20">
        <v>96.875</v>
      </c>
      <c r="X235" s="20">
        <v>97.65625</v>
      </c>
      <c r="Y235" s="20">
        <v>96.875</v>
      </c>
      <c r="Z235" s="20">
        <v>96.09375</v>
      </c>
      <c r="AA235" s="20">
        <v>94.53125</v>
      </c>
      <c r="AB235" s="20">
        <v>93.75</v>
      </c>
      <c r="AC235" s="213">
        <v>95.3125</v>
      </c>
      <c r="AD235" s="211" t="s">
        <v>864</v>
      </c>
      <c r="AE235" s="212">
        <v>95.652500000000003</v>
      </c>
      <c r="AF235" s="20">
        <v>92.5</v>
      </c>
      <c r="AG235" s="20">
        <v>95</v>
      </c>
      <c r="AH235" s="20">
        <v>97.5</v>
      </c>
      <c r="AI235" s="20">
        <v>97.5</v>
      </c>
      <c r="AJ235" s="20">
        <v>97.5</v>
      </c>
      <c r="AK235" s="20">
        <v>95</v>
      </c>
      <c r="AL235" s="213">
        <v>95</v>
      </c>
    </row>
    <row r="236" spans="1:38" ht="15" customHeight="1">
      <c r="A236" s="69"/>
      <c r="B236" s="76" t="s">
        <v>207</v>
      </c>
      <c r="C236" s="211" t="s">
        <v>954</v>
      </c>
      <c r="D236" s="212">
        <v>96.190150670585453</v>
      </c>
      <c r="E236" s="20">
        <v>95.289855072463766</v>
      </c>
      <c r="F236" s="20">
        <v>96.376811594202906</v>
      </c>
      <c r="G236" s="20">
        <v>95.289855072463766</v>
      </c>
      <c r="H236" s="20">
        <v>98.188405797101453</v>
      </c>
      <c r="I236" s="20">
        <v>97.058823529411768</v>
      </c>
      <c r="J236" s="20">
        <v>94.20289855072464</v>
      </c>
      <c r="K236" s="213">
        <v>97.463768115942031</v>
      </c>
      <c r="L236" s="211" t="s">
        <v>942</v>
      </c>
      <c r="M236" s="212">
        <v>96.994736842105269</v>
      </c>
      <c r="N236" s="20">
        <v>95.39473684210526</v>
      </c>
      <c r="O236" s="20">
        <v>97.368421052631575</v>
      </c>
      <c r="P236" s="20">
        <v>96.71052631578948</v>
      </c>
      <c r="Q236" s="20">
        <v>98.684210526315795</v>
      </c>
      <c r="R236" s="20">
        <v>98.684210526315795</v>
      </c>
      <c r="S236" s="20">
        <v>94.736842105263165</v>
      </c>
      <c r="T236" s="213">
        <v>98.026315789473685</v>
      </c>
      <c r="U236" s="211" t="s">
        <v>941</v>
      </c>
      <c r="V236" s="212">
        <v>96.655472557745284</v>
      </c>
      <c r="W236" s="20">
        <v>97.727272727272734</v>
      </c>
      <c r="X236" s="20">
        <v>97.727272727272734</v>
      </c>
      <c r="Y236" s="20">
        <v>95.454545454545453</v>
      </c>
      <c r="Z236" s="20">
        <v>97.727272727272734</v>
      </c>
      <c r="AA236" s="20">
        <v>97.61904761904762</v>
      </c>
      <c r="AB236" s="20">
        <v>93.181818181818187</v>
      </c>
      <c r="AC236" s="213">
        <v>96.590909090909093</v>
      </c>
      <c r="AD236" s="211" t="s">
        <v>861</v>
      </c>
      <c r="AE236" s="212">
        <v>91.655555555555551</v>
      </c>
      <c r="AF236" s="20">
        <v>88.888888888888886</v>
      </c>
      <c r="AG236" s="20">
        <v>88.888888888888886</v>
      </c>
      <c r="AH236" s="20">
        <v>88.888888888888886</v>
      </c>
      <c r="AI236" s="20">
        <v>97.222222222222229</v>
      </c>
      <c r="AJ236" s="20">
        <v>88.888888888888886</v>
      </c>
      <c r="AK236" s="20">
        <v>94.444444444444443</v>
      </c>
      <c r="AL236" s="213">
        <v>97.222222222222229</v>
      </c>
    </row>
    <row r="237" spans="1:38" ht="15" customHeight="1">
      <c r="A237" s="69"/>
      <c r="B237" s="76" t="s">
        <v>208</v>
      </c>
      <c r="C237" s="211" t="s">
        <v>1023</v>
      </c>
      <c r="D237" s="212">
        <v>96.60387931034478</v>
      </c>
      <c r="E237" s="20">
        <v>95.474137931034477</v>
      </c>
      <c r="F237" s="20">
        <v>96.982758620689651</v>
      </c>
      <c r="G237" s="20">
        <v>96.551724137931032</v>
      </c>
      <c r="H237" s="20">
        <v>97.629310344827587</v>
      </c>
      <c r="I237" s="20">
        <v>97.198275862068968</v>
      </c>
      <c r="J237" s="20">
        <v>95.689655172413794</v>
      </c>
      <c r="K237" s="213">
        <v>96.929824561403507</v>
      </c>
      <c r="L237" s="211" t="s">
        <v>983</v>
      </c>
      <c r="M237" s="212">
        <v>97.732196969696943</v>
      </c>
      <c r="N237" s="20">
        <v>96.212121212121218</v>
      </c>
      <c r="O237" s="20">
        <v>98.484848484848484</v>
      </c>
      <c r="P237" s="20">
        <v>97.348484848484844</v>
      </c>
      <c r="Q237" s="20">
        <v>98.86363636363636</v>
      </c>
      <c r="R237" s="20">
        <v>98.86363636363636</v>
      </c>
      <c r="S237" s="20">
        <v>96.969696969696969</v>
      </c>
      <c r="T237" s="213">
        <v>97.727272727272734</v>
      </c>
      <c r="U237" s="211" t="s">
        <v>940</v>
      </c>
      <c r="V237" s="212">
        <v>94.015000000000015</v>
      </c>
      <c r="W237" s="20">
        <v>93.571428571428569</v>
      </c>
      <c r="X237" s="20">
        <v>92.857142857142861</v>
      </c>
      <c r="Y237" s="20">
        <v>95</v>
      </c>
      <c r="Z237" s="20">
        <v>95</v>
      </c>
      <c r="AA237" s="20">
        <v>93.571428571428569</v>
      </c>
      <c r="AB237" s="20">
        <v>92.857142857142861</v>
      </c>
      <c r="AC237" s="213">
        <v>95.454545454545453</v>
      </c>
      <c r="AD237" s="211" t="s">
        <v>870</v>
      </c>
      <c r="AE237" s="212">
        <v>97.679999999999993</v>
      </c>
      <c r="AF237" s="20">
        <v>96.666666666666671</v>
      </c>
      <c r="AG237" s="20">
        <v>100</v>
      </c>
      <c r="AH237" s="20">
        <v>96.666666666666671</v>
      </c>
      <c r="AI237" s="20">
        <v>98.333333333333329</v>
      </c>
      <c r="AJ237" s="20">
        <v>98.333333333333329</v>
      </c>
      <c r="AK237" s="20">
        <v>96.666666666666671</v>
      </c>
      <c r="AL237" s="213">
        <v>96.666666666666671</v>
      </c>
    </row>
    <row r="238" spans="1:38" ht="15" customHeight="1">
      <c r="A238" s="69"/>
      <c r="B238" s="76" t="s">
        <v>209</v>
      </c>
      <c r="C238" s="211" t="s">
        <v>849</v>
      </c>
      <c r="D238" s="212">
        <v>97.114939024390253</v>
      </c>
      <c r="E238" s="20">
        <v>95.121951219512198</v>
      </c>
      <c r="F238" s="20">
        <v>96.951219512195124</v>
      </c>
      <c r="G238" s="20">
        <v>96.646341463414629</v>
      </c>
      <c r="H238" s="20">
        <v>98.780487804878049</v>
      </c>
      <c r="I238" s="20">
        <v>98.475609756097555</v>
      </c>
      <c r="J238" s="20">
        <v>96.341463414634148</v>
      </c>
      <c r="K238" s="213">
        <v>98.148148148148152</v>
      </c>
      <c r="L238" s="211" t="s">
        <v>1285</v>
      </c>
      <c r="M238" s="212">
        <v>97.760869565217391</v>
      </c>
      <c r="N238" s="20">
        <v>95.652173913043484</v>
      </c>
      <c r="O238" s="20">
        <v>97.282608695652172</v>
      </c>
      <c r="P238" s="20">
        <v>97.282608695652172</v>
      </c>
      <c r="Q238" s="20">
        <v>99.456521739130437</v>
      </c>
      <c r="R238" s="20">
        <v>98.913043478260875</v>
      </c>
      <c r="S238" s="20">
        <v>97.826086956521735</v>
      </c>
      <c r="T238" s="213">
        <v>98.913043478260875</v>
      </c>
      <c r="U238" s="211" t="s">
        <v>941</v>
      </c>
      <c r="V238" s="212">
        <v>95.534090909090907</v>
      </c>
      <c r="W238" s="20">
        <v>93.181818181818187</v>
      </c>
      <c r="X238" s="20">
        <v>95.454545454545453</v>
      </c>
      <c r="Y238" s="20">
        <v>94.318181818181813</v>
      </c>
      <c r="Z238" s="20">
        <v>97.727272727272734</v>
      </c>
      <c r="AA238" s="20">
        <v>97.727272727272734</v>
      </c>
      <c r="AB238" s="20">
        <v>94.318181818181813</v>
      </c>
      <c r="AC238" s="213">
        <v>96.590909090909093</v>
      </c>
      <c r="AD238" s="211" t="s">
        <v>867</v>
      </c>
      <c r="AE238" s="212">
        <v>97.476785714285711</v>
      </c>
      <c r="AF238" s="20">
        <v>96.428571428571431</v>
      </c>
      <c r="AG238" s="20">
        <v>98.214285714285708</v>
      </c>
      <c r="AH238" s="20">
        <v>98.214285714285708</v>
      </c>
      <c r="AI238" s="20">
        <v>98.214285714285708</v>
      </c>
      <c r="AJ238" s="20">
        <v>98.214285714285708</v>
      </c>
      <c r="AK238" s="20">
        <v>94.642857142857139</v>
      </c>
      <c r="AL238" s="213">
        <v>98.07692307692308</v>
      </c>
    </row>
    <row r="239" spans="1:38" ht="15" customHeight="1">
      <c r="A239" s="69"/>
      <c r="B239" s="76" t="s">
        <v>210</v>
      </c>
      <c r="C239" s="211" t="s">
        <v>1005</v>
      </c>
      <c r="D239" s="212">
        <v>94.721428571428589</v>
      </c>
      <c r="E239" s="20">
        <v>92.857142857142861</v>
      </c>
      <c r="F239" s="20">
        <v>94.480519480519476</v>
      </c>
      <c r="G239" s="20">
        <v>95.779220779220779</v>
      </c>
      <c r="H239" s="20">
        <v>96.428571428571431</v>
      </c>
      <c r="I239" s="20">
        <v>95.779220779220779</v>
      </c>
      <c r="J239" s="20">
        <v>93.506493506493513</v>
      </c>
      <c r="K239" s="213">
        <v>94.805194805194802</v>
      </c>
      <c r="L239" s="211" t="s">
        <v>953</v>
      </c>
      <c r="M239" s="212">
        <v>93.575595238095261</v>
      </c>
      <c r="N239" s="20">
        <v>92.261904761904759</v>
      </c>
      <c r="O239" s="20">
        <v>93.452380952380949</v>
      </c>
      <c r="P239" s="20">
        <v>95.238095238095241</v>
      </c>
      <c r="Q239" s="20">
        <v>95.833333333333329</v>
      </c>
      <c r="R239" s="20">
        <v>95.238095238095241</v>
      </c>
      <c r="S239" s="20">
        <v>91.666666666666671</v>
      </c>
      <c r="T239" s="213">
        <v>91.666666666666671</v>
      </c>
      <c r="U239" s="211" t="s">
        <v>941</v>
      </c>
      <c r="V239" s="212">
        <v>96.753409090909088</v>
      </c>
      <c r="W239" s="20">
        <v>93.181818181818187</v>
      </c>
      <c r="X239" s="20">
        <v>96.590909090909093</v>
      </c>
      <c r="Y239" s="20">
        <v>97.727272727272734</v>
      </c>
      <c r="Z239" s="20">
        <v>97.727272727272734</v>
      </c>
      <c r="AA239" s="20">
        <v>96.590909090909093</v>
      </c>
      <c r="AB239" s="20">
        <v>96.590909090909093</v>
      </c>
      <c r="AC239" s="213">
        <v>100</v>
      </c>
      <c r="AD239" s="211" t="s">
        <v>866</v>
      </c>
      <c r="AE239" s="212">
        <v>94.984615384615381</v>
      </c>
      <c r="AF239" s="20">
        <v>94.230769230769226</v>
      </c>
      <c r="AG239" s="20">
        <v>94.230769230769226</v>
      </c>
      <c r="AH239" s="20">
        <v>94.230769230769226</v>
      </c>
      <c r="AI239" s="20">
        <v>96.15384615384616</v>
      </c>
      <c r="AJ239" s="20">
        <v>96.15384615384616</v>
      </c>
      <c r="AK239" s="20">
        <v>94.230769230769226</v>
      </c>
      <c r="AL239" s="213">
        <v>96.15384615384616</v>
      </c>
    </row>
    <row r="240" spans="1:38" ht="15" customHeight="1">
      <c r="A240" s="69"/>
      <c r="B240" s="76" t="s">
        <v>211</v>
      </c>
      <c r="C240" s="211" t="s">
        <v>1009</v>
      </c>
      <c r="D240" s="212">
        <v>94.125842696629221</v>
      </c>
      <c r="E240" s="20">
        <v>91.853932584269657</v>
      </c>
      <c r="F240" s="20">
        <v>92.977528089887642</v>
      </c>
      <c r="G240" s="20">
        <v>93.82022471910112</v>
      </c>
      <c r="H240" s="20">
        <v>96.629213483146074</v>
      </c>
      <c r="I240" s="20">
        <v>96.629213483146074</v>
      </c>
      <c r="J240" s="20">
        <v>93.258426966292134</v>
      </c>
      <c r="K240" s="213">
        <v>94.943820224719104</v>
      </c>
      <c r="L240" s="211" t="s">
        <v>956</v>
      </c>
      <c r="M240" s="212">
        <v>93.389500000000012</v>
      </c>
      <c r="N240" s="20">
        <v>89.5</v>
      </c>
      <c r="O240" s="20">
        <v>91.5</v>
      </c>
      <c r="P240" s="20">
        <v>92.5</v>
      </c>
      <c r="Q240" s="20">
        <v>97</v>
      </c>
      <c r="R240" s="20">
        <v>97.5</v>
      </c>
      <c r="S240" s="20">
        <v>92.5</v>
      </c>
      <c r="T240" s="213">
        <v>95.5</v>
      </c>
      <c r="U240" s="211" t="s">
        <v>873</v>
      </c>
      <c r="V240" s="212">
        <v>93.894230769230774</v>
      </c>
      <c r="W240" s="20">
        <v>94.230769230769226</v>
      </c>
      <c r="X240" s="20">
        <v>94.230769230769226</v>
      </c>
      <c r="Y240" s="20">
        <v>94.230769230769226</v>
      </c>
      <c r="Z240" s="20">
        <v>94.230769230769226</v>
      </c>
      <c r="AA240" s="20">
        <v>95.192307692307693</v>
      </c>
      <c r="AB240" s="20">
        <v>92.307692307692307</v>
      </c>
      <c r="AC240" s="213">
        <v>92.307692307692307</v>
      </c>
      <c r="AD240" s="211" t="s">
        <v>866</v>
      </c>
      <c r="AE240" s="212">
        <v>97.421153846153842</v>
      </c>
      <c r="AF240" s="20">
        <v>96.15384615384616</v>
      </c>
      <c r="AG240" s="20">
        <v>96.15384615384616</v>
      </c>
      <c r="AH240" s="20">
        <v>98.07692307692308</v>
      </c>
      <c r="AI240" s="20">
        <v>100</v>
      </c>
      <c r="AJ240" s="20">
        <v>96.15384615384616</v>
      </c>
      <c r="AK240" s="20">
        <v>98.07692307692308</v>
      </c>
      <c r="AL240" s="213">
        <v>98.07692307692308</v>
      </c>
    </row>
    <row r="241" spans="1:38" ht="15" customHeight="1">
      <c r="A241" s="69"/>
      <c r="B241" s="76" t="s">
        <v>212</v>
      </c>
      <c r="C241" s="211" t="s">
        <v>1044</v>
      </c>
      <c r="D241" s="212">
        <v>97.297608695652173</v>
      </c>
      <c r="E241" s="20">
        <v>95.869565217391298</v>
      </c>
      <c r="F241" s="20">
        <v>96.739130434782609</v>
      </c>
      <c r="G241" s="20">
        <v>98.478260869565219</v>
      </c>
      <c r="H241" s="20">
        <v>98.913043478260875</v>
      </c>
      <c r="I241" s="20">
        <v>98.245614035087726</v>
      </c>
      <c r="J241" s="20">
        <v>95.652173913043484</v>
      </c>
      <c r="K241" s="213">
        <v>97.608695652173907</v>
      </c>
      <c r="L241" s="211" t="s">
        <v>983</v>
      </c>
      <c r="M241" s="212">
        <v>96.729545454545445</v>
      </c>
      <c r="N241" s="20">
        <v>93.939393939393938</v>
      </c>
      <c r="O241" s="20">
        <v>95.454545454545453</v>
      </c>
      <c r="P241" s="20">
        <v>97.727272727272734</v>
      </c>
      <c r="Q241" s="20">
        <v>98.484848484848484</v>
      </c>
      <c r="R241" s="20">
        <v>98.106060606060609</v>
      </c>
      <c r="S241" s="20">
        <v>96.590909090909093</v>
      </c>
      <c r="T241" s="213">
        <v>98.106060606060609</v>
      </c>
      <c r="U241" s="211" t="s">
        <v>855</v>
      </c>
      <c r="V241" s="212">
        <v>97.777941176470591</v>
      </c>
      <c r="W241" s="20">
        <v>98.529411764705884</v>
      </c>
      <c r="X241" s="20">
        <v>97.794117647058826</v>
      </c>
      <c r="Y241" s="20">
        <v>99.264705882352942</v>
      </c>
      <c r="Z241" s="20">
        <v>99.264705882352942</v>
      </c>
      <c r="AA241" s="20">
        <v>97.727272727272734</v>
      </c>
      <c r="AB241" s="20">
        <v>94.852941176470594</v>
      </c>
      <c r="AC241" s="213">
        <v>96.32352941176471</v>
      </c>
      <c r="AD241" s="211" t="s">
        <v>870</v>
      </c>
      <c r="AE241" s="212">
        <v>98.708333333333329</v>
      </c>
      <c r="AF241" s="20">
        <v>98.333333333333329</v>
      </c>
      <c r="AG241" s="20">
        <v>100</v>
      </c>
      <c r="AH241" s="20">
        <v>100</v>
      </c>
      <c r="AI241" s="20">
        <v>100</v>
      </c>
      <c r="AJ241" s="20">
        <v>100</v>
      </c>
      <c r="AK241" s="20">
        <v>93.333333333333329</v>
      </c>
      <c r="AL241" s="213">
        <v>98.333333333333329</v>
      </c>
    </row>
    <row r="242" spans="1:38" ht="15" customHeight="1">
      <c r="A242" s="69"/>
      <c r="B242" s="76" t="s">
        <v>213</v>
      </c>
      <c r="C242" s="211" t="s">
        <v>851</v>
      </c>
      <c r="D242" s="212">
        <v>93.247039473684197</v>
      </c>
      <c r="E242" s="20">
        <v>89.80263157894737</v>
      </c>
      <c r="F242" s="20">
        <v>92.10526315789474</v>
      </c>
      <c r="G242" s="20">
        <v>93.75</v>
      </c>
      <c r="H242" s="20">
        <v>95.39473684210526</v>
      </c>
      <c r="I242" s="20">
        <v>94.40789473684211</v>
      </c>
      <c r="J242" s="20">
        <v>93.09210526315789</v>
      </c>
      <c r="K242" s="213">
        <v>95.723684210526315</v>
      </c>
      <c r="L242" s="211" t="s">
        <v>953</v>
      </c>
      <c r="M242" s="212">
        <v>93.328571428571408</v>
      </c>
      <c r="N242" s="20">
        <v>87.5</v>
      </c>
      <c r="O242" s="20">
        <v>91.071428571428569</v>
      </c>
      <c r="P242" s="20">
        <v>95.238095238095241</v>
      </c>
      <c r="Q242" s="20">
        <v>96.428571428571431</v>
      </c>
      <c r="R242" s="20">
        <v>95.238095238095241</v>
      </c>
      <c r="S242" s="20">
        <v>92.857142857142861</v>
      </c>
      <c r="T242" s="213">
        <v>97.61904761904762</v>
      </c>
      <c r="U242" s="211" t="s">
        <v>941</v>
      </c>
      <c r="V242" s="212">
        <v>95.089772727272717</v>
      </c>
      <c r="W242" s="20">
        <v>94.318181818181813</v>
      </c>
      <c r="X242" s="20">
        <v>95.454545454545453</v>
      </c>
      <c r="Y242" s="20">
        <v>93.181818181818187</v>
      </c>
      <c r="Z242" s="20">
        <v>96.590909090909093</v>
      </c>
      <c r="AA242" s="20">
        <v>95.454545454545453</v>
      </c>
      <c r="AB242" s="20">
        <v>95.454545454545453</v>
      </c>
      <c r="AC242" s="213">
        <v>95.454545454545453</v>
      </c>
      <c r="AD242" s="211" t="s">
        <v>857</v>
      </c>
      <c r="AE242" s="212">
        <v>89.583333333333329</v>
      </c>
      <c r="AF242" s="20">
        <v>89.583333333333329</v>
      </c>
      <c r="AG242" s="20">
        <v>89.583333333333329</v>
      </c>
      <c r="AH242" s="20">
        <v>89.583333333333329</v>
      </c>
      <c r="AI242" s="20">
        <v>89.583333333333329</v>
      </c>
      <c r="AJ242" s="20">
        <v>89.583333333333329</v>
      </c>
      <c r="AK242" s="20">
        <v>89.583333333333329</v>
      </c>
      <c r="AL242" s="213">
        <v>89.583333333333329</v>
      </c>
    </row>
    <row r="243" spans="1:38" ht="15" customHeight="1">
      <c r="A243" s="655"/>
      <c r="B243" s="76" t="s">
        <v>214</v>
      </c>
      <c r="C243" s="211" t="s">
        <v>1223</v>
      </c>
      <c r="D243" s="212">
        <v>93.961792452830139</v>
      </c>
      <c r="E243" s="20">
        <v>91.037735849056602</v>
      </c>
      <c r="F243" s="20">
        <v>92.216981132075475</v>
      </c>
      <c r="G243" s="20">
        <v>93.867924528301884</v>
      </c>
      <c r="H243" s="20">
        <v>96.462264150943398</v>
      </c>
      <c r="I243" s="20">
        <v>95.518867924528308</v>
      </c>
      <c r="J243" s="20">
        <v>94.575471698113205</v>
      </c>
      <c r="K243" s="213">
        <v>95.518867924528308</v>
      </c>
      <c r="L243" s="211" t="s">
        <v>990</v>
      </c>
      <c r="M243" s="212">
        <v>94.118951612903217</v>
      </c>
      <c r="N243" s="20">
        <v>91.129032258064512</v>
      </c>
      <c r="O243" s="20">
        <v>92.338709677419359</v>
      </c>
      <c r="P243" s="20">
        <v>94.354838709677423</v>
      </c>
      <c r="Q243" s="20">
        <v>95.967741935483872</v>
      </c>
      <c r="R243" s="20">
        <v>96.370967741935488</v>
      </c>
      <c r="S243" s="20">
        <v>94.354838709677423</v>
      </c>
      <c r="T243" s="213">
        <v>95.967741935483872</v>
      </c>
      <c r="U243" s="211" t="s">
        <v>876</v>
      </c>
      <c r="V243" s="212">
        <v>95.078125</v>
      </c>
      <c r="W243" s="20">
        <v>93.75</v>
      </c>
      <c r="X243" s="20">
        <v>94.53125</v>
      </c>
      <c r="Y243" s="20">
        <v>92.1875</v>
      </c>
      <c r="Z243" s="20">
        <v>97.65625</v>
      </c>
      <c r="AA243" s="20">
        <v>95.3125</v>
      </c>
      <c r="AB243" s="20">
        <v>96.875</v>
      </c>
      <c r="AC243" s="213">
        <v>96.09375</v>
      </c>
      <c r="AD243" s="211" t="s">
        <v>857</v>
      </c>
      <c r="AE243" s="212">
        <v>90.172916666666652</v>
      </c>
      <c r="AF243" s="20">
        <v>83.333333333333329</v>
      </c>
      <c r="AG243" s="20">
        <v>85.416666666666671</v>
      </c>
      <c r="AH243" s="20">
        <v>95.833333333333329</v>
      </c>
      <c r="AI243" s="20">
        <v>95.833333333333329</v>
      </c>
      <c r="AJ243" s="20">
        <v>91.666666666666671</v>
      </c>
      <c r="AK243" s="20">
        <v>89.583333333333329</v>
      </c>
      <c r="AL243" s="213">
        <v>91.666666666666671</v>
      </c>
    </row>
    <row r="244" spans="1:38" ht="15" customHeight="1">
      <c r="A244" s="74" t="s">
        <v>1075</v>
      </c>
      <c r="B244" s="75"/>
      <c r="C244" s="53" t="s">
        <v>1338</v>
      </c>
      <c r="D244" s="54">
        <v>94.870162778044403</v>
      </c>
      <c r="E244" s="47">
        <v>93.211488250652735</v>
      </c>
      <c r="F244" s="47">
        <v>94.125326370757179</v>
      </c>
      <c r="G244" s="47">
        <v>95.561357702349866</v>
      </c>
      <c r="H244" s="47">
        <v>96.866840731070496</v>
      </c>
      <c r="I244" s="47">
        <v>96.118421052631575</v>
      </c>
      <c r="J244" s="47">
        <v>92.539267015706812</v>
      </c>
      <c r="K244" s="55">
        <v>96.736292428198439</v>
      </c>
      <c r="L244" s="53" t="s">
        <v>1339</v>
      </c>
      <c r="M244" s="54">
        <v>95.116965605178692</v>
      </c>
      <c r="N244" s="47">
        <v>93.378995433789953</v>
      </c>
      <c r="O244" s="47">
        <v>93.721461187214615</v>
      </c>
      <c r="P244" s="47">
        <v>96.575342465753423</v>
      </c>
      <c r="Q244" s="47">
        <v>97.602739726027394</v>
      </c>
      <c r="R244" s="47">
        <v>97.119815668202762</v>
      </c>
      <c r="S244" s="47">
        <v>91.743119266055047</v>
      </c>
      <c r="T244" s="55">
        <v>97.031963470319639</v>
      </c>
      <c r="U244" s="53" t="s">
        <v>1044</v>
      </c>
      <c r="V244" s="54">
        <v>94.430277186581492</v>
      </c>
      <c r="W244" s="47">
        <v>93.043478260869563</v>
      </c>
      <c r="X244" s="47">
        <v>94.565217391304344</v>
      </c>
      <c r="Y244" s="47">
        <v>94.782608695652172</v>
      </c>
      <c r="Z244" s="47">
        <v>96.086956521739125</v>
      </c>
      <c r="AA244" s="47">
        <v>94.736842105263165</v>
      </c>
      <c r="AB244" s="47">
        <v>92.391304347826093</v>
      </c>
      <c r="AC244" s="55">
        <v>95.869565217391298</v>
      </c>
      <c r="AD244" s="53" t="s">
        <v>1095</v>
      </c>
      <c r="AE244" s="54">
        <v>94.799489795918376</v>
      </c>
      <c r="AF244" s="47">
        <v>92.857142857142861</v>
      </c>
      <c r="AG244" s="47">
        <v>94.897959183673464</v>
      </c>
      <c r="AH244" s="47">
        <v>92.857142857142861</v>
      </c>
      <c r="AI244" s="47">
        <v>95.408163265306129</v>
      </c>
      <c r="AJ244" s="47">
        <v>94.897959183673464</v>
      </c>
      <c r="AK244" s="47">
        <v>96.428571428571431</v>
      </c>
      <c r="AL244" s="55">
        <v>97.448979591836732</v>
      </c>
    </row>
    <row r="245" spans="1:38" ht="15" customHeight="1">
      <c r="A245" s="854" t="s">
        <v>233</v>
      </c>
      <c r="B245" s="76" t="s">
        <v>1</v>
      </c>
      <c r="C245" s="211" t="s">
        <v>1340</v>
      </c>
      <c r="D245" s="212">
        <v>95.173153651903661</v>
      </c>
      <c r="E245" s="20">
        <v>93.4375</v>
      </c>
      <c r="F245" s="20">
        <v>94.479166666666671</v>
      </c>
      <c r="G245" s="20">
        <v>96.145833333333329</v>
      </c>
      <c r="H245" s="20">
        <v>97.1875</v>
      </c>
      <c r="I245" s="20">
        <v>96.65271966527196</v>
      </c>
      <c r="J245" s="20">
        <v>92.291666666666671</v>
      </c>
      <c r="K245" s="213">
        <v>96.979166666666671</v>
      </c>
      <c r="L245" s="211" t="s">
        <v>1088</v>
      </c>
      <c r="M245" s="212">
        <v>95.268661971830994</v>
      </c>
      <c r="N245" s="20">
        <v>93.133802816901408</v>
      </c>
      <c r="O245" s="20">
        <v>94.014084507042256</v>
      </c>
      <c r="P245" s="20">
        <v>97.007042253521121</v>
      </c>
      <c r="Q245" s="20">
        <v>97.887323943661968</v>
      </c>
      <c r="R245" s="20">
        <v>97.359154929577471</v>
      </c>
      <c r="S245" s="20">
        <v>91.549295774647888</v>
      </c>
      <c r="T245" s="213">
        <v>97.183098591549296</v>
      </c>
      <c r="U245" s="211" t="s">
        <v>954</v>
      </c>
      <c r="V245" s="212">
        <v>94.234519948650387</v>
      </c>
      <c r="W245" s="20">
        <v>92.753623188405797</v>
      </c>
      <c r="X245" s="20">
        <v>93.840579710144922</v>
      </c>
      <c r="Y245" s="20">
        <v>94.20289855072464</v>
      </c>
      <c r="Z245" s="20">
        <v>96.376811594202906</v>
      </c>
      <c r="AA245" s="20">
        <v>94.852941176470594</v>
      </c>
      <c r="AB245" s="20">
        <v>92.391304347826093</v>
      </c>
      <c r="AC245" s="213">
        <v>96.014492753623188</v>
      </c>
      <c r="AD245" s="211" t="s">
        <v>938</v>
      </c>
      <c r="AE245" s="212">
        <v>96.938793103448276</v>
      </c>
      <c r="AF245" s="20">
        <v>96.551724137931032</v>
      </c>
      <c r="AG245" s="20">
        <v>98.275862068965523</v>
      </c>
      <c r="AH245" s="20">
        <v>96.551724137931032</v>
      </c>
      <c r="AI245" s="20">
        <v>95.689655172413794</v>
      </c>
      <c r="AJ245" s="20">
        <v>97.41379310344827</v>
      </c>
      <c r="AK245" s="20">
        <v>95.689655172413794</v>
      </c>
      <c r="AL245" s="213">
        <v>98.275862068965523</v>
      </c>
    </row>
    <row r="246" spans="1:38" ht="15" customHeight="1">
      <c r="A246" s="69"/>
      <c r="B246" s="79" t="s">
        <v>215</v>
      </c>
      <c r="C246" s="214" t="s">
        <v>1219</v>
      </c>
      <c r="D246" s="215">
        <v>94.361646626112744</v>
      </c>
      <c r="E246" s="136">
        <v>92.832167832167826</v>
      </c>
      <c r="F246" s="136">
        <v>93.531468531468533</v>
      </c>
      <c r="G246" s="136">
        <v>94.580419580419587</v>
      </c>
      <c r="H246" s="136">
        <v>96.328671328671334</v>
      </c>
      <c r="I246" s="136">
        <v>95.212765957446805</v>
      </c>
      <c r="J246" s="136">
        <v>92.957746478873233</v>
      </c>
      <c r="K246" s="216">
        <v>96.328671328671334</v>
      </c>
      <c r="L246" s="214" t="s">
        <v>1005</v>
      </c>
      <c r="M246" s="215">
        <v>94.837213864079516</v>
      </c>
      <c r="N246" s="136">
        <v>93.831168831168824</v>
      </c>
      <c r="O246" s="136">
        <v>93.181818181818187</v>
      </c>
      <c r="P246" s="136">
        <v>95.779220779220779</v>
      </c>
      <c r="Q246" s="136">
        <v>97.077922077922082</v>
      </c>
      <c r="R246" s="136">
        <v>96.666666666666671</v>
      </c>
      <c r="S246" s="136">
        <v>92.10526315789474</v>
      </c>
      <c r="T246" s="216">
        <v>96.753246753246756</v>
      </c>
      <c r="U246" s="214" t="s">
        <v>1285</v>
      </c>
      <c r="V246" s="215">
        <v>94.723913043478262</v>
      </c>
      <c r="W246" s="136">
        <v>93.478260869565219</v>
      </c>
      <c r="X246" s="136">
        <v>95.652173913043484</v>
      </c>
      <c r="Y246" s="136">
        <v>95.652173913043484</v>
      </c>
      <c r="Z246" s="136">
        <v>95.652173913043484</v>
      </c>
      <c r="AA246" s="136">
        <v>94.565217391304344</v>
      </c>
      <c r="AB246" s="136">
        <v>92.391304347826093</v>
      </c>
      <c r="AC246" s="216">
        <v>95.652173913043484</v>
      </c>
      <c r="AD246" s="214" t="s">
        <v>860</v>
      </c>
      <c r="AE246" s="215">
        <v>91.697500000000005</v>
      </c>
      <c r="AF246" s="136">
        <v>87.5</v>
      </c>
      <c r="AG246" s="136">
        <v>90</v>
      </c>
      <c r="AH246" s="136">
        <v>87.5</v>
      </c>
      <c r="AI246" s="136">
        <v>95</v>
      </c>
      <c r="AJ246" s="136">
        <v>91.25</v>
      </c>
      <c r="AK246" s="136">
        <v>97.5</v>
      </c>
      <c r="AL246" s="216">
        <v>96.25</v>
      </c>
    </row>
    <row r="247" spans="1:38" ht="15" customHeight="1" thickBot="1">
      <c r="A247" s="68"/>
      <c r="B247" s="77" t="s">
        <v>295</v>
      </c>
      <c r="C247" s="217" t="s">
        <v>858</v>
      </c>
      <c r="D247" s="218" t="s">
        <v>858</v>
      </c>
      <c r="E247" s="29" t="s">
        <v>858</v>
      </c>
      <c r="F247" s="29" t="s">
        <v>858</v>
      </c>
      <c r="G247" s="29" t="s">
        <v>858</v>
      </c>
      <c r="H247" s="29" t="s">
        <v>858</v>
      </c>
      <c r="I247" s="29" t="s">
        <v>858</v>
      </c>
      <c r="J247" s="29" t="s">
        <v>858</v>
      </c>
      <c r="K247" s="219" t="s">
        <v>858</v>
      </c>
      <c r="L247" s="217" t="s">
        <v>858</v>
      </c>
      <c r="M247" s="218" t="s">
        <v>858</v>
      </c>
      <c r="N247" s="29" t="s">
        <v>858</v>
      </c>
      <c r="O247" s="29" t="s">
        <v>858</v>
      </c>
      <c r="P247" s="29" t="s">
        <v>858</v>
      </c>
      <c r="Q247" s="29" t="s">
        <v>858</v>
      </c>
      <c r="R247" s="29" t="s">
        <v>858</v>
      </c>
      <c r="S247" s="29" t="s">
        <v>858</v>
      </c>
      <c r="T247" s="219" t="s">
        <v>858</v>
      </c>
      <c r="U247" s="217" t="s">
        <v>858</v>
      </c>
      <c r="V247" s="218" t="s">
        <v>858</v>
      </c>
      <c r="W247" s="29" t="s">
        <v>858</v>
      </c>
      <c r="X247" s="29" t="s">
        <v>858</v>
      </c>
      <c r="Y247" s="29" t="s">
        <v>858</v>
      </c>
      <c r="Z247" s="29" t="s">
        <v>858</v>
      </c>
      <c r="AA247" s="29" t="s">
        <v>858</v>
      </c>
      <c r="AB247" s="29" t="s">
        <v>858</v>
      </c>
      <c r="AC247" s="219" t="s">
        <v>858</v>
      </c>
      <c r="AD247" s="217" t="s">
        <v>858</v>
      </c>
      <c r="AE247" s="218" t="s">
        <v>858</v>
      </c>
      <c r="AF247" s="29" t="s">
        <v>858</v>
      </c>
      <c r="AG247" s="29" t="s">
        <v>858</v>
      </c>
      <c r="AH247" s="29" t="s">
        <v>858</v>
      </c>
      <c r="AI247" s="29" t="s">
        <v>858</v>
      </c>
      <c r="AJ247" s="29" t="s">
        <v>858</v>
      </c>
      <c r="AK247" s="29" t="s">
        <v>858</v>
      </c>
      <c r="AL247" s="219" t="s">
        <v>858</v>
      </c>
    </row>
  </sheetData>
  <mergeCells count="30">
    <mergeCell ref="M12:M13"/>
    <mergeCell ref="N12:R12"/>
    <mergeCell ref="S12:T12"/>
    <mergeCell ref="L11:T11"/>
    <mergeCell ref="AF12:AJ12"/>
    <mergeCell ref="U12:U13"/>
    <mergeCell ref="V12:V13"/>
    <mergeCell ref="W12:AA12"/>
    <mergeCell ref="L12:L13"/>
    <mergeCell ref="AB12:AC12"/>
    <mergeCell ref="AD12:AD13"/>
    <mergeCell ref="AE12:AE13"/>
    <mergeCell ref="U11:AC11"/>
    <mergeCell ref="AD11:AL11"/>
    <mergeCell ref="AK12:AL12"/>
    <mergeCell ref="A8:K8"/>
    <mergeCell ref="A9:K9"/>
    <mergeCell ref="A11:A13"/>
    <mergeCell ref="B11:B13"/>
    <mergeCell ref="C11:K11"/>
    <mergeCell ref="C12:C13"/>
    <mergeCell ref="D12:D13"/>
    <mergeCell ref="E12:I12"/>
    <mergeCell ref="J12:K12"/>
    <mergeCell ref="A7:K7"/>
    <mergeCell ref="A1:K1"/>
    <mergeCell ref="A3:K3"/>
    <mergeCell ref="A4:K4"/>
    <mergeCell ref="A5:K5"/>
    <mergeCell ref="A6:K6"/>
  </mergeCells>
  <phoneticPr fontId="23" type="noConversion"/>
  <pageMargins left="0.7" right="0.7" top="0.75" bottom="0.75" header="0.3" footer="0.3"/>
  <pageSetup paperSize="9" scale="97" orientation="portrait" horizontalDpi="4294967293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AA246"/>
  <sheetViews>
    <sheetView workbookViewId="0">
      <selection sqref="A1:XFD1048576"/>
    </sheetView>
  </sheetViews>
  <sheetFormatPr defaultRowHeight="11.25"/>
  <cols>
    <col min="1" max="1" width="6.875" style="16" customWidth="1"/>
    <col min="2" max="2" width="11.375" style="16" customWidth="1"/>
    <col min="3" max="4" width="5.625" style="16" customWidth="1"/>
    <col min="5" max="5" width="5.625" style="121" customWidth="1"/>
    <col min="6" max="26" width="5.625" style="16" customWidth="1"/>
    <col min="27" max="48" width="5" style="16" customWidth="1"/>
    <col min="49" max="16384" width="9" style="16"/>
  </cols>
  <sheetData>
    <row r="1" spans="1:27" ht="20.25">
      <c r="A1" s="859" t="s">
        <v>1341</v>
      </c>
      <c r="B1" s="859"/>
      <c r="C1" s="859"/>
      <c r="D1" s="859"/>
      <c r="E1" s="859"/>
      <c r="F1" s="859"/>
      <c r="G1" s="859"/>
      <c r="H1" s="859"/>
      <c r="I1" s="859"/>
      <c r="J1" s="859"/>
      <c r="K1" s="320">
        <f>SUM(K3:K9)</f>
        <v>1</v>
      </c>
      <c r="L1" s="320">
        <f>SUM(L3:L9)</f>
        <v>1</v>
      </c>
      <c r="M1" s="92"/>
    </row>
    <row r="2" spans="1:27">
      <c r="K2" s="57" t="s">
        <v>1342</v>
      </c>
      <c r="L2" s="57" t="s">
        <v>1236</v>
      </c>
      <c r="AA2" s="545"/>
    </row>
    <row r="3" spans="1:27" ht="15" customHeight="1">
      <c r="A3" s="992" t="s">
        <v>1237</v>
      </c>
      <c r="B3" s="992"/>
      <c r="C3" s="992"/>
      <c r="D3" s="992"/>
      <c r="E3" s="992"/>
      <c r="F3" s="992"/>
      <c r="G3" s="992"/>
      <c r="H3" s="992"/>
      <c r="I3" s="992"/>
      <c r="J3" s="992"/>
      <c r="K3" s="58">
        <v>0.183</v>
      </c>
      <c r="L3" s="546">
        <v>0.22289890377588309</v>
      </c>
      <c r="M3" s="321"/>
      <c r="P3" s="321"/>
    </row>
    <row r="4" spans="1:27" ht="15" customHeight="1">
      <c r="A4" s="992" t="s">
        <v>1343</v>
      </c>
      <c r="B4" s="992"/>
      <c r="C4" s="992"/>
      <c r="D4" s="992"/>
      <c r="E4" s="992"/>
      <c r="F4" s="992"/>
      <c r="G4" s="992"/>
      <c r="H4" s="992"/>
      <c r="I4" s="992"/>
      <c r="J4" s="992"/>
      <c r="K4" s="56">
        <v>0.16</v>
      </c>
      <c r="L4" s="139">
        <v>0.19488428745432401</v>
      </c>
      <c r="M4" s="321"/>
      <c r="P4" s="321"/>
    </row>
    <row r="5" spans="1:27" ht="15" customHeight="1">
      <c r="A5" s="992" t="s">
        <v>1344</v>
      </c>
      <c r="B5" s="992"/>
      <c r="C5" s="992"/>
      <c r="D5" s="992"/>
      <c r="E5" s="992"/>
      <c r="F5" s="992"/>
      <c r="G5" s="992"/>
      <c r="H5" s="992"/>
      <c r="I5" s="992"/>
      <c r="J5" s="992"/>
      <c r="K5" s="56">
        <v>0.184</v>
      </c>
      <c r="L5" s="139">
        <v>0.22411693057247262</v>
      </c>
      <c r="M5" s="321"/>
      <c r="P5" s="321"/>
    </row>
    <row r="6" spans="1:27" ht="15" customHeight="1">
      <c r="A6" s="992" t="s">
        <v>1345</v>
      </c>
      <c r="B6" s="992"/>
      <c r="C6" s="992"/>
      <c r="D6" s="992"/>
      <c r="E6" s="992"/>
      <c r="F6" s="992"/>
      <c r="G6" s="992"/>
      <c r="H6" s="992"/>
      <c r="I6" s="992"/>
      <c r="J6" s="992"/>
      <c r="K6" s="56">
        <v>0.151</v>
      </c>
      <c r="L6" s="139">
        <v>0.18392204628501826</v>
      </c>
      <c r="M6" s="321"/>
      <c r="P6" s="321"/>
    </row>
    <row r="7" spans="1:27" ht="15" customHeight="1">
      <c r="A7" s="992" t="s">
        <v>1238</v>
      </c>
      <c r="B7" s="992"/>
      <c r="C7" s="992"/>
      <c r="D7" s="992"/>
      <c r="E7" s="992"/>
      <c r="F7" s="992"/>
      <c r="G7" s="992"/>
      <c r="H7" s="992"/>
      <c r="I7" s="992"/>
      <c r="J7" s="992"/>
      <c r="K7" s="56">
        <v>0.17899999999999999</v>
      </c>
      <c r="L7" s="57" t="s">
        <v>266</v>
      </c>
      <c r="M7" s="321"/>
      <c r="P7" s="321"/>
    </row>
    <row r="8" spans="1:27" ht="15" customHeight="1">
      <c r="A8" s="1011" t="s">
        <v>1346</v>
      </c>
      <c r="B8" s="1011"/>
      <c r="C8" s="1011"/>
      <c r="D8" s="1011"/>
      <c r="E8" s="1011"/>
      <c r="F8" s="1011"/>
      <c r="G8" s="1011"/>
      <c r="H8" s="1011"/>
      <c r="I8" s="1011"/>
      <c r="J8" s="1011"/>
      <c r="K8" s="56">
        <v>0.14299999999999999</v>
      </c>
      <c r="L8" s="139">
        <v>0.17417783191230207</v>
      </c>
      <c r="M8" s="321"/>
      <c r="P8" s="321"/>
    </row>
    <row r="9" spans="1:27" ht="12" thickBot="1">
      <c r="A9" s="121"/>
      <c r="B9" s="44"/>
      <c r="C9" s="155"/>
      <c r="D9" s="155"/>
      <c r="E9" s="155"/>
      <c r="F9" s="155"/>
      <c r="G9" s="155"/>
      <c r="H9" s="155"/>
      <c r="I9" s="155"/>
      <c r="J9" s="155"/>
    </row>
    <row r="10" spans="1:27" ht="17.25" customHeight="1" thickBot="1">
      <c r="A10" s="993" t="s">
        <v>222</v>
      </c>
      <c r="B10" s="994" t="s">
        <v>568</v>
      </c>
      <c r="C10" s="995" t="s">
        <v>1341</v>
      </c>
      <c r="D10" s="996"/>
      <c r="E10" s="996"/>
      <c r="F10" s="996"/>
      <c r="G10" s="996"/>
      <c r="H10" s="996"/>
      <c r="I10" s="996"/>
      <c r="J10" s="996"/>
      <c r="K10" s="995" t="s">
        <v>1239</v>
      </c>
      <c r="L10" s="996"/>
      <c r="M10" s="996"/>
      <c r="N10" s="996"/>
      <c r="O10" s="996"/>
      <c r="P10" s="996"/>
      <c r="Q10" s="996"/>
      <c r="R10" s="996"/>
      <c r="S10" s="995" t="s">
        <v>1072</v>
      </c>
      <c r="T10" s="996"/>
      <c r="U10" s="996"/>
      <c r="V10" s="996"/>
      <c r="W10" s="996"/>
      <c r="X10" s="996"/>
      <c r="Y10" s="996"/>
      <c r="Z10" s="997"/>
    </row>
    <row r="11" spans="1:27" ht="15" customHeight="1">
      <c r="A11" s="993"/>
      <c r="B11" s="994"/>
      <c r="C11" s="998" t="s">
        <v>221</v>
      </c>
      <c r="D11" s="1005" t="s">
        <v>240</v>
      </c>
      <c r="E11" s="1003" t="s">
        <v>1347</v>
      </c>
      <c r="F11" s="1006"/>
      <c r="G11" s="1006"/>
      <c r="H11" s="1006" t="s">
        <v>653</v>
      </c>
      <c r="I11" s="1006"/>
      <c r="J11" s="1006"/>
      <c r="K11" s="998" t="s">
        <v>221</v>
      </c>
      <c r="L11" s="999" t="s">
        <v>240</v>
      </c>
      <c r="M11" s="1003" t="s">
        <v>1347</v>
      </c>
      <c r="N11" s="1006"/>
      <c r="O11" s="1006"/>
      <c r="P11" s="1006" t="s">
        <v>653</v>
      </c>
      <c r="Q11" s="1006"/>
      <c r="R11" s="1006"/>
      <c r="S11" s="1010" t="s">
        <v>221</v>
      </c>
      <c r="T11" s="1005" t="s">
        <v>240</v>
      </c>
      <c r="U11" s="1007" t="s">
        <v>1347</v>
      </c>
      <c r="V11" s="1008"/>
      <c r="W11" s="1008"/>
      <c r="X11" s="1008" t="s">
        <v>653</v>
      </c>
      <c r="Y11" s="1008"/>
      <c r="Z11" s="1009"/>
    </row>
    <row r="12" spans="1:27" ht="15" customHeight="1">
      <c r="A12" s="993"/>
      <c r="B12" s="994"/>
      <c r="C12" s="999"/>
      <c r="D12" s="1000"/>
      <c r="E12" s="839" t="s">
        <v>318</v>
      </c>
      <c r="F12" s="836" t="s">
        <v>655</v>
      </c>
      <c r="G12" s="836" t="s">
        <v>1273</v>
      </c>
      <c r="H12" s="836" t="s">
        <v>1240</v>
      </c>
      <c r="I12" s="836" t="s">
        <v>1274</v>
      </c>
      <c r="J12" s="836" t="s">
        <v>1275</v>
      </c>
      <c r="K12" s="999"/>
      <c r="L12" s="1000"/>
      <c r="M12" s="836" t="s">
        <v>318</v>
      </c>
      <c r="N12" s="836" t="s">
        <v>655</v>
      </c>
      <c r="O12" s="836" t="s">
        <v>1273</v>
      </c>
      <c r="P12" s="836" t="s">
        <v>1240</v>
      </c>
      <c r="Q12" s="836" t="s">
        <v>1274</v>
      </c>
      <c r="R12" s="836" t="s">
        <v>1275</v>
      </c>
      <c r="S12" s="999"/>
      <c r="T12" s="1000"/>
      <c r="U12" s="836" t="s">
        <v>318</v>
      </c>
      <c r="V12" s="836" t="s">
        <v>655</v>
      </c>
      <c r="W12" s="836" t="s">
        <v>1273</v>
      </c>
      <c r="X12" s="836" t="s">
        <v>1240</v>
      </c>
      <c r="Y12" s="836" t="s">
        <v>1274</v>
      </c>
      <c r="Z12" s="837" t="s">
        <v>1275</v>
      </c>
    </row>
    <row r="13" spans="1:27" ht="15" customHeight="1">
      <c r="A13" s="98" t="s">
        <v>1074</v>
      </c>
      <c r="B13" s="99"/>
      <c r="C13" s="230" t="s">
        <v>1348</v>
      </c>
      <c r="D13" s="101">
        <v>96.127124732856089</v>
      </c>
      <c r="E13" s="101">
        <v>94.838425214769302</v>
      </c>
      <c r="F13" s="101">
        <v>96.371678898560617</v>
      </c>
      <c r="G13" s="101">
        <v>95.748705694942259</v>
      </c>
      <c r="H13" s="101">
        <v>96.63480684986061</v>
      </c>
      <c r="I13" s="101">
        <v>95.753855519480524</v>
      </c>
      <c r="J13" s="101">
        <v>97.491039426523301</v>
      </c>
      <c r="K13" s="101" t="s">
        <v>1349</v>
      </c>
      <c r="L13" s="101">
        <v>95.860805600649144</v>
      </c>
      <c r="M13" s="101">
        <v>94.54646915584415</v>
      </c>
      <c r="N13" s="101">
        <v>96.012581168831176</v>
      </c>
      <c r="O13" s="101">
        <v>95.657467532467535</v>
      </c>
      <c r="P13" s="101">
        <v>96.423498376623371</v>
      </c>
      <c r="Q13" s="101">
        <v>95.753855519480524</v>
      </c>
      <c r="R13" s="101">
        <v>97.174310064935071</v>
      </c>
      <c r="S13" s="101" t="s">
        <v>1350</v>
      </c>
      <c r="T13" s="101">
        <v>96.230881605613575</v>
      </c>
      <c r="U13" s="101">
        <v>94.952170132026254</v>
      </c>
      <c r="V13" s="101">
        <v>96.511581943236621</v>
      </c>
      <c r="W13" s="101">
        <v>95.784251719503516</v>
      </c>
      <c r="X13" s="101">
        <v>96.71713178907423</v>
      </c>
      <c r="Y13" s="240" t="s">
        <v>1351</v>
      </c>
      <c r="Z13" s="102">
        <v>97.614435923788449</v>
      </c>
    </row>
    <row r="14" spans="1:27" ht="15" customHeight="1">
      <c r="A14" s="74" t="s">
        <v>1213</v>
      </c>
      <c r="B14" s="75"/>
      <c r="C14" s="231" t="s">
        <v>1352</v>
      </c>
      <c r="D14" s="54">
        <v>95.464409929738977</v>
      </c>
      <c r="E14" s="117">
        <v>93.801652892561989</v>
      </c>
      <c r="F14" s="47">
        <v>95.53202479338843</v>
      </c>
      <c r="G14" s="47">
        <v>95.067148760330582</v>
      </c>
      <c r="H14" s="47">
        <v>96.061466942148755</v>
      </c>
      <c r="I14" s="47">
        <v>94.679752066115697</v>
      </c>
      <c r="J14" s="47">
        <v>97.339876033057848</v>
      </c>
      <c r="K14" s="53" t="s">
        <v>1353</v>
      </c>
      <c r="L14" s="54">
        <v>94.496177685950443</v>
      </c>
      <c r="M14" s="47">
        <v>91.993801652892557</v>
      </c>
      <c r="N14" s="47">
        <v>94.318181818181813</v>
      </c>
      <c r="O14" s="47">
        <v>94.473140495867767</v>
      </c>
      <c r="P14" s="47">
        <v>95.299586776859499</v>
      </c>
      <c r="Q14" s="47">
        <v>94.679752066115697</v>
      </c>
      <c r="R14" s="47">
        <v>96.849173553719012</v>
      </c>
      <c r="S14" s="53" t="s">
        <v>1354</v>
      </c>
      <c r="T14" s="54">
        <v>95.787154011002102</v>
      </c>
      <c r="U14" s="47">
        <v>94.404269972451786</v>
      </c>
      <c r="V14" s="47">
        <v>95.936639118457293</v>
      </c>
      <c r="W14" s="47">
        <v>95.265151515151516</v>
      </c>
      <c r="X14" s="47">
        <v>96.315426997245183</v>
      </c>
      <c r="Y14" s="224" t="s">
        <v>1351</v>
      </c>
      <c r="Z14" s="55">
        <v>97.503443526170798</v>
      </c>
    </row>
    <row r="15" spans="1:27" ht="15" customHeight="1">
      <c r="A15" s="65" t="s">
        <v>226</v>
      </c>
      <c r="B15" s="76" t="s">
        <v>2</v>
      </c>
      <c r="C15" s="232" t="s">
        <v>955</v>
      </c>
      <c r="D15" s="212">
        <v>95.659675700284097</v>
      </c>
      <c r="E15" s="220">
        <v>94.602272727272734</v>
      </c>
      <c r="F15" s="20">
        <v>96.875</v>
      </c>
      <c r="G15" s="20">
        <v>96.022727272727266</v>
      </c>
      <c r="H15" s="20">
        <v>94.602272727272734</v>
      </c>
      <c r="I15" s="20">
        <v>94.318181818181813</v>
      </c>
      <c r="J15" s="20">
        <v>96.875</v>
      </c>
      <c r="K15" s="211" t="s">
        <v>941</v>
      </c>
      <c r="L15" s="212">
        <v>96.147727272727266</v>
      </c>
      <c r="M15" s="20">
        <v>95.454545454545453</v>
      </c>
      <c r="N15" s="20">
        <v>96.590909090909093</v>
      </c>
      <c r="O15" s="20">
        <v>96.590909090909093</v>
      </c>
      <c r="P15" s="20">
        <v>97.727272727272734</v>
      </c>
      <c r="Q15" s="20">
        <v>94.318181818181813</v>
      </c>
      <c r="R15" s="20">
        <v>96.590909090909093</v>
      </c>
      <c r="S15" s="211" t="s">
        <v>983</v>
      </c>
      <c r="T15" s="212">
        <v>95.496991842803027</v>
      </c>
      <c r="U15" s="20">
        <v>94.318181818181813</v>
      </c>
      <c r="V15" s="20">
        <v>96.969696969696969</v>
      </c>
      <c r="W15" s="20">
        <v>95.833333333333329</v>
      </c>
      <c r="X15" s="20">
        <v>93.560606060606062</v>
      </c>
      <c r="Y15" s="225" t="s">
        <v>1351</v>
      </c>
      <c r="Z15" s="213">
        <v>96.969696969696969</v>
      </c>
    </row>
    <row r="16" spans="1:27" ht="15" customHeight="1">
      <c r="A16" s="66"/>
      <c r="B16" s="76" t="s">
        <v>3</v>
      </c>
      <c r="C16" s="232" t="s">
        <v>955</v>
      </c>
      <c r="D16" s="212">
        <v>95.925167477840944</v>
      </c>
      <c r="E16" s="220">
        <v>94.602272727272734</v>
      </c>
      <c r="F16" s="20">
        <v>96.022727272727266</v>
      </c>
      <c r="G16" s="20">
        <v>94.318181818181813</v>
      </c>
      <c r="H16" s="20">
        <v>97.159090909090907</v>
      </c>
      <c r="I16" s="20">
        <v>94.318181818181813</v>
      </c>
      <c r="J16" s="20">
        <v>98.579545454545453</v>
      </c>
      <c r="K16" s="211" t="s">
        <v>941</v>
      </c>
      <c r="L16" s="212">
        <v>95.295454545454547</v>
      </c>
      <c r="M16" s="20">
        <v>93.181818181818187</v>
      </c>
      <c r="N16" s="20">
        <v>96.590909090909093</v>
      </c>
      <c r="O16" s="20">
        <v>94.318181818181813</v>
      </c>
      <c r="P16" s="20">
        <v>95.454545454545453</v>
      </c>
      <c r="Q16" s="20">
        <v>94.318181818181813</v>
      </c>
      <c r="R16" s="20">
        <v>98.86363636363636</v>
      </c>
      <c r="S16" s="211" t="s">
        <v>983</v>
      </c>
      <c r="T16" s="212">
        <v>96.135071788636395</v>
      </c>
      <c r="U16" s="20">
        <v>95.075757575757578</v>
      </c>
      <c r="V16" s="20">
        <v>95.833333333333329</v>
      </c>
      <c r="W16" s="20">
        <v>94.318181818181813</v>
      </c>
      <c r="X16" s="20">
        <v>97.727272727272734</v>
      </c>
      <c r="Y16" s="225" t="s">
        <v>1351</v>
      </c>
      <c r="Z16" s="213">
        <v>98.484848484848484</v>
      </c>
    </row>
    <row r="17" spans="1:26" ht="15" customHeight="1">
      <c r="A17" s="66"/>
      <c r="B17" s="76" t="s">
        <v>4</v>
      </c>
      <c r="C17" s="232" t="s">
        <v>955</v>
      </c>
      <c r="D17" s="212">
        <v>96.716158578693182</v>
      </c>
      <c r="E17" s="220">
        <v>94.88636363636364</v>
      </c>
      <c r="F17" s="20">
        <v>97.159090909090907</v>
      </c>
      <c r="G17" s="20">
        <v>96.875</v>
      </c>
      <c r="H17" s="20">
        <v>97.159090909090907</v>
      </c>
      <c r="I17" s="20">
        <v>94.318181818181813</v>
      </c>
      <c r="J17" s="20">
        <v>98.01136363636364</v>
      </c>
      <c r="K17" s="211" t="s">
        <v>941</v>
      </c>
      <c r="L17" s="212">
        <v>94.705681818181802</v>
      </c>
      <c r="M17" s="20">
        <v>90.909090909090907</v>
      </c>
      <c r="N17" s="20">
        <v>94.318181818181813</v>
      </c>
      <c r="O17" s="20">
        <v>94.318181818181813</v>
      </c>
      <c r="P17" s="20">
        <v>98.86363636363636</v>
      </c>
      <c r="Q17" s="20">
        <v>94.318181818181813</v>
      </c>
      <c r="R17" s="20">
        <v>96.590909090909093</v>
      </c>
      <c r="S17" s="211" t="s">
        <v>983</v>
      </c>
      <c r="T17" s="212">
        <v>97.386317498863647</v>
      </c>
      <c r="U17" s="20">
        <v>96.212121212121218</v>
      </c>
      <c r="V17" s="20">
        <v>98.106060606060609</v>
      </c>
      <c r="W17" s="20">
        <v>97.727272727272734</v>
      </c>
      <c r="X17" s="20">
        <v>96.590909090909093</v>
      </c>
      <c r="Y17" s="225" t="s">
        <v>1351</v>
      </c>
      <c r="Z17" s="213">
        <v>98.484848484848484</v>
      </c>
    </row>
    <row r="18" spans="1:26" ht="15" customHeight="1">
      <c r="A18" s="66"/>
      <c r="B18" s="76" t="s">
        <v>5</v>
      </c>
      <c r="C18" s="232" t="s">
        <v>955</v>
      </c>
      <c r="D18" s="212">
        <v>95.675095849431855</v>
      </c>
      <c r="E18" s="220">
        <v>94.318181818181813</v>
      </c>
      <c r="F18" s="20">
        <v>96.306818181818187</v>
      </c>
      <c r="G18" s="20">
        <v>94.602272727272734</v>
      </c>
      <c r="H18" s="20">
        <v>96.590909090909093</v>
      </c>
      <c r="I18" s="20">
        <v>93.181818181818187</v>
      </c>
      <c r="J18" s="20">
        <v>97.727272727272734</v>
      </c>
      <c r="K18" s="211" t="s">
        <v>941</v>
      </c>
      <c r="L18" s="212">
        <v>95.128409090909088</v>
      </c>
      <c r="M18" s="20">
        <v>93.181818181818187</v>
      </c>
      <c r="N18" s="20">
        <v>95.454545454545453</v>
      </c>
      <c r="O18" s="20">
        <v>95.454545454545453</v>
      </c>
      <c r="P18" s="20">
        <v>96.590909090909093</v>
      </c>
      <c r="Q18" s="20">
        <v>93.181818181818187</v>
      </c>
      <c r="R18" s="20">
        <v>97.727272727272734</v>
      </c>
      <c r="S18" s="211" t="s">
        <v>983</v>
      </c>
      <c r="T18" s="212">
        <v>95.857324768939407</v>
      </c>
      <c r="U18" s="20">
        <v>94.696969696969703</v>
      </c>
      <c r="V18" s="20">
        <v>96.590909090909093</v>
      </c>
      <c r="W18" s="20">
        <v>94.318181818181813</v>
      </c>
      <c r="X18" s="20">
        <v>96.590909090909093</v>
      </c>
      <c r="Y18" s="225" t="s">
        <v>1351</v>
      </c>
      <c r="Z18" s="213">
        <v>97.727272727272734</v>
      </c>
    </row>
    <row r="19" spans="1:26" ht="15" customHeight="1">
      <c r="A19" s="66"/>
      <c r="B19" s="76" t="s">
        <v>6</v>
      </c>
      <c r="C19" s="232" t="s">
        <v>955</v>
      </c>
      <c r="D19" s="212">
        <v>96.732556610511352</v>
      </c>
      <c r="E19" s="220">
        <v>95.454545454545453</v>
      </c>
      <c r="F19" s="20">
        <v>96.875</v>
      </c>
      <c r="G19" s="20">
        <v>97.443181818181813</v>
      </c>
      <c r="H19" s="20">
        <v>96.306818181818187</v>
      </c>
      <c r="I19" s="20">
        <v>90.909090909090907</v>
      </c>
      <c r="J19" s="20">
        <v>98.579545454545453</v>
      </c>
      <c r="K19" s="211" t="s">
        <v>941</v>
      </c>
      <c r="L19" s="212">
        <v>93.579545454545453</v>
      </c>
      <c r="M19" s="20">
        <v>90.909090909090907</v>
      </c>
      <c r="N19" s="20">
        <v>92.045454545454547</v>
      </c>
      <c r="O19" s="20">
        <v>95.454545454545453</v>
      </c>
      <c r="P19" s="20">
        <v>94.318181818181813</v>
      </c>
      <c r="Q19" s="20">
        <v>90.909090909090907</v>
      </c>
      <c r="R19" s="20">
        <v>98.86363636363636</v>
      </c>
      <c r="S19" s="211" t="s">
        <v>983</v>
      </c>
      <c r="T19" s="212">
        <v>97.783560329166676</v>
      </c>
      <c r="U19" s="20">
        <v>96.969696969696969</v>
      </c>
      <c r="V19" s="20">
        <v>98.484848484848484</v>
      </c>
      <c r="W19" s="20">
        <v>98.106060606060609</v>
      </c>
      <c r="X19" s="20">
        <v>96.969696969696969</v>
      </c>
      <c r="Y19" s="225" t="s">
        <v>1351</v>
      </c>
      <c r="Z19" s="213">
        <v>98.484848484848484</v>
      </c>
    </row>
    <row r="20" spans="1:26" ht="15" customHeight="1">
      <c r="A20" s="66"/>
      <c r="B20" s="76" t="s">
        <v>7</v>
      </c>
      <c r="C20" s="232" t="s">
        <v>955</v>
      </c>
      <c r="D20" s="212">
        <v>94.648351166193166</v>
      </c>
      <c r="E20" s="220">
        <v>93.465909090909093</v>
      </c>
      <c r="F20" s="20">
        <v>94.602272727272734</v>
      </c>
      <c r="G20" s="20">
        <v>96.022727272727266</v>
      </c>
      <c r="H20" s="20">
        <v>94.602272727272734</v>
      </c>
      <c r="I20" s="20">
        <v>89.772727272727266</v>
      </c>
      <c r="J20" s="20">
        <v>95.454545454545453</v>
      </c>
      <c r="K20" s="211" t="s">
        <v>941</v>
      </c>
      <c r="L20" s="212">
        <v>92.844318181818181</v>
      </c>
      <c r="M20" s="20">
        <v>89.772727272727266</v>
      </c>
      <c r="N20" s="20">
        <v>94.318181818181813</v>
      </c>
      <c r="O20" s="20">
        <v>94.318181818181813</v>
      </c>
      <c r="P20" s="20">
        <v>95.454545454545453</v>
      </c>
      <c r="Q20" s="20">
        <v>89.772727272727266</v>
      </c>
      <c r="R20" s="20">
        <v>94.318181818181813</v>
      </c>
      <c r="S20" s="211" t="s">
        <v>983</v>
      </c>
      <c r="T20" s="212">
        <v>95.249695494318175</v>
      </c>
      <c r="U20" s="20">
        <v>94.696969696969703</v>
      </c>
      <c r="V20" s="20">
        <v>94.696969696969703</v>
      </c>
      <c r="W20" s="20">
        <v>96.590909090909093</v>
      </c>
      <c r="X20" s="20">
        <v>94.318181818181813</v>
      </c>
      <c r="Y20" s="225" t="s">
        <v>1351</v>
      </c>
      <c r="Z20" s="213">
        <v>95.833333333333329</v>
      </c>
    </row>
    <row r="21" spans="1:26" ht="15" customHeight="1">
      <c r="A21" s="66"/>
      <c r="B21" s="76" t="s">
        <v>268</v>
      </c>
      <c r="C21" s="232" t="s">
        <v>955</v>
      </c>
      <c r="D21" s="212">
        <v>95.873488193181814</v>
      </c>
      <c r="E21" s="220">
        <v>94.034090909090907</v>
      </c>
      <c r="F21" s="20">
        <v>95.454545454545453</v>
      </c>
      <c r="G21" s="20">
        <v>95.454545454545453</v>
      </c>
      <c r="H21" s="20">
        <v>96.590909090909093</v>
      </c>
      <c r="I21" s="20">
        <v>96.590909090909093</v>
      </c>
      <c r="J21" s="20">
        <v>97.443181818181813</v>
      </c>
      <c r="K21" s="211" t="s">
        <v>941</v>
      </c>
      <c r="L21" s="212">
        <v>93.285227272727255</v>
      </c>
      <c r="M21" s="20">
        <v>88.63636363636364</v>
      </c>
      <c r="N21" s="20">
        <v>93.181818181818187</v>
      </c>
      <c r="O21" s="20">
        <v>93.181818181818187</v>
      </c>
      <c r="P21" s="20">
        <v>93.181818181818187</v>
      </c>
      <c r="Q21" s="20">
        <v>96.590909090909093</v>
      </c>
      <c r="R21" s="20">
        <v>95.454545454545453</v>
      </c>
      <c r="S21" s="211" t="s">
        <v>983</v>
      </c>
      <c r="T21" s="212">
        <v>96.736241833333338</v>
      </c>
      <c r="U21" s="20">
        <v>95.833333333333329</v>
      </c>
      <c r="V21" s="20">
        <v>96.212121212121218</v>
      </c>
      <c r="W21" s="20">
        <v>96.212121212121218</v>
      </c>
      <c r="X21" s="20">
        <v>97.727272727272734</v>
      </c>
      <c r="Y21" s="225" t="s">
        <v>1351</v>
      </c>
      <c r="Z21" s="213">
        <v>98.106060606060609</v>
      </c>
    </row>
    <row r="22" spans="1:26" ht="15" customHeight="1">
      <c r="A22" s="66"/>
      <c r="B22" s="76" t="s">
        <v>8</v>
      </c>
      <c r="C22" s="232" t="s">
        <v>955</v>
      </c>
      <c r="D22" s="212">
        <v>93.895851786931829</v>
      </c>
      <c r="E22" s="220">
        <v>90.340909090909093</v>
      </c>
      <c r="F22" s="20">
        <v>94.034090909090907</v>
      </c>
      <c r="G22" s="20">
        <v>92.897727272727266</v>
      </c>
      <c r="H22" s="20">
        <v>94.602272727272734</v>
      </c>
      <c r="I22" s="20">
        <v>94.318181818181813</v>
      </c>
      <c r="J22" s="20">
        <v>98.295454545454547</v>
      </c>
      <c r="K22" s="211" t="s">
        <v>941</v>
      </c>
      <c r="L22" s="212">
        <v>92.61363636363636</v>
      </c>
      <c r="M22" s="20">
        <v>87.5</v>
      </c>
      <c r="N22" s="20">
        <v>90.909090909090907</v>
      </c>
      <c r="O22" s="20">
        <v>93.181818181818187</v>
      </c>
      <c r="P22" s="20">
        <v>90.909090909090907</v>
      </c>
      <c r="Q22" s="20">
        <v>94.318181818181813</v>
      </c>
      <c r="R22" s="20">
        <v>100</v>
      </c>
      <c r="S22" s="211" t="s">
        <v>983</v>
      </c>
      <c r="T22" s="212">
        <v>94.323256928030304</v>
      </c>
      <c r="U22" s="20">
        <v>91.287878787878782</v>
      </c>
      <c r="V22" s="20">
        <v>95.075757575757578</v>
      </c>
      <c r="W22" s="20">
        <v>92.803030303030297</v>
      </c>
      <c r="X22" s="20">
        <v>95.833333333333329</v>
      </c>
      <c r="Y22" s="225" t="s">
        <v>1351</v>
      </c>
      <c r="Z22" s="213">
        <v>97.727272727272734</v>
      </c>
    </row>
    <row r="23" spans="1:26" ht="15" customHeight="1">
      <c r="A23" s="66"/>
      <c r="B23" s="76" t="s">
        <v>9</v>
      </c>
      <c r="C23" s="232" t="s">
        <v>955</v>
      </c>
      <c r="D23" s="212">
        <v>93.337074036079557</v>
      </c>
      <c r="E23" s="220">
        <v>90.625</v>
      </c>
      <c r="F23" s="20">
        <v>92.897727272727266</v>
      </c>
      <c r="G23" s="20">
        <v>93.181818181818187</v>
      </c>
      <c r="H23" s="20">
        <v>95.454545454545453</v>
      </c>
      <c r="I23" s="20">
        <v>90.909090909090907</v>
      </c>
      <c r="J23" s="20">
        <v>95.73863636363636</v>
      </c>
      <c r="K23" s="211" t="s">
        <v>941</v>
      </c>
      <c r="L23" s="212">
        <v>92.428409090909099</v>
      </c>
      <c r="M23" s="20">
        <v>89.772727272727266</v>
      </c>
      <c r="N23" s="20">
        <v>92.045454545454547</v>
      </c>
      <c r="O23" s="20">
        <v>92.045454545454547</v>
      </c>
      <c r="P23" s="20">
        <v>95.454545454545453</v>
      </c>
      <c r="Q23" s="20">
        <v>90.909090909090907</v>
      </c>
      <c r="R23" s="20">
        <v>95.454545454545453</v>
      </c>
      <c r="S23" s="211" t="s">
        <v>983</v>
      </c>
      <c r="T23" s="212">
        <v>93.639962351136376</v>
      </c>
      <c r="U23" s="20">
        <v>90.909090909090907</v>
      </c>
      <c r="V23" s="20">
        <v>93.181818181818187</v>
      </c>
      <c r="W23" s="20">
        <v>93.560606060606062</v>
      </c>
      <c r="X23" s="20">
        <v>95.454545454545453</v>
      </c>
      <c r="Y23" s="225" t="s">
        <v>1351</v>
      </c>
      <c r="Z23" s="213">
        <v>95.833333333333329</v>
      </c>
    </row>
    <row r="24" spans="1:26" ht="15" customHeight="1">
      <c r="A24" s="66"/>
      <c r="B24" s="76" t="s">
        <v>10</v>
      </c>
      <c r="C24" s="232" t="s">
        <v>955</v>
      </c>
      <c r="D24" s="212">
        <v>95.426748490625002</v>
      </c>
      <c r="E24" s="220">
        <v>94.88636363636364</v>
      </c>
      <c r="F24" s="20">
        <v>96.022727272727266</v>
      </c>
      <c r="G24" s="20">
        <v>94.88636363636364</v>
      </c>
      <c r="H24" s="20">
        <v>95.170454545454547</v>
      </c>
      <c r="I24" s="20">
        <v>98.86363636363636</v>
      </c>
      <c r="J24" s="20">
        <v>96.306818181818187</v>
      </c>
      <c r="K24" s="211" t="s">
        <v>941</v>
      </c>
      <c r="L24" s="212">
        <v>98.510227272727263</v>
      </c>
      <c r="M24" s="20">
        <v>98.86363636363636</v>
      </c>
      <c r="N24" s="20">
        <v>97.727272727272734</v>
      </c>
      <c r="O24" s="20">
        <v>98.86363636363636</v>
      </c>
      <c r="P24" s="20">
        <v>97.727272727272734</v>
      </c>
      <c r="Q24" s="20">
        <v>98.86363636363636</v>
      </c>
      <c r="R24" s="20">
        <v>98.86363636363636</v>
      </c>
      <c r="S24" s="211" t="s">
        <v>983</v>
      </c>
      <c r="T24" s="212">
        <v>94.398922229924239</v>
      </c>
      <c r="U24" s="20">
        <v>93.560606060606062</v>
      </c>
      <c r="V24" s="20">
        <v>95.454545454545453</v>
      </c>
      <c r="W24" s="20">
        <v>93.560606060606062</v>
      </c>
      <c r="X24" s="20">
        <v>94.318181818181813</v>
      </c>
      <c r="Y24" s="225" t="s">
        <v>1351</v>
      </c>
      <c r="Z24" s="213">
        <v>95.454545454545453</v>
      </c>
    </row>
    <row r="25" spans="1:26" ht="15" customHeight="1">
      <c r="A25" s="66"/>
      <c r="B25" s="76" t="s">
        <v>11</v>
      </c>
      <c r="C25" s="232" t="s">
        <v>955</v>
      </c>
      <c r="D25" s="212">
        <v>97.091738524715936</v>
      </c>
      <c r="E25" s="220">
        <v>95.170454545454547</v>
      </c>
      <c r="F25" s="20">
        <v>97.159090909090907</v>
      </c>
      <c r="G25" s="20">
        <v>96.306818181818187</v>
      </c>
      <c r="H25" s="20">
        <v>98.295454545454547</v>
      </c>
      <c r="I25" s="20">
        <v>97.727272727272734</v>
      </c>
      <c r="J25" s="20">
        <v>98.295454545454547</v>
      </c>
      <c r="K25" s="211" t="s">
        <v>941</v>
      </c>
      <c r="L25" s="212">
        <v>94.792045454545459</v>
      </c>
      <c r="M25" s="20">
        <v>90.909090909090907</v>
      </c>
      <c r="N25" s="20">
        <v>94.318181818181813</v>
      </c>
      <c r="O25" s="20">
        <v>94.318181818181813</v>
      </c>
      <c r="P25" s="20">
        <v>94.318181818181813</v>
      </c>
      <c r="Q25" s="20">
        <v>97.727272727272734</v>
      </c>
      <c r="R25" s="20">
        <v>97.727272727272734</v>
      </c>
      <c r="S25" s="211" t="s">
        <v>983</v>
      </c>
      <c r="T25" s="212">
        <v>97.858302881439386</v>
      </c>
      <c r="U25" s="20">
        <v>96.590909090909093</v>
      </c>
      <c r="V25" s="20">
        <v>98.106060606060609</v>
      </c>
      <c r="W25" s="20">
        <v>96.969696969696969</v>
      </c>
      <c r="X25" s="20">
        <v>99.621212121212125</v>
      </c>
      <c r="Y25" s="225" t="s">
        <v>1351</v>
      </c>
      <c r="Z25" s="213">
        <v>98.484848484848484</v>
      </c>
    </row>
    <row r="26" spans="1:26" ht="15" customHeight="1">
      <c r="A26" s="66"/>
      <c r="B26" s="76" t="s">
        <v>12</v>
      </c>
      <c r="C26" s="232" t="s">
        <v>955</v>
      </c>
      <c r="D26" s="212">
        <v>95.052109053693172</v>
      </c>
      <c r="E26" s="220">
        <v>93.75</v>
      </c>
      <c r="F26" s="20">
        <v>95.73863636363636</v>
      </c>
      <c r="G26" s="20">
        <v>93.75</v>
      </c>
      <c r="H26" s="20">
        <v>96.022727272727266</v>
      </c>
      <c r="I26" s="20">
        <v>96.590909090909093</v>
      </c>
      <c r="J26" s="20">
        <v>96.875</v>
      </c>
      <c r="K26" s="211" t="s">
        <v>941</v>
      </c>
      <c r="L26" s="212">
        <v>97.467045454545456</v>
      </c>
      <c r="M26" s="20">
        <v>97.727272727272734</v>
      </c>
      <c r="N26" s="20">
        <v>96.590909090909093</v>
      </c>
      <c r="O26" s="20">
        <v>96.590909090909093</v>
      </c>
      <c r="P26" s="20">
        <v>98.86363636363636</v>
      </c>
      <c r="Q26" s="20">
        <v>96.590909090909093</v>
      </c>
      <c r="R26" s="20">
        <v>98.86363636363636</v>
      </c>
      <c r="S26" s="211" t="s">
        <v>983</v>
      </c>
      <c r="T26" s="212">
        <v>94.247130253409068</v>
      </c>
      <c r="U26" s="20">
        <v>92.424242424242422</v>
      </c>
      <c r="V26" s="20">
        <v>95.454545454545453</v>
      </c>
      <c r="W26" s="20">
        <v>92.803030303030297</v>
      </c>
      <c r="X26" s="20">
        <v>95.075757575757578</v>
      </c>
      <c r="Y26" s="225" t="s">
        <v>1351</v>
      </c>
      <c r="Z26" s="213">
        <v>96.212121212121218</v>
      </c>
    </row>
    <row r="27" spans="1:26" ht="15" customHeight="1">
      <c r="A27" s="66"/>
      <c r="B27" s="76" t="s">
        <v>13</v>
      </c>
      <c r="C27" s="232" t="s">
        <v>955</v>
      </c>
      <c r="D27" s="212">
        <v>95.841046809659076</v>
      </c>
      <c r="E27" s="220">
        <v>94.318181818181813</v>
      </c>
      <c r="F27" s="20">
        <v>96.022727272727266</v>
      </c>
      <c r="G27" s="20">
        <v>95.170454545454547</v>
      </c>
      <c r="H27" s="20">
        <v>96.590909090909093</v>
      </c>
      <c r="I27" s="20">
        <v>97.727272727272734</v>
      </c>
      <c r="J27" s="20">
        <v>97.159090909090907</v>
      </c>
      <c r="K27" s="211" t="s">
        <v>941</v>
      </c>
      <c r="L27" s="212">
        <v>96.134090909090901</v>
      </c>
      <c r="M27" s="20">
        <v>96.590909090909093</v>
      </c>
      <c r="N27" s="20">
        <v>94.318181818181813</v>
      </c>
      <c r="O27" s="20">
        <v>97.727272727272734</v>
      </c>
      <c r="P27" s="20">
        <v>94.318181818181813</v>
      </c>
      <c r="Q27" s="20">
        <v>97.727272727272734</v>
      </c>
      <c r="R27" s="20">
        <v>95.454545454545453</v>
      </c>
      <c r="S27" s="211" t="s">
        <v>983</v>
      </c>
      <c r="T27" s="212">
        <v>95.743365443181816</v>
      </c>
      <c r="U27" s="20">
        <v>93.560606060606062</v>
      </c>
      <c r="V27" s="20">
        <v>96.590909090909093</v>
      </c>
      <c r="W27" s="20">
        <v>94.318181818181813</v>
      </c>
      <c r="X27" s="20">
        <v>97.348484848484844</v>
      </c>
      <c r="Y27" s="225" t="s">
        <v>1351</v>
      </c>
      <c r="Z27" s="213">
        <v>97.727272727272734</v>
      </c>
    </row>
    <row r="28" spans="1:26" ht="15" customHeight="1">
      <c r="A28" s="66"/>
      <c r="B28" s="76" t="s">
        <v>14</v>
      </c>
      <c r="C28" s="232" t="s">
        <v>955</v>
      </c>
      <c r="D28" s="212">
        <v>96.005275232386339</v>
      </c>
      <c r="E28" s="220">
        <v>94.318181818181813</v>
      </c>
      <c r="F28" s="20">
        <v>95.73863636363636</v>
      </c>
      <c r="G28" s="20">
        <v>96.022727272727266</v>
      </c>
      <c r="H28" s="20">
        <v>97.443181818181813</v>
      </c>
      <c r="I28" s="20">
        <v>94.318181818181813</v>
      </c>
      <c r="J28" s="20">
        <v>97.727272727272734</v>
      </c>
      <c r="K28" s="211" t="s">
        <v>941</v>
      </c>
      <c r="L28" s="212">
        <v>96.892045454545453</v>
      </c>
      <c r="M28" s="20">
        <v>95.454545454545453</v>
      </c>
      <c r="N28" s="20">
        <v>98.86363636363636</v>
      </c>
      <c r="O28" s="20">
        <v>97.727272727272734</v>
      </c>
      <c r="P28" s="20">
        <v>98.86363636363636</v>
      </c>
      <c r="Q28" s="20">
        <v>94.318181818181813</v>
      </c>
      <c r="R28" s="20">
        <v>96.590909090909093</v>
      </c>
      <c r="S28" s="211" t="s">
        <v>983</v>
      </c>
      <c r="T28" s="212">
        <v>95.709685158333329</v>
      </c>
      <c r="U28" s="20">
        <v>93.939393939393938</v>
      </c>
      <c r="V28" s="20">
        <v>94.696969696969703</v>
      </c>
      <c r="W28" s="20">
        <v>95.454545454545453</v>
      </c>
      <c r="X28" s="20">
        <v>96.969696969696969</v>
      </c>
      <c r="Y28" s="225" t="s">
        <v>1351</v>
      </c>
      <c r="Z28" s="213">
        <v>98.106060606060609</v>
      </c>
    </row>
    <row r="29" spans="1:26" ht="15" customHeight="1">
      <c r="A29" s="66"/>
      <c r="B29" s="76" t="s">
        <v>15</v>
      </c>
      <c r="C29" s="232" t="s">
        <v>955</v>
      </c>
      <c r="D29" s="212">
        <v>95.925107961079533</v>
      </c>
      <c r="E29" s="220">
        <v>93.181818181818187</v>
      </c>
      <c r="F29" s="20">
        <v>97.443181818181813</v>
      </c>
      <c r="G29" s="20">
        <v>95.170454545454547</v>
      </c>
      <c r="H29" s="20">
        <v>96.022727272727266</v>
      </c>
      <c r="I29" s="20">
        <v>93.181818181818187</v>
      </c>
      <c r="J29" s="20">
        <v>98.579545454545453</v>
      </c>
      <c r="K29" s="211" t="s">
        <v>941</v>
      </c>
      <c r="L29" s="212">
        <v>93.1</v>
      </c>
      <c r="M29" s="20">
        <v>88.63636363636364</v>
      </c>
      <c r="N29" s="20">
        <v>97.727272727272734</v>
      </c>
      <c r="O29" s="20">
        <v>89.772727272727266</v>
      </c>
      <c r="P29" s="20">
        <v>93.181818181818187</v>
      </c>
      <c r="Q29" s="20">
        <v>93.181818181818187</v>
      </c>
      <c r="R29" s="20">
        <v>97.727272727272734</v>
      </c>
      <c r="S29" s="211" t="s">
        <v>983</v>
      </c>
      <c r="T29" s="212">
        <v>96.866810614772703</v>
      </c>
      <c r="U29" s="20">
        <v>94.696969696969703</v>
      </c>
      <c r="V29" s="20">
        <v>97.348484848484844</v>
      </c>
      <c r="W29" s="20">
        <v>96.969696969696969</v>
      </c>
      <c r="X29" s="20">
        <v>96.969696969696969</v>
      </c>
      <c r="Y29" s="225" t="s">
        <v>1351</v>
      </c>
      <c r="Z29" s="213">
        <v>98.86363636363636</v>
      </c>
    </row>
    <row r="30" spans="1:26" ht="15" customHeight="1">
      <c r="A30" s="66"/>
      <c r="B30" s="76" t="s">
        <v>16</v>
      </c>
      <c r="C30" s="232" t="s">
        <v>955</v>
      </c>
      <c r="D30" s="212">
        <v>95.755964178693162</v>
      </c>
      <c r="E30" s="220">
        <v>93.75</v>
      </c>
      <c r="F30" s="20">
        <v>94.602272727272734</v>
      </c>
      <c r="G30" s="20">
        <v>94.88636363636364</v>
      </c>
      <c r="H30" s="20">
        <v>97.443181818181813</v>
      </c>
      <c r="I30" s="20">
        <v>93.181818181818187</v>
      </c>
      <c r="J30" s="20">
        <v>98.295454545454547</v>
      </c>
      <c r="K30" s="211" t="s">
        <v>941</v>
      </c>
      <c r="L30" s="212">
        <v>91.086363636363629</v>
      </c>
      <c r="M30" s="20">
        <v>86.36363636363636</v>
      </c>
      <c r="N30" s="20">
        <v>89.772727272727266</v>
      </c>
      <c r="O30" s="20">
        <v>89.772727272727266</v>
      </c>
      <c r="P30" s="20">
        <v>93.181818181818187</v>
      </c>
      <c r="Q30" s="20">
        <v>93.181818181818187</v>
      </c>
      <c r="R30" s="20">
        <v>95.454545454545453</v>
      </c>
      <c r="S30" s="211" t="s">
        <v>983</v>
      </c>
      <c r="T30" s="212">
        <v>97.312497692803035</v>
      </c>
      <c r="U30" s="20">
        <v>96.212121212121218</v>
      </c>
      <c r="V30" s="20">
        <v>96.212121212121218</v>
      </c>
      <c r="W30" s="20">
        <v>96.590909090909093</v>
      </c>
      <c r="X30" s="20">
        <v>98.86363636363636</v>
      </c>
      <c r="Y30" s="225" t="s">
        <v>1351</v>
      </c>
      <c r="Z30" s="213">
        <v>99.242424242424249</v>
      </c>
    </row>
    <row r="31" spans="1:26" ht="15" customHeight="1">
      <c r="A31" s="66"/>
      <c r="B31" s="76" t="s">
        <v>17</v>
      </c>
      <c r="C31" s="232" t="s">
        <v>955</v>
      </c>
      <c r="D31" s="212">
        <v>96.176868217613631</v>
      </c>
      <c r="E31" s="220">
        <v>94.318181818181813</v>
      </c>
      <c r="F31" s="20">
        <v>96.590909090909093</v>
      </c>
      <c r="G31" s="20">
        <v>96.875</v>
      </c>
      <c r="H31" s="20">
        <v>95.454545454545453</v>
      </c>
      <c r="I31" s="20">
        <v>98.86363636363636</v>
      </c>
      <c r="J31" s="20">
        <v>97.727272727272734</v>
      </c>
      <c r="K31" s="211" t="s">
        <v>941</v>
      </c>
      <c r="L31" s="212">
        <v>98.130681818181813</v>
      </c>
      <c r="M31" s="20">
        <v>96.590909090909093</v>
      </c>
      <c r="N31" s="20">
        <v>96.590909090909093</v>
      </c>
      <c r="O31" s="20">
        <v>100</v>
      </c>
      <c r="P31" s="20">
        <v>98.86363636363636</v>
      </c>
      <c r="Q31" s="20">
        <v>98.86363636363636</v>
      </c>
      <c r="R31" s="20">
        <v>97.727272727272734</v>
      </c>
      <c r="S31" s="211" t="s">
        <v>983</v>
      </c>
      <c r="T31" s="212">
        <v>95.525597017424232</v>
      </c>
      <c r="U31" s="20">
        <v>93.560606060606062</v>
      </c>
      <c r="V31" s="20">
        <v>96.590909090909093</v>
      </c>
      <c r="W31" s="20">
        <v>95.833333333333329</v>
      </c>
      <c r="X31" s="20">
        <v>94.318181818181813</v>
      </c>
      <c r="Y31" s="225" t="s">
        <v>1351</v>
      </c>
      <c r="Z31" s="213">
        <v>97.727272727272734</v>
      </c>
    </row>
    <row r="32" spans="1:26" ht="15" customHeight="1">
      <c r="A32" s="66"/>
      <c r="B32" s="76" t="s">
        <v>18</v>
      </c>
      <c r="C32" s="232" t="s">
        <v>955</v>
      </c>
      <c r="D32" s="212">
        <v>94.35772789573862</v>
      </c>
      <c r="E32" s="220">
        <v>93.181818181818187</v>
      </c>
      <c r="F32" s="20">
        <v>92.329545454545453</v>
      </c>
      <c r="G32" s="20">
        <v>94.318181818181813</v>
      </c>
      <c r="H32" s="20">
        <v>95.454545454545453</v>
      </c>
      <c r="I32" s="20">
        <v>97.727272727272734</v>
      </c>
      <c r="J32" s="20">
        <v>95.454545454545453</v>
      </c>
      <c r="K32" s="211" t="s">
        <v>941</v>
      </c>
      <c r="L32" s="212">
        <v>92.710227272727266</v>
      </c>
      <c r="M32" s="20">
        <v>90.909090909090907</v>
      </c>
      <c r="N32" s="20">
        <v>90.909090909090907</v>
      </c>
      <c r="O32" s="20">
        <v>93.181818181818187</v>
      </c>
      <c r="P32" s="20">
        <v>90.909090909090907</v>
      </c>
      <c r="Q32" s="20">
        <v>97.727272727272734</v>
      </c>
      <c r="R32" s="20">
        <v>92.045454545454547</v>
      </c>
      <c r="S32" s="211" t="s">
        <v>983</v>
      </c>
      <c r="T32" s="212">
        <v>94.906894770075766</v>
      </c>
      <c r="U32" s="20">
        <v>93.939393939393938</v>
      </c>
      <c r="V32" s="20">
        <v>92.803030303030297</v>
      </c>
      <c r="W32" s="20">
        <v>94.696969696969703</v>
      </c>
      <c r="X32" s="20">
        <v>96.969696969696969</v>
      </c>
      <c r="Y32" s="225" t="s">
        <v>1351</v>
      </c>
      <c r="Z32" s="213">
        <v>96.590909090909093</v>
      </c>
    </row>
    <row r="33" spans="1:26" ht="15" customHeight="1">
      <c r="A33" s="66"/>
      <c r="B33" s="76" t="s">
        <v>19</v>
      </c>
      <c r="C33" s="232" t="s">
        <v>955</v>
      </c>
      <c r="D33" s="212">
        <v>95.155352743465883</v>
      </c>
      <c r="E33" s="220">
        <v>94.034090909090907</v>
      </c>
      <c r="F33" s="20">
        <v>95.170454545454547</v>
      </c>
      <c r="G33" s="20">
        <v>94.318181818181813</v>
      </c>
      <c r="H33" s="20">
        <v>94.88636363636364</v>
      </c>
      <c r="I33" s="20">
        <v>95.454545454545453</v>
      </c>
      <c r="J33" s="20">
        <v>97.727272727272734</v>
      </c>
      <c r="K33" s="211" t="s">
        <v>941</v>
      </c>
      <c r="L33" s="212">
        <v>94.792045454545459</v>
      </c>
      <c r="M33" s="20">
        <v>93.181818181818187</v>
      </c>
      <c r="N33" s="20">
        <v>95.454545454545453</v>
      </c>
      <c r="O33" s="20">
        <v>93.181818181818187</v>
      </c>
      <c r="P33" s="20">
        <v>96.590909090909093</v>
      </c>
      <c r="Q33" s="20">
        <v>95.454545454545453</v>
      </c>
      <c r="R33" s="20">
        <v>95.454545454545453</v>
      </c>
      <c r="S33" s="211" t="s">
        <v>983</v>
      </c>
      <c r="T33" s="212">
        <v>95.276455173106044</v>
      </c>
      <c r="U33" s="20">
        <v>94.318181818181813</v>
      </c>
      <c r="V33" s="20">
        <v>95.075757575757578</v>
      </c>
      <c r="W33" s="20">
        <v>94.696969696969703</v>
      </c>
      <c r="X33" s="20">
        <v>94.318181818181813</v>
      </c>
      <c r="Y33" s="225" t="s">
        <v>1351</v>
      </c>
      <c r="Z33" s="213">
        <v>98.484848484848484</v>
      </c>
    </row>
    <row r="34" spans="1:26" ht="15" customHeight="1">
      <c r="A34" s="66"/>
      <c r="B34" s="76" t="s">
        <v>20</v>
      </c>
      <c r="C34" s="232" t="s">
        <v>955</v>
      </c>
      <c r="D34" s="212">
        <v>94.482383595454536</v>
      </c>
      <c r="E34" s="220">
        <v>93.75</v>
      </c>
      <c r="F34" s="20">
        <v>93.465909090909093</v>
      </c>
      <c r="G34" s="20">
        <v>94.602272727272734</v>
      </c>
      <c r="H34" s="20">
        <v>94.88636363636364</v>
      </c>
      <c r="I34" s="20">
        <v>93.181818181818187</v>
      </c>
      <c r="J34" s="20">
        <v>96.306818181818187</v>
      </c>
      <c r="K34" s="211" t="s">
        <v>941</v>
      </c>
      <c r="L34" s="212">
        <v>94.23863636363636</v>
      </c>
      <c r="M34" s="20">
        <v>94.318181818181813</v>
      </c>
      <c r="N34" s="20">
        <v>92.045454545454547</v>
      </c>
      <c r="O34" s="20">
        <v>94.318181818181813</v>
      </c>
      <c r="P34" s="20">
        <v>94.318181818181813</v>
      </c>
      <c r="Q34" s="20">
        <v>93.181818181818187</v>
      </c>
      <c r="R34" s="20">
        <v>97.727272727272734</v>
      </c>
      <c r="S34" s="211" t="s">
        <v>983</v>
      </c>
      <c r="T34" s="212">
        <v>94.563632672727266</v>
      </c>
      <c r="U34" s="20">
        <v>93.560606060606062</v>
      </c>
      <c r="V34" s="20">
        <v>93.939393939393938</v>
      </c>
      <c r="W34" s="20">
        <v>94.696969696969703</v>
      </c>
      <c r="X34" s="20">
        <v>95.075757575757578</v>
      </c>
      <c r="Y34" s="225" t="s">
        <v>1351</v>
      </c>
      <c r="Z34" s="213">
        <v>95.833333333333329</v>
      </c>
    </row>
    <row r="35" spans="1:26" ht="15" customHeight="1">
      <c r="A35" s="66"/>
      <c r="B35" s="76" t="s">
        <v>21</v>
      </c>
      <c r="C35" s="232" t="s">
        <v>955</v>
      </c>
      <c r="D35" s="212">
        <v>93.901041896590911</v>
      </c>
      <c r="E35" s="220">
        <v>91.477272727272734</v>
      </c>
      <c r="F35" s="20">
        <v>93.181818181818187</v>
      </c>
      <c r="G35" s="20">
        <v>92.045454545454547</v>
      </c>
      <c r="H35" s="20">
        <v>95.73863636363636</v>
      </c>
      <c r="I35" s="20">
        <v>92.045454545454547</v>
      </c>
      <c r="J35" s="20">
        <v>97.159090909090907</v>
      </c>
      <c r="K35" s="211" t="s">
        <v>941</v>
      </c>
      <c r="L35" s="212">
        <v>88.544318181818184</v>
      </c>
      <c r="M35" s="20">
        <v>82.954545454545453</v>
      </c>
      <c r="N35" s="20">
        <v>87.5</v>
      </c>
      <c r="O35" s="20">
        <v>85.227272727272734</v>
      </c>
      <c r="P35" s="20">
        <v>89.772727272727266</v>
      </c>
      <c r="Q35" s="20">
        <v>92.045454545454547</v>
      </c>
      <c r="R35" s="20">
        <v>95.454545454545453</v>
      </c>
      <c r="S35" s="211" t="s">
        <v>983</v>
      </c>
      <c r="T35" s="212">
        <v>95.686616468181811</v>
      </c>
      <c r="U35" s="20">
        <v>94.318181818181813</v>
      </c>
      <c r="V35" s="20">
        <v>95.075757575757578</v>
      </c>
      <c r="W35" s="20">
        <v>94.318181818181813</v>
      </c>
      <c r="X35" s="20">
        <v>97.727272727272734</v>
      </c>
      <c r="Y35" s="225" t="s">
        <v>1351</v>
      </c>
      <c r="Z35" s="213">
        <v>97.727272727272734</v>
      </c>
    </row>
    <row r="36" spans="1:26" ht="15" customHeight="1" thickBot="1">
      <c r="A36" s="66"/>
      <c r="B36" s="79" t="s">
        <v>22</v>
      </c>
      <c r="C36" s="233" t="s">
        <v>955</v>
      </c>
      <c r="D36" s="215">
        <v>96.58223445539771</v>
      </c>
      <c r="E36" s="221">
        <v>95.170454545454547</v>
      </c>
      <c r="F36" s="136">
        <v>98.01136363636364</v>
      </c>
      <c r="G36" s="136">
        <v>96.306818181818187</v>
      </c>
      <c r="H36" s="136">
        <v>96.875</v>
      </c>
      <c r="I36" s="136">
        <v>95.454545454545453</v>
      </c>
      <c r="J36" s="136">
        <v>97.159090909090907</v>
      </c>
      <c r="K36" s="214" t="s">
        <v>941</v>
      </c>
      <c r="L36" s="215">
        <v>96.489772727272737</v>
      </c>
      <c r="M36" s="136">
        <v>92.045454545454547</v>
      </c>
      <c r="N36" s="136">
        <v>97.727272727272734</v>
      </c>
      <c r="O36" s="136">
        <v>98.86363636363636</v>
      </c>
      <c r="P36" s="136">
        <v>97.727272727272734</v>
      </c>
      <c r="Q36" s="136">
        <v>95.454545454545453</v>
      </c>
      <c r="R36" s="136">
        <v>97.727272727272734</v>
      </c>
      <c r="S36" s="214" t="s">
        <v>983</v>
      </c>
      <c r="T36" s="215">
        <v>96.613055031439387</v>
      </c>
      <c r="U36" s="136">
        <v>96.212121212121218</v>
      </c>
      <c r="V36" s="136">
        <v>98.106060606060609</v>
      </c>
      <c r="W36" s="136">
        <v>95.454545454545453</v>
      </c>
      <c r="X36" s="136">
        <v>96.590909090909093</v>
      </c>
      <c r="Y36" s="226" t="s">
        <v>1351</v>
      </c>
      <c r="Z36" s="216">
        <v>96.969696969696969</v>
      </c>
    </row>
    <row r="37" spans="1:26" ht="15" customHeight="1">
      <c r="A37" s="80" t="s">
        <v>1213</v>
      </c>
      <c r="B37" s="81"/>
      <c r="C37" s="234" t="s">
        <v>1231</v>
      </c>
      <c r="D37" s="108">
        <v>95.328744556774112</v>
      </c>
      <c r="E37" s="109">
        <v>93.951612903225808</v>
      </c>
      <c r="F37" s="110">
        <v>95.49120234604105</v>
      </c>
      <c r="G37" s="110">
        <v>94.714076246334315</v>
      </c>
      <c r="H37" s="110">
        <v>95.843108504398828</v>
      </c>
      <c r="I37" s="110">
        <v>95.177383592017733</v>
      </c>
      <c r="J37" s="110">
        <v>97.140762463343108</v>
      </c>
      <c r="K37" s="107" t="s">
        <v>1355</v>
      </c>
      <c r="L37" s="108">
        <v>95.128104212860379</v>
      </c>
      <c r="M37" s="110">
        <v>93.930155210643022</v>
      </c>
      <c r="N37" s="110">
        <v>95.260532150776058</v>
      </c>
      <c r="O37" s="110">
        <v>94.539911308203997</v>
      </c>
      <c r="P37" s="110">
        <v>95.371396895787143</v>
      </c>
      <c r="Q37" s="110">
        <v>95.177383592017733</v>
      </c>
      <c r="R37" s="110">
        <v>96.951219512195124</v>
      </c>
      <c r="S37" s="107" t="s">
        <v>1356</v>
      </c>
      <c r="T37" s="108">
        <v>95.400904680462233</v>
      </c>
      <c r="U37" s="110">
        <v>93.959330143540669</v>
      </c>
      <c r="V37" s="110">
        <v>95.574162679425839</v>
      </c>
      <c r="W37" s="110">
        <v>94.776714513556612</v>
      </c>
      <c r="X37" s="110">
        <v>96.012759170653908</v>
      </c>
      <c r="Y37" s="227" t="s">
        <v>1351</v>
      </c>
      <c r="Z37" s="111">
        <v>97.208931419457741</v>
      </c>
    </row>
    <row r="38" spans="1:26" ht="15" customHeight="1">
      <c r="A38" s="65" t="s">
        <v>227</v>
      </c>
      <c r="B38" s="76" t="s">
        <v>23</v>
      </c>
      <c r="C38" s="232" t="s">
        <v>955</v>
      </c>
      <c r="D38" s="212">
        <v>93.752542629829563</v>
      </c>
      <c r="E38" s="220">
        <v>91.477272727272734</v>
      </c>
      <c r="F38" s="20">
        <v>94.034090909090907</v>
      </c>
      <c r="G38" s="20">
        <v>91.477272727272734</v>
      </c>
      <c r="H38" s="20">
        <v>96.022727272727266</v>
      </c>
      <c r="I38" s="20">
        <v>94.318181818181813</v>
      </c>
      <c r="J38" s="20">
        <v>96.590909090909093</v>
      </c>
      <c r="K38" s="211" t="s">
        <v>941</v>
      </c>
      <c r="L38" s="212">
        <v>93.395454545454541</v>
      </c>
      <c r="M38" s="20">
        <v>88.63636363636364</v>
      </c>
      <c r="N38" s="20">
        <v>96.590909090909093</v>
      </c>
      <c r="O38" s="20">
        <v>92.045454545454547</v>
      </c>
      <c r="P38" s="20">
        <v>95.454545454545453</v>
      </c>
      <c r="Q38" s="20">
        <v>94.318181818181813</v>
      </c>
      <c r="R38" s="20">
        <v>94.318181818181813</v>
      </c>
      <c r="S38" s="211" t="s">
        <v>983</v>
      </c>
      <c r="T38" s="212">
        <v>93.87157199128788</v>
      </c>
      <c r="U38" s="20">
        <v>92.424242424242422</v>
      </c>
      <c r="V38" s="20">
        <v>93.181818181818187</v>
      </c>
      <c r="W38" s="20">
        <v>91.287878787878782</v>
      </c>
      <c r="X38" s="20">
        <v>96.212121212121218</v>
      </c>
      <c r="Y38" s="225" t="s">
        <v>1351</v>
      </c>
      <c r="Z38" s="213">
        <v>97.348484848484844</v>
      </c>
    </row>
    <row r="39" spans="1:26" ht="15" customHeight="1">
      <c r="A39" s="66"/>
      <c r="B39" s="76" t="s">
        <v>24</v>
      </c>
      <c r="C39" s="232" t="s">
        <v>955</v>
      </c>
      <c r="D39" s="212">
        <v>93.494785668465909</v>
      </c>
      <c r="E39" s="220">
        <v>91.76136363636364</v>
      </c>
      <c r="F39" s="20">
        <v>93.75</v>
      </c>
      <c r="G39" s="20">
        <v>94.034090909090907</v>
      </c>
      <c r="H39" s="20">
        <v>94.034090909090907</v>
      </c>
      <c r="I39" s="20">
        <v>90.909090909090907</v>
      </c>
      <c r="J39" s="20">
        <v>94.88636363636364</v>
      </c>
      <c r="K39" s="211" t="s">
        <v>941</v>
      </c>
      <c r="L39" s="212">
        <v>93.217045454545442</v>
      </c>
      <c r="M39" s="20">
        <v>92.045454545454547</v>
      </c>
      <c r="N39" s="20">
        <v>93.181818181818187</v>
      </c>
      <c r="O39" s="20">
        <v>93.181818181818187</v>
      </c>
      <c r="P39" s="20">
        <v>93.181818181818187</v>
      </c>
      <c r="Q39" s="20">
        <v>90.909090909090907</v>
      </c>
      <c r="R39" s="20">
        <v>97.727272727272734</v>
      </c>
      <c r="S39" s="211" t="s">
        <v>983</v>
      </c>
      <c r="T39" s="212">
        <v>93.587365739772707</v>
      </c>
      <c r="U39" s="20">
        <v>91.666666666666671</v>
      </c>
      <c r="V39" s="20">
        <v>93.939393939393938</v>
      </c>
      <c r="W39" s="20">
        <v>94.318181818181813</v>
      </c>
      <c r="X39" s="20">
        <v>94.318181818181813</v>
      </c>
      <c r="Y39" s="225" t="s">
        <v>1351</v>
      </c>
      <c r="Z39" s="213">
        <v>93.939393939393938</v>
      </c>
    </row>
    <row r="40" spans="1:26" ht="15" customHeight="1">
      <c r="A40" s="66"/>
      <c r="B40" s="76" t="s">
        <v>223</v>
      </c>
      <c r="C40" s="232" t="s">
        <v>955</v>
      </c>
      <c r="D40" s="212">
        <v>94.351264395170446</v>
      </c>
      <c r="E40" s="220">
        <v>94.318181818181813</v>
      </c>
      <c r="F40" s="20">
        <v>94.318181818181813</v>
      </c>
      <c r="G40" s="20">
        <v>94.318181818181813</v>
      </c>
      <c r="H40" s="20">
        <v>93.181818181818187</v>
      </c>
      <c r="I40" s="20">
        <v>93.181818181818187</v>
      </c>
      <c r="J40" s="20">
        <v>95.73863636363636</v>
      </c>
      <c r="K40" s="211" t="s">
        <v>941</v>
      </c>
      <c r="L40" s="212">
        <v>93.279545454545456</v>
      </c>
      <c r="M40" s="20">
        <v>92.045454545454547</v>
      </c>
      <c r="N40" s="20">
        <v>92.045454545454547</v>
      </c>
      <c r="O40" s="20">
        <v>93.181818181818187</v>
      </c>
      <c r="P40" s="20">
        <v>93.181818181818187</v>
      </c>
      <c r="Q40" s="20">
        <v>93.181818181818187</v>
      </c>
      <c r="R40" s="20">
        <v>96.590909090909093</v>
      </c>
      <c r="S40" s="211" t="s">
        <v>983</v>
      </c>
      <c r="T40" s="212">
        <v>94.708504042045448</v>
      </c>
      <c r="U40" s="20">
        <v>95.075757575757578</v>
      </c>
      <c r="V40" s="20">
        <v>95.075757575757578</v>
      </c>
      <c r="W40" s="20">
        <v>94.696969696969703</v>
      </c>
      <c r="X40" s="20">
        <v>93.181818181818187</v>
      </c>
      <c r="Y40" s="225" t="s">
        <v>1351</v>
      </c>
      <c r="Z40" s="213">
        <v>95.454545454545453</v>
      </c>
    </row>
    <row r="41" spans="1:26" ht="15" customHeight="1">
      <c r="A41" s="66"/>
      <c r="B41" s="76" t="s">
        <v>25</v>
      </c>
      <c r="C41" s="232" t="s">
        <v>955</v>
      </c>
      <c r="D41" s="212">
        <v>95.809788852272732</v>
      </c>
      <c r="E41" s="220">
        <v>94.034090909090907</v>
      </c>
      <c r="F41" s="20">
        <v>94.88636363636364</v>
      </c>
      <c r="G41" s="20">
        <v>95.454545454545453</v>
      </c>
      <c r="H41" s="20">
        <v>96.590909090909093</v>
      </c>
      <c r="I41" s="20">
        <v>97.727272727272734</v>
      </c>
      <c r="J41" s="20">
        <v>99.147727272727266</v>
      </c>
      <c r="K41" s="211" t="s">
        <v>941</v>
      </c>
      <c r="L41" s="212">
        <v>99.005681818181813</v>
      </c>
      <c r="M41" s="20">
        <v>97.727272727272734</v>
      </c>
      <c r="N41" s="20">
        <v>100</v>
      </c>
      <c r="O41" s="20">
        <v>100</v>
      </c>
      <c r="P41" s="20">
        <v>98.86363636363636</v>
      </c>
      <c r="Q41" s="20">
        <v>97.727272727272734</v>
      </c>
      <c r="R41" s="20">
        <v>100</v>
      </c>
      <c r="S41" s="211" t="s">
        <v>983</v>
      </c>
      <c r="T41" s="212">
        <v>94.744491196969705</v>
      </c>
      <c r="U41" s="20">
        <v>92.803030303030297</v>
      </c>
      <c r="V41" s="20">
        <v>93.181818181818187</v>
      </c>
      <c r="W41" s="20">
        <v>93.939393939393938</v>
      </c>
      <c r="X41" s="20">
        <v>95.833333333333329</v>
      </c>
      <c r="Y41" s="225" t="s">
        <v>1351</v>
      </c>
      <c r="Z41" s="213">
        <v>98.86363636363636</v>
      </c>
    </row>
    <row r="42" spans="1:26" ht="15" customHeight="1">
      <c r="A42" s="66"/>
      <c r="B42" s="76" t="s">
        <v>26</v>
      </c>
      <c r="C42" s="232" t="s">
        <v>955</v>
      </c>
      <c r="D42" s="212">
        <v>96.150973036931831</v>
      </c>
      <c r="E42" s="220">
        <v>95.73863636363636</v>
      </c>
      <c r="F42" s="20">
        <v>96.590909090909093</v>
      </c>
      <c r="G42" s="20">
        <v>94.88636363636364</v>
      </c>
      <c r="H42" s="20">
        <v>96.306818181818187</v>
      </c>
      <c r="I42" s="20">
        <v>95.454545454545453</v>
      </c>
      <c r="J42" s="20">
        <v>97.727272727272734</v>
      </c>
      <c r="K42" s="211" t="s">
        <v>941</v>
      </c>
      <c r="L42" s="212">
        <v>95.704545454545453</v>
      </c>
      <c r="M42" s="20">
        <v>95.454545454545453</v>
      </c>
      <c r="N42" s="20">
        <v>95.454545454545453</v>
      </c>
      <c r="O42" s="20">
        <v>93.181818181818187</v>
      </c>
      <c r="P42" s="20">
        <v>97.727272727272734</v>
      </c>
      <c r="Q42" s="20">
        <v>95.454545454545453</v>
      </c>
      <c r="R42" s="20">
        <v>97.727272727272734</v>
      </c>
      <c r="S42" s="211" t="s">
        <v>983</v>
      </c>
      <c r="T42" s="212">
        <v>96.299782231060604</v>
      </c>
      <c r="U42" s="20">
        <v>95.833333333333329</v>
      </c>
      <c r="V42" s="20">
        <v>96.969696969696969</v>
      </c>
      <c r="W42" s="20">
        <v>95.454545454545453</v>
      </c>
      <c r="X42" s="20">
        <v>95.833333333333329</v>
      </c>
      <c r="Y42" s="225" t="s">
        <v>1351</v>
      </c>
      <c r="Z42" s="213">
        <v>97.727272727272734</v>
      </c>
    </row>
    <row r="43" spans="1:26" ht="15" customHeight="1">
      <c r="A43" s="66"/>
      <c r="B43" s="76" t="s">
        <v>27</v>
      </c>
      <c r="C43" s="232" t="s">
        <v>955</v>
      </c>
      <c r="D43" s="212">
        <v>94.60996947926138</v>
      </c>
      <c r="E43" s="220">
        <v>93.181818181818187</v>
      </c>
      <c r="F43" s="20">
        <v>93.75</v>
      </c>
      <c r="G43" s="20">
        <v>92.61363636363636</v>
      </c>
      <c r="H43" s="20">
        <v>96.590909090909093</v>
      </c>
      <c r="I43" s="20">
        <v>95.454545454545453</v>
      </c>
      <c r="J43" s="20">
        <v>96.875</v>
      </c>
      <c r="K43" s="211" t="s">
        <v>941</v>
      </c>
      <c r="L43" s="212">
        <v>92.253409090909088</v>
      </c>
      <c r="M43" s="20">
        <v>87.5</v>
      </c>
      <c r="N43" s="20">
        <v>89.772727272727266</v>
      </c>
      <c r="O43" s="20">
        <v>90.909090909090907</v>
      </c>
      <c r="P43" s="20">
        <v>95.454545454545453</v>
      </c>
      <c r="Q43" s="20">
        <v>95.454545454545453</v>
      </c>
      <c r="R43" s="20">
        <v>95.454545454545453</v>
      </c>
      <c r="S43" s="211" t="s">
        <v>983</v>
      </c>
      <c r="T43" s="212">
        <v>95.39548960871214</v>
      </c>
      <c r="U43" s="20">
        <v>95.075757575757578</v>
      </c>
      <c r="V43" s="20">
        <v>95.075757575757578</v>
      </c>
      <c r="W43" s="20">
        <v>93.181818181818187</v>
      </c>
      <c r="X43" s="20">
        <v>96.969696969696969</v>
      </c>
      <c r="Y43" s="225" t="s">
        <v>1351</v>
      </c>
      <c r="Z43" s="213">
        <v>97.348484848484844</v>
      </c>
    </row>
    <row r="44" spans="1:26" ht="15" customHeight="1">
      <c r="A44" s="66"/>
      <c r="B44" s="76" t="s">
        <v>28</v>
      </c>
      <c r="C44" s="232" t="s">
        <v>955</v>
      </c>
      <c r="D44" s="212">
        <v>94.424325585795486</v>
      </c>
      <c r="E44" s="220">
        <v>92.329545454545453</v>
      </c>
      <c r="F44" s="20">
        <v>95.454545454545453</v>
      </c>
      <c r="G44" s="20">
        <v>92.329545454545453</v>
      </c>
      <c r="H44" s="20">
        <v>96.306818181818187</v>
      </c>
      <c r="I44" s="20">
        <v>93.181818181818187</v>
      </c>
      <c r="J44" s="20">
        <v>96.306818181818187</v>
      </c>
      <c r="K44" s="211" t="s">
        <v>941</v>
      </c>
      <c r="L44" s="212">
        <v>92.053409090909099</v>
      </c>
      <c r="M44" s="20">
        <v>87.5</v>
      </c>
      <c r="N44" s="20">
        <v>94.318181818181813</v>
      </c>
      <c r="O44" s="20">
        <v>86.36363636363636</v>
      </c>
      <c r="P44" s="20">
        <v>94.318181818181813</v>
      </c>
      <c r="Q44" s="20">
        <v>93.181818181818187</v>
      </c>
      <c r="R44" s="20">
        <v>98.86363636363636</v>
      </c>
      <c r="S44" s="211" t="s">
        <v>983</v>
      </c>
      <c r="T44" s="212">
        <v>95.214631084090897</v>
      </c>
      <c r="U44" s="20">
        <v>93.939393939393938</v>
      </c>
      <c r="V44" s="20">
        <v>95.833333333333329</v>
      </c>
      <c r="W44" s="20">
        <v>94.318181818181813</v>
      </c>
      <c r="X44" s="20">
        <v>96.969696969696969</v>
      </c>
      <c r="Y44" s="225" t="s">
        <v>1351</v>
      </c>
      <c r="Z44" s="213">
        <v>95.454545454545453</v>
      </c>
    </row>
    <row r="45" spans="1:26" ht="15" customHeight="1">
      <c r="A45" s="66"/>
      <c r="B45" s="76" t="s">
        <v>29</v>
      </c>
      <c r="C45" s="232" t="s">
        <v>955</v>
      </c>
      <c r="D45" s="212">
        <v>96.58667748522727</v>
      </c>
      <c r="E45" s="220">
        <v>94.88636363636364</v>
      </c>
      <c r="F45" s="20">
        <v>96.306818181818187</v>
      </c>
      <c r="G45" s="20">
        <v>96.022727272727266</v>
      </c>
      <c r="H45" s="20">
        <v>97.727272727272734</v>
      </c>
      <c r="I45" s="20">
        <v>97.727272727272734</v>
      </c>
      <c r="J45" s="20">
        <v>98.579545454545453</v>
      </c>
      <c r="K45" s="211" t="s">
        <v>941</v>
      </c>
      <c r="L45" s="212">
        <v>97.671590909090895</v>
      </c>
      <c r="M45" s="20">
        <v>96.590909090909093</v>
      </c>
      <c r="N45" s="20">
        <v>96.590909090909093</v>
      </c>
      <c r="O45" s="20">
        <v>97.727272727272734</v>
      </c>
      <c r="P45" s="20">
        <v>98.86363636363636</v>
      </c>
      <c r="Q45" s="20">
        <v>97.727272727272734</v>
      </c>
      <c r="R45" s="20">
        <v>98.86363636363636</v>
      </c>
      <c r="S45" s="211" t="s">
        <v>983</v>
      </c>
      <c r="T45" s="212">
        <v>96.225039677272719</v>
      </c>
      <c r="U45" s="20">
        <v>94.318181818181813</v>
      </c>
      <c r="V45" s="20">
        <v>96.212121212121218</v>
      </c>
      <c r="W45" s="20">
        <v>95.454545454545453</v>
      </c>
      <c r="X45" s="20">
        <v>97.348484848484844</v>
      </c>
      <c r="Y45" s="225" t="s">
        <v>1351</v>
      </c>
      <c r="Z45" s="213">
        <v>98.484848484848484</v>
      </c>
    </row>
    <row r="46" spans="1:26" ht="15" customHeight="1">
      <c r="A46" s="66"/>
      <c r="B46" s="76" t="s">
        <v>270</v>
      </c>
      <c r="C46" s="232" t="s">
        <v>955</v>
      </c>
      <c r="D46" s="212">
        <v>95.872422419602287</v>
      </c>
      <c r="E46" s="220">
        <v>94.88636363636364</v>
      </c>
      <c r="F46" s="20">
        <v>95.454545454545453</v>
      </c>
      <c r="G46" s="20">
        <v>94.034090909090907</v>
      </c>
      <c r="H46" s="20">
        <v>97.727272727272734</v>
      </c>
      <c r="I46" s="20">
        <v>94.318181818181813</v>
      </c>
      <c r="J46" s="20">
        <v>97.159090909090907</v>
      </c>
      <c r="K46" s="211" t="s">
        <v>941</v>
      </c>
      <c r="L46" s="212">
        <v>91.603409090909111</v>
      </c>
      <c r="M46" s="20">
        <v>88.63636363636364</v>
      </c>
      <c r="N46" s="20">
        <v>90.909090909090907</v>
      </c>
      <c r="O46" s="20">
        <v>86.36363636363636</v>
      </c>
      <c r="P46" s="20">
        <v>95.454545454545453</v>
      </c>
      <c r="Q46" s="20">
        <v>94.318181818181813</v>
      </c>
      <c r="R46" s="20">
        <v>95.454545454545453</v>
      </c>
      <c r="S46" s="211" t="s">
        <v>983</v>
      </c>
      <c r="T46" s="212">
        <v>97.295426862500008</v>
      </c>
      <c r="U46" s="20">
        <v>96.969696969696969</v>
      </c>
      <c r="V46" s="20">
        <v>96.969696969696969</v>
      </c>
      <c r="W46" s="20">
        <v>96.590909090909093</v>
      </c>
      <c r="X46" s="20">
        <v>98.484848484848484</v>
      </c>
      <c r="Y46" s="225" t="s">
        <v>1351</v>
      </c>
      <c r="Z46" s="213">
        <v>97.727272727272734</v>
      </c>
    </row>
    <row r="47" spans="1:26" ht="15" customHeight="1">
      <c r="A47" s="66"/>
      <c r="B47" s="76" t="s">
        <v>30</v>
      </c>
      <c r="C47" s="232" t="s">
        <v>955</v>
      </c>
      <c r="D47" s="212">
        <v>97.715102840056815</v>
      </c>
      <c r="E47" s="220">
        <v>96.875</v>
      </c>
      <c r="F47" s="20">
        <v>97.727272727272734</v>
      </c>
      <c r="G47" s="20">
        <v>97.443181818181813</v>
      </c>
      <c r="H47" s="20">
        <v>98.579545454545453</v>
      </c>
      <c r="I47" s="20">
        <v>95.454545454545453</v>
      </c>
      <c r="J47" s="20">
        <v>98.295454545454547</v>
      </c>
      <c r="K47" s="211" t="s">
        <v>941</v>
      </c>
      <c r="L47" s="212">
        <v>95.715909090909093</v>
      </c>
      <c r="M47" s="20">
        <v>93.181818181818187</v>
      </c>
      <c r="N47" s="20">
        <v>95.454545454545453</v>
      </c>
      <c r="O47" s="20">
        <v>95.454545454545453</v>
      </c>
      <c r="P47" s="20">
        <v>98.86363636363636</v>
      </c>
      <c r="Q47" s="20">
        <v>95.454545454545453</v>
      </c>
      <c r="R47" s="20">
        <v>96.590909090909093</v>
      </c>
      <c r="S47" s="211" t="s">
        <v>983</v>
      </c>
      <c r="T47" s="212">
        <v>98.381500756439394</v>
      </c>
      <c r="U47" s="20">
        <v>98.106060606060609</v>
      </c>
      <c r="V47" s="20">
        <v>98.484848484848484</v>
      </c>
      <c r="W47" s="20">
        <v>98.106060606060609</v>
      </c>
      <c r="X47" s="20">
        <v>98.484848484848484</v>
      </c>
      <c r="Y47" s="225" t="s">
        <v>1351</v>
      </c>
      <c r="Z47" s="213">
        <v>98.86363636363636</v>
      </c>
    </row>
    <row r="48" spans="1:26" ht="15" customHeight="1">
      <c r="A48" s="66"/>
      <c r="B48" s="76" t="s">
        <v>31</v>
      </c>
      <c r="C48" s="232" t="s">
        <v>955</v>
      </c>
      <c r="D48" s="212">
        <v>94.582710939204532</v>
      </c>
      <c r="E48" s="220">
        <v>91.76136363636364</v>
      </c>
      <c r="F48" s="20">
        <v>94.88636363636364</v>
      </c>
      <c r="G48" s="20">
        <v>93.75</v>
      </c>
      <c r="H48" s="20">
        <v>96.022727272727266</v>
      </c>
      <c r="I48" s="20">
        <v>92.045454545454547</v>
      </c>
      <c r="J48" s="20">
        <v>97.727272727272734</v>
      </c>
      <c r="K48" s="211" t="s">
        <v>941</v>
      </c>
      <c r="L48" s="212">
        <v>93.077272727272714</v>
      </c>
      <c r="M48" s="20">
        <v>92.045454545454547</v>
      </c>
      <c r="N48" s="20">
        <v>94.318181818181813</v>
      </c>
      <c r="O48" s="20">
        <v>92.045454545454547</v>
      </c>
      <c r="P48" s="20">
        <v>94.318181818181813</v>
      </c>
      <c r="Q48" s="20">
        <v>92.045454545454547</v>
      </c>
      <c r="R48" s="20">
        <v>94.318181818181813</v>
      </c>
      <c r="S48" s="211" t="s">
        <v>983</v>
      </c>
      <c r="T48" s="212">
        <v>95.084523676515133</v>
      </c>
      <c r="U48" s="20">
        <v>91.666666666666671</v>
      </c>
      <c r="V48" s="20">
        <v>95.075757575757578</v>
      </c>
      <c r="W48" s="20">
        <v>94.318181818181813</v>
      </c>
      <c r="X48" s="20">
        <v>96.590909090909093</v>
      </c>
      <c r="Y48" s="225" t="s">
        <v>1351</v>
      </c>
      <c r="Z48" s="213">
        <v>98.86363636363636</v>
      </c>
    </row>
    <row r="49" spans="1:26" ht="15" customHeight="1">
      <c r="A49" s="66"/>
      <c r="B49" s="76" t="s">
        <v>32</v>
      </c>
      <c r="C49" s="232" t="s">
        <v>955</v>
      </c>
      <c r="D49" s="212">
        <v>94.853330194602265</v>
      </c>
      <c r="E49" s="220">
        <v>93.75</v>
      </c>
      <c r="F49" s="20">
        <v>96.022727272727266</v>
      </c>
      <c r="G49" s="20">
        <v>93.181818181818187</v>
      </c>
      <c r="H49" s="20">
        <v>96.022727272727266</v>
      </c>
      <c r="I49" s="20">
        <v>90.909090909090907</v>
      </c>
      <c r="J49" s="20">
        <v>97.443181818181813</v>
      </c>
      <c r="K49" s="211" t="s">
        <v>941</v>
      </c>
      <c r="L49" s="212">
        <v>95.927272727272708</v>
      </c>
      <c r="M49" s="20">
        <v>96.590909090909093</v>
      </c>
      <c r="N49" s="20">
        <v>97.727272727272734</v>
      </c>
      <c r="O49" s="20">
        <v>96.590909090909093</v>
      </c>
      <c r="P49" s="20">
        <v>97.727272727272734</v>
      </c>
      <c r="Q49" s="20">
        <v>90.909090909090907</v>
      </c>
      <c r="R49" s="20">
        <v>96.590909090909093</v>
      </c>
      <c r="S49" s="211" t="s">
        <v>983</v>
      </c>
      <c r="T49" s="212">
        <v>94.495349350378788</v>
      </c>
      <c r="U49" s="20">
        <v>92.803030303030297</v>
      </c>
      <c r="V49" s="20">
        <v>95.454545454545453</v>
      </c>
      <c r="W49" s="20">
        <v>92.045454545454547</v>
      </c>
      <c r="X49" s="20">
        <v>95.454545454545453</v>
      </c>
      <c r="Y49" s="225" t="s">
        <v>1351</v>
      </c>
      <c r="Z49" s="213">
        <v>97.727272727272734</v>
      </c>
    </row>
    <row r="50" spans="1:26" ht="15" customHeight="1">
      <c r="A50" s="66"/>
      <c r="B50" s="76" t="s">
        <v>33</v>
      </c>
      <c r="C50" s="232" t="s">
        <v>955</v>
      </c>
      <c r="D50" s="212">
        <v>97.191592154261357</v>
      </c>
      <c r="E50" s="220">
        <v>96.306818181818187</v>
      </c>
      <c r="F50" s="20">
        <v>96.590909090909093</v>
      </c>
      <c r="G50" s="20">
        <v>96.875</v>
      </c>
      <c r="H50" s="20">
        <v>98.579545454545453</v>
      </c>
      <c r="I50" s="20">
        <v>96.590909090909093</v>
      </c>
      <c r="J50" s="20">
        <v>98.295454545454547</v>
      </c>
      <c r="K50" s="211" t="s">
        <v>941</v>
      </c>
      <c r="L50" s="212">
        <v>97.734090909090909</v>
      </c>
      <c r="M50" s="20">
        <v>96.590909090909093</v>
      </c>
      <c r="N50" s="20">
        <v>97.727272727272734</v>
      </c>
      <c r="O50" s="20">
        <v>100</v>
      </c>
      <c r="P50" s="20">
        <v>97.727272727272734</v>
      </c>
      <c r="Q50" s="20">
        <v>96.590909090909093</v>
      </c>
      <c r="R50" s="20">
        <v>97.727272727272734</v>
      </c>
      <c r="S50" s="211" t="s">
        <v>983</v>
      </c>
      <c r="T50" s="212">
        <v>97.01075923598485</v>
      </c>
      <c r="U50" s="20">
        <v>96.212121212121218</v>
      </c>
      <c r="V50" s="20">
        <v>96.212121212121218</v>
      </c>
      <c r="W50" s="20">
        <v>95.833333333333329</v>
      </c>
      <c r="X50" s="20">
        <v>98.86363636363636</v>
      </c>
      <c r="Y50" s="225" t="s">
        <v>1351</v>
      </c>
      <c r="Z50" s="213">
        <v>98.484848484848484</v>
      </c>
    </row>
    <row r="51" spans="1:26" ht="15" customHeight="1">
      <c r="A51" s="66"/>
      <c r="B51" s="76" t="s">
        <v>34</v>
      </c>
      <c r="C51" s="232" t="s">
        <v>955</v>
      </c>
      <c r="D51" s="212">
        <v>95.079038173295444</v>
      </c>
      <c r="E51" s="220">
        <v>93.75</v>
      </c>
      <c r="F51" s="20">
        <v>95.73863636363636</v>
      </c>
      <c r="G51" s="20">
        <v>94.602272727272734</v>
      </c>
      <c r="H51" s="20">
        <v>95.454545454545453</v>
      </c>
      <c r="I51" s="20">
        <v>92.045454545454547</v>
      </c>
      <c r="J51" s="20">
        <v>96.590909090909093</v>
      </c>
      <c r="K51" s="211" t="s">
        <v>941</v>
      </c>
      <c r="L51" s="212">
        <v>93.106818181818198</v>
      </c>
      <c r="M51" s="20">
        <v>90.909090909090907</v>
      </c>
      <c r="N51" s="20">
        <v>94.318181818181813</v>
      </c>
      <c r="O51" s="20">
        <v>94.318181818181813</v>
      </c>
      <c r="P51" s="20">
        <v>92.045454545454547</v>
      </c>
      <c r="Q51" s="20">
        <v>92.045454545454547</v>
      </c>
      <c r="R51" s="20">
        <v>95.454545454545453</v>
      </c>
      <c r="S51" s="211" t="s">
        <v>983</v>
      </c>
      <c r="T51" s="212">
        <v>95.736444837121212</v>
      </c>
      <c r="U51" s="20">
        <v>94.696969696969703</v>
      </c>
      <c r="V51" s="20">
        <v>96.212121212121218</v>
      </c>
      <c r="W51" s="20">
        <v>94.696969696969703</v>
      </c>
      <c r="X51" s="20">
        <v>96.590909090909093</v>
      </c>
      <c r="Y51" s="225" t="s">
        <v>1351</v>
      </c>
      <c r="Z51" s="213">
        <v>96.969696969696969</v>
      </c>
    </row>
    <row r="52" spans="1:26" ht="15" customHeight="1">
      <c r="A52" s="66"/>
      <c r="B52" s="76" t="s">
        <v>35</v>
      </c>
      <c r="C52" s="232" t="s">
        <v>955</v>
      </c>
      <c r="D52" s="212">
        <v>95.312112791193158</v>
      </c>
      <c r="E52" s="220">
        <v>94.034090909090907</v>
      </c>
      <c r="F52" s="20">
        <v>96.875</v>
      </c>
      <c r="G52" s="20">
        <v>95.170454545454547</v>
      </c>
      <c r="H52" s="20">
        <v>93.75</v>
      </c>
      <c r="I52" s="20">
        <v>92.045454545454547</v>
      </c>
      <c r="J52" s="20">
        <v>97.159090909090907</v>
      </c>
      <c r="K52" s="211" t="s">
        <v>941</v>
      </c>
      <c r="L52" s="212">
        <v>92.455681818181816</v>
      </c>
      <c r="M52" s="20">
        <v>93.181818181818187</v>
      </c>
      <c r="N52" s="20">
        <v>94.318181818181813</v>
      </c>
      <c r="O52" s="20">
        <v>93.181818181818187</v>
      </c>
      <c r="P52" s="20">
        <v>86.36363636363636</v>
      </c>
      <c r="Q52" s="20">
        <v>92.045454545454547</v>
      </c>
      <c r="R52" s="20">
        <v>95.454545454545453</v>
      </c>
      <c r="S52" s="211" t="s">
        <v>983</v>
      </c>
      <c r="T52" s="212">
        <v>96.264256448863634</v>
      </c>
      <c r="U52" s="20">
        <v>94.318181818181813</v>
      </c>
      <c r="V52" s="20">
        <v>97.727272727272734</v>
      </c>
      <c r="W52" s="20">
        <v>95.833333333333329</v>
      </c>
      <c r="X52" s="20">
        <v>96.212121212121218</v>
      </c>
      <c r="Y52" s="225" t="s">
        <v>1351</v>
      </c>
      <c r="Z52" s="213">
        <v>97.727272727272734</v>
      </c>
    </row>
    <row r="53" spans="1:26" ht="15" customHeight="1">
      <c r="A53" s="66"/>
      <c r="B53" s="76" t="s">
        <v>36</v>
      </c>
      <c r="C53" s="232" t="s">
        <v>955</v>
      </c>
      <c r="D53" s="212">
        <v>94.86520872414772</v>
      </c>
      <c r="E53" s="220">
        <v>92.045454545454547</v>
      </c>
      <c r="F53" s="20">
        <v>94.88636363636364</v>
      </c>
      <c r="G53" s="20">
        <v>93.465909090909093</v>
      </c>
      <c r="H53" s="20">
        <v>96.306818181818187</v>
      </c>
      <c r="I53" s="20">
        <v>97.727272727272734</v>
      </c>
      <c r="J53" s="20">
        <v>98.01136363636364</v>
      </c>
      <c r="K53" s="211" t="s">
        <v>941</v>
      </c>
      <c r="L53" s="212">
        <v>95.436363636363637</v>
      </c>
      <c r="M53" s="20">
        <v>93.181818181818187</v>
      </c>
      <c r="N53" s="20">
        <v>95.454545454545453</v>
      </c>
      <c r="O53" s="20">
        <v>95.454545454545453</v>
      </c>
      <c r="P53" s="20">
        <v>94.318181818181813</v>
      </c>
      <c r="Q53" s="20">
        <v>97.727272727272734</v>
      </c>
      <c r="R53" s="20">
        <v>96.590909090909093</v>
      </c>
      <c r="S53" s="211" t="s">
        <v>983</v>
      </c>
      <c r="T53" s="212">
        <v>94.674823753409072</v>
      </c>
      <c r="U53" s="20">
        <v>91.666666666666671</v>
      </c>
      <c r="V53" s="20">
        <v>94.696969696969703</v>
      </c>
      <c r="W53" s="20">
        <v>92.803030303030297</v>
      </c>
      <c r="X53" s="20">
        <v>96.969696969696969</v>
      </c>
      <c r="Y53" s="225" t="s">
        <v>1351</v>
      </c>
      <c r="Z53" s="213">
        <v>98.484848484848484</v>
      </c>
    </row>
    <row r="54" spans="1:26" ht="15" customHeight="1">
      <c r="A54" s="66"/>
      <c r="B54" s="76" t="s">
        <v>37</v>
      </c>
      <c r="C54" s="232" t="s">
        <v>955</v>
      </c>
      <c r="D54" s="212">
        <v>96.868141332386372</v>
      </c>
      <c r="E54" s="220">
        <v>96.306818181818187</v>
      </c>
      <c r="F54" s="20">
        <v>96.306818181818187</v>
      </c>
      <c r="G54" s="20">
        <v>96.590909090909093</v>
      </c>
      <c r="H54" s="20">
        <v>96.590909090909093</v>
      </c>
      <c r="I54" s="20">
        <v>95.454545454545453</v>
      </c>
      <c r="J54" s="20">
        <v>98.86363636363636</v>
      </c>
      <c r="K54" s="211" t="s">
        <v>941</v>
      </c>
      <c r="L54" s="212">
        <v>95.453409090909091</v>
      </c>
      <c r="M54" s="20">
        <v>95.454545454545453</v>
      </c>
      <c r="N54" s="20">
        <v>93.181818181818187</v>
      </c>
      <c r="O54" s="20">
        <v>96.590909090909093</v>
      </c>
      <c r="P54" s="20">
        <v>94.318181818181813</v>
      </c>
      <c r="Q54" s="20">
        <v>95.454545454545453</v>
      </c>
      <c r="R54" s="20">
        <v>97.727272727272734</v>
      </c>
      <c r="S54" s="211" t="s">
        <v>983</v>
      </c>
      <c r="T54" s="212">
        <v>97.339718746212142</v>
      </c>
      <c r="U54" s="20">
        <v>96.590909090909093</v>
      </c>
      <c r="V54" s="20">
        <v>97.348484848484844</v>
      </c>
      <c r="W54" s="20">
        <v>96.590909090909093</v>
      </c>
      <c r="X54" s="20">
        <v>97.348484848484844</v>
      </c>
      <c r="Y54" s="225" t="s">
        <v>1351</v>
      </c>
      <c r="Z54" s="213">
        <v>99.242424242424249</v>
      </c>
    </row>
    <row r="55" spans="1:26" ht="15" customHeight="1">
      <c r="A55" s="66"/>
      <c r="B55" s="76" t="s">
        <v>38</v>
      </c>
      <c r="C55" s="232" t="s">
        <v>955</v>
      </c>
      <c r="D55" s="212">
        <v>92.629277972443191</v>
      </c>
      <c r="E55" s="220">
        <v>90.056818181818187</v>
      </c>
      <c r="F55" s="20">
        <v>92.329545454545453</v>
      </c>
      <c r="G55" s="20">
        <v>92.329545454545453</v>
      </c>
      <c r="H55" s="20">
        <v>93.465909090909093</v>
      </c>
      <c r="I55" s="20">
        <v>95.454545454545453</v>
      </c>
      <c r="J55" s="20">
        <v>95.73863636363636</v>
      </c>
      <c r="K55" s="211" t="s">
        <v>941</v>
      </c>
      <c r="L55" s="212">
        <v>95.389772727272742</v>
      </c>
      <c r="M55" s="20">
        <v>94.318181818181813</v>
      </c>
      <c r="N55" s="20">
        <v>94.318181818181813</v>
      </c>
      <c r="O55" s="20">
        <v>95.454545454545453</v>
      </c>
      <c r="P55" s="20">
        <v>95.454545454545453</v>
      </c>
      <c r="Q55" s="20">
        <v>95.454545454545453</v>
      </c>
      <c r="R55" s="20">
        <v>97.727272727272734</v>
      </c>
      <c r="S55" s="211" t="s">
        <v>983</v>
      </c>
      <c r="T55" s="212">
        <v>91.709113054166664</v>
      </c>
      <c r="U55" s="20">
        <v>88.63636363636364</v>
      </c>
      <c r="V55" s="20">
        <v>91.666666666666671</v>
      </c>
      <c r="W55" s="20">
        <v>91.287878787878782</v>
      </c>
      <c r="X55" s="20">
        <v>92.803030303030297</v>
      </c>
      <c r="Y55" s="225" t="s">
        <v>1351</v>
      </c>
      <c r="Z55" s="213">
        <v>95.075757575757578</v>
      </c>
    </row>
    <row r="56" spans="1:26" ht="15" customHeight="1">
      <c r="A56" s="66"/>
      <c r="B56" s="76" t="s">
        <v>40</v>
      </c>
      <c r="C56" s="232" t="s">
        <v>955</v>
      </c>
      <c r="D56" s="212">
        <v>93.544548636363658</v>
      </c>
      <c r="E56" s="220">
        <v>90.625</v>
      </c>
      <c r="F56" s="20">
        <v>94.602272727272734</v>
      </c>
      <c r="G56" s="20">
        <v>92.329545454545453</v>
      </c>
      <c r="H56" s="20">
        <v>95.170454545454547</v>
      </c>
      <c r="I56" s="20">
        <v>95.454545454545453</v>
      </c>
      <c r="J56" s="20">
        <v>96.022727272727266</v>
      </c>
      <c r="K56" s="211" t="s">
        <v>941</v>
      </c>
      <c r="L56" s="212">
        <v>95.706818181818193</v>
      </c>
      <c r="M56" s="20">
        <v>93.181818181818187</v>
      </c>
      <c r="N56" s="20">
        <v>95.454545454545453</v>
      </c>
      <c r="O56" s="20">
        <v>95.454545454545453</v>
      </c>
      <c r="P56" s="20">
        <v>97.727272727272734</v>
      </c>
      <c r="Q56" s="20">
        <v>95.454545454545453</v>
      </c>
      <c r="R56" s="20">
        <v>97.727272727272734</v>
      </c>
      <c r="S56" s="211" t="s">
        <v>983</v>
      </c>
      <c r="T56" s="212">
        <v>92.823792121212136</v>
      </c>
      <c r="U56" s="20">
        <v>89.772727272727266</v>
      </c>
      <c r="V56" s="20">
        <v>94.318181818181813</v>
      </c>
      <c r="W56" s="20">
        <v>91.287878787878782</v>
      </c>
      <c r="X56" s="20">
        <v>94.318181818181813</v>
      </c>
      <c r="Y56" s="225" t="s">
        <v>1351</v>
      </c>
      <c r="Z56" s="213">
        <v>95.454545454545453</v>
      </c>
    </row>
    <row r="57" spans="1:26" ht="15" customHeight="1">
      <c r="A57" s="66"/>
      <c r="B57" s="76" t="s">
        <v>41</v>
      </c>
      <c r="C57" s="232" t="s">
        <v>955</v>
      </c>
      <c r="D57" s="212">
        <v>92.916284532386356</v>
      </c>
      <c r="E57" s="220">
        <v>90.909090909090907</v>
      </c>
      <c r="F57" s="20">
        <v>94.318181818181813</v>
      </c>
      <c r="G57" s="20">
        <v>91.76136363636364</v>
      </c>
      <c r="H57" s="20">
        <v>92.61363636363636</v>
      </c>
      <c r="I57" s="20">
        <v>98.86363636363636</v>
      </c>
      <c r="J57" s="20">
        <v>95.170454545454547</v>
      </c>
      <c r="K57" s="211" t="s">
        <v>941</v>
      </c>
      <c r="L57" s="212">
        <v>97.101136363636357</v>
      </c>
      <c r="M57" s="20">
        <v>96.590909090909093</v>
      </c>
      <c r="N57" s="20">
        <v>97.727272727272734</v>
      </c>
      <c r="O57" s="20">
        <v>98.86363636363636</v>
      </c>
      <c r="P57" s="20">
        <v>95.454545454545453</v>
      </c>
      <c r="Q57" s="20">
        <v>98.86363636363636</v>
      </c>
      <c r="R57" s="20">
        <v>94.318181818181813</v>
      </c>
      <c r="S57" s="211" t="s">
        <v>983</v>
      </c>
      <c r="T57" s="212">
        <v>91.521333921969671</v>
      </c>
      <c r="U57" s="20">
        <v>89.015151515151516</v>
      </c>
      <c r="V57" s="20">
        <v>93.181818181818187</v>
      </c>
      <c r="W57" s="20">
        <v>89.393939393939391</v>
      </c>
      <c r="X57" s="20">
        <v>91.666666666666671</v>
      </c>
      <c r="Y57" s="225" t="s">
        <v>1351</v>
      </c>
      <c r="Z57" s="213">
        <v>95.454545454545453</v>
      </c>
    </row>
    <row r="58" spans="1:26" ht="15" customHeight="1">
      <c r="A58" s="66"/>
      <c r="B58" s="76" t="s">
        <v>49</v>
      </c>
      <c r="C58" s="232" t="s">
        <v>955</v>
      </c>
      <c r="D58" s="212">
        <v>96.552204905113641</v>
      </c>
      <c r="E58" s="220">
        <v>96.022727272727266</v>
      </c>
      <c r="F58" s="20">
        <v>97.159090909090907</v>
      </c>
      <c r="G58" s="20">
        <v>96.590909090909093</v>
      </c>
      <c r="H58" s="20">
        <v>95.454545454545453</v>
      </c>
      <c r="I58" s="20">
        <v>95.454545454545453</v>
      </c>
      <c r="J58" s="20">
        <v>98.01136363636364</v>
      </c>
      <c r="K58" s="211" t="s">
        <v>941</v>
      </c>
      <c r="L58" s="212">
        <v>96.577272727272742</v>
      </c>
      <c r="M58" s="20">
        <v>96.590909090909093</v>
      </c>
      <c r="N58" s="20">
        <v>95.454545454545453</v>
      </c>
      <c r="O58" s="20">
        <v>97.727272727272734</v>
      </c>
      <c r="P58" s="20">
        <v>96.590909090909093</v>
      </c>
      <c r="Q58" s="20">
        <v>95.454545454545453</v>
      </c>
      <c r="R58" s="20">
        <v>97.727272727272734</v>
      </c>
      <c r="S58" s="211" t="s">
        <v>983</v>
      </c>
      <c r="T58" s="212">
        <v>96.543848964393959</v>
      </c>
      <c r="U58" s="20">
        <v>95.833333333333329</v>
      </c>
      <c r="V58" s="20">
        <v>97.727272727272734</v>
      </c>
      <c r="W58" s="20">
        <v>96.212121212121218</v>
      </c>
      <c r="X58" s="20">
        <v>95.075757575757578</v>
      </c>
      <c r="Y58" s="225" t="s">
        <v>1351</v>
      </c>
      <c r="Z58" s="213">
        <v>98.106060606060609</v>
      </c>
    </row>
    <row r="59" spans="1:26" ht="15" customHeight="1">
      <c r="A59" s="66"/>
      <c r="B59" s="76" t="s">
        <v>54</v>
      </c>
      <c r="C59" s="232" t="s">
        <v>955</v>
      </c>
      <c r="D59" s="212">
        <v>94.399594798295482</v>
      </c>
      <c r="E59" s="220">
        <v>92.045454545454547</v>
      </c>
      <c r="F59" s="20">
        <v>94.318181818181813</v>
      </c>
      <c r="G59" s="20">
        <v>95.170454545454547</v>
      </c>
      <c r="H59" s="20">
        <v>94.034090909090907</v>
      </c>
      <c r="I59" s="20">
        <v>90.909090909090907</v>
      </c>
      <c r="J59" s="20">
        <v>96.875</v>
      </c>
      <c r="K59" s="211" t="s">
        <v>941</v>
      </c>
      <c r="L59" s="212">
        <v>90.837499999999991</v>
      </c>
      <c r="M59" s="20">
        <v>87.5</v>
      </c>
      <c r="N59" s="20">
        <v>89.772727272727266</v>
      </c>
      <c r="O59" s="20">
        <v>93.181818181818187</v>
      </c>
      <c r="P59" s="20">
        <v>89.772727272727266</v>
      </c>
      <c r="Q59" s="20">
        <v>90.909090909090907</v>
      </c>
      <c r="R59" s="20">
        <v>94.318181818181813</v>
      </c>
      <c r="S59" s="211" t="s">
        <v>983</v>
      </c>
      <c r="T59" s="212">
        <v>95.586959731060631</v>
      </c>
      <c r="U59" s="20">
        <v>93.560606060606062</v>
      </c>
      <c r="V59" s="20">
        <v>95.833333333333329</v>
      </c>
      <c r="W59" s="20">
        <v>95.833333333333329</v>
      </c>
      <c r="X59" s="20">
        <v>95.454545454545453</v>
      </c>
      <c r="Y59" s="225" t="s">
        <v>1351</v>
      </c>
      <c r="Z59" s="213">
        <v>97.727272727272734</v>
      </c>
    </row>
    <row r="60" spans="1:26" ht="15" customHeight="1">
      <c r="A60" s="66"/>
      <c r="B60" s="76" t="s">
        <v>58</v>
      </c>
      <c r="C60" s="232" t="s">
        <v>955</v>
      </c>
      <c r="D60" s="212">
        <v>95.227248850568174</v>
      </c>
      <c r="E60" s="220">
        <v>94.602272727272734</v>
      </c>
      <c r="F60" s="20">
        <v>95.73863636363636</v>
      </c>
      <c r="G60" s="20">
        <v>95.170454545454547</v>
      </c>
      <c r="H60" s="20">
        <v>95.73863636363636</v>
      </c>
      <c r="I60" s="20">
        <v>93.181818181818187</v>
      </c>
      <c r="J60" s="20">
        <v>95.73863636363636</v>
      </c>
      <c r="K60" s="211" t="s">
        <v>941</v>
      </c>
      <c r="L60" s="212">
        <v>95.580681818181802</v>
      </c>
      <c r="M60" s="20">
        <v>95.454545454545453</v>
      </c>
      <c r="N60" s="20">
        <v>94.318181818181813</v>
      </c>
      <c r="O60" s="20">
        <v>96.590909090909093</v>
      </c>
      <c r="P60" s="20">
        <v>97.727272727272734</v>
      </c>
      <c r="Q60" s="20">
        <v>93.181818181818187</v>
      </c>
      <c r="R60" s="20">
        <v>96.590909090909093</v>
      </c>
      <c r="S60" s="211" t="s">
        <v>983</v>
      </c>
      <c r="T60" s="212">
        <v>95.109437861363645</v>
      </c>
      <c r="U60" s="20">
        <v>94.318181818181813</v>
      </c>
      <c r="V60" s="20">
        <v>96.212121212121218</v>
      </c>
      <c r="W60" s="20">
        <v>94.696969696969703</v>
      </c>
      <c r="X60" s="20">
        <v>95.075757575757578</v>
      </c>
      <c r="Y60" s="225" t="s">
        <v>1351</v>
      </c>
      <c r="Z60" s="213">
        <v>95.454545454545453</v>
      </c>
    </row>
    <row r="61" spans="1:26" ht="15" customHeight="1">
      <c r="A61" s="66"/>
      <c r="B61" s="76" t="s">
        <v>60</v>
      </c>
      <c r="C61" s="232" t="s">
        <v>955</v>
      </c>
      <c r="D61" s="212">
        <v>93.963917686079554</v>
      </c>
      <c r="E61" s="220">
        <v>91.76136363636364</v>
      </c>
      <c r="F61" s="20">
        <v>93.75</v>
      </c>
      <c r="G61" s="20">
        <v>93.465909090909093</v>
      </c>
      <c r="H61" s="20">
        <v>93.465909090909093</v>
      </c>
      <c r="I61" s="20">
        <v>95.454545454545453</v>
      </c>
      <c r="J61" s="20">
        <v>97.159090909090907</v>
      </c>
      <c r="K61" s="211" t="s">
        <v>941</v>
      </c>
      <c r="L61" s="212">
        <v>92.164772727272734</v>
      </c>
      <c r="M61" s="20">
        <v>89.772727272727266</v>
      </c>
      <c r="N61" s="20">
        <v>90.909090909090907</v>
      </c>
      <c r="O61" s="20">
        <v>90.909090909090907</v>
      </c>
      <c r="P61" s="20">
        <v>90.909090909090907</v>
      </c>
      <c r="Q61" s="20">
        <v>95.454545454545453</v>
      </c>
      <c r="R61" s="20">
        <v>95.454545454545453</v>
      </c>
      <c r="S61" s="211" t="s">
        <v>983</v>
      </c>
      <c r="T61" s="212">
        <v>94.56363267234849</v>
      </c>
      <c r="U61" s="20">
        <v>92.424242424242422</v>
      </c>
      <c r="V61" s="20">
        <v>94.696969696969703</v>
      </c>
      <c r="W61" s="20">
        <v>94.318181818181813</v>
      </c>
      <c r="X61" s="20">
        <v>94.318181818181813</v>
      </c>
      <c r="Y61" s="225" t="s">
        <v>1351</v>
      </c>
      <c r="Z61" s="213">
        <v>97.727272727272734</v>
      </c>
    </row>
    <row r="62" spans="1:26" ht="15" customHeight="1">
      <c r="A62" s="66"/>
      <c r="B62" s="76" t="s">
        <v>43</v>
      </c>
      <c r="C62" s="232" t="s">
        <v>955</v>
      </c>
      <c r="D62" s="212">
        <v>95.921187091477265</v>
      </c>
      <c r="E62" s="220">
        <v>95.170454545454547</v>
      </c>
      <c r="F62" s="20">
        <v>95.73863636363636</v>
      </c>
      <c r="G62" s="20">
        <v>95.454545454545453</v>
      </c>
      <c r="H62" s="20">
        <v>96.022727272727266</v>
      </c>
      <c r="I62" s="20">
        <v>97.727272727272734</v>
      </c>
      <c r="J62" s="20">
        <v>97.443181818181813</v>
      </c>
      <c r="K62" s="211" t="s">
        <v>941</v>
      </c>
      <c r="L62" s="212">
        <v>97.292045454545459</v>
      </c>
      <c r="M62" s="20">
        <v>96.590909090909093</v>
      </c>
      <c r="N62" s="20">
        <v>97.727272727272734</v>
      </c>
      <c r="O62" s="20">
        <v>96.590909090909093</v>
      </c>
      <c r="P62" s="20">
        <v>95.454545454545453</v>
      </c>
      <c r="Q62" s="20">
        <v>97.727272727272734</v>
      </c>
      <c r="R62" s="20">
        <v>100</v>
      </c>
      <c r="S62" s="211" t="s">
        <v>983</v>
      </c>
      <c r="T62" s="212">
        <v>95.464234303787876</v>
      </c>
      <c r="U62" s="20">
        <v>94.696969696969703</v>
      </c>
      <c r="V62" s="20">
        <v>95.075757575757578</v>
      </c>
      <c r="W62" s="20">
        <v>95.075757575757578</v>
      </c>
      <c r="X62" s="20">
        <v>96.212121212121218</v>
      </c>
      <c r="Y62" s="225" t="s">
        <v>1351</v>
      </c>
      <c r="Z62" s="213">
        <v>96.590909090909093</v>
      </c>
    </row>
    <row r="63" spans="1:26" ht="15" customHeight="1">
      <c r="A63" s="66"/>
      <c r="B63" s="76" t="s">
        <v>45</v>
      </c>
      <c r="C63" s="232" t="s">
        <v>955</v>
      </c>
      <c r="D63" s="212">
        <v>95.267361380113641</v>
      </c>
      <c r="E63" s="220">
        <v>94.318181818181813</v>
      </c>
      <c r="F63" s="20">
        <v>94.602272727272734</v>
      </c>
      <c r="G63" s="20">
        <v>95.170454545454547</v>
      </c>
      <c r="H63" s="20">
        <v>96.590909090909093</v>
      </c>
      <c r="I63" s="20">
        <v>93.181818181818187</v>
      </c>
      <c r="J63" s="20">
        <v>96.590909090909093</v>
      </c>
      <c r="K63" s="211" t="s">
        <v>941</v>
      </c>
      <c r="L63" s="212">
        <v>95.219318181818167</v>
      </c>
      <c r="M63" s="20">
        <v>95.454545454545453</v>
      </c>
      <c r="N63" s="20">
        <v>95.454545454545453</v>
      </c>
      <c r="O63" s="20">
        <v>95.454545454545453</v>
      </c>
      <c r="P63" s="20">
        <v>96.590909090909093</v>
      </c>
      <c r="Q63" s="20">
        <v>93.181818181818187</v>
      </c>
      <c r="R63" s="20">
        <v>95.454545454545453</v>
      </c>
      <c r="S63" s="211" t="s">
        <v>983</v>
      </c>
      <c r="T63" s="212">
        <v>95.283375779545452</v>
      </c>
      <c r="U63" s="20">
        <v>93.939393939393938</v>
      </c>
      <c r="V63" s="20">
        <v>94.318181818181813</v>
      </c>
      <c r="W63" s="20">
        <v>95.075757575757578</v>
      </c>
      <c r="X63" s="20">
        <v>96.590909090909093</v>
      </c>
      <c r="Y63" s="225" t="s">
        <v>1351</v>
      </c>
      <c r="Z63" s="213">
        <v>96.969696969696969</v>
      </c>
    </row>
    <row r="64" spans="1:26" ht="15" customHeight="1">
      <c r="A64" s="66"/>
      <c r="B64" s="76" t="s">
        <v>39</v>
      </c>
      <c r="C64" s="232" t="s">
        <v>955</v>
      </c>
      <c r="D64" s="212">
        <v>95.083022713068161</v>
      </c>
      <c r="E64" s="220">
        <v>93.465909090909093</v>
      </c>
      <c r="F64" s="20">
        <v>96.306818181818187</v>
      </c>
      <c r="G64" s="20">
        <v>93.75</v>
      </c>
      <c r="H64" s="20">
        <v>95.454545454545453</v>
      </c>
      <c r="I64" s="20">
        <v>94.318181818181813</v>
      </c>
      <c r="J64" s="20">
        <v>97.159090909090907</v>
      </c>
      <c r="K64" s="211" t="s">
        <v>941</v>
      </c>
      <c r="L64" s="212">
        <v>94.487500000000011</v>
      </c>
      <c r="M64" s="20">
        <v>93.181818181818187</v>
      </c>
      <c r="N64" s="20">
        <v>97.727272727272734</v>
      </c>
      <c r="O64" s="20">
        <v>89.772727272727266</v>
      </c>
      <c r="P64" s="20">
        <v>96.590909090909093</v>
      </c>
      <c r="Q64" s="20">
        <v>94.318181818181813</v>
      </c>
      <c r="R64" s="20">
        <v>96.590909090909093</v>
      </c>
      <c r="S64" s="211" t="s">
        <v>983</v>
      </c>
      <c r="T64" s="212">
        <v>95.28153028409092</v>
      </c>
      <c r="U64" s="20">
        <v>93.560606060606062</v>
      </c>
      <c r="V64" s="20">
        <v>95.833333333333329</v>
      </c>
      <c r="W64" s="20">
        <v>95.075757575757578</v>
      </c>
      <c r="X64" s="20">
        <v>95.075757575757578</v>
      </c>
      <c r="Y64" s="225" t="s">
        <v>1351</v>
      </c>
      <c r="Z64" s="213">
        <v>97.348484848484844</v>
      </c>
    </row>
    <row r="65" spans="1:26" ht="15" customHeight="1">
      <c r="A65" s="66"/>
      <c r="B65" s="76" t="s">
        <v>42</v>
      </c>
      <c r="C65" s="232" t="s">
        <v>955</v>
      </c>
      <c r="D65" s="212">
        <v>95.330937533806804</v>
      </c>
      <c r="E65" s="220">
        <v>93.465909090909093</v>
      </c>
      <c r="F65" s="20">
        <v>95.170454545454547</v>
      </c>
      <c r="G65" s="20">
        <v>94.88636363636364</v>
      </c>
      <c r="H65" s="20">
        <v>95.73863636363636</v>
      </c>
      <c r="I65" s="20">
        <v>97.727272727272734</v>
      </c>
      <c r="J65" s="20">
        <v>98.01136363636364</v>
      </c>
      <c r="K65" s="211" t="s">
        <v>941</v>
      </c>
      <c r="L65" s="212">
        <v>97.639772727272714</v>
      </c>
      <c r="M65" s="20">
        <v>98.86363636363636</v>
      </c>
      <c r="N65" s="20">
        <v>98.86363636363636</v>
      </c>
      <c r="O65" s="20">
        <v>98.86363636363636</v>
      </c>
      <c r="P65" s="20">
        <v>93.181818181818187</v>
      </c>
      <c r="Q65" s="20">
        <v>97.727272727272734</v>
      </c>
      <c r="R65" s="20">
        <v>97.727272727272734</v>
      </c>
      <c r="S65" s="211" t="s">
        <v>983</v>
      </c>
      <c r="T65" s="212">
        <v>94.56132580265151</v>
      </c>
      <c r="U65" s="20">
        <v>91.666666666666671</v>
      </c>
      <c r="V65" s="20">
        <v>93.939393939393938</v>
      </c>
      <c r="W65" s="20">
        <v>93.560606060606062</v>
      </c>
      <c r="X65" s="20">
        <v>96.590909090909093</v>
      </c>
      <c r="Y65" s="225" t="s">
        <v>1351</v>
      </c>
      <c r="Z65" s="213">
        <v>98.106060606060609</v>
      </c>
    </row>
    <row r="66" spans="1:26" ht="15" customHeight="1">
      <c r="A66" s="66"/>
      <c r="B66" s="76" t="s">
        <v>44</v>
      </c>
      <c r="C66" s="232" t="s">
        <v>983</v>
      </c>
      <c r="D66" s="212">
        <v>96.210807681060615</v>
      </c>
      <c r="E66" s="220">
        <v>95.833333333333329</v>
      </c>
      <c r="F66" s="20">
        <v>95.454545454545453</v>
      </c>
      <c r="G66" s="20">
        <v>95.075757575757578</v>
      </c>
      <c r="H66" s="20">
        <v>97.727272727272734</v>
      </c>
      <c r="I66" s="20">
        <v>95.454545454545453</v>
      </c>
      <c r="J66" s="20">
        <v>97.348484848484844</v>
      </c>
      <c r="K66" s="211" t="s">
        <v>941</v>
      </c>
      <c r="L66" s="212">
        <v>95.332954545454541</v>
      </c>
      <c r="M66" s="20">
        <v>95.454545454545453</v>
      </c>
      <c r="N66" s="20">
        <v>95.454545454545453</v>
      </c>
      <c r="O66" s="20">
        <v>92.045454545454547</v>
      </c>
      <c r="P66" s="20">
        <v>97.727272727272734</v>
      </c>
      <c r="Q66" s="20">
        <v>95.454545454545453</v>
      </c>
      <c r="R66" s="20">
        <v>96.590909090909093</v>
      </c>
      <c r="S66" s="211" t="s">
        <v>845</v>
      </c>
      <c r="T66" s="212">
        <v>96.649734248863652</v>
      </c>
      <c r="U66" s="20">
        <v>96.022727272727266</v>
      </c>
      <c r="V66" s="20">
        <v>95.454545454545453</v>
      </c>
      <c r="W66" s="20">
        <v>96.590909090909093</v>
      </c>
      <c r="X66" s="20">
        <v>97.727272727272734</v>
      </c>
      <c r="Y66" s="225" t="s">
        <v>1351</v>
      </c>
      <c r="Z66" s="213">
        <v>97.727272727272734</v>
      </c>
    </row>
    <row r="67" spans="1:26" ht="15" customHeight="1">
      <c r="A67" s="66"/>
      <c r="B67" s="76" t="s">
        <v>46</v>
      </c>
      <c r="C67" s="232" t="s">
        <v>983</v>
      </c>
      <c r="D67" s="212">
        <v>97.197334644318204</v>
      </c>
      <c r="E67" s="220">
        <v>96.590909090909093</v>
      </c>
      <c r="F67" s="20">
        <v>96.969696969696969</v>
      </c>
      <c r="G67" s="20">
        <v>98.106060606060609</v>
      </c>
      <c r="H67" s="20">
        <v>95.833333333333329</v>
      </c>
      <c r="I67" s="20">
        <v>97.727272727272734</v>
      </c>
      <c r="J67" s="20">
        <v>98.106060606060609</v>
      </c>
      <c r="K67" s="211" t="s">
        <v>941</v>
      </c>
      <c r="L67" s="212">
        <v>96.785227272727255</v>
      </c>
      <c r="M67" s="20">
        <v>96.590909090909093</v>
      </c>
      <c r="N67" s="20">
        <v>96.590909090909093</v>
      </c>
      <c r="O67" s="20">
        <v>96.590909090909093</v>
      </c>
      <c r="P67" s="20">
        <v>95.454545454545453</v>
      </c>
      <c r="Q67" s="20">
        <v>97.727272727272734</v>
      </c>
      <c r="R67" s="20">
        <v>97.727272727272734</v>
      </c>
      <c r="S67" s="211" t="s">
        <v>845</v>
      </c>
      <c r="T67" s="212">
        <v>97.403388330113643</v>
      </c>
      <c r="U67" s="20">
        <v>96.590909090909093</v>
      </c>
      <c r="V67" s="20">
        <v>97.159090909090907</v>
      </c>
      <c r="W67" s="20">
        <v>98.86363636363636</v>
      </c>
      <c r="X67" s="20">
        <v>96.022727272727266</v>
      </c>
      <c r="Y67" s="225" t="s">
        <v>1351</v>
      </c>
      <c r="Z67" s="213">
        <v>98.295454545454547</v>
      </c>
    </row>
    <row r="68" spans="1:26" ht="15" customHeight="1">
      <c r="A68" s="66"/>
      <c r="B68" s="76" t="s">
        <v>47</v>
      </c>
      <c r="C68" s="232" t="s">
        <v>983</v>
      </c>
      <c r="D68" s="212">
        <v>95.375895065909091</v>
      </c>
      <c r="E68" s="220">
        <v>95.454545454545453</v>
      </c>
      <c r="F68" s="20">
        <v>93.939393939393938</v>
      </c>
      <c r="G68" s="20">
        <v>95.454545454545453</v>
      </c>
      <c r="H68" s="20">
        <v>95.075757575757578</v>
      </c>
      <c r="I68" s="20">
        <v>95.454545454545453</v>
      </c>
      <c r="J68" s="20">
        <v>96.590909090909093</v>
      </c>
      <c r="K68" s="211" t="s">
        <v>941</v>
      </c>
      <c r="L68" s="212">
        <v>94.23863636363636</v>
      </c>
      <c r="M68" s="20">
        <v>92.045454545454547</v>
      </c>
      <c r="N68" s="20">
        <v>92.045454545454547</v>
      </c>
      <c r="O68" s="20">
        <v>94.318181818181813</v>
      </c>
      <c r="P68" s="20">
        <v>95.454545454545453</v>
      </c>
      <c r="Q68" s="20">
        <v>95.454545454545453</v>
      </c>
      <c r="R68" s="20">
        <v>96.590909090909093</v>
      </c>
      <c r="S68" s="211" t="s">
        <v>845</v>
      </c>
      <c r="T68" s="212">
        <v>95.944524417045443</v>
      </c>
      <c r="U68" s="20">
        <v>97.159090909090907</v>
      </c>
      <c r="V68" s="20">
        <v>94.88636363636364</v>
      </c>
      <c r="W68" s="20">
        <v>96.022727272727266</v>
      </c>
      <c r="X68" s="20">
        <v>94.88636363636364</v>
      </c>
      <c r="Y68" s="225" t="s">
        <v>1351</v>
      </c>
      <c r="Z68" s="213">
        <v>96.590909090909093</v>
      </c>
    </row>
    <row r="69" spans="1:26" ht="15" customHeight="1">
      <c r="A69" s="66"/>
      <c r="B69" s="76" t="s">
        <v>48</v>
      </c>
      <c r="C69" s="232" t="s">
        <v>955</v>
      </c>
      <c r="D69" s="212">
        <v>95.049235965056809</v>
      </c>
      <c r="E69" s="220">
        <v>94.034090909090907</v>
      </c>
      <c r="F69" s="20">
        <v>96.022727272727266</v>
      </c>
      <c r="G69" s="20">
        <v>94.318181818181813</v>
      </c>
      <c r="H69" s="20">
        <v>94.318181818181813</v>
      </c>
      <c r="I69" s="20">
        <v>93.181818181818187</v>
      </c>
      <c r="J69" s="20">
        <v>96.875</v>
      </c>
      <c r="K69" s="211" t="s">
        <v>941</v>
      </c>
      <c r="L69" s="212">
        <v>92.872727272727261</v>
      </c>
      <c r="M69" s="20">
        <v>92.045454545454547</v>
      </c>
      <c r="N69" s="20">
        <v>95.454545454545453</v>
      </c>
      <c r="O69" s="20">
        <v>89.772727272727266</v>
      </c>
      <c r="P69" s="20">
        <v>93.181818181818187</v>
      </c>
      <c r="Q69" s="20">
        <v>93.181818181818187</v>
      </c>
      <c r="R69" s="20">
        <v>94.318181818181813</v>
      </c>
      <c r="S69" s="211" t="s">
        <v>983</v>
      </c>
      <c r="T69" s="212">
        <v>95.774738862499987</v>
      </c>
      <c r="U69" s="20">
        <v>94.696969696969703</v>
      </c>
      <c r="V69" s="20">
        <v>96.212121212121218</v>
      </c>
      <c r="W69" s="20">
        <v>95.833333333333329</v>
      </c>
      <c r="X69" s="20">
        <v>94.696969696969703</v>
      </c>
      <c r="Y69" s="225" t="s">
        <v>1351</v>
      </c>
      <c r="Z69" s="213">
        <v>97.727272727272734</v>
      </c>
    </row>
    <row r="70" spans="1:26" ht="15" customHeight="1">
      <c r="A70" s="66"/>
      <c r="B70" s="76" t="s">
        <v>50</v>
      </c>
      <c r="C70" s="232" t="s">
        <v>955</v>
      </c>
      <c r="D70" s="212">
        <v>95.728464455681802</v>
      </c>
      <c r="E70" s="220">
        <v>94.318181818181813</v>
      </c>
      <c r="F70" s="20">
        <v>96.022727272727266</v>
      </c>
      <c r="G70" s="20">
        <v>96.022727272727266</v>
      </c>
      <c r="H70" s="20">
        <v>95.454545454545453</v>
      </c>
      <c r="I70" s="20">
        <v>96.590909090909093</v>
      </c>
      <c r="J70" s="20">
        <v>97.443181818181813</v>
      </c>
      <c r="K70" s="211" t="s">
        <v>941</v>
      </c>
      <c r="L70" s="212">
        <v>97.640909090909105</v>
      </c>
      <c r="M70" s="20">
        <v>96.590909090909093</v>
      </c>
      <c r="N70" s="20">
        <v>97.727272727272734</v>
      </c>
      <c r="O70" s="20">
        <v>97.727272727272734</v>
      </c>
      <c r="P70" s="20">
        <v>97.727272727272734</v>
      </c>
      <c r="Q70" s="20">
        <v>96.590909090909093</v>
      </c>
      <c r="R70" s="20">
        <v>100</v>
      </c>
      <c r="S70" s="211" t="s">
        <v>983</v>
      </c>
      <c r="T70" s="212">
        <v>95.090982910606044</v>
      </c>
      <c r="U70" s="20">
        <v>93.560606060606062</v>
      </c>
      <c r="V70" s="20">
        <v>95.454545454545453</v>
      </c>
      <c r="W70" s="20">
        <v>95.454545454545453</v>
      </c>
      <c r="X70" s="20">
        <v>94.696969696969703</v>
      </c>
      <c r="Y70" s="225" t="s">
        <v>1351</v>
      </c>
      <c r="Z70" s="213">
        <v>96.590909090909093</v>
      </c>
    </row>
    <row r="71" spans="1:26" ht="15" customHeight="1">
      <c r="A71" s="66"/>
      <c r="B71" s="76" t="s">
        <v>51</v>
      </c>
      <c r="C71" s="232" t="s">
        <v>983</v>
      </c>
      <c r="D71" s="212">
        <v>94.836128795833318</v>
      </c>
      <c r="E71" s="220">
        <v>92.803030303030297</v>
      </c>
      <c r="F71" s="20">
        <v>95.833333333333329</v>
      </c>
      <c r="G71" s="20">
        <v>93.560606060606062</v>
      </c>
      <c r="H71" s="20">
        <v>95.075757575757578</v>
      </c>
      <c r="I71" s="20">
        <v>97.727272727272734</v>
      </c>
      <c r="J71" s="20">
        <v>96.590909090909093</v>
      </c>
      <c r="K71" s="211" t="s">
        <v>941</v>
      </c>
      <c r="L71" s="212">
        <v>95.044318181818184</v>
      </c>
      <c r="M71" s="20">
        <v>94.318181818181813</v>
      </c>
      <c r="N71" s="20">
        <v>94.318181818181813</v>
      </c>
      <c r="O71" s="20">
        <v>93.181818181818187</v>
      </c>
      <c r="P71" s="20">
        <v>94.318181818181813</v>
      </c>
      <c r="Q71" s="20">
        <v>97.727272727272734</v>
      </c>
      <c r="R71" s="20">
        <v>96.590909090909093</v>
      </c>
      <c r="S71" s="211" t="s">
        <v>845</v>
      </c>
      <c r="T71" s="212">
        <v>94.732034102840913</v>
      </c>
      <c r="U71" s="20">
        <v>92.045454545454547</v>
      </c>
      <c r="V71" s="20">
        <v>96.590909090909093</v>
      </c>
      <c r="W71" s="20">
        <v>93.75</v>
      </c>
      <c r="X71" s="20">
        <v>95.454545454545453</v>
      </c>
      <c r="Y71" s="225" t="s">
        <v>1351</v>
      </c>
      <c r="Z71" s="213">
        <v>96.590909090909093</v>
      </c>
    </row>
    <row r="72" spans="1:26" ht="15" customHeight="1">
      <c r="A72" s="66"/>
      <c r="B72" s="76" t="s">
        <v>52</v>
      </c>
      <c r="C72" s="232" t="s">
        <v>955</v>
      </c>
      <c r="D72" s="212">
        <v>96.17116148437502</v>
      </c>
      <c r="E72" s="220">
        <v>94.88636363636364</v>
      </c>
      <c r="F72" s="20">
        <v>97.159090909090907</v>
      </c>
      <c r="G72" s="20">
        <v>95.73863636363636</v>
      </c>
      <c r="H72" s="20">
        <v>96.306818181818187</v>
      </c>
      <c r="I72" s="20">
        <v>97.727272727272734</v>
      </c>
      <c r="J72" s="20">
        <v>96.590909090909093</v>
      </c>
      <c r="K72" s="211" t="s">
        <v>941</v>
      </c>
      <c r="L72" s="212">
        <v>96.026136363636382</v>
      </c>
      <c r="M72" s="20">
        <v>94.318181818181813</v>
      </c>
      <c r="N72" s="20">
        <v>96.590909090909093</v>
      </c>
      <c r="O72" s="20">
        <v>96.590909090909093</v>
      </c>
      <c r="P72" s="20">
        <v>93.181818181818187</v>
      </c>
      <c r="Q72" s="20">
        <v>97.727272727272734</v>
      </c>
      <c r="R72" s="20">
        <v>97.727272727272734</v>
      </c>
      <c r="S72" s="211" t="s">
        <v>983</v>
      </c>
      <c r="T72" s="212">
        <v>96.21950319128787</v>
      </c>
      <c r="U72" s="20">
        <v>95.075757575757578</v>
      </c>
      <c r="V72" s="20">
        <v>97.348484848484844</v>
      </c>
      <c r="W72" s="20">
        <v>95.454545454545453</v>
      </c>
      <c r="X72" s="20">
        <v>97.348484848484844</v>
      </c>
      <c r="Y72" s="225" t="s">
        <v>1351</v>
      </c>
      <c r="Z72" s="213">
        <v>96.212121212121218</v>
      </c>
    </row>
    <row r="73" spans="1:26" ht="15" customHeight="1">
      <c r="A73" s="66"/>
      <c r="B73" s="76" t="s">
        <v>53</v>
      </c>
      <c r="C73" s="232" t="s">
        <v>983</v>
      </c>
      <c r="D73" s="212">
        <v>96.414566493181823</v>
      </c>
      <c r="E73" s="220">
        <v>95.833333333333329</v>
      </c>
      <c r="F73" s="20">
        <v>95.075757575757578</v>
      </c>
      <c r="G73" s="20">
        <v>96.969696969696969</v>
      </c>
      <c r="H73" s="20">
        <v>97.348484848484844</v>
      </c>
      <c r="I73" s="20">
        <v>96.590909090909093</v>
      </c>
      <c r="J73" s="20">
        <v>97.348484848484844</v>
      </c>
      <c r="K73" s="211" t="s">
        <v>941</v>
      </c>
      <c r="L73" s="212">
        <v>97.531818181818167</v>
      </c>
      <c r="M73" s="20">
        <v>97.727272727272734</v>
      </c>
      <c r="N73" s="20">
        <v>95.454545454545453</v>
      </c>
      <c r="O73" s="20">
        <v>98.86363636363636</v>
      </c>
      <c r="P73" s="20">
        <v>97.727272727272734</v>
      </c>
      <c r="Q73" s="20">
        <v>96.590909090909093</v>
      </c>
      <c r="R73" s="20">
        <v>98.86363636363636</v>
      </c>
      <c r="S73" s="211" t="s">
        <v>845</v>
      </c>
      <c r="T73" s="212">
        <v>95.855940648863637</v>
      </c>
      <c r="U73" s="20">
        <v>94.88636363636364</v>
      </c>
      <c r="V73" s="20">
        <v>94.88636363636364</v>
      </c>
      <c r="W73" s="20">
        <v>96.022727272727266</v>
      </c>
      <c r="X73" s="20">
        <v>97.159090909090907</v>
      </c>
      <c r="Y73" s="225" t="s">
        <v>1351</v>
      </c>
      <c r="Z73" s="213">
        <v>96.590909090909093</v>
      </c>
    </row>
    <row r="74" spans="1:26" ht="15" customHeight="1">
      <c r="A74" s="66"/>
      <c r="B74" s="76" t="s">
        <v>55</v>
      </c>
      <c r="C74" s="232" t="s">
        <v>983</v>
      </c>
      <c r="D74" s="212">
        <v>96.307809211363647</v>
      </c>
      <c r="E74" s="220">
        <v>93.939393939393938</v>
      </c>
      <c r="F74" s="20">
        <v>96.969696969696969</v>
      </c>
      <c r="G74" s="20">
        <v>94.696969696969703</v>
      </c>
      <c r="H74" s="20">
        <v>98.484848484848484</v>
      </c>
      <c r="I74" s="20">
        <v>96.590909090909093</v>
      </c>
      <c r="J74" s="20">
        <v>98.484848484848484</v>
      </c>
      <c r="K74" s="211" t="s">
        <v>941</v>
      </c>
      <c r="L74" s="212">
        <v>96.861363636363635</v>
      </c>
      <c r="M74" s="20">
        <v>95.454545454545453</v>
      </c>
      <c r="N74" s="20">
        <v>97.727272727272734</v>
      </c>
      <c r="O74" s="20">
        <v>95.454545454545453</v>
      </c>
      <c r="P74" s="20">
        <v>98.86363636363636</v>
      </c>
      <c r="Q74" s="20">
        <v>96.590909090909093</v>
      </c>
      <c r="R74" s="20">
        <v>97.727272727272734</v>
      </c>
      <c r="S74" s="211" t="s">
        <v>845</v>
      </c>
      <c r="T74" s="212">
        <v>96.031031998863639</v>
      </c>
      <c r="U74" s="20">
        <v>93.181818181818187</v>
      </c>
      <c r="V74" s="20">
        <v>96.590909090909093</v>
      </c>
      <c r="W74" s="20">
        <v>94.318181818181813</v>
      </c>
      <c r="X74" s="20">
        <v>98.295454545454547</v>
      </c>
      <c r="Y74" s="225" t="s">
        <v>1351</v>
      </c>
      <c r="Z74" s="213">
        <v>98.86363636363636</v>
      </c>
    </row>
    <row r="75" spans="1:26" ht="15" customHeight="1">
      <c r="A75" s="66"/>
      <c r="B75" s="76" t="s">
        <v>56</v>
      </c>
      <c r="C75" s="232" t="s">
        <v>983</v>
      </c>
      <c r="D75" s="212">
        <v>98.021720094696974</v>
      </c>
      <c r="E75" s="220">
        <v>98.86363636363636</v>
      </c>
      <c r="F75" s="20">
        <v>97.727272727272734</v>
      </c>
      <c r="G75" s="20">
        <v>97.727272727272734</v>
      </c>
      <c r="H75" s="20">
        <v>97.348484848484844</v>
      </c>
      <c r="I75" s="20">
        <v>97.727272727272734</v>
      </c>
      <c r="J75" s="20">
        <v>98.106060606060609</v>
      </c>
      <c r="K75" s="211" t="s">
        <v>941</v>
      </c>
      <c r="L75" s="212">
        <v>97.110227272727286</v>
      </c>
      <c r="M75" s="20">
        <v>97.727272727272734</v>
      </c>
      <c r="N75" s="20">
        <v>98.86363636363636</v>
      </c>
      <c r="O75" s="20">
        <v>94.318181818181813</v>
      </c>
      <c r="P75" s="20">
        <v>96.590909090909093</v>
      </c>
      <c r="Q75" s="20">
        <v>97.727272727272734</v>
      </c>
      <c r="R75" s="20">
        <v>97.727272727272734</v>
      </c>
      <c r="S75" s="211" t="s">
        <v>845</v>
      </c>
      <c r="T75" s="212">
        <v>98.477466505681818</v>
      </c>
      <c r="U75" s="20">
        <v>99.431818181818187</v>
      </c>
      <c r="V75" s="20">
        <v>97.159090909090907</v>
      </c>
      <c r="W75" s="20">
        <v>99.431818181818187</v>
      </c>
      <c r="X75" s="20">
        <v>97.727272727272734</v>
      </c>
      <c r="Y75" s="225" t="s">
        <v>1351</v>
      </c>
      <c r="Z75" s="213">
        <v>98.295454545454547</v>
      </c>
    </row>
    <row r="76" spans="1:26" ht="15" customHeight="1">
      <c r="A76" s="66"/>
      <c r="B76" s="76" t="s">
        <v>57</v>
      </c>
      <c r="C76" s="232" t="s">
        <v>983</v>
      </c>
      <c r="D76" s="212">
        <v>95.826127597348474</v>
      </c>
      <c r="E76" s="220">
        <v>94.318181818181813</v>
      </c>
      <c r="F76" s="20">
        <v>95.454545454545453</v>
      </c>
      <c r="G76" s="20">
        <v>95.833333333333329</v>
      </c>
      <c r="H76" s="20">
        <v>96.212121212121218</v>
      </c>
      <c r="I76" s="20">
        <v>94.318181818181813</v>
      </c>
      <c r="J76" s="20">
        <v>97.727272727272734</v>
      </c>
      <c r="K76" s="211" t="s">
        <v>941</v>
      </c>
      <c r="L76" s="212">
        <v>94.252272727272739</v>
      </c>
      <c r="M76" s="20">
        <v>94.318181818181813</v>
      </c>
      <c r="N76" s="20">
        <v>93.181818181818187</v>
      </c>
      <c r="O76" s="20">
        <v>93.181818181818187</v>
      </c>
      <c r="P76" s="20">
        <v>94.318181818181813</v>
      </c>
      <c r="Q76" s="20">
        <v>94.318181818181813</v>
      </c>
      <c r="R76" s="20">
        <v>96.590909090909093</v>
      </c>
      <c r="S76" s="211" t="s">
        <v>845</v>
      </c>
      <c r="T76" s="212">
        <v>96.613055032386356</v>
      </c>
      <c r="U76" s="20">
        <v>94.318181818181813</v>
      </c>
      <c r="V76" s="20">
        <v>96.590909090909093</v>
      </c>
      <c r="W76" s="20">
        <v>97.159090909090907</v>
      </c>
      <c r="X76" s="20">
        <v>97.159090909090907</v>
      </c>
      <c r="Y76" s="225" t="s">
        <v>1351</v>
      </c>
      <c r="Z76" s="213">
        <v>98.295454545454547</v>
      </c>
    </row>
    <row r="77" spans="1:26" ht="15" customHeight="1">
      <c r="A77" s="66"/>
      <c r="B77" s="76" t="s">
        <v>59</v>
      </c>
      <c r="C77" s="232" t="s">
        <v>983</v>
      </c>
      <c r="D77" s="212">
        <v>94.66004087689393</v>
      </c>
      <c r="E77" s="220">
        <v>93.560606060606062</v>
      </c>
      <c r="F77" s="20">
        <v>94.696969696969703</v>
      </c>
      <c r="G77" s="20">
        <v>93.560606060606062</v>
      </c>
      <c r="H77" s="20">
        <v>95.454545454545453</v>
      </c>
      <c r="I77" s="20">
        <v>96.590909090909093</v>
      </c>
      <c r="J77" s="20">
        <v>96.212121212121218</v>
      </c>
      <c r="K77" s="211" t="s">
        <v>941</v>
      </c>
      <c r="L77" s="212">
        <v>95.657954545454544</v>
      </c>
      <c r="M77" s="20">
        <v>95.454545454545453</v>
      </c>
      <c r="N77" s="20">
        <v>95.454545454545453</v>
      </c>
      <c r="O77" s="20">
        <v>95.454545454545453</v>
      </c>
      <c r="P77" s="20">
        <v>95.454545454545453</v>
      </c>
      <c r="Q77" s="20">
        <v>96.590909090909093</v>
      </c>
      <c r="R77" s="20">
        <v>95.454545454545453</v>
      </c>
      <c r="S77" s="211" t="s">
        <v>845</v>
      </c>
      <c r="T77" s="212">
        <v>94.161084042613638</v>
      </c>
      <c r="U77" s="20">
        <v>92.61363636363636</v>
      </c>
      <c r="V77" s="20">
        <v>94.318181818181813</v>
      </c>
      <c r="W77" s="20">
        <v>92.61363636363636</v>
      </c>
      <c r="X77" s="20">
        <v>95.454545454545453</v>
      </c>
      <c r="Y77" s="225" t="s">
        <v>1351</v>
      </c>
      <c r="Z77" s="213">
        <v>96.590909090909093</v>
      </c>
    </row>
    <row r="78" spans="1:26" ht="15" customHeight="1" thickBot="1">
      <c r="A78" s="66"/>
      <c r="B78" s="76" t="s">
        <v>1241</v>
      </c>
      <c r="C78" s="232" t="s">
        <v>955</v>
      </c>
      <c r="D78" s="212">
        <v>96.046594023011366</v>
      </c>
      <c r="E78" s="220">
        <v>94.602272727272734</v>
      </c>
      <c r="F78" s="20">
        <v>96.875</v>
      </c>
      <c r="G78" s="20">
        <v>96.022727272727266</v>
      </c>
      <c r="H78" s="20">
        <v>96.875</v>
      </c>
      <c r="I78" s="20">
        <v>94.318181818181813</v>
      </c>
      <c r="J78" s="20">
        <v>96.590909090909093</v>
      </c>
      <c r="K78" s="211" t="s">
        <v>941</v>
      </c>
      <c r="L78" s="212">
        <v>95.810227272727261</v>
      </c>
      <c r="M78" s="20">
        <v>94.318181818181813</v>
      </c>
      <c r="N78" s="20">
        <v>97.727272727272734</v>
      </c>
      <c r="O78" s="20">
        <v>93.181818181818187</v>
      </c>
      <c r="P78" s="20">
        <v>96.590909090909093</v>
      </c>
      <c r="Q78" s="20">
        <v>94.318181818181813</v>
      </c>
      <c r="R78" s="20">
        <v>100</v>
      </c>
      <c r="S78" s="211" t="s">
        <v>983</v>
      </c>
      <c r="T78" s="212">
        <v>96.12538293977272</v>
      </c>
      <c r="U78" s="20">
        <v>94.696969696969703</v>
      </c>
      <c r="V78" s="20">
        <v>96.590909090909093</v>
      </c>
      <c r="W78" s="20">
        <v>96.969696969696969</v>
      </c>
      <c r="X78" s="20">
        <v>96.969696969696969</v>
      </c>
      <c r="Y78" s="225" t="s">
        <v>1351</v>
      </c>
      <c r="Z78" s="213">
        <v>95.454545454545453</v>
      </c>
    </row>
    <row r="79" spans="1:26" ht="15" customHeight="1">
      <c r="A79" s="80" t="s">
        <v>1213</v>
      </c>
      <c r="B79" s="81"/>
      <c r="C79" s="234" t="s">
        <v>1357</v>
      </c>
      <c r="D79" s="108">
        <v>96.43165080439492</v>
      </c>
      <c r="E79" s="109">
        <v>95.295788770053477</v>
      </c>
      <c r="F79" s="110">
        <v>96.849933155080208</v>
      </c>
      <c r="G79" s="110">
        <v>96.031082887700535</v>
      </c>
      <c r="H79" s="110">
        <v>96.891711229946523</v>
      </c>
      <c r="I79" s="110">
        <v>95.275119617224874</v>
      </c>
      <c r="J79" s="110">
        <v>97.560160427807489</v>
      </c>
      <c r="K79" s="107" t="s">
        <v>1358</v>
      </c>
      <c r="L79" s="108">
        <v>95.599102870813468</v>
      </c>
      <c r="M79" s="110">
        <v>94.168660287081337</v>
      </c>
      <c r="N79" s="110">
        <v>95.813397129186598</v>
      </c>
      <c r="O79" s="110">
        <v>95.514354066985646</v>
      </c>
      <c r="P79" s="110">
        <v>96.172248803827756</v>
      </c>
      <c r="Q79" s="110">
        <v>95.275119617224874</v>
      </c>
      <c r="R79" s="110">
        <v>97.099282296650713</v>
      </c>
      <c r="S79" s="107" t="s">
        <v>1359</v>
      </c>
      <c r="T79" s="108">
        <v>96.754475513334782</v>
      </c>
      <c r="U79" s="110">
        <v>95.732838589981441</v>
      </c>
      <c r="V79" s="110">
        <v>97.251855287569569</v>
      </c>
      <c r="W79" s="110">
        <v>96.231447124304268</v>
      </c>
      <c r="X79" s="110">
        <v>97.170686456400745</v>
      </c>
      <c r="Y79" s="227" t="s">
        <v>1351</v>
      </c>
      <c r="Z79" s="111">
        <v>97.738868274582558</v>
      </c>
    </row>
    <row r="80" spans="1:26" ht="15" customHeight="1">
      <c r="A80" s="65" t="s">
        <v>228</v>
      </c>
      <c r="B80" s="76" t="s">
        <v>0</v>
      </c>
      <c r="C80" s="232" t="s">
        <v>955</v>
      </c>
      <c r="D80" s="212">
        <v>96.548380923579529</v>
      </c>
      <c r="E80" s="220">
        <v>95.454545454545453</v>
      </c>
      <c r="F80" s="20">
        <v>96.875</v>
      </c>
      <c r="G80" s="20">
        <v>95.73863636363636</v>
      </c>
      <c r="H80" s="20">
        <v>96.306818181818187</v>
      </c>
      <c r="I80" s="20">
        <v>100</v>
      </c>
      <c r="J80" s="20">
        <v>98.295454545454547</v>
      </c>
      <c r="K80" s="211" t="s">
        <v>941</v>
      </c>
      <c r="L80" s="212">
        <v>98.132954545454538</v>
      </c>
      <c r="M80" s="20">
        <v>98.86363636363636</v>
      </c>
      <c r="N80" s="20">
        <v>97.727272727272734</v>
      </c>
      <c r="O80" s="20">
        <v>96.590909090909093</v>
      </c>
      <c r="P80" s="20">
        <v>97.727272727272734</v>
      </c>
      <c r="Q80" s="20">
        <v>100</v>
      </c>
      <c r="R80" s="20">
        <v>97.727272727272734</v>
      </c>
      <c r="S80" s="211" t="s">
        <v>983</v>
      </c>
      <c r="T80" s="212">
        <v>96.020189716287874</v>
      </c>
      <c r="U80" s="20">
        <v>94.318181818181813</v>
      </c>
      <c r="V80" s="20">
        <v>96.590909090909093</v>
      </c>
      <c r="W80" s="20">
        <v>95.454545454545453</v>
      </c>
      <c r="X80" s="20">
        <v>95.833333333333329</v>
      </c>
      <c r="Y80" s="225" t="s">
        <v>1351</v>
      </c>
      <c r="Z80" s="213">
        <v>98.484848484848484</v>
      </c>
    </row>
    <row r="81" spans="1:26" ht="15" customHeight="1">
      <c r="A81" s="66"/>
      <c r="B81" s="76" t="s">
        <v>61</v>
      </c>
      <c r="C81" s="232" t="s">
        <v>955</v>
      </c>
      <c r="D81" s="212">
        <v>96.81523363920455</v>
      </c>
      <c r="E81" s="220">
        <v>95.170454545454547</v>
      </c>
      <c r="F81" s="20">
        <v>95.454545454545453</v>
      </c>
      <c r="G81" s="20">
        <v>96.590909090909093</v>
      </c>
      <c r="H81" s="20">
        <v>99.147727272727266</v>
      </c>
      <c r="I81" s="20">
        <v>97.727272727272734</v>
      </c>
      <c r="J81" s="20">
        <v>97.443181818181813</v>
      </c>
      <c r="K81" s="211" t="s">
        <v>941</v>
      </c>
      <c r="L81" s="212">
        <v>95.090909090909093</v>
      </c>
      <c r="M81" s="20">
        <v>92.045454545454547</v>
      </c>
      <c r="N81" s="20">
        <v>92.045454545454547</v>
      </c>
      <c r="O81" s="20">
        <v>96.590909090909093</v>
      </c>
      <c r="P81" s="20">
        <v>98.86363636363636</v>
      </c>
      <c r="Q81" s="20">
        <v>97.727272727272734</v>
      </c>
      <c r="R81" s="20">
        <v>93.181818181818187</v>
      </c>
      <c r="S81" s="211" t="s">
        <v>983</v>
      </c>
      <c r="T81" s="212">
        <v>97.390008488636383</v>
      </c>
      <c r="U81" s="20">
        <v>96.212121212121218</v>
      </c>
      <c r="V81" s="20">
        <v>96.590909090909093</v>
      </c>
      <c r="W81" s="20">
        <v>96.590909090909093</v>
      </c>
      <c r="X81" s="20">
        <v>99.242424242424249</v>
      </c>
      <c r="Y81" s="225" t="s">
        <v>1351</v>
      </c>
      <c r="Z81" s="213">
        <v>98.86363636363636</v>
      </c>
    </row>
    <row r="82" spans="1:26" ht="15" customHeight="1">
      <c r="A82" s="66"/>
      <c r="B82" s="76" t="s">
        <v>62</v>
      </c>
      <c r="C82" s="232" t="s">
        <v>955</v>
      </c>
      <c r="D82" s="212">
        <v>98.08132958693183</v>
      </c>
      <c r="E82" s="220">
        <v>97.159090909090907</v>
      </c>
      <c r="F82" s="20">
        <v>98.295454545454547</v>
      </c>
      <c r="G82" s="20">
        <v>98.295454545454547</v>
      </c>
      <c r="H82" s="20">
        <v>97.727272727272734</v>
      </c>
      <c r="I82" s="20">
        <v>95.454545454545453</v>
      </c>
      <c r="J82" s="20">
        <v>99.431818181818187</v>
      </c>
      <c r="K82" s="211" t="s">
        <v>941</v>
      </c>
      <c r="L82" s="212">
        <v>96.449999999999989</v>
      </c>
      <c r="M82" s="20">
        <v>93.181818181818187</v>
      </c>
      <c r="N82" s="20">
        <v>95.454545454545453</v>
      </c>
      <c r="O82" s="20">
        <v>97.727272727272734</v>
      </c>
      <c r="P82" s="20">
        <v>97.727272727272734</v>
      </c>
      <c r="Q82" s="20">
        <v>95.454545454545453</v>
      </c>
      <c r="R82" s="20">
        <v>100</v>
      </c>
      <c r="S82" s="211" t="s">
        <v>983</v>
      </c>
      <c r="T82" s="212">
        <v>98.625106115909077</v>
      </c>
      <c r="U82" s="20">
        <v>98.484848484848484</v>
      </c>
      <c r="V82" s="20">
        <v>99.242424242424249</v>
      </c>
      <c r="W82" s="20">
        <v>98.484848484848484</v>
      </c>
      <c r="X82" s="20">
        <v>97.727272727272734</v>
      </c>
      <c r="Y82" s="225" t="s">
        <v>1351</v>
      </c>
      <c r="Z82" s="213">
        <v>99.242424242424249</v>
      </c>
    </row>
    <row r="83" spans="1:26" ht="15" customHeight="1">
      <c r="A83" s="66"/>
      <c r="B83" s="76" t="s">
        <v>63</v>
      </c>
      <c r="C83" s="232" t="s">
        <v>955</v>
      </c>
      <c r="D83" s="212">
        <v>98.909322402840914</v>
      </c>
      <c r="E83" s="220">
        <v>98.295454545454547</v>
      </c>
      <c r="F83" s="20">
        <v>99.431818181818187</v>
      </c>
      <c r="G83" s="20">
        <v>98.86363636363636</v>
      </c>
      <c r="H83" s="20">
        <v>99.147727272727266</v>
      </c>
      <c r="I83" s="20">
        <v>98.86363636363636</v>
      </c>
      <c r="J83" s="20">
        <v>98.86363636363636</v>
      </c>
      <c r="K83" s="211" t="s">
        <v>941</v>
      </c>
      <c r="L83" s="212">
        <v>98.692045454545465</v>
      </c>
      <c r="M83" s="20">
        <v>98.86363636363636</v>
      </c>
      <c r="N83" s="20">
        <v>98.86363636363636</v>
      </c>
      <c r="O83" s="20">
        <v>98.86363636363636</v>
      </c>
      <c r="P83" s="20">
        <v>97.727272727272734</v>
      </c>
      <c r="Q83" s="20">
        <v>98.86363636363636</v>
      </c>
      <c r="R83" s="20">
        <v>98.86363636363636</v>
      </c>
      <c r="S83" s="211" t="s">
        <v>983</v>
      </c>
      <c r="T83" s="212">
        <v>98.981748052272721</v>
      </c>
      <c r="U83" s="20">
        <v>98.106060606060609</v>
      </c>
      <c r="V83" s="20">
        <v>99.621212121212125</v>
      </c>
      <c r="W83" s="20">
        <v>98.86363636363636</v>
      </c>
      <c r="X83" s="20">
        <v>99.621212121212125</v>
      </c>
      <c r="Y83" s="225" t="s">
        <v>1351</v>
      </c>
      <c r="Z83" s="213">
        <v>98.86363636363636</v>
      </c>
    </row>
    <row r="84" spans="1:26" ht="15" customHeight="1">
      <c r="A84" s="66"/>
      <c r="B84" s="76" t="s">
        <v>64</v>
      </c>
      <c r="C84" s="232" t="s">
        <v>955</v>
      </c>
      <c r="D84" s="212">
        <v>96.403650965625005</v>
      </c>
      <c r="E84" s="220">
        <v>96.022727272727266</v>
      </c>
      <c r="F84" s="20">
        <v>96.875</v>
      </c>
      <c r="G84" s="20">
        <v>96.022727272727266</v>
      </c>
      <c r="H84" s="20">
        <v>96.875</v>
      </c>
      <c r="I84" s="20">
        <v>93.181818181818187</v>
      </c>
      <c r="J84" s="20">
        <v>96.875</v>
      </c>
      <c r="K84" s="211" t="s">
        <v>941</v>
      </c>
      <c r="L84" s="212">
        <v>94.839772727272717</v>
      </c>
      <c r="M84" s="20">
        <v>95.454545454545453</v>
      </c>
      <c r="N84" s="20">
        <v>96.590909090909093</v>
      </c>
      <c r="O84" s="20">
        <v>94.318181818181813</v>
      </c>
      <c r="P84" s="20">
        <v>93.181818181818187</v>
      </c>
      <c r="Q84" s="20">
        <v>93.181818181818187</v>
      </c>
      <c r="R84" s="20">
        <v>96.590909090909093</v>
      </c>
      <c r="S84" s="211" t="s">
        <v>983</v>
      </c>
      <c r="T84" s="212">
        <v>96.924943711742415</v>
      </c>
      <c r="U84" s="20">
        <v>96.212121212121218</v>
      </c>
      <c r="V84" s="20">
        <v>96.969696969696969</v>
      </c>
      <c r="W84" s="20">
        <v>96.590909090909093</v>
      </c>
      <c r="X84" s="20">
        <v>98.106060606060609</v>
      </c>
      <c r="Y84" s="225" t="s">
        <v>1351</v>
      </c>
      <c r="Z84" s="213">
        <v>96.969696969696969</v>
      </c>
    </row>
    <row r="85" spans="1:26" ht="15" customHeight="1">
      <c r="A85" s="66"/>
      <c r="B85" s="76" t="s">
        <v>65</v>
      </c>
      <c r="C85" s="232" t="s">
        <v>955</v>
      </c>
      <c r="D85" s="212">
        <v>97.957461798011366</v>
      </c>
      <c r="E85" s="220">
        <v>97.159090909090907</v>
      </c>
      <c r="F85" s="20">
        <v>98.86363636363636</v>
      </c>
      <c r="G85" s="20">
        <v>98.295454545454547</v>
      </c>
      <c r="H85" s="20">
        <v>97.727272727272734</v>
      </c>
      <c r="I85" s="20">
        <v>96.590909090909093</v>
      </c>
      <c r="J85" s="20">
        <v>98.295454545454547</v>
      </c>
      <c r="K85" s="211" t="s">
        <v>941</v>
      </c>
      <c r="L85" s="212">
        <v>98.259090909090901</v>
      </c>
      <c r="M85" s="20">
        <v>97.727272727272734</v>
      </c>
      <c r="N85" s="20">
        <v>100</v>
      </c>
      <c r="O85" s="20">
        <v>98.86363636363636</v>
      </c>
      <c r="P85" s="20">
        <v>97.727272727272734</v>
      </c>
      <c r="Q85" s="20">
        <v>96.590909090909093</v>
      </c>
      <c r="R85" s="20">
        <v>98.86363636363636</v>
      </c>
      <c r="S85" s="211" t="s">
        <v>983</v>
      </c>
      <c r="T85" s="212">
        <v>97.856918760984854</v>
      </c>
      <c r="U85" s="20">
        <v>96.969696969696969</v>
      </c>
      <c r="V85" s="20">
        <v>98.484848484848484</v>
      </c>
      <c r="W85" s="20">
        <v>98.106060606060609</v>
      </c>
      <c r="X85" s="20">
        <v>97.727272727272734</v>
      </c>
      <c r="Y85" s="225" t="s">
        <v>1351</v>
      </c>
      <c r="Z85" s="213">
        <v>98.106060606060609</v>
      </c>
    </row>
    <row r="86" spans="1:26" ht="15" customHeight="1">
      <c r="A86" s="66"/>
      <c r="B86" s="76" t="s">
        <v>66</v>
      </c>
      <c r="C86" s="232" t="s">
        <v>955</v>
      </c>
      <c r="D86" s="212">
        <v>96.982932399147742</v>
      </c>
      <c r="E86" s="220">
        <v>95.73863636363636</v>
      </c>
      <c r="F86" s="20">
        <v>97.443181818181813</v>
      </c>
      <c r="G86" s="20">
        <v>96.875</v>
      </c>
      <c r="H86" s="20">
        <v>97.159090909090907</v>
      </c>
      <c r="I86" s="20">
        <v>98.86363636363636</v>
      </c>
      <c r="J86" s="20">
        <v>97.727272727272734</v>
      </c>
      <c r="K86" s="211" t="s">
        <v>941</v>
      </c>
      <c r="L86" s="212">
        <v>97.95</v>
      </c>
      <c r="M86" s="20">
        <v>97.727272727272734</v>
      </c>
      <c r="N86" s="20">
        <v>98.86363636363636</v>
      </c>
      <c r="O86" s="20">
        <v>97.727272727272734</v>
      </c>
      <c r="P86" s="20">
        <v>97.727272727272734</v>
      </c>
      <c r="Q86" s="20">
        <v>98.86363636363636</v>
      </c>
      <c r="R86" s="20">
        <v>96.590909090909093</v>
      </c>
      <c r="S86" s="211" t="s">
        <v>983</v>
      </c>
      <c r="T86" s="212">
        <v>96.660576532196984</v>
      </c>
      <c r="U86" s="20">
        <v>95.075757575757578</v>
      </c>
      <c r="V86" s="20">
        <v>96.969696969696969</v>
      </c>
      <c r="W86" s="20">
        <v>96.590909090909093</v>
      </c>
      <c r="X86" s="20">
        <v>96.969696969696969</v>
      </c>
      <c r="Y86" s="225" t="s">
        <v>1351</v>
      </c>
      <c r="Z86" s="213">
        <v>98.106060606060609</v>
      </c>
    </row>
    <row r="87" spans="1:26" ht="15" customHeight="1">
      <c r="A87" s="66"/>
      <c r="B87" s="76" t="s">
        <v>67</v>
      </c>
      <c r="C87" s="232" t="s">
        <v>955</v>
      </c>
      <c r="D87" s="212">
        <v>95.461594783806831</v>
      </c>
      <c r="E87" s="220">
        <v>93.465909090909093</v>
      </c>
      <c r="F87" s="20">
        <v>96.875</v>
      </c>
      <c r="G87" s="20">
        <v>95.73863636363636</v>
      </c>
      <c r="H87" s="20">
        <v>94.88636363636364</v>
      </c>
      <c r="I87" s="20">
        <v>90.909090909090907</v>
      </c>
      <c r="J87" s="20">
        <v>97.443181818181813</v>
      </c>
      <c r="K87" s="211" t="s">
        <v>941</v>
      </c>
      <c r="L87" s="212">
        <v>93.331818181818193</v>
      </c>
      <c r="M87" s="20">
        <v>92.045454545454547</v>
      </c>
      <c r="N87" s="20">
        <v>96.590909090909093</v>
      </c>
      <c r="O87" s="20">
        <v>95.454545454545453</v>
      </c>
      <c r="P87" s="20">
        <v>88.63636363636364</v>
      </c>
      <c r="Q87" s="20">
        <v>90.909090909090907</v>
      </c>
      <c r="R87" s="20">
        <v>96.590909090909093</v>
      </c>
      <c r="S87" s="211" t="s">
        <v>983</v>
      </c>
      <c r="T87" s="212">
        <v>96.171520317803044</v>
      </c>
      <c r="U87" s="20">
        <v>93.939393939393938</v>
      </c>
      <c r="V87" s="20">
        <v>96.969696969696969</v>
      </c>
      <c r="W87" s="20">
        <v>95.833333333333329</v>
      </c>
      <c r="X87" s="20">
        <v>96.969696969696969</v>
      </c>
      <c r="Y87" s="225" t="s">
        <v>1351</v>
      </c>
      <c r="Z87" s="213">
        <v>97.727272727272734</v>
      </c>
    </row>
    <row r="88" spans="1:26" ht="15" customHeight="1">
      <c r="A88" s="66"/>
      <c r="B88" s="76" t="s">
        <v>68</v>
      </c>
      <c r="C88" s="232" t="s">
        <v>955</v>
      </c>
      <c r="D88" s="212">
        <v>96.223401338636364</v>
      </c>
      <c r="E88" s="220">
        <v>94.318181818181813</v>
      </c>
      <c r="F88" s="20">
        <v>97.159090909090907</v>
      </c>
      <c r="G88" s="20">
        <v>95.454545454545453</v>
      </c>
      <c r="H88" s="20">
        <v>98.295454545454547</v>
      </c>
      <c r="I88" s="20">
        <v>93.181818181818187</v>
      </c>
      <c r="J88" s="20">
        <v>96.590909090909093</v>
      </c>
      <c r="K88" s="211" t="s">
        <v>941</v>
      </c>
      <c r="L88" s="212">
        <v>93.740909090909099</v>
      </c>
      <c r="M88" s="20">
        <v>90.909090909090907</v>
      </c>
      <c r="N88" s="20">
        <v>94.318181818181813</v>
      </c>
      <c r="O88" s="20">
        <v>92.045454545454547</v>
      </c>
      <c r="P88" s="20">
        <v>96.590909090909093</v>
      </c>
      <c r="Q88" s="20">
        <v>93.181818181818187</v>
      </c>
      <c r="R88" s="20">
        <v>96.590909090909093</v>
      </c>
      <c r="S88" s="211" t="s">
        <v>983</v>
      </c>
      <c r="T88" s="212">
        <v>97.050898754545472</v>
      </c>
      <c r="U88" s="20">
        <v>95.454545454545453</v>
      </c>
      <c r="V88" s="20">
        <v>98.106060606060609</v>
      </c>
      <c r="W88" s="20">
        <v>96.590909090909093</v>
      </c>
      <c r="X88" s="20">
        <v>98.86363636363636</v>
      </c>
      <c r="Y88" s="225" t="s">
        <v>1351</v>
      </c>
      <c r="Z88" s="213">
        <v>96.590909090909093</v>
      </c>
    </row>
    <row r="89" spans="1:26" ht="15" customHeight="1">
      <c r="A89" s="66"/>
      <c r="B89" s="76" t="s">
        <v>71</v>
      </c>
      <c r="C89" s="232" t="s">
        <v>955</v>
      </c>
      <c r="D89" s="212">
        <v>94.62588687528411</v>
      </c>
      <c r="E89" s="220">
        <v>92.897727272727266</v>
      </c>
      <c r="F89" s="20">
        <v>94.318181818181813</v>
      </c>
      <c r="G89" s="20">
        <v>94.88636363636364</v>
      </c>
      <c r="H89" s="20">
        <v>95.73863636363636</v>
      </c>
      <c r="I89" s="20">
        <v>87.5</v>
      </c>
      <c r="J89" s="20">
        <v>97.159090909090907</v>
      </c>
      <c r="K89" s="211" t="s">
        <v>941</v>
      </c>
      <c r="L89" s="212">
        <v>92.253409090909088</v>
      </c>
      <c r="M89" s="20">
        <v>92.045454545454547</v>
      </c>
      <c r="N89" s="20">
        <v>92.045454545454547</v>
      </c>
      <c r="O89" s="20">
        <v>93.181818181818187</v>
      </c>
      <c r="P89" s="20">
        <v>92.045454545454547</v>
      </c>
      <c r="Q89" s="20">
        <v>87.5</v>
      </c>
      <c r="R89" s="20">
        <v>97.727272727272734</v>
      </c>
      <c r="S89" s="211" t="s">
        <v>983</v>
      </c>
      <c r="T89" s="212">
        <v>95.416712803409098</v>
      </c>
      <c r="U89" s="20">
        <v>93.181818181818187</v>
      </c>
      <c r="V89" s="20">
        <v>95.075757575757578</v>
      </c>
      <c r="W89" s="20">
        <v>95.454545454545453</v>
      </c>
      <c r="X89" s="20">
        <v>96.969696969696969</v>
      </c>
      <c r="Y89" s="225" t="s">
        <v>1351</v>
      </c>
      <c r="Z89" s="213">
        <v>96.969696969696969</v>
      </c>
    </row>
    <row r="90" spans="1:26" ht="15" customHeight="1">
      <c r="A90" s="66"/>
      <c r="B90" s="76" t="s">
        <v>74</v>
      </c>
      <c r="C90" s="232" t="s">
        <v>955</v>
      </c>
      <c r="D90" s="212">
        <v>96.729495625000013</v>
      </c>
      <c r="E90" s="220">
        <v>96.022727272727266</v>
      </c>
      <c r="F90" s="20">
        <v>97.159090909090907</v>
      </c>
      <c r="G90" s="20">
        <v>95.170454545454547</v>
      </c>
      <c r="H90" s="20">
        <v>98.295454545454547</v>
      </c>
      <c r="I90" s="20">
        <v>97.727272727272734</v>
      </c>
      <c r="J90" s="20">
        <v>97.443181818181813</v>
      </c>
      <c r="K90" s="211" t="s">
        <v>941</v>
      </c>
      <c r="L90" s="212">
        <v>97.527272727272717</v>
      </c>
      <c r="M90" s="20">
        <v>97.727272727272734</v>
      </c>
      <c r="N90" s="20">
        <v>97.727272727272734</v>
      </c>
      <c r="O90" s="20">
        <v>96.590909090909093</v>
      </c>
      <c r="P90" s="20">
        <v>98.86363636363636</v>
      </c>
      <c r="Q90" s="20">
        <v>97.727272727272734</v>
      </c>
      <c r="R90" s="20">
        <v>96.590909090909093</v>
      </c>
      <c r="S90" s="211" t="s">
        <v>983</v>
      </c>
      <c r="T90" s="212">
        <v>96.463569924242407</v>
      </c>
      <c r="U90" s="20">
        <v>95.454545454545453</v>
      </c>
      <c r="V90" s="20">
        <v>96.969696969696969</v>
      </c>
      <c r="W90" s="20">
        <v>94.696969696969703</v>
      </c>
      <c r="X90" s="20">
        <v>98.106060606060609</v>
      </c>
      <c r="Y90" s="225" t="s">
        <v>1351</v>
      </c>
      <c r="Z90" s="213">
        <v>97.727272727272734</v>
      </c>
    </row>
    <row r="91" spans="1:26" ht="15" customHeight="1">
      <c r="A91" s="66"/>
      <c r="B91" s="76" t="s">
        <v>75</v>
      </c>
      <c r="C91" s="232" t="s">
        <v>955</v>
      </c>
      <c r="D91" s="212">
        <v>95.830272118181838</v>
      </c>
      <c r="E91" s="220">
        <v>94.318181818181813</v>
      </c>
      <c r="F91" s="20">
        <v>95.73863636363636</v>
      </c>
      <c r="G91" s="20">
        <v>96.590909090909093</v>
      </c>
      <c r="H91" s="20">
        <v>96.590909090909093</v>
      </c>
      <c r="I91" s="20">
        <v>92.045454545454547</v>
      </c>
      <c r="J91" s="20">
        <v>96.590909090909093</v>
      </c>
      <c r="K91" s="211" t="s">
        <v>941</v>
      </c>
      <c r="L91" s="212">
        <v>93.659090909090907</v>
      </c>
      <c r="M91" s="20">
        <v>90.909090909090907</v>
      </c>
      <c r="N91" s="20">
        <v>94.318181818181813</v>
      </c>
      <c r="O91" s="20">
        <v>95.454545454545453</v>
      </c>
      <c r="P91" s="20">
        <v>94.318181818181813</v>
      </c>
      <c r="Q91" s="20">
        <v>92.045454545454547</v>
      </c>
      <c r="R91" s="20">
        <v>95.454545454545453</v>
      </c>
      <c r="S91" s="211" t="s">
        <v>983</v>
      </c>
      <c r="T91" s="212">
        <v>96.553999187878787</v>
      </c>
      <c r="U91" s="20">
        <v>95.454545454545453</v>
      </c>
      <c r="V91" s="20">
        <v>96.212121212121218</v>
      </c>
      <c r="W91" s="20">
        <v>96.969696969696969</v>
      </c>
      <c r="X91" s="20">
        <v>97.348484848484844</v>
      </c>
      <c r="Y91" s="225" t="s">
        <v>1351</v>
      </c>
      <c r="Z91" s="213">
        <v>96.969696969696969</v>
      </c>
    </row>
    <row r="92" spans="1:26" ht="15" customHeight="1">
      <c r="A92" s="66"/>
      <c r="B92" s="76" t="s">
        <v>77</v>
      </c>
      <c r="C92" s="232" t="s">
        <v>955</v>
      </c>
      <c r="D92" s="212">
        <v>96.462614535795467</v>
      </c>
      <c r="E92" s="220">
        <v>93.465909090909093</v>
      </c>
      <c r="F92" s="20">
        <v>96.875</v>
      </c>
      <c r="G92" s="20">
        <v>96.306818181818187</v>
      </c>
      <c r="H92" s="20">
        <v>97.727272727272734</v>
      </c>
      <c r="I92" s="20">
        <v>95.454545454545453</v>
      </c>
      <c r="J92" s="20">
        <v>98.295454545454547</v>
      </c>
      <c r="K92" s="211" t="s">
        <v>941</v>
      </c>
      <c r="L92" s="212">
        <v>94.157954545454558</v>
      </c>
      <c r="M92" s="20">
        <v>85.227272727272734</v>
      </c>
      <c r="N92" s="20">
        <v>95.454545454545453</v>
      </c>
      <c r="O92" s="20">
        <v>93.181818181818187</v>
      </c>
      <c r="P92" s="20">
        <v>97.727272727272734</v>
      </c>
      <c r="Q92" s="20">
        <v>95.454545454545453</v>
      </c>
      <c r="R92" s="20">
        <v>100</v>
      </c>
      <c r="S92" s="211" t="s">
        <v>983</v>
      </c>
      <c r="T92" s="212">
        <v>97.23083453257577</v>
      </c>
      <c r="U92" s="20">
        <v>96.212121212121218</v>
      </c>
      <c r="V92" s="20">
        <v>97.348484848484844</v>
      </c>
      <c r="W92" s="20">
        <v>97.348484848484844</v>
      </c>
      <c r="X92" s="20">
        <v>97.727272727272734</v>
      </c>
      <c r="Y92" s="225" t="s">
        <v>1351</v>
      </c>
      <c r="Z92" s="213">
        <v>97.727272727272734</v>
      </c>
    </row>
    <row r="93" spans="1:26" ht="15" customHeight="1">
      <c r="A93" s="66"/>
      <c r="B93" s="76" t="s">
        <v>79</v>
      </c>
      <c r="C93" s="232" t="s">
        <v>955</v>
      </c>
      <c r="D93" s="212">
        <v>96.848612072159085</v>
      </c>
      <c r="E93" s="220">
        <v>96.022727272727266</v>
      </c>
      <c r="F93" s="20">
        <v>96.306818181818187</v>
      </c>
      <c r="G93" s="20">
        <v>96.875</v>
      </c>
      <c r="H93" s="20">
        <v>96.590909090909093</v>
      </c>
      <c r="I93" s="20">
        <v>96.590909090909093</v>
      </c>
      <c r="J93" s="20">
        <v>98.579545454545453</v>
      </c>
      <c r="K93" s="211" t="s">
        <v>941</v>
      </c>
      <c r="L93" s="212">
        <v>96.046590909090909</v>
      </c>
      <c r="M93" s="20">
        <v>95.454545454545453</v>
      </c>
      <c r="N93" s="20">
        <v>93.181818181818187</v>
      </c>
      <c r="O93" s="20">
        <v>97.727272727272734</v>
      </c>
      <c r="P93" s="20">
        <v>96.590909090909093</v>
      </c>
      <c r="Q93" s="20">
        <v>96.590909090909093</v>
      </c>
      <c r="R93" s="20">
        <v>96.590909090909093</v>
      </c>
      <c r="S93" s="211" t="s">
        <v>983</v>
      </c>
      <c r="T93" s="212">
        <v>97.115952459848486</v>
      </c>
      <c r="U93" s="20">
        <v>96.212121212121218</v>
      </c>
      <c r="V93" s="20">
        <v>97.348484848484844</v>
      </c>
      <c r="W93" s="20">
        <v>96.590909090909093</v>
      </c>
      <c r="X93" s="20">
        <v>96.590909090909093</v>
      </c>
      <c r="Y93" s="225" t="s">
        <v>1351</v>
      </c>
      <c r="Z93" s="213">
        <v>99.242424242424249</v>
      </c>
    </row>
    <row r="94" spans="1:26" ht="15" customHeight="1">
      <c r="A94" s="66"/>
      <c r="B94" s="76" t="s">
        <v>80</v>
      </c>
      <c r="C94" s="232" t="s">
        <v>955</v>
      </c>
      <c r="D94" s="212">
        <v>95.763584804545431</v>
      </c>
      <c r="E94" s="220">
        <v>95.454545454545453</v>
      </c>
      <c r="F94" s="20">
        <v>97.443181818181813</v>
      </c>
      <c r="G94" s="20">
        <v>95.73863636363636</v>
      </c>
      <c r="H94" s="20">
        <v>94.318181818181813</v>
      </c>
      <c r="I94" s="20">
        <v>97.727272727272734</v>
      </c>
      <c r="J94" s="20">
        <v>96.022727272727266</v>
      </c>
      <c r="K94" s="211" t="s">
        <v>941</v>
      </c>
      <c r="L94" s="212">
        <v>98.31704545454545</v>
      </c>
      <c r="M94" s="20">
        <v>98.86363636363636</v>
      </c>
      <c r="N94" s="20">
        <v>98.86363636363636</v>
      </c>
      <c r="O94" s="20">
        <v>98.86363636363636</v>
      </c>
      <c r="P94" s="20">
        <v>96.590909090909093</v>
      </c>
      <c r="Q94" s="20">
        <v>97.727272727272734</v>
      </c>
      <c r="R94" s="20">
        <v>98.86363636363636</v>
      </c>
      <c r="S94" s="211" t="s">
        <v>983</v>
      </c>
      <c r="T94" s="212">
        <v>94.912431254545453</v>
      </c>
      <c r="U94" s="20">
        <v>94.318181818181813</v>
      </c>
      <c r="V94" s="20">
        <v>96.969696969696969</v>
      </c>
      <c r="W94" s="20">
        <v>94.696969696969703</v>
      </c>
      <c r="X94" s="20">
        <v>93.560606060606062</v>
      </c>
      <c r="Y94" s="225" t="s">
        <v>1351</v>
      </c>
      <c r="Z94" s="213">
        <v>95.075757575757578</v>
      </c>
    </row>
    <row r="95" spans="1:26" ht="15" customHeight="1">
      <c r="A95" s="66"/>
      <c r="B95" s="76" t="s">
        <v>81</v>
      </c>
      <c r="C95" s="232" t="s">
        <v>955</v>
      </c>
      <c r="D95" s="212">
        <v>94.688236698011394</v>
      </c>
      <c r="E95" s="220">
        <v>94.88636363636364</v>
      </c>
      <c r="F95" s="20">
        <v>94.602272727272734</v>
      </c>
      <c r="G95" s="20">
        <v>93.465909090909093</v>
      </c>
      <c r="H95" s="20">
        <v>95.454545454545453</v>
      </c>
      <c r="I95" s="20">
        <v>92.045454545454547</v>
      </c>
      <c r="J95" s="20">
        <v>95.73863636363636</v>
      </c>
      <c r="K95" s="211" t="s">
        <v>941</v>
      </c>
      <c r="L95" s="212">
        <v>93.464772727272717</v>
      </c>
      <c r="M95" s="20">
        <v>93.181818181818187</v>
      </c>
      <c r="N95" s="20">
        <v>92.045454545454547</v>
      </c>
      <c r="O95" s="20">
        <v>93.181818181818187</v>
      </c>
      <c r="P95" s="20">
        <v>95.454545454545453</v>
      </c>
      <c r="Q95" s="20">
        <v>92.045454545454547</v>
      </c>
      <c r="R95" s="20">
        <v>95.454545454545453</v>
      </c>
      <c r="S95" s="211" t="s">
        <v>983</v>
      </c>
      <c r="T95" s="212">
        <v>95.096058021590892</v>
      </c>
      <c r="U95" s="20">
        <v>95.454545454545453</v>
      </c>
      <c r="V95" s="20">
        <v>95.454545454545453</v>
      </c>
      <c r="W95" s="20">
        <v>93.560606060606062</v>
      </c>
      <c r="X95" s="20">
        <v>95.454545454545453</v>
      </c>
      <c r="Y95" s="225" t="s">
        <v>1351</v>
      </c>
      <c r="Z95" s="213">
        <v>95.833333333333329</v>
      </c>
    </row>
    <row r="96" spans="1:26" ht="15" customHeight="1">
      <c r="A96" s="66"/>
      <c r="B96" s="76" t="s">
        <v>82</v>
      </c>
      <c r="C96" s="232" t="s">
        <v>955</v>
      </c>
      <c r="D96" s="212">
        <v>96.52754678267047</v>
      </c>
      <c r="E96" s="220">
        <v>94.602272727272734</v>
      </c>
      <c r="F96" s="20">
        <v>96.306818181818187</v>
      </c>
      <c r="G96" s="20">
        <v>96.022727272727266</v>
      </c>
      <c r="H96" s="20">
        <v>98.01136363636364</v>
      </c>
      <c r="I96" s="20">
        <v>95.454545454545453</v>
      </c>
      <c r="J96" s="20">
        <v>98.295454545454547</v>
      </c>
      <c r="K96" s="211" t="s">
        <v>941</v>
      </c>
      <c r="L96" s="212">
        <v>95.372727272727261</v>
      </c>
      <c r="M96" s="20">
        <v>93.181818181818187</v>
      </c>
      <c r="N96" s="20">
        <v>95.454545454545453</v>
      </c>
      <c r="O96" s="20">
        <v>95.454545454545453</v>
      </c>
      <c r="P96" s="20">
        <v>96.590909090909093</v>
      </c>
      <c r="Q96" s="20">
        <v>95.454545454545453</v>
      </c>
      <c r="R96" s="20">
        <v>96.590909090909093</v>
      </c>
      <c r="S96" s="211" t="s">
        <v>983</v>
      </c>
      <c r="T96" s="212">
        <v>96.912486619318187</v>
      </c>
      <c r="U96" s="20">
        <v>95.075757575757578</v>
      </c>
      <c r="V96" s="20">
        <v>96.590909090909093</v>
      </c>
      <c r="W96" s="20">
        <v>96.212121212121218</v>
      </c>
      <c r="X96" s="20">
        <v>98.484848484848484</v>
      </c>
      <c r="Y96" s="225" t="s">
        <v>1351</v>
      </c>
      <c r="Z96" s="213">
        <v>98.86363636363636</v>
      </c>
    </row>
    <row r="97" spans="1:26" ht="15" customHeight="1">
      <c r="A97" s="66"/>
      <c r="B97" s="76" t="s">
        <v>84</v>
      </c>
      <c r="C97" s="232" t="s">
        <v>955</v>
      </c>
      <c r="D97" s="212">
        <v>97.47096355568182</v>
      </c>
      <c r="E97" s="220">
        <v>96.590909090909093</v>
      </c>
      <c r="F97" s="20">
        <v>98.579545454545453</v>
      </c>
      <c r="G97" s="20">
        <v>97.443181818181813</v>
      </c>
      <c r="H97" s="20">
        <v>98.01136363636364</v>
      </c>
      <c r="I97" s="20">
        <v>95.454545454545453</v>
      </c>
      <c r="J97" s="20">
        <v>97.443181818181813</v>
      </c>
      <c r="K97" s="211" t="s">
        <v>941</v>
      </c>
      <c r="L97" s="212">
        <v>97.439772727272739</v>
      </c>
      <c r="M97" s="20">
        <v>95.454545454545453</v>
      </c>
      <c r="N97" s="20">
        <v>100</v>
      </c>
      <c r="O97" s="20">
        <v>97.727272727272734</v>
      </c>
      <c r="P97" s="20">
        <v>98.86363636363636</v>
      </c>
      <c r="Q97" s="20">
        <v>95.454545454545453</v>
      </c>
      <c r="R97" s="20">
        <v>97.727272727272734</v>
      </c>
      <c r="S97" s="211" t="s">
        <v>983</v>
      </c>
      <c r="T97" s="212">
        <v>97.481360498484847</v>
      </c>
      <c r="U97" s="20">
        <v>96.969696969696969</v>
      </c>
      <c r="V97" s="20">
        <v>98.106060606060609</v>
      </c>
      <c r="W97" s="20">
        <v>97.348484848484844</v>
      </c>
      <c r="X97" s="20">
        <v>97.727272727272734</v>
      </c>
      <c r="Y97" s="225" t="s">
        <v>1351</v>
      </c>
      <c r="Z97" s="213">
        <v>97.348484848484844</v>
      </c>
    </row>
    <row r="98" spans="1:26" ht="15" customHeight="1">
      <c r="A98" s="66"/>
      <c r="B98" s="76" t="s">
        <v>83</v>
      </c>
      <c r="C98" s="232" t="s">
        <v>955</v>
      </c>
      <c r="D98" s="212">
        <v>96.956761433522715</v>
      </c>
      <c r="E98" s="220">
        <v>96.590909090909093</v>
      </c>
      <c r="F98" s="20">
        <v>96.306818181818187</v>
      </c>
      <c r="G98" s="20">
        <v>97.159090909090907</v>
      </c>
      <c r="H98" s="20">
        <v>96.306818181818187</v>
      </c>
      <c r="I98" s="20">
        <v>93.181818181818187</v>
      </c>
      <c r="J98" s="20">
        <v>98.579545454545453</v>
      </c>
      <c r="K98" s="211" t="s">
        <v>941</v>
      </c>
      <c r="L98" s="212">
        <v>93.186363636363637</v>
      </c>
      <c r="M98" s="20">
        <v>90.909090909090907</v>
      </c>
      <c r="N98" s="20">
        <v>90.909090909090907</v>
      </c>
      <c r="O98" s="20">
        <v>92.045454545454547</v>
      </c>
      <c r="P98" s="20">
        <v>95.454545454545453</v>
      </c>
      <c r="Q98" s="20">
        <v>93.181818181818187</v>
      </c>
      <c r="R98" s="20">
        <v>97.727272727272734</v>
      </c>
      <c r="S98" s="211" t="s">
        <v>983</v>
      </c>
      <c r="T98" s="212">
        <v>98.213560699242421</v>
      </c>
      <c r="U98" s="20">
        <v>98.484848484848484</v>
      </c>
      <c r="V98" s="20">
        <v>98.106060606060609</v>
      </c>
      <c r="W98" s="20">
        <v>98.86363636363636</v>
      </c>
      <c r="X98" s="20">
        <v>96.590909090909093</v>
      </c>
      <c r="Y98" s="225" t="s">
        <v>1351</v>
      </c>
      <c r="Z98" s="213">
        <v>98.86363636363636</v>
      </c>
    </row>
    <row r="99" spans="1:26" ht="15" customHeight="1">
      <c r="A99" s="66"/>
      <c r="B99" s="76" t="s">
        <v>69</v>
      </c>
      <c r="C99" s="232" t="s">
        <v>983</v>
      </c>
      <c r="D99" s="212">
        <v>94.828493522348481</v>
      </c>
      <c r="E99" s="220">
        <v>93.181818181818187</v>
      </c>
      <c r="F99" s="20">
        <v>95.454545454545453</v>
      </c>
      <c r="G99" s="20">
        <v>95.454545454545453</v>
      </c>
      <c r="H99" s="20">
        <v>93.939393939393938</v>
      </c>
      <c r="I99" s="20">
        <v>94.318181818181813</v>
      </c>
      <c r="J99" s="20">
        <v>96.212121212121218</v>
      </c>
      <c r="K99" s="211" t="s">
        <v>941</v>
      </c>
      <c r="L99" s="212">
        <v>93.943181818181813</v>
      </c>
      <c r="M99" s="20">
        <v>90.909090909090907</v>
      </c>
      <c r="N99" s="20">
        <v>92.045454545454547</v>
      </c>
      <c r="O99" s="20">
        <v>93.181818181818187</v>
      </c>
      <c r="P99" s="20">
        <v>95.454545454545453</v>
      </c>
      <c r="Q99" s="20">
        <v>94.318181818181813</v>
      </c>
      <c r="R99" s="20">
        <v>98.86363636363636</v>
      </c>
      <c r="S99" s="211" t="s">
        <v>845</v>
      </c>
      <c r="T99" s="212">
        <v>95.271149374431829</v>
      </c>
      <c r="U99" s="20">
        <v>94.318181818181813</v>
      </c>
      <c r="V99" s="20">
        <v>97.159090909090907</v>
      </c>
      <c r="W99" s="20">
        <v>96.590909090909093</v>
      </c>
      <c r="X99" s="20">
        <v>93.181818181818187</v>
      </c>
      <c r="Y99" s="225" t="s">
        <v>1351</v>
      </c>
      <c r="Z99" s="213">
        <v>94.88636363636364</v>
      </c>
    </row>
    <row r="100" spans="1:26" ht="15" customHeight="1">
      <c r="A100" s="66"/>
      <c r="B100" s="76" t="s">
        <v>70</v>
      </c>
      <c r="C100" s="232" t="s">
        <v>955</v>
      </c>
      <c r="D100" s="212">
        <v>96.186789944318193</v>
      </c>
      <c r="E100" s="220">
        <v>93.75</v>
      </c>
      <c r="F100" s="20">
        <v>97.159090909090907</v>
      </c>
      <c r="G100" s="20">
        <v>95.454545454545453</v>
      </c>
      <c r="H100" s="20">
        <v>96.590909090909093</v>
      </c>
      <c r="I100" s="20">
        <v>98.86363636363636</v>
      </c>
      <c r="J100" s="20">
        <v>98.86363636363636</v>
      </c>
      <c r="K100" s="211" t="s">
        <v>941</v>
      </c>
      <c r="L100" s="212">
        <v>99.281818181818167</v>
      </c>
      <c r="M100" s="20">
        <v>100</v>
      </c>
      <c r="N100" s="20">
        <v>100</v>
      </c>
      <c r="O100" s="20">
        <v>100</v>
      </c>
      <c r="P100" s="20">
        <v>96.590909090909093</v>
      </c>
      <c r="Q100" s="20">
        <v>98.86363636363636</v>
      </c>
      <c r="R100" s="20">
        <v>100</v>
      </c>
      <c r="S100" s="211" t="s">
        <v>983</v>
      </c>
      <c r="T100" s="212">
        <v>95.15511386515152</v>
      </c>
      <c r="U100" s="20">
        <v>91.666666666666671</v>
      </c>
      <c r="V100" s="20">
        <v>96.212121212121218</v>
      </c>
      <c r="W100" s="20">
        <v>93.939393939393938</v>
      </c>
      <c r="X100" s="20">
        <v>96.590909090909093</v>
      </c>
      <c r="Y100" s="225" t="s">
        <v>1351</v>
      </c>
      <c r="Z100" s="213">
        <v>98.484848484848484</v>
      </c>
    </row>
    <row r="101" spans="1:26" ht="15" customHeight="1">
      <c r="A101" s="66"/>
      <c r="B101" s="76" t="s">
        <v>72</v>
      </c>
      <c r="C101" s="232" t="s">
        <v>955</v>
      </c>
      <c r="D101" s="212">
        <v>94.238028042045457</v>
      </c>
      <c r="E101" s="220">
        <v>93.181818181818187</v>
      </c>
      <c r="F101" s="20">
        <v>94.034090909090907</v>
      </c>
      <c r="G101" s="20">
        <v>94.034090909090907</v>
      </c>
      <c r="H101" s="20">
        <v>94.602272727272734</v>
      </c>
      <c r="I101" s="20">
        <v>93.181818181818187</v>
      </c>
      <c r="J101" s="20">
        <v>95.454545454545453</v>
      </c>
      <c r="K101" s="211" t="s">
        <v>941</v>
      </c>
      <c r="L101" s="212">
        <v>92.411363636363632</v>
      </c>
      <c r="M101" s="20">
        <v>92.045454545454547</v>
      </c>
      <c r="N101" s="20">
        <v>92.045454545454547</v>
      </c>
      <c r="O101" s="20">
        <v>92.045454545454547</v>
      </c>
      <c r="P101" s="20">
        <v>92.045454545454547</v>
      </c>
      <c r="Q101" s="20">
        <v>93.181818181818187</v>
      </c>
      <c r="R101" s="20">
        <v>93.181818181818187</v>
      </c>
      <c r="S101" s="211" t="s">
        <v>983</v>
      </c>
      <c r="T101" s="212">
        <v>94.846916177272732</v>
      </c>
      <c r="U101" s="20">
        <v>93.560606060606062</v>
      </c>
      <c r="V101" s="20">
        <v>94.696969696969703</v>
      </c>
      <c r="W101" s="20">
        <v>94.696969696969703</v>
      </c>
      <c r="X101" s="20">
        <v>95.454545454545453</v>
      </c>
      <c r="Y101" s="225" t="s">
        <v>1351</v>
      </c>
      <c r="Z101" s="213">
        <v>96.212121212121218</v>
      </c>
    </row>
    <row r="102" spans="1:26" ht="15" customHeight="1">
      <c r="A102" s="66"/>
      <c r="B102" s="76" t="s">
        <v>73</v>
      </c>
      <c r="C102" s="232" t="s">
        <v>983</v>
      </c>
      <c r="D102" s="212">
        <v>96.267690915151519</v>
      </c>
      <c r="E102" s="220">
        <v>95.075757575757578</v>
      </c>
      <c r="F102" s="20">
        <v>98.484848484848484</v>
      </c>
      <c r="G102" s="20">
        <v>95.454545454545453</v>
      </c>
      <c r="H102" s="20">
        <v>96.212121212121218</v>
      </c>
      <c r="I102" s="20">
        <v>93.181818181818187</v>
      </c>
      <c r="J102" s="20">
        <v>97.348484848484844</v>
      </c>
      <c r="K102" s="211" t="s">
        <v>941</v>
      </c>
      <c r="L102" s="212">
        <v>95.413636363636357</v>
      </c>
      <c r="M102" s="20">
        <v>94.318181818181813</v>
      </c>
      <c r="N102" s="20">
        <v>98.86363636363636</v>
      </c>
      <c r="O102" s="20">
        <v>96.590909090909093</v>
      </c>
      <c r="P102" s="20">
        <v>93.181818181818187</v>
      </c>
      <c r="Q102" s="20">
        <v>93.181818181818187</v>
      </c>
      <c r="R102" s="20">
        <v>96.590909090909093</v>
      </c>
      <c r="S102" s="211" t="s">
        <v>845</v>
      </c>
      <c r="T102" s="212">
        <v>96.694718190909086</v>
      </c>
      <c r="U102" s="20">
        <v>95.454545454545453</v>
      </c>
      <c r="V102" s="20">
        <v>98.295454545454547</v>
      </c>
      <c r="W102" s="20">
        <v>94.88636363636364</v>
      </c>
      <c r="X102" s="20">
        <v>97.727272727272734</v>
      </c>
      <c r="Y102" s="225" t="s">
        <v>1351</v>
      </c>
      <c r="Z102" s="213">
        <v>97.727272727272734</v>
      </c>
    </row>
    <row r="103" spans="1:26" ht="15" customHeight="1">
      <c r="A103" s="66"/>
      <c r="B103" s="76" t="s">
        <v>76</v>
      </c>
      <c r="C103" s="232" t="s">
        <v>983</v>
      </c>
      <c r="D103" s="212">
        <v>93.056125657954553</v>
      </c>
      <c r="E103" s="220">
        <v>91.666666666666671</v>
      </c>
      <c r="F103" s="20">
        <v>96.212121212121218</v>
      </c>
      <c r="G103" s="20">
        <v>90.530303030303031</v>
      </c>
      <c r="H103" s="20">
        <v>89.772727272727266</v>
      </c>
      <c r="I103" s="20">
        <v>98.86363636363636</v>
      </c>
      <c r="J103" s="20">
        <v>95.454545454545453</v>
      </c>
      <c r="K103" s="211" t="s">
        <v>941</v>
      </c>
      <c r="L103" s="212">
        <v>92.714772727272717</v>
      </c>
      <c r="M103" s="20">
        <v>90.909090909090907</v>
      </c>
      <c r="N103" s="20">
        <v>92.045454545454547</v>
      </c>
      <c r="O103" s="20">
        <v>92.045454545454547</v>
      </c>
      <c r="P103" s="20">
        <v>89.772727272727266</v>
      </c>
      <c r="Q103" s="20">
        <v>98.86363636363636</v>
      </c>
      <c r="R103" s="20">
        <v>92.045454545454547</v>
      </c>
      <c r="S103" s="211" t="s">
        <v>845</v>
      </c>
      <c r="T103" s="212">
        <v>93.226802123295457</v>
      </c>
      <c r="U103" s="20">
        <v>92.045454545454547</v>
      </c>
      <c r="V103" s="20">
        <v>98.295454545454547</v>
      </c>
      <c r="W103" s="20">
        <v>89.772727272727266</v>
      </c>
      <c r="X103" s="20">
        <v>89.772727272727266</v>
      </c>
      <c r="Y103" s="225" t="s">
        <v>1351</v>
      </c>
      <c r="Z103" s="213">
        <v>97.159090909090907</v>
      </c>
    </row>
    <row r="104" spans="1:26" ht="15" customHeight="1">
      <c r="A104" s="66"/>
      <c r="B104" s="76" t="s">
        <v>78</v>
      </c>
      <c r="C104" s="232" t="s">
        <v>983</v>
      </c>
      <c r="D104" s="212">
        <v>96.168664875378781</v>
      </c>
      <c r="E104" s="220">
        <v>95.075757575757578</v>
      </c>
      <c r="F104" s="20">
        <v>96.212121212121218</v>
      </c>
      <c r="G104" s="20">
        <v>95.075757575757578</v>
      </c>
      <c r="H104" s="20">
        <v>98.106060606060609</v>
      </c>
      <c r="I104" s="20">
        <v>96.590909090909093</v>
      </c>
      <c r="J104" s="20">
        <v>96.969696969696969</v>
      </c>
      <c r="K104" s="211" t="s">
        <v>941</v>
      </c>
      <c r="L104" s="212">
        <v>96.80795454545455</v>
      </c>
      <c r="M104" s="20">
        <v>97.727272727272734</v>
      </c>
      <c r="N104" s="20">
        <v>96.590909090909093</v>
      </c>
      <c r="O104" s="20">
        <v>96.590909090909093</v>
      </c>
      <c r="P104" s="20">
        <v>97.727272727272734</v>
      </c>
      <c r="Q104" s="20">
        <v>96.590909090909093</v>
      </c>
      <c r="R104" s="20">
        <v>95.454545454545453</v>
      </c>
      <c r="S104" s="211" t="s">
        <v>845</v>
      </c>
      <c r="T104" s="212">
        <v>95.849020040340889</v>
      </c>
      <c r="U104" s="20">
        <v>93.75</v>
      </c>
      <c r="V104" s="20">
        <v>96.022727272727266</v>
      </c>
      <c r="W104" s="20">
        <v>94.318181818181813</v>
      </c>
      <c r="X104" s="20">
        <v>98.295454545454547</v>
      </c>
      <c r="Y104" s="225" t="s">
        <v>1351</v>
      </c>
      <c r="Z104" s="213">
        <v>97.727272727272734</v>
      </c>
    </row>
    <row r="105" spans="1:26" ht="15" customHeight="1">
      <c r="A105" s="66"/>
      <c r="B105" s="76" t="s">
        <v>85</v>
      </c>
      <c r="C105" s="232" t="s">
        <v>983</v>
      </c>
      <c r="D105" s="212">
        <v>98.035791993939412</v>
      </c>
      <c r="E105" s="220">
        <v>96.969696969696969</v>
      </c>
      <c r="F105" s="20">
        <v>98.106060606060609</v>
      </c>
      <c r="G105" s="20">
        <v>99.242424242424249</v>
      </c>
      <c r="H105" s="20">
        <v>98.86363636363636</v>
      </c>
      <c r="I105" s="20">
        <v>94.318181818181813</v>
      </c>
      <c r="J105" s="20">
        <v>97.348484848484844</v>
      </c>
      <c r="K105" s="211" t="s">
        <v>941</v>
      </c>
      <c r="L105" s="212">
        <v>95.405681818181833</v>
      </c>
      <c r="M105" s="20">
        <v>93.181818181818187</v>
      </c>
      <c r="N105" s="20">
        <v>94.318181818181813</v>
      </c>
      <c r="O105" s="20">
        <v>97.727272727272734</v>
      </c>
      <c r="P105" s="20">
        <v>96.590909090909093</v>
      </c>
      <c r="Q105" s="20">
        <v>94.318181818181813</v>
      </c>
      <c r="R105" s="20">
        <v>96.590909090909093</v>
      </c>
      <c r="S105" s="211" t="s">
        <v>845</v>
      </c>
      <c r="T105" s="212">
        <v>99.350847081818173</v>
      </c>
      <c r="U105" s="20">
        <v>98.86363636363636</v>
      </c>
      <c r="V105" s="20">
        <v>100</v>
      </c>
      <c r="W105" s="20">
        <v>100</v>
      </c>
      <c r="X105" s="20">
        <v>100</v>
      </c>
      <c r="Y105" s="225" t="s">
        <v>1351</v>
      </c>
      <c r="Z105" s="213">
        <v>97.727272727272734</v>
      </c>
    </row>
    <row r="106" spans="1:26" ht="15" customHeight="1">
      <c r="A106" s="66"/>
      <c r="B106" s="76" t="s">
        <v>86</v>
      </c>
      <c r="C106" s="232" t="s">
        <v>983</v>
      </c>
      <c r="D106" s="212">
        <v>97.923110673484857</v>
      </c>
      <c r="E106" s="220">
        <v>97.348484848484844</v>
      </c>
      <c r="F106" s="20">
        <v>98.106060606060609</v>
      </c>
      <c r="G106" s="20">
        <v>96.969696969696969</v>
      </c>
      <c r="H106" s="20">
        <v>98.484848484848484</v>
      </c>
      <c r="I106" s="20">
        <v>98.86363636363636</v>
      </c>
      <c r="J106" s="20">
        <v>99.242424242424249</v>
      </c>
      <c r="K106" s="211" t="s">
        <v>941</v>
      </c>
      <c r="L106" s="212">
        <v>99.235227272727286</v>
      </c>
      <c r="M106" s="20">
        <v>98.86363636363636</v>
      </c>
      <c r="N106" s="20">
        <v>98.86363636363636</v>
      </c>
      <c r="O106" s="20">
        <v>100</v>
      </c>
      <c r="P106" s="20">
        <v>98.86363636363636</v>
      </c>
      <c r="Q106" s="20">
        <v>98.86363636363636</v>
      </c>
      <c r="R106" s="20">
        <v>100</v>
      </c>
      <c r="S106" s="211" t="s">
        <v>845</v>
      </c>
      <c r="T106" s="212">
        <v>97.267052373863635</v>
      </c>
      <c r="U106" s="20">
        <v>96.590909090909093</v>
      </c>
      <c r="V106" s="20">
        <v>97.727272727272734</v>
      </c>
      <c r="W106" s="20">
        <v>95.454545454545453</v>
      </c>
      <c r="X106" s="20">
        <v>98.295454545454547</v>
      </c>
      <c r="Y106" s="225" t="s">
        <v>1351</v>
      </c>
      <c r="Z106" s="213">
        <v>98.86363636363636</v>
      </c>
    </row>
    <row r="107" spans="1:26" ht="15" customHeight="1">
      <c r="A107" s="66"/>
      <c r="B107" s="76" t="s">
        <v>87</v>
      </c>
      <c r="C107" s="232" t="s">
        <v>983</v>
      </c>
      <c r="D107" s="212">
        <v>98.034164729166662</v>
      </c>
      <c r="E107" s="220">
        <v>97.348484848484844</v>
      </c>
      <c r="F107" s="20">
        <v>98.106060606060609</v>
      </c>
      <c r="G107" s="20">
        <v>98.86363636363636</v>
      </c>
      <c r="H107" s="20">
        <v>98.86363636363636</v>
      </c>
      <c r="I107" s="20">
        <v>96.590909090909093</v>
      </c>
      <c r="J107" s="20">
        <v>97.727272727272734</v>
      </c>
      <c r="K107" s="211" t="s">
        <v>941</v>
      </c>
      <c r="L107" s="212">
        <v>98.602272727272734</v>
      </c>
      <c r="M107" s="20">
        <v>97.727272727272734</v>
      </c>
      <c r="N107" s="20">
        <v>100</v>
      </c>
      <c r="O107" s="20">
        <v>98.86363636363636</v>
      </c>
      <c r="P107" s="20">
        <v>100</v>
      </c>
      <c r="Q107" s="20">
        <v>96.590909090909093</v>
      </c>
      <c r="R107" s="20">
        <v>98.86363636363636</v>
      </c>
      <c r="S107" s="211" t="s">
        <v>845</v>
      </c>
      <c r="T107" s="212">
        <v>97.750110730113633</v>
      </c>
      <c r="U107" s="20">
        <v>97.159090909090907</v>
      </c>
      <c r="V107" s="20">
        <v>97.159090909090907</v>
      </c>
      <c r="W107" s="20">
        <v>98.86363636363636</v>
      </c>
      <c r="X107" s="20">
        <v>98.295454545454547</v>
      </c>
      <c r="Y107" s="225" t="s">
        <v>1351</v>
      </c>
      <c r="Z107" s="213">
        <v>97.159090909090907</v>
      </c>
    </row>
    <row r="108" spans="1:26" ht="15" customHeight="1">
      <c r="A108" s="66"/>
      <c r="B108" s="76" t="s">
        <v>88</v>
      </c>
      <c r="C108" s="232" t="s">
        <v>983</v>
      </c>
      <c r="D108" s="212">
        <v>96.020103439015131</v>
      </c>
      <c r="E108" s="220">
        <v>94.696969696969703</v>
      </c>
      <c r="F108" s="20">
        <v>96.212121212121218</v>
      </c>
      <c r="G108" s="20">
        <v>94.318181818181813</v>
      </c>
      <c r="H108" s="20">
        <v>98.484848484848484</v>
      </c>
      <c r="I108" s="20">
        <v>93.181818181818187</v>
      </c>
      <c r="J108" s="20">
        <v>97.727272727272734</v>
      </c>
      <c r="K108" s="211" t="s">
        <v>941</v>
      </c>
      <c r="L108" s="212">
        <v>94.719318181818167</v>
      </c>
      <c r="M108" s="20">
        <v>93.181818181818187</v>
      </c>
      <c r="N108" s="20">
        <v>95.454545454545453</v>
      </c>
      <c r="O108" s="20">
        <v>93.181818181818187</v>
      </c>
      <c r="P108" s="20">
        <v>97.727272727272734</v>
      </c>
      <c r="Q108" s="20">
        <v>93.181818181818187</v>
      </c>
      <c r="R108" s="20">
        <v>96.590909090909093</v>
      </c>
      <c r="S108" s="211" t="s">
        <v>845</v>
      </c>
      <c r="T108" s="212">
        <v>96.670496067613655</v>
      </c>
      <c r="U108" s="20">
        <v>95.454545454545453</v>
      </c>
      <c r="V108" s="20">
        <v>96.590909090909093</v>
      </c>
      <c r="W108" s="20">
        <v>94.88636363636364</v>
      </c>
      <c r="X108" s="20">
        <v>98.86363636363636</v>
      </c>
      <c r="Y108" s="225" t="s">
        <v>1351</v>
      </c>
      <c r="Z108" s="213">
        <v>98.295454545454547</v>
      </c>
    </row>
    <row r="109" spans="1:26" ht="15" customHeight="1">
      <c r="A109" s="66"/>
      <c r="B109" s="76" t="s">
        <v>89</v>
      </c>
      <c r="C109" s="232" t="s">
        <v>983</v>
      </c>
      <c r="D109" s="212">
        <v>97.736860535227279</v>
      </c>
      <c r="E109" s="220">
        <v>95.833333333333329</v>
      </c>
      <c r="F109" s="20">
        <v>99.242424242424249</v>
      </c>
      <c r="G109" s="20">
        <v>97.348484848484844</v>
      </c>
      <c r="H109" s="20">
        <v>98.106060606060609</v>
      </c>
      <c r="I109" s="20">
        <v>97.727272727272734</v>
      </c>
      <c r="J109" s="20">
        <v>98.484848484848484</v>
      </c>
      <c r="K109" s="211" t="s">
        <v>941</v>
      </c>
      <c r="L109" s="212">
        <v>97.455681818181802</v>
      </c>
      <c r="M109" s="20">
        <v>96.590909090909093</v>
      </c>
      <c r="N109" s="20">
        <v>100</v>
      </c>
      <c r="O109" s="20">
        <v>95.454545454545453</v>
      </c>
      <c r="P109" s="20">
        <v>96.590909090909093</v>
      </c>
      <c r="Q109" s="20">
        <v>97.727272727272734</v>
      </c>
      <c r="R109" s="20">
        <v>98.86363636363636</v>
      </c>
      <c r="S109" s="211" t="s">
        <v>845</v>
      </c>
      <c r="T109" s="212">
        <v>97.877449893750011</v>
      </c>
      <c r="U109" s="20">
        <v>95.454545454545453</v>
      </c>
      <c r="V109" s="20">
        <v>98.86363636363636</v>
      </c>
      <c r="W109" s="20">
        <v>98.295454545454547</v>
      </c>
      <c r="X109" s="20">
        <v>98.86363636363636</v>
      </c>
      <c r="Y109" s="225" t="s">
        <v>1351</v>
      </c>
      <c r="Z109" s="213">
        <v>98.295454545454547</v>
      </c>
    </row>
    <row r="110" spans="1:26" ht="15" customHeight="1">
      <c r="A110" s="66"/>
      <c r="B110" s="76" t="s">
        <v>90</v>
      </c>
      <c r="C110" s="232" t="s">
        <v>983</v>
      </c>
      <c r="D110" s="212">
        <v>96.233024673863625</v>
      </c>
      <c r="E110" s="220">
        <v>96.212121212121218</v>
      </c>
      <c r="F110" s="20">
        <v>97.348484848484844</v>
      </c>
      <c r="G110" s="20">
        <v>95.454545454545453</v>
      </c>
      <c r="H110" s="20">
        <v>96.212121212121218</v>
      </c>
      <c r="I110" s="20">
        <v>88.63636363636364</v>
      </c>
      <c r="J110" s="20">
        <v>98.106060606060609</v>
      </c>
      <c r="K110" s="211" t="s">
        <v>941</v>
      </c>
      <c r="L110" s="212">
        <v>93.598863636363646</v>
      </c>
      <c r="M110" s="20">
        <v>94.318181818181813</v>
      </c>
      <c r="N110" s="20">
        <v>95.454545454545453</v>
      </c>
      <c r="O110" s="20">
        <v>93.181818181818187</v>
      </c>
      <c r="P110" s="20">
        <v>94.318181818181813</v>
      </c>
      <c r="Q110" s="20">
        <v>88.63636363636364</v>
      </c>
      <c r="R110" s="20">
        <v>96.590909090909093</v>
      </c>
      <c r="S110" s="211" t="s">
        <v>845</v>
      </c>
      <c r="T110" s="212">
        <v>97.550105192613671</v>
      </c>
      <c r="U110" s="20">
        <v>97.159090909090907</v>
      </c>
      <c r="V110" s="20">
        <v>98.295454545454547</v>
      </c>
      <c r="W110" s="20">
        <v>96.590909090909093</v>
      </c>
      <c r="X110" s="20">
        <v>97.159090909090907</v>
      </c>
      <c r="Y110" s="225" t="s">
        <v>1351</v>
      </c>
      <c r="Z110" s="213">
        <v>98.86363636363636</v>
      </c>
    </row>
    <row r="111" spans="1:26" ht="15" customHeight="1">
      <c r="A111" s="66"/>
      <c r="B111" s="76" t="s">
        <v>91</v>
      </c>
      <c r="C111" s="232" t="s">
        <v>983</v>
      </c>
      <c r="D111" s="212">
        <v>97.920536208712136</v>
      </c>
      <c r="E111" s="220">
        <v>97.727272727272734</v>
      </c>
      <c r="F111" s="20">
        <v>97.727272727272734</v>
      </c>
      <c r="G111" s="20">
        <v>97.727272727272734</v>
      </c>
      <c r="H111" s="20">
        <v>98.484848484848484</v>
      </c>
      <c r="I111" s="20">
        <v>98.86363636363636</v>
      </c>
      <c r="J111" s="20">
        <v>97.727272727272734</v>
      </c>
      <c r="K111" s="211" t="s">
        <v>941</v>
      </c>
      <c r="L111" s="212">
        <v>98.121590909090912</v>
      </c>
      <c r="M111" s="20">
        <v>97.727272727272734</v>
      </c>
      <c r="N111" s="20">
        <v>98.86363636363636</v>
      </c>
      <c r="O111" s="20">
        <v>97.727272727272734</v>
      </c>
      <c r="P111" s="20">
        <v>98.86363636363636</v>
      </c>
      <c r="Q111" s="20">
        <v>98.86363636363636</v>
      </c>
      <c r="R111" s="20">
        <v>96.590909090909093</v>
      </c>
      <c r="S111" s="211" t="s">
        <v>845</v>
      </c>
      <c r="T111" s="212">
        <v>97.820008858522726</v>
      </c>
      <c r="U111" s="20">
        <v>97.727272727272734</v>
      </c>
      <c r="V111" s="20">
        <v>97.159090909090907</v>
      </c>
      <c r="W111" s="20">
        <v>97.727272727272734</v>
      </c>
      <c r="X111" s="20">
        <v>98.295454545454547</v>
      </c>
      <c r="Y111" s="225" t="s">
        <v>1351</v>
      </c>
      <c r="Z111" s="213">
        <v>98.295454545454547</v>
      </c>
    </row>
    <row r="112" spans="1:26" ht="15" customHeight="1">
      <c r="A112" s="66"/>
      <c r="B112" s="76" t="s">
        <v>92</v>
      </c>
      <c r="C112" s="232" t="s">
        <v>983</v>
      </c>
      <c r="D112" s="212">
        <v>93.595359500757596</v>
      </c>
      <c r="E112" s="220">
        <v>91.666666666666671</v>
      </c>
      <c r="F112" s="20">
        <v>95.454545454545453</v>
      </c>
      <c r="G112" s="20">
        <v>90.151515151515156</v>
      </c>
      <c r="H112" s="20">
        <v>94.696969696969703</v>
      </c>
      <c r="I112" s="20">
        <v>92.045454545454547</v>
      </c>
      <c r="J112" s="20">
        <v>96.969696969696969</v>
      </c>
      <c r="K112" s="211" t="s">
        <v>941</v>
      </c>
      <c r="L112" s="212">
        <v>91.370454545454564</v>
      </c>
      <c r="M112" s="20">
        <v>87.5</v>
      </c>
      <c r="N112" s="20">
        <v>92.045454545454547</v>
      </c>
      <c r="O112" s="20">
        <v>87.5</v>
      </c>
      <c r="P112" s="20">
        <v>94.318181818181813</v>
      </c>
      <c r="Q112" s="20">
        <v>92.045454545454547</v>
      </c>
      <c r="R112" s="20">
        <v>96.590909090909093</v>
      </c>
      <c r="S112" s="211" t="s">
        <v>845</v>
      </c>
      <c r="T112" s="212">
        <v>94.707811978409069</v>
      </c>
      <c r="U112" s="20">
        <v>93.75</v>
      </c>
      <c r="V112" s="20">
        <v>97.159090909090907</v>
      </c>
      <c r="W112" s="20">
        <v>91.477272727272734</v>
      </c>
      <c r="X112" s="20">
        <v>94.88636363636364</v>
      </c>
      <c r="Y112" s="225" t="s">
        <v>1351</v>
      </c>
      <c r="Z112" s="213">
        <v>97.159090909090907</v>
      </c>
    </row>
    <row r="113" spans="1:26" ht="15" customHeight="1">
      <c r="A113" s="66"/>
      <c r="B113" s="76" t="s">
        <v>93</v>
      </c>
      <c r="C113" s="232" t="s">
        <v>955</v>
      </c>
      <c r="D113" s="212">
        <v>96.13316527698862</v>
      </c>
      <c r="E113" s="220">
        <v>94.318181818181813</v>
      </c>
      <c r="F113" s="20">
        <v>96.590909090909093</v>
      </c>
      <c r="G113" s="20">
        <v>94.88636363636364</v>
      </c>
      <c r="H113" s="20">
        <v>97.727272727272734</v>
      </c>
      <c r="I113" s="20">
        <v>94.318181818181813</v>
      </c>
      <c r="J113" s="20">
        <v>96.875</v>
      </c>
      <c r="K113" s="211" t="s">
        <v>941</v>
      </c>
      <c r="L113" s="212">
        <v>91.155681818181819</v>
      </c>
      <c r="M113" s="20">
        <v>86.36363636363636</v>
      </c>
      <c r="N113" s="20">
        <v>90.909090909090907</v>
      </c>
      <c r="O113" s="20">
        <v>89.772727272727266</v>
      </c>
      <c r="P113" s="20">
        <v>94.318181818181813</v>
      </c>
      <c r="Q113" s="20">
        <v>94.318181818181813</v>
      </c>
      <c r="R113" s="20">
        <v>92.045454545454547</v>
      </c>
      <c r="S113" s="211" t="s">
        <v>983</v>
      </c>
      <c r="T113" s="212">
        <v>97.792326429924231</v>
      </c>
      <c r="U113" s="20">
        <v>96.969696969696969</v>
      </c>
      <c r="V113" s="20">
        <v>98.484848484848484</v>
      </c>
      <c r="W113" s="20">
        <v>96.590909090909093</v>
      </c>
      <c r="X113" s="20">
        <v>98.86363636363636</v>
      </c>
      <c r="Y113" s="225" t="s">
        <v>1351</v>
      </c>
      <c r="Z113" s="213">
        <v>98.484848484848484</v>
      </c>
    </row>
    <row r="114" spans="1:26" ht="15" customHeight="1">
      <c r="A114" s="66"/>
      <c r="B114" s="76" t="s">
        <v>94</v>
      </c>
      <c r="C114" s="232" t="s">
        <v>983</v>
      </c>
      <c r="D114" s="212">
        <v>95.401050547348476</v>
      </c>
      <c r="E114" s="220">
        <v>94.696969696969703</v>
      </c>
      <c r="F114" s="20">
        <v>95.833333333333329</v>
      </c>
      <c r="G114" s="20">
        <v>94.696969696969703</v>
      </c>
      <c r="H114" s="20">
        <v>95.075757575757578</v>
      </c>
      <c r="I114" s="20">
        <v>96.590909090909093</v>
      </c>
      <c r="J114" s="20">
        <v>96.969696969696969</v>
      </c>
      <c r="K114" s="211" t="s">
        <v>941</v>
      </c>
      <c r="L114" s="212">
        <v>96.355681818181807</v>
      </c>
      <c r="M114" s="20">
        <v>94.318181818181813</v>
      </c>
      <c r="N114" s="20">
        <v>95.454545454545453</v>
      </c>
      <c r="O114" s="20">
        <v>97.727272727272734</v>
      </c>
      <c r="P114" s="20">
        <v>95.454545454545453</v>
      </c>
      <c r="Q114" s="20">
        <v>96.590909090909093</v>
      </c>
      <c r="R114" s="20">
        <v>98.86363636363636</v>
      </c>
      <c r="S114" s="211" t="s">
        <v>845</v>
      </c>
      <c r="T114" s="212">
        <v>94.923734911931831</v>
      </c>
      <c r="U114" s="20">
        <v>94.88636363636364</v>
      </c>
      <c r="V114" s="20">
        <v>96.022727272727266</v>
      </c>
      <c r="W114" s="20">
        <v>93.181818181818187</v>
      </c>
      <c r="X114" s="20">
        <v>94.88636363636364</v>
      </c>
      <c r="Y114" s="225" t="s">
        <v>1351</v>
      </c>
      <c r="Z114" s="213">
        <v>96.022727272727266</v>
      </c>
    </row>
    <row r="115" spans="1:26" ht="15" customHeight="1">
      <c r="A115" s="66"/>
      <c r="B115" s="76" t="s">
        <v>95</v>
      </c>
      <c r="C115" s="232" t="s">
        <v>983</v>
      </c>
      <c r="D115" s="212">
        <v>96.483184310227273</v>
      </c>
      <c r="E115" s="220">
        <v>94.318181818181813</v>
      </c>
      <c r="F115" s="20">
        <v>96.590909090909093</v>
      </c>
      <c r="G115" s="20">
        <v>96.590909090909093</v>
      </c>
      <c r="H115" s="20">
        <v>97.348484848484844</v>
      </c>
      <c r="I115" s="20">
        <v>93.181818181818187</v>
      </c>
      <c r="J115" s="20">
        <v>98.106060606060609</v>
      </c>
      <c r="K115" s="211" t="s">
        <v>941</v>
      </c>
      <c r="L115" s="212">
        <v>93.242045454545448</v>
      </c>
      <c r="M115" s="20">
        <v>87.5</v>
      </c>
      <c r="N115" s="20">
        <v>94.318181818181813</v>
      </c>
      <c r="O115" s="20">
        <v>90.909090909090907</v>
      </c>
      <c r="P115" s="20">
        <v>97.727272727272734</v>
      </c>
      <c r="Q115" s="20">
        <v>93.181818181818187</v>
      </c>
      <c r="R115" s="20">
        <v>97.727272727272734</v>
      </c>
      <c r="S115" s="211" t="s">
        <v>845</v>
      </c>
      <c r="T115" s="212">
        <v>98.103753738068178</v>
      </c>
      <c r="U115" s="20">
        <v>97.727272727272734</v>
      </c>
      <c r="V115" s="20">
        <v>97.727272727272734</v>
      </c>
      <c r="W115" s="20">
        <v>99.431818181818187</v>
      </c>
      <c r="X115" s="20">
        <v>97.159090909090907</v>
      </c>
      <c r="Y115" s="225" t="s">
        <v>1351</v>
      </c>
      <c r="Z115" s="213">
        <v>98.295454545454547</v>
      </c>
    </row>
    <row r="116" spans="1:26" ht="15" customHeight="1">
      <c r="A116" s="66"/>
      <c r="B116" s="76" t="s">
        <v>96</v>
      </c>
      <c r="C116" s="232" t="s">
        <v>983</v>
      </c>
      <c r="D116" s="212">
        <v>98.218193351893916</v>
      </c>
      <c r="E116" s="220">
        <v>97.727272727272734</v>
      </c>
      <c r="F116" s="20">
        <v>98.86363636363636</v>
      </c>
      <c r="G116" s="20">
        <v>97.727272727272734</v>
      </c>
      <c r="H116" s="20">
        <v>98.484848484848484</v>
      </c>
      <c r="I116" s="20">
        <v>97.727272727272734</v>
      </c>
      <c r="J116" s="20">
        <v>98.86363636363636</v>
      </c>
      <c r="K116" s="211" t="s">
        <v>941</v>
      </c>
      <c r="L116" s="212">
        <v>98.660227272727283</v>
      </c>
      <c r="M116" s="20">
        <v>98.86363636363636</v>
      </c>
      <c r="N116" s="20">
        <v>98.86363636363636</v>
      </c>
      <c r="O116" s="20">
        <v>98.86363636363636</v>
      </c>
      <c r="P116" s="20">
        <v>98.86363636363636</v>
      </c>
      <c r="Q116" s="20">
        <v>97.727272727272734</v>
      </c>
      <c r="R116" s="20">
        <v>98.86363636363636</v>
      </c>
      <c r="S116" s="211" t="s">
        <v>845</v>
      </c>
      <c r="T116" s="212">
        <v>97.997176391477282</v>
      </c>
      <c r="U116" s="20">
        <v>97.159090909090907</v>
      </c>
      <c r="V116" s="20">
        <v>98.86363636363636</v>
      </c>
      <c r="W116" s="20">
        <v>97.159090909090907</v>
      </c>
      <c r="X116" s="20">
        <v>98.295454545454547</v>
      </c>
      <c r="Y116" s="225" t="s">
        <v>1351</v>
      </c>
      <c r="Z116" s="213">
        <v>98.86363636363636</v>
      </c>
    </row>
    <row r="117" spans="1:26" ht="15" customHeight="1" thickBot="1">
      <c r="A117" s="67"/>
      <c r="B117" s="77" t="s">
        <v>97</v>
      </c>
      <c r="C117" s="235" t="s">
        <v>983</v>
      </c>
      <c r="D117" s="218">
        <v>96.518794062121202</v>
      </c>
      <c r="E117" s="222">
        <v>97.348484848484844</v>
      </c>
      <c r="F117" s="29">
        <v>94.318181818181813</v>
      </c>
      <c r="G117" s="29">
        <v>96.590909090909093</v>
      </c>
      <c r="H117" s="29">
        <v>96.969696969696969</v>
      </c>
      <c r="I117" s="29">
        <v>95.454545454545453</v>
      </c>
      <c r="J117" s="29">
        <v>97.727272727272734</v>
      </c>
      <c r="K117" s="217" t="s">
        <v>941</v>
      </c>
      <c r="L117" s="218">
        <v>96.357954545454547</v>
      </c>
      <c r="M117" s="29">
        <v>96.590909090909093</v>
      </c>
      <c r="N117" s="29">
        <v>94.318181818181813</v>
      </c>
      <c r="O117" s="29">
        <v>96.590909090909093</v>
      </c>
      <c r="P117" s="29">
        <v>97.727272727272734</v>
      </c>
      <c r="Q117" s="29">
        <v>95.454545454545453</v>
      </c>
      <c r="R117" s="29">
        <v>97.727272727272734</v>
      </c>
      <c r="S117" s="217" t="s">
        <v>845</v>
      </c>
      <c r="T117" s="218">
        <v>96.599213820454551</v>
      </c>
      <c r="U117" s="29">
        <v>97.727272727272734</v>
      </c>
      <c r="V117" s="29">
        <v>94.318181818181813</v>
      </c>
      <c r="W117" s="29">
        <v>96.590909090909093</v>
      </c>
      <c r="X117" s="29">
        <v>96.590909090909093</v>
      </c>
      <c r="Y117" s="228" t="s">
        <v>1351</v>
      </c>
      <c r="Z117" s="219">
        <v>97.727272727272734</v>
      </c>
    </row>
    <row r="118" spans="1:26" ht="15" customHeight="1">
      <c r="A118" s="82" t="s">
        <v>1213</v>
      </c>
      <c r="B118" s="83"/>
      <c r="C118" s="236" t="s">
        <v>1360</v>
      </c>
      <c r="D118" s="113">
        <v>96.487505705105406</v>
      </c>
      <c r="E118" s="114">
        <v>95.35119772634998</v>
      </c>
      <c r="F118" s="115">
        <v>97.076735688185138</v>
      </c>
      <c r="G118" s="115">
        <v>96.051563134388957</v>
      </c>
      <c r="H118" s="115">
        <v>96.751928542427933</v>
      </c>
      <c r="I118" s="115">
        <v>96.022727272727266</v>
      </c>
      <c r="J118" s="115">
        <v>97.634997969955336</v>
      </c>
      <c r="K118" s="112" t="s">
        <v>1361</v>
      </c>
      <c r="L118" s="113">
        <v>96.220880681818187</v>
      </c>
      <c r="M118" s="115">
        <v>95.241477272727266</v>
      </c>
      <c r="N118" s="115">
        <v>96.803977272727266</v>
      </c>
      <c r="O118" s="115">
        <v>96.022727272727266</v>
      </c>
      <c r="P118" s="115">
        <v>96.377840909090907</v>
      </c>
      <c r="Q118" s="115">
        <v>96.022727272727266</v>
      </c>
      <c r="R118" s="115">
        <v>97.159090909090907</v>
      </c>
      <c r="S118" s="112" t="s">
        <v>1362</v>
      </c>
      <c r="T118" s="113">
        <v>96.594216345466066</v>
      </c>
      <c r="U118" s="115">
        <v>95.395110858442294</v>
      </c>
      <c r="V118" s="115">
        <v>97.185901080159184</v>
      </c>
      <c r="W118" s="115">
        <v>96.063104036384303</v>
      </c>
      <c r="X118" s="115">
        <v>96.901648664013649</v>
      </c>
      <c r="Y118" s="229" t="s">
        <v>1351</v>
      </c>
      <c r="Z118" s="116">
        <v>97.825469016486636</v>
      </c>
    </row>
    <row r="119" spans="1:26" ht="15" customHeight="1">
      <c r="A119" s="65" t="s">
        <v>229</v>
      </c>
      <c r="B119" s="76" t="s">
        <v>98</v>
      </c>
      <c r="C119" s="232" t="s">
        <v>955</v>
      </c>
      <c r="D119" s="212">
        <v>96.875205886931795</v>
      </c>
      <c r="E119" s="220">
        <v>96.306818181818187</v>
      </c>
      <c r="F119" s="20">
        <v>97.727272727272734</v>
      </c>
      <c r="G119" s="20">
        <v>95.73863636363636</v>
      </c>
      <c r="H119" s="20">
        <v>98.01136363636364</v>
      </c>
      <c r="I119" s="20">
        <v>97.727272727272734</v>
      </c>
      <c r="J119" s="20">
        <v>97.159090909090907</v>
      </c>
      <c r="K119" s="211" t="s">
        <v>941</v>
      </c>
      <c r="L119" s="212">
        <v>98.517045454545453</v>
      </c>
      <c r="M119" s="20">
        <v>98.86363636363636</v>
      </c>
      <c r="N119" s="20">
        <v>100</v>
      </c>
      <c r="O119" s="20">
        <v>98.86363636363636</v>
      </c>
      <c r="P119" s="20">
        <v>98.86363636363636</v>
      </c>
      <c r="Q119" s="20">
        <v>97.727272727272734</v>
      </c>
      <c r="R119" s="20">
        <v>96.590909090909093</v>
      </c>
      <c r="S119" s="211" t="s">
        <v>983</v>
      </c>
      <c r="T119" s="212">
        <v>96.327926031060613</v>
      </c>
      <c r="U119" s="20">
        <v>95.454545454545453</v>
      </c>
      <c r="V119" s="20">
        <v>96.969696969696969</v>
      </c>
      <c r="W119" s="20">
        <v>94.696969696969703</v>
      </c>
      <c r="X119" s="20">
        <v>97.727272727272734</v>
      </c>
      <c r="Y119" s="225" t="s">
        <v>1351</v>
      </c>
      <c r="Z119" s="213">
        <v>97.348484848484844</v>
      </c>
    </row>
    <row r="120" spans="1:26" ht="15" customHeight="1">
      <c r="A120" s="66"/>
      <c r="B120" s="76" t="s">
        <v>104</v>
      </c>
      <c r="C120" s="232" t="s">
        <v>955</v>
      </c>
      <c r="D120" s="212">
        <v>95.922955305681839</v>
      </c>
      <c r="E120" s="220">
        <v>94.318181818181813</v>
      </c>
      <c r="F120" s="20">
        <v>96.306818181818187</v>
      </c>
      <c r="G120" s="20">
        <v>95.454545454545453</v>
      </c>
      <c r="H120" s="20">
        <v>97.443181818181813</v>
      </c>
      <c r="I120" s="20">
        <v>90.909090909090907</v>
      </c>
      <c r="J120" s="20">
        <v>97.443181818181813</v>
      </c>
      <c r="K120" s="211" t="s">
        <v>941</v>
      </c>
      <c r="L120" s="212">
        <v>93.780681818181833</v>
      </c>
      <c r="M120" s="20">
        <v>90.909090909090907</v>
      </c>
      <c r="N120" s="20">
        <v>94.318181818181813</v>
      </c>
      <c r="O120" s="20">
        <v>95.454545454545453</v>
      </c>
      <c r="P120" s="20">
        <v>94.318181818181813</v>
      </c>
      <c r="Q120" s="20">
        <v>90.909090909090907</v>
      </c>
      <c r="R120" s="20">
        <v>97.727272727272734</v>
      </c>
      <c r="S120" s="211" t="s">
        <v>983</v>
      </c>
      <c r="T120" s="212">
        <v>96.637046468181822</v>
      </c>
      <c r="U120" s="20">
        <v>95.454545454545453</v>
      </c>
      <c r="V120" s="20">
        <v>96.969696969696969</v>
      </c>
      <c r="W120" s="20">
        <v>95.454545454545453</v>
      </c>
      <c r="X120" s="20">
        <v>98.484848484848484</v>
      </c>
      <c r="Y120" s="225" t="s">
        <v>1351</v>
      </c>
      <c r="Z120" s="213">
        <v>97.348484848484844</v>
      </c>
    </row>
    <row r="121" spans="1:26" ht="15" customHeight="1">
      <c r="A121" s="66"/>
      <c r="B121" s="76" t="s">
        <v>105</v>
      </c>
      <c r="C121" s="232" t="s">
        <v>955</v>
      </c>
      <c r="D121" s="212">
        <v>96.945791577840922</v>
      </c>
      <c r="E121" s="220">
        <v>95.73863636363636</v>
      </c>
      <c r="F121" s="20">
        <v>98.579545454545453</v>
      </c>
      <c r="G121" s="20">
        <v>96.590909090909093</v>
      </c>
      <c r="H121" s="20">
        <v>97.159090909090907</v>
      </c>
      <c r="I121" s="20">
        <v>94.318181818181813</v>
      </c>
      <c r="J121" s="20">
        <v>98.01136363636364</v>
      </c>
      <c r="K121" s="211" t="s">
        <v>941</v>
      </c>
      <c r="L121" s="212">
        <v>97.888636363636365</v>
      </c>
      <c r="M121" s="20">
        <v>97.727272727272734</v>
      </c>
      <c r="N121" s="20">
        <v>98.86363636363636</v>
      </c>
      <c r="O121" s="20">
        <v>100</v>
      </c>
      <c r="P121" s="20">
        <v>98.86363636363636</v>
      </c>
      <c r="Q121" s="20">
        <v>94.318181818181813</v>
      </c>
      <c r="R121" s="20">
        <v>97.727272727272734</v>
      </c>
      <c r="S121" s="211" t="s">
        <v>983</v>
      </c>
      <c r="T121" s="212">
        <v>96.631509982575764</v>
      </c>
      <c r="U121" s="20">
        <v>95.075757575757578</v>
      </c>
      <c r="V121" s="20">
        <v>98.484848484848484</v>
      </c>
      <c r="W121" s="20">
        <v>95.454545454545453</v>
      </c>
      <c r="X121" s="20">
        <v>96.590909090909093</v>
      </c>
      <c r="Y121" s="225" t="s">
        <v>1351</v>
      </c>
      <c r="Z121" s="213">
        <v>98.106060606060609</v>
      </c>
    </row>
    <row r="122" spans="1:26" ht="15" customHeight="1">
      <c r="A122" s="66"/>
      <c r="B122" s="76" t="s">
        <v>106</v>
      </c>
      <c r="C122" s="232" t="s">
        <v>955</v>
      </c>
      <c r="D122" s="212">
        <v>96.693883567613611</v>
      </c>
      <c r="E122" s="220">
        <v>95.170454545454547</v>
      </c>
      <c r="F122" s="20">
        <v>96.306818181818187</v>
      </c>
      <c r="G122" s="20">
        <v>96.306818181818187</v>
      </c>
      <c r="H122" s="20">
        <v>97.443181818181813</v>
      </c>
      <c r="I122" s="20">
        <v>97.727272727272734</v>
      </c>
      <c r="J122" s="20">
        <v>98.295454545454547</v>
      </c>
      <c r="K122" s="211" t="s">
        <v>941</v>
      </c>
      <c r="L122" s="212">
        <v>96.168181818181807</v>
      </c>
      <c r="M122" s="20">
        <v>95.454545454545453</v>
      </c>
      <c r="N122" s="20">
        <v>96.590909090909093</v>
      </c>
      <c r="O122" s="20">
        <v>94.318181818181813</v>
      </c>
      <c r="P122" s="20">
        <v>96.590909090909093</v>
      </c>
      <c r="Q122" s="20">
        <v>97.727272727272734</v>
      </c>
      <c r="R122" s="20">
        <v>96.590909090909093</v>
      </c>
      <c r="S122" s="211" t="s">
        <v>983</v>
      </c>
      <c r="T122" s="212">
        <v>96.869117484090879</v>
      </c>
      <c r="U122" s="20">
        <v>95.075757575757578</v>
      </c>
      <c r="V122" s="20">
        <v>96.212121212121218</v>
      </c>
      <c r="W122" s="20">
        <v>96.969696969696969</v>
      </c>
      <c r="X122" s="20">
        <v>97.727272727272734</v>
      </c>
      <c r="Y122" s="225" t="s">
        <v>1351</v>
      </c>
      <c r="Z122" s="213">
        <v>98.86363636363636</v>
      </c>
    </row>
    <row r="123" spans="1:26" ht="15" customHeight="1">
      <c r="A123" s="66"/>
      <c r="B123" s="76" t="s">
        <v>107</v>
      </c>
      <c r="C123" s="232" t="s">
        <v>955</v>
      </c>
      <c r="D123" s="212">
        <v>96.772781945454554</v>
      </c>
      <c r="E123" s="220">
        <v>95.454545454545453</v>
      </c>
      <c r="F123" s="20">
        <v>96.590909090909093</v>
      </c>
      <c r="G123" s="20">
        <v>96.875</v>
      </c>
      <c r="H123" s="20">
        <v>96.875</v>
      </c>
      <c r="I123" s="20">
        <v>96.590909090909093</v>
      </c>
      <c r="J123" s="20">
        <v>98.579545454545453</v>
      </c>
      <c r="K123" s="211" t="s">
        <v>941</v>
      </c>
      <c r="L123" s="212">
        <v>97.088636363636354</v>
      </c>
      <c r="M123" s="20">
        <v>95.454545454545453</v>
      </c>
      <c r="N123" s="20">
        <v>96.590909090909093</v>
      </c>
      <c r="O123" s="20">
        <v>97.727272727272734</v>
      </c>
      <c r="P123" s="20">
        <v>97.727272727272734</v>
      </c>
      <c r="Q123" s="20">
        <v>96.590909090909093</v>
      </c>
      <c r="R123" s="20">
        <v>98.86363636363636</v>
      </c>
      <c r="S123" s="211" t="s">
        <v>983</v>
      </c>
      <c r="T123" s="212">
        <v>96.667497139393944</v>
      </c>
      <c r="U123" s="20">
        <v>95.454545454545453</v>
      </c>
      <c r="V123" s="20">
        <v>96.590909090909093</v>
      </c>
      <c r="W123" s="20">
        <v>96.590909090909093</v>
      </c>
      <c r="X123" s="20">
        <v>96.590909090909093</v>
      </c>
      <c r="Y123" s="225" t="s">
        <v>1351</v>
      </c>
      <c r="Z123" s="213">
        <v>98.484848484848484</v>
      </c>
    </row>
    <row r="124" spans="1:26" ht="15" customHeight="1">
      <c r="A124" s="66"/>
      <c r="B124" s="76" t="s">
        <v>111</v>
      </c>
      <c r="C124" s="232" t="s">
        <v>1001</v>
      </c>
      <c r="D124" s="212">
        <v>94.658206279597678</v>
      </c>
      <c r="E124" s="220">
        <v>91.954022988505741</v>
      </c>
      <c r="F124" s="20">
        <v>95.402298850574709</v>
      </c>
      <c r="G124" s="20">
        <v>93.965517241379317</v>
      </c>
      <c r="H124" s="20">
        <v>95.689655172413794</v>
      </c>
      <c r="I124" s="20">
        <v>97.727272727272734</v>
      </c>
      <c r="J124" s="20">
        <v>96.551724137931032</v>
      </c>
      <c r="K124" s="211" t="s">
        <v>941</v>
      </c>
      <c r="L124" s="212">
        <v>96.031818181818167</v>
      </c>
      <c r="M124" s="20">
        <v>92.045454545454547</v>
      </c>
      <c r="N124" s="20">
        <v>96.590909090909093</v>
      </c>
      <c r="O124" s="20">
        <v>94.318181818181813</v>
      </c>
      <c r="P124" s="20">
        <v>96.590909090909093</v>
      </c>
      <c r="Q124" s="20">
        <v>97.727272727272734</v>
      </c>
      <c r="R124" s="20">
        <v>100</v>
      </c>
      <c r="S124" s="211" t="s">
        <v>994</v>
      </c>
      <c r="T124" s="212">
        <v>94.193291481923083</v>
      </c>
      <c r="U124" s="20">
        <v>91.92307692307692</v>
      </c>
      <c r="V124" s="20">
        <v>95</v>
      </c>
      <c r="W124" s="20">
        <v>93.84615384615384</v>
      </c>
      <c r="X124" s="20">
        <v>95.384615384615387</v>
      </c>
      <c r="Y124" s="225" t="s">
        <v>1351</v>
      </c>
      <c r="Z124" s="213">
        <v>95.384615384615387</v>
      </c>
    </row>
    <row r="125" spans="1:26" ht="15" customHeight="1">
      <c r="A125" s="66"/>
      <c r="B125" s="76" t="s">
        <v>114</v>
      </c>
      <c r="C125" s="232" t="s">
        <v>955</v>
      </c>
      <c r="D125" s="212">
        <v>94.656962129829566</v>
      </c>
      <c r="E125" s="220">
        <v>93.181818181818187</v>
      </c>
      <c r="F125" s="20">
        <v>96.590909090909093</v>
      </c>
      <c r="G125" s="20">
        <v>94.034090909090907</v>
      </c>
      <c r="H125" s="20">
        <v>92.61363636363636</v>
      </c>
      <c r="I125" s="20">
        <v>90.909090909090907</v>
      </c>
      <c r="J125" s="20">
        <v>98.01136363636364</v>
      </c>
      <c r="K125" s="211" t="s">
        <v>941</v>
      </c>
      <c r="L125" s="212">
        <v>93.054545454545448</v>
      </c>
      <c r="M125" s="20">
        <v>93.181818181818187</v>
      </c>
      <c r="N125" s="20">
        <v>94.318181818181813</v>
      </c>
      <c r="O125" s="20">
        <v>92.045454545454547</v>
      </c>
      <c r="P125" s="20">
        <v>90.909090909090907</v>
      </c>
      <c r="Q125" s="20">
        <v>90.909090909090907</v>
      </c>
      <c r="R125" s="20">
        <v>97.727272727272734</v>
      </c>
      <c r="S125" s="211" t="s">
        <v>983</v>
      </c>
      <c r="T125" s="212">
        <v>95.191101021590924</v>
      </c>
      <c r="U125" s="20">
        <v>93.181818181818187</v>
      </c>
      <c r="V125" s="20">
        <v>97.348484848484844</v>
      </c>
      <c r="W125" s="20">
        <v>94.696969696969703</v>
      </c>
      <c r="X125" s="20">
        <v>93.181818181818187</v>
      </c>
      <c r="Y125" s="225" t="s">
        <v>1351</v>
      </c>
      <c r="Z125" s="213">
        <v>98.106060606060609</v>
      </c>
    </row>
    <row r="126" spans="1:26" ht="15" customHeight="1">
      <c r="A126" s="66"/>
      <c r="B126" s="76" t="s">
        <v>115</v>
      </c>
      <c r="C126" s="232" t="s">
        <v>955</v>
      </c>
      <c r="D126" s="212">
        <v>94.878550616761373</v>
      </c>
      <c r="E126" s="220">
        <v>92.897727272727266</v>
      </c>
      <c r="F126" s="20">
        <v>95.170454545454547</v>
      </c>
      <c r="G126" s="20">
        <v>93.465909090909093</v>
      </c>
      <c r="H126" s="20">
        <v>95.454545454545453</v>
      </c>
      <c r="I126" s="20">
        <v>98.86363636363636</v>
      </c>
      <c r="J126" s="20">
        <v>97.443181818181813</v>
      </c>
      <c r="K126" s="211" t="s">
        <v>941</v>
      </c>
      <c r="L126" s="212">
        <v>96.137500000000003</v>
      </c>
      <c r="M126" s="20">
        <v>94.318181818181813</v>
      </c>
      <c r="N126" s="20">
        <v>98.86363636363636</v>
      </c>
      <c r="O126" s="20">
        <v>93.181818181818187</v>
      </c>
      <c r="P126" s="20">
        <v>94.318181818181813</v>
      </c>
      <c r="Q126" s="20">
        <v>98.86363636363636</v>
      </c>
      <c r="R126" s="20">
        <v>97.727272727272734</v>
      </c>
      <c r="S126" s="211" t="s">
        <v>983</v>
      </c>
      <c r="T126" s="212">
        <v>94.458900822348497</v>
      </c>
      <c r="U126" s="20">
        <v>92.424242424242422</v>
      </c>
      <c r="V126" s="20">
        <v>93.939393939393938</v>
      </c>
      <c r="W126" s="20">
        <v>93.560606060606062</v>
      </c>
      <c r="X126" s="20">
        <v>95.833333333333329</v>
      </c>
      <c r="Y126" s="225" t="s">
        <v>1351</v>
      </c>
      <c r="Z126" s="213">
        <v>97.348484848484844</v>
      </c>
    </row>
    <row r="127" spans="1:26" ht="15" customHeight="1">
      <c r="A127" s="66"/>
      <c r="B127" s="76" t="s">
        <v>120</v>
      </c>
      <c r="C127" s="232" t="s">
        <v>955</v>
      </c>
      <c r="D127" s="212">
        <v>97.845322361931849</v>
      </c>
      <c r="E127" s="220">
        <v>97.159090909090907</v>
      </c>
      <c r="F127" s="20">
        <v>97.727272727272734</v>
      </c>
      <c r="G127" s="20">
        <v>98.01136363636364</v>
      </c>
      <c r="H127" s="20">
        <v>97.727272727272734</v>
      </c>
      <c r="I127" s="20">
        <v>97.727272727272734</v>
      </c>
      <c r="J127" s="20">
        <v>98.579545454545453</v>
      </c>
      <c r="K127" s="211" t="s">
        <v>941</v>
      </c>
      <c r="L127" s="212">
        <v>97.12954545454545</v>
      </c>
      <c r="M127" s="20">
        <v>95.454545454545453</v>
      </c>
      <c r="N127" s="20">
        <v>96.590909090909093</v>
      </c>
      <c r="O127" s="20">
        <v>97.727272727272734</v>
      </c>
      <c r="P127" s="20">
        <v>97.727272727272734</v>
      </c>
      <c r="Q127" s="20">
        <v>97.727272727272734</v>
      </c>
      <c r="R127" s="20">
        <v>97.727272727272734</v>
      </c>
      <c r="S127" s="211" t="s">
        <v>983</v>
      </c>
      <c r="T127" s="212">
        <v>98.083914664393944</v>
      </c>
      <c r="U127" s="20">
        <v>97.727272727272734</v>
      </c>
      <c r="V127" s="20">
        <v>98.106060606060609</v>
      </c>
      <c r="W127" s="20">
        <v>98.106060606060609</v>
      </c>
      <c r="X127" s="20">
        <v>97.727272727272734</v>
      </c>
      <c r="Y127" s="225" t="s">
        <v>1351</v>
      </c>
      <c r="Z127" s="213">
        <v>98.86363636363636</v>
      </c>
    </row>
    <row r="128" spans="1:26" ht="15" customHeight="1">
      <c r="A128" s="66"/>
      <c r="B128" s="76" t="s">
        <v>224</v>
      </c>
      <c r="C128" s="232" t="s">
        <v>955</v>
      </c>
      <c r="D128" s="212">
        <v>95.8031208465909</v>
      </c>
      <c r="E128" s="220">
        <v>94.318181818181813</v>
      </c>
      <c r="F128" s="20">
        <v>96.875</v>
      </c>
      <c r="G128" s="20">
        <v>94.318181818181813</v>
      </c>
      <c r="H128" s="20">
        <v>96.875</v>
      </c>
      <c r="I128" s="20">
        <v>97.727272727272734</v>
      </c>
      <c r="J128" s="20">
        <v>96.306818181818187</v>
      </c>
      <c r="K128" s="211" t="s">
        <v>941</v>
      </c>
      <c r="L128" s="212">
        <v>94.607954545454547</v>
      </c>
      <c r="M128" s="20">
        <v>93.181818181818187</v>
      </c>
      <c r="N128" s="20">
        <v>94.318181818181813</v>
      </c>
      <c r="O128" s="20">
        <v>90.909090909090907</v>
      </c>
      <c r="P128" s="20">
        <v>97.727272727272734</v>
      </c>
      <c r="Q128" s="20">
        <v>97.727272727272734</v>
      </c>
      <c r="R128" s="20">
        <v>94.318181818181813</v>
      </c>
      <c r="S128" s="211" t="s">
        <v>983</v>
      </c>
      <c r="T128" s="212">
        <v>96.201509613636347</v>
      </c>
      <c r="U128" s="20">
        <v>94.696969696969703</v>
      </c>
      <c r="V128" s="20">
        <v>97.727272727272734</v>
      </c>
      <c r="W128" s="20">
        <v>95.454545454545453</v>
      </c>
      <c r="X128" s="20">
        <v>96.590909090909093</v>
      </c>
      <c r="Y128" s="225" t="s">
        <v>1351</v>
      </c>
      <c r="Z128" s="213">
        <v>96.969696969696969</v>
      </c>
    </row>
    <row r="129" spans="1:26" ht="15" customHeight="1">
      <c r="A129" s="66"/>
      <c r="B129" s="76" t="s">
        <v>122</v>
      </c>
      <c r="C129" s="232" t="s">
        <v>955</v>
      </c>
      <c r="D129" s="212">
        <v>95.351034284374975</v>
      </c>
      <c r="E129" s="220">
        <v>94.034090909090907</v>
      </c>
      <c r="F129" s="20">
        <v>94.88636363636364</v>
      </c>
      <c r="G129" s="20">
        <v>94.88636363636364</v>
      </c>
      <c r="H129" s="20">
        <v>96.306818181818187</v>
      </c>
      <c r="I129" s="20">
        <v>92.045454545454547</v>
      </c>
      <c r="J129" s="20">
        <v>96.875</v>
      </c>
      <c r="K129" s="211" t="s">
        <v>941</v>
      </c>
      <c r="L129" s="212">
        <v>91.18295454545455</v>
      </c>
      <c r="M129" s="20">
        <v>89.772727272727266</v>
      </c>
      <c r="N129" s="20">
        <v>90.909090909090907</v>
      </c>
      <c r="O129" s="20">
        <v>89.772727272727266</v>
      </c>
      <c r="P129" s="20">
        <v>90.909090909090907</v>
      </c>
      <c r="Q129" s="20">
        <v>92.045454545454547</v>
      </c>
      <c r="R129" s="20">
        <v>94.318181818181813</v>
      </c>
      <c r="S129" s="211" t="s">
        <v>983</v>
      </c>
      <c r="T129" s="212">
        <v>96.740394197348479</v>
      </c>
      <c r="U129" s="20">
        <v>95.454545454545453</v>
      </c>
      <c r="V129" s="20">
        <v>96.212121212121218</v>
      </c>
      <c r="W129" s="20">
        <v>96.590909090909093</v>
      </c>
      <c r="X129" s="20">
        <v>98.106060606060609</v>
      </c>
      <c r="Y129" s="225" t="s">
        <v>1351</v>
      </c>
      <c r="Z129" s="213">
        <v>97.727272727272734</v>
      </c>
    </row>
    <row r="130" spans="1:26" ht="15" customHeight="1">
      <c r="A130" s="66"/>
      <c r="B130" s="76" t="s">
        <v>124</v>
      </c>
      <c r="C130" s="232" t="s">
        <v>955</v>
      </c>
      <c r="D130" s="212">
        <v>96.519929962215926</v>
      </c>
      <c r="E130" s="220">
        <v>95.73863636363636</v>
      </c>
      <c r="F130" s="20">
        <v>97.159090909090907</v>
      </c>
      <c r="G130" s="20">
        <v>95.73863636363636</v>
      </c>
      <c r="H130" s="20">
        <v>97.727272727272734</v>
      </c>
      <c r="I130" s="20">
        <v>93.181818181818187</v>
      </c>
      <c r="J130" s="20">
        <v>96.875</v>
      </c>
      <c r="K130" s="211" t="s">
        <v>941</v>
      </c>
      <c r="L130" s="212">
        <v>94.268181818181816</v>
      </c>
      <c r="M130" s="20">
        <v>93.181818181818187</v>
      </c>
      <c r="N130" s="20">
        <v>93.181818181818187</v>
      </c>
      <c r="O130" s="20">
        <v>95.454545454545453</v>
      </c>
      <c r="P130" s="20">
        <v>95.454545454545453</v>
      </c>
      <c r="Q130" s="20">
        <v>93.181818181818187</v>
      </c>
      <c r="R130" s="20">
        <v>95.454545454545453</v>
      </c>
      <c r="S130" s="211" t="s">
        <v>983</v>
      </c>
      <c r="T130" s="212">
        <v>97.270512676893958</v>
      </c>
      <c r="U130" s="20">
        <v>96.590909090909093</v>
      </c>
      <c r="V130" s="20">
        <v>98.484848484848484</v>
      </c>
      <c r="W130" s="20">
        <v>95.833333333333329</v>
      </c>
      <c r="X130" s="20">
        <v>98.484848484848484</v>
      </c>
      <c r="Y130" s="225" t="s">
        <v>1351</v>
      </c>
      <c r="Z130" s="213">
        <v>97.348484848484844</v>
      </c>
    </row>
    <row r="131" spans="1:26" ht="15" customHeight="1">
      <c r="A131" s="66"/>
      <c r="B131" s="76" t="s">
        <v>125</v>
      </c>
      <c r="C131" s="232" t="s">
        <v>955</v>
      </c>
      <c r="D131" s="212">
        <v>96.18006346164772</v>
      </c>
      <c r="E131" s="220">
        <v>95.454545454545453</v>
      </c>
      <c r="F131" s="20">
        <v>97.159090909090907</v>
      </c>
      <c r="G131" s="20">
        <v>95.454545454545453</v>
      </c>
      <c r="H131" s="20">
        <v>94.602272727272734</v>
      </c>
      <c r="I131" s="20">
        <v>94.318181818181813</v>
      </c>
      <c r="J131" s="20">
        <v>98.01136363636364</v>
      </c>
      <c r="K131" s="211" t="s">
        <v>941</v>
      </c>
      <c r="L131" s="212">
        <v>92.396590909090904</v>
      </c>
      <c r="M131" s="20">
        <v>92.045454545454547</v>
      </c>
      <c r="N131" s="20">
        <v>92.045454545454547</v>
      </c>
      <c r="O131" s="20">
        <v>90.909090909090907</v>
      </c>
      <c r="P131" s="20">
        <v>90.909090909090907</v>
      </c>
      <c r="Q131" s="20">
        <v>94.318181818181813</v>
      </c>
      <c r="R131" s="20">
        <v>94.318181818181813</v>
      </c>
      <c r="S131" s="211" t="s">
        <v>983</v>
      </c>
      <c r="T131" s="212">
        <v>97.441220979166658</v>
      </c>
      <c r="U131" s="20">
        <v>96.590909090909093</v>
      </c>
      <c r="V131" s="20">
        <v>98.86363636363636</v>
      </c>
      <c r="W131" s="20">
        <v>96.969696969696969</v>
      </c>
      <c r="X131" s="20">
        <v>95.833333333333329</v>
      </c>
      <c r="Y131" s="225" t="s">
        <v>1351</v>
      </c>
      <c r="Z131" s="213">
        <v>99.242424242424249</v>
      </c>
    </row>
    <row r="132" spans="1:26" ht="15" customHeight="1">
      <c r="A132" s="66"/>
      <c r="B132" s="76" t="s">
        <v>101</v>
      </c>
      <c r="C132" s="232" t="s">
        <v>955</v>
      </c>
      <c r="D132" s="212">
        <v>97.65834832840909</v>
      </c>
      <c r="E132" s="220">
        <v>98.01136363636364</v>
      </c>
      <c r="F132" s="20">
        <v>97.727272727272734</v>
      </c>
      <c r="G132" s="20">
        <v>97.727272727272734</v>
      </c>
      <c r="H132" s="20">
        <v>97.727272727272734</v>
      </c>
      <c r="I132" s="20">
        <v>94.318181818181813</v>
      </c>
      <c r="J132" s="20">
        <v>98.01136363636364</v>
      </c>
      <c r="K132" s="211" t="s">
        <v>941</v>
      </c>
      <c r="L132" s="212">
        <v>97.652272727272717</v>
      </c>
      <c r="M132" s="20">
        <v>97.727272727272734</v>
      </c>
      <c r="N132" s="20">
        <v>100</v>
      </c>
      <c r="O132" s="20">
        <v>97.727272727272734</v>
      </c>
      <c r="P132" s="20">
        <v>98.86363636363636</v>
      </c>
      <c r="Q132" s="20">
        <v>94.318181818181813</v>
      </c>
      <c r="R132" s="20">
        <v>97.727272727272734</v>
      </c>
      <c r="S132" s="211" t="s">
        <v>983</v>
      </c>
      <c r="T132" s="212">
        <v>97.660373528787872</v>
      </c>
      <c r="U132" s="20">
        <v>98.106060606060609</v>
      </c>
      <c r="V132" s="20">
        <v>96.969696969696969</v>
      </c>
      <c r="W132" s="20">
        <v>97.727272727272734</v>
      </c>
      <c r="X132" s="20">
        <v>97.348484848484844</v>
      </c>
      <c r="Y132" s="225" t="s">
        <v>1351</v>
      </c>
      <c r="Z132" s="213">
        <v>98.106060606060609</v>
      </c>
    </row>
    <row r="133" spans="1:26" ht="15" customHeight="1">
      <c r="A133" s="66"/>
      <c r="B133" s="76" t="s">
        <v>99</v>
      </c>
      <c r="C133" s="232" t="s">
        <v>983</v>
      </c>
      <c r="D133" s="212">
        <v>96.447788173863657</v>
      </c>
      <c r="E133" s="220">
        <v>95.454545454545453</v>
      </c>
      <c r="F133" s="20">
        <v>97.348484848484844</v>
      </c>
      <c r="G133" s="20">
        <v>96.212121212121218</v>
      </c>
      <c r="H133" s="20">
        <v>97.348484848484844</v>
      </c>
      <c r="I133" s="20">
        <v>95.454545454545453</v>
      </c>
      <c r="J133" s="20">
        <v>96.212121212121218</v>
      </c>
      <c r="K133" s="211" t="s">
        <v>941</v>
      </c>
      <c r="L133" s="212">
        <v>95.811363636363637</v>
      </c>
      <c r="M133" s="20">
        <v>93.181818181818187</v>
      </c>
      <c r="N133" s="20">
        <v>98.86363636363636</v>
      </c>
      <c r="O133" s="20">
        <v>96.590909090909093</v>
      </c>
      <c r="P133" s="20">
        <v>97.727272727272734</v>
      </c>
      <c r="Q133" s="20">
        <v>95.454545454545453</v>
      </c>
      <c r="R133" s="20">
        <v>93.181818181818187</v>
      </c>
      <c r="S133" s="211" t="s">
        <v>845</v>
      </c>
      <c r="T133" s="212">
        <v>96.766000442613631</v>
      </c>
      <c r="U133" s="20">
        <v>96.590909090909093</v>
      </c>
      <c r="V133" s="20">
        <v>96.590909090909093</v>
      </c>
      <c r="W133" s="20">
        <v>96.022727272727266</v>
      </c>
      <c r="X133" s="20">
        <v>97.159090909090907</v>
      </c>
      <c r="Y133" s="225" t="s">
        <v>1351</v>
      </c>
      <c r="Z133" s="213">
        <v>97.727272727272734</v>
      </c>
    </row>
    <row r="134" spans="1:26" ht="15" customHeight="1">
      <c r="A134" s="66"/>
      <c r="B134" s="76" t="s">
        <v>100</v>
      </c>
      <c r="C134" s="232" t="s">
        <v>983</v>
      </c>
      <c r="D134" s="212">
        <v>96.202675043939394</v>
      </c>
      <c r="E134" s="220">
        <v>93.560606060606062</v>
      </c>
      <c r="F134" s="20">
        <v>96.969696969696969</v>
      </c>
      <c r="G134" s="20">
        <v>96.212121212121218</v>
      </c>
      <c r="H134" s="20">
        <v>98.484848484848484</v>
      </c>
      <c r="I134" s="20">
        <v>95.454545454545453</v>
      </c>
      <c r="J134" s="20">
        <v>96.590909090909093</v>
      </c>
      <c r="K134" s="211" t="s">
        <v>941</v>
      </c>
      <c r="L134" s="212">
        <v>96.143181818181802</v>
      </c>
      <c r="M134" s="20">
        <v>94.318181818181813</v>
      </c>
      <c r="N134" s="20">
        <v>96.590909090909093</v>
      </c>
      <c r="O134" s="20">
        <v>96.590909090909093</v>
      </c>
      <c r="P134" s="20">
        <v>97.727272727272734</v>
      </c>
      <c r="Q134" s="20">
        <v>95.454545454545453</v>
      </c>
      <c r="R134" s="20">
        <v>96.590909090909093</v>
      </c>
      <c r="S134" s="211" t="s">
        <v>845</v>
      </c>
      <c r="T134" s="212">
        <v>96.232421656818218</v>
      </c>
      <c r="U134" s="20">
        <v>93.181818181818187</v>
      </c>
      <c r="V134" s="20">
        <v>97.159090909090907</v>
      </c>
      <c r="W134" s="20">
        <v>96.022727272727266</v>
      </c>
      <c r="X134" s="20">
        <v>98.86363636363636</v>
      </c>
      <c r="Y134" s="225" t="s">
        <v>1351</v>
      </c>
      <c r="Z134" s="213">
        <v>96.590909090909093</v>
      </c>
    </row>
    <row r="135" spans="1:26" ht="15" customHeight="1">
      <c r="A135" s="66"/>
      <c r="B135" s="76" t="s">
        <v>102</v>
      </c>
      <c r="C135" s="232" t="s">
        <v>983</v>
      </c>
      <c r="D135" s="212">
        <v>97.327117705303039</v>
      </c>
      <c r="E135" s="220">
        <v>96.969696969696969</v>
      </c>
      <c r="F135" s="20">
        <v>98.86363636363636</v>
      </c>
      <c r="G135" s="20">
        <v>97.348484848484844</v>
      </c>
      <c r="H135" s="20">
        <v>96.590909090909093</v>
      </c>
      <c r="I135" s="20">
        <v>97.727272727272734</v>
      </c>
      <c r="J135" s="20">
        <v>96.212121212121218</v>
      </c>
      <c r="K135" s="211" t="s">
        <v>941</v>
      </c>
      <c r="L135" s="212">
        <v>96.281818181818167</v>
      </c>
      <c r="M135" s="20">
        <v>94.318181818181813</v>
      </c>
      <c r="N135" s="20">
        <v>97.727272727272734</v>
      </c>
      <c r="O135" s="20">
        <v>97.727272727272734</v>
      </c>
      <c r="P135" s="20">
        <v>96.590909090909093</v>
      </c>
      <c r="Q135" s="20">
        <v>97.727272727272734</v>
      </c>
      <c r="R135" s="20">
        <v>93.181818181818187</v>
      </c>
      <c r="S135" s="211" t="s">
        <v>845</v>
      </c>
      <c r="T135" s="212">
        <v>97.849767467045453</v>
      </c>
      <c r="U135" s="20">
        <v>98.295454545454547</v>
      </c>
      <c r="V135" s="20">
        <v>99.431818181818187</v>
      </c>
      <c r="W135" s="20">
        <v>97.159090909090907</v>
      </c>
      <c r="X135" s="20">
        <v>96.590909090909093</v>
      </c>
      <c r="Y135" s="225" t="s">
        <v>1351</v>
      </c>
      <c r="Z135" s="213">
        <v>97.727272727272734</v>
      </c>
    </row>
    <row r="136" spans="1:26" ht="15" customHeight="1">
      <c r="A136" s="66"/>
      <c r="B136" s="76" t="s">
        <v>103</v>
      </c>
      <c r="C136" s="232" t="s">
        <v>983</v>
      </c>
      <c r="D136" s="212">
        <v>94.432644039772711</v>
      </c>
      <c r="E136" s="220">
        <v>92.424242424242422</v>
      </c>
      <c r="F136" s="20">
        <v>95.833333333333329</v>
      </c>
      <c r="G136" s="20">
        <v>93.939393939393938</v>
      </c>
      <c r="H136" s="20">
        <v>94.696969696969703</v>
      </c>
      <c r="I136" s="20">
        <v>94.318181818181813</v>
      </c>
      <c r="J136" s="20">
        <v>95.454545454545453</v>
      </c>
      <c r="K136" s="211" t="s">
        <v>941</v>
      </c>
      <c r="L136" s="212">
        <v>93.51136363636364</v>
      </c>
      <c r="M136" s="20">
        <v>92.045454545454547</v>
      </c>
      <c r="N136" s="20">
        <v>93.181818181818187</v>
      </c>
      <c r="O136" s="20">
        <v>93.181818181818187</v>
      </c>
      <c r="P136" s="20">
        <v>94.318181818181813</v>
      </c>
      <c r="Q136" s="20">
        <v>94.318181818181813</v>
      </c>
      <c r="R136" s="20">
        <v>94.318181818181813</v>
      </c>
      <c r="S136" s="211" t="s">
        <v>845</v>
      </c>
      <c r="T136" s="212">
        <v>94.893284241477261</v>
      </c>
      <c r="U136" s="20">
        <v>92.61363636363636</v>
      </c>
      <c r="V136" s="20">
        <v>97.159090909090907</v>
      </c>
      <c r="W136" s="20">
        <v>94.318181818181813</v>
      </c>
      <c r="X136" s="20">
        <v>94.88636363636364</v>
      </c>
      <c r="Y136" s="225" t="s">
        <v>1351</v>
      </c>
      <c r="Z136" s="213">
        <v>96.022727272727266</v>
      </c>
    </row>
    <row r="137" spans="1:26" ht="15" customHeight="1">
      <c r="A137" s="66"/>
      <c r="B137" s="76" t="s">
        <v>108</v>
      </c>
      <c r="C137" s="232" t="s">
        <v>983</v>
      </c>
      <c r="D137" s="212">
        <v>98.707681873484844</v>
      </c>
      <c r="E137" s="220">
        <v>96.969696969696969</v>
      </c>
      <c r="F137" s="20">
        <v>98.86363636363636</v>
      </c>
      <c r="G137" s="20">
        <v>98.86363636363636</v>
      </c>
      <c r="H137" s="20">
        <v>99.242424242424249</v>
      </c>
      <c r="I137" s="20">
        <v>98.86363636363636</v>
      </c>
      <c r="J137" s="20">
        <v>99.621212121212125</v>
      </c>
      <c r="K137" s="211" t="s">
        <v>941</v>
      </c>
      <c r="L137" s="212">
        <v>97.975000000000009</v>
      </c>
      <c r="M137" s="20">
        <v>94.318181818181813</v>
      </c>
      <c r="N137" s="20">
        <v>97.727272727272734</v>
      </c>
      <c r="O137" s="20">
        <v>97.727272727272734</v>
      </c>
      <c r="P137" s="20">
        <v>100</v>
      </c>
      <c r="Q137" s="20">
        <v>98.86363636363636</v>
      </c>
      <c r="R137" s="20">
        <v>100</v>
      </c>
      <c r="S137" s="211" t="s">
        <v>845</v>
      </c>
      <c r="T137" s="212">
        <v>99.074022810227277</v>
      </c>
      <c r="U137" s="20">
        <v>98.295454545454547</v>
      </c>
      <c r="V137" s="20">
        <v>99.431818181818187</v>
      </c>
      <c r="W137" s="20">
        <v>99.431818181818187</v>
      </c>
      <c r="X137" s="20">
        <v>98.86363636363636</v>
      </c>
      <c r="Y137" s="225" t="s">
        <v>1351</v>
      </c>
      <c r="Z137" s="213">
        <v>99.431818181818187</v>
      </c>
    </row>
    <row r="138" spans="1:26" ht="15" customHeight="1">
      <c r="A138" s="66"/>
      <c r="B138" s="76" t="s">
        <v>109</v>
      </c>
      <c r="C138" s="232" t="s">
        <v>983</v>
      </c>
      <c r="D138" s="212">
        <v>97.851397501515137</v>
      </c>
      <c r="E138" s="220">
        <v>97.727272727272734</v>
      </c>
      <c r="F138" s="20">
        <v>98.106060606060609</v>
      </c>
      <c r="G138" s="20">
        <v>98.106060606060609</v>
      </c>
      <c r="H138" s="20">
        <v>97.348484848484844</v>
      </c>
      <c r="I138" s="20">
        <v>97.727272727272734</v>
      </c>
      <c r="J138" s="20">
        <v>98.484848484848484</v>
      </c>
      <c r="K138" s="211" t="s">
        <v>941</v>
      </c>
      <c r="L138" s="212">
        <v>99.060227272727261</v>
      </c>
      <c r="M138" s="20">
        <v>98.86363636363636</v>
      </c>
      <c r="N138" s="20">
        <v>100</v>
      </c>
      <c r="O138" s="20">
        <v>100</v>
      </c>
      <c r="P138" s="20">
        <v>100</v>
      </c>
      <c r="Q138" s="20">
        <v>97.727272727272734</v>
      </c>
      <c r="R138" s="20">
        <v>97.727272727272734</v>
      </c>
      <c r="S138" s="211" t="s">
        <v>845</v>
      </c>
      <c r="T138" s="212">
        <v>97.246982615909076</v>
      </c>
      <c r="U138" s="20">
        <v>97.159090909090907</v>
      </c>
      <c r="V138" s="20">
        <v>97.159090909090907</v>
      </c>
      <c r="W138" s="20">
        <v>97.159090909090907</v>
      </c>
      <c r="X138" s="20">
        <v>96.022727272727266</v>
      </c>
      <c r="Y138" s="225" t="s">
        <v>1351</v>
      </c>
      <c r="Z138" s="213">
        <v>98.86363636363636</v>
      </c>
    </row>
    <row r="139" spans="1:26" ht="15" customHeight="1">
      <c r="A139" s="66"/>
      <c r="B139" s="76" t="s">
        <v>110</v>
      </c>
      <c r="C139" s="232" t="s">
        <v>983</v>
      </c>
      <c r="D139" s="212">
        <v>97.578798951136363</v>
      </c>
      <c r="E139" s="220">
        <v>95.833333333333329</v>
      </c>
      <c r="F139" s="20">
        <v>97.348484848484844</v>
      </c>
      <c r="G139" s="20">
        <v>96.969696969696969</v>
      </c>
      <c r="H139" s="20">
        <v>99.621212121212125</v>
      </c>
      <c r="I139" s="20">
        <v>97.727272727272734</v>
      </c>
      <c r="J139" s="20">
        <v>98.484848484848484</v>
      </c>
      <c r="K139" s="211" t="s">
        <v>941</v>
      </c>
      <c r="L139" s="212">
        <v>97.218181818181833</v>
      </c>
      <c r="M139" s="20">
        <v>94.318181818181813</v>
      </c>
      <c r="N139" s="20">
        <v>96.590909090909093</v>
      </c>
      <c r="O139" s="20">
        <v>96.590909090909093</v>
      </c>
      <c r="P139" s="20">
        <v>100</v>
      </c>
      <c r="Q139" s="20">
        <v>97.727272727272734</v>
      </c>
      <c r="R139" s="20">
        <v>98.86363636363636</v>
      </c>
      <c r="S139" s="211" t="s">
        <v>845</v>
      </c>
      <c r="T139" s="212">
        <v>97.759107517613629</v>
      </c>
      <c r="U139" s="20">
        <v>96.590909090909093</v>
      </c>
      <c r="V139" s="20">
        <v>97.727272727272734</v>
      </c>
      <c r="W139" s="20">
        <v>97.159090909090907</v>
      </c>
      <c r="X139" s="20">
        <v>99.431818181818187</v>
      </c>
      <c r="Y139" s="225" t="s">
        <v>1351</v>
      </c>
      <c r="Z139" s="213">
        <v>98.295454545454547</v>
      </c>
    </row>
    <row r="140" spans="1:26" ht="15" customHeight="1">
      <c r="A140" s="66"/>
      <c r="B140" s="76" t="s">
        <v>112</v>
      </c>
      <c r="C140" s="232" t="s">
        <v>955</v>
      </c>
      <c r="D140" s="212">
        <v>96.370674619886358</v>
      </c>
      <c r="E140" s="220">
        <v>94.602272727272734</v>
      </c>
      <c r="F140" s="20">
        <v>97.159090909090907</v>
      </c>
      <c r="G140" s="20">
        <v>95.73863636363636</v>
      </c>
      <c r="H140" s="20">
        <v>96.875</v>
      </c>
      <c r="I140" s="20">
        <v>96.590909090909093</v>
      </c>
      <c r="J140" s="20">
        <v>98.295454545454547</v>
      </c>
      <c r="K140" s="211" t="s">
        <v>941</v>
      </c>
      <c r="L140" s="212">
        <v>97.431818181818187</v>
      </c>
      <c r="M140" s="20">
        <v>96.590909090909093</v>
      </c>
      <c r="N140" s="20">
        <v>97.727272727272734</v>
      </c>
      <c r="O140" s="20">
        <v>96.590909090909093</v>
      </c>
      <c r="P140" s="20">
        <v>97.727272727272734</v>
      </c>
      <c r="Q140" s="20">
        <v>96.590909090909093</v>
      </c>
      <c r="R140" s="20">
        <v>100</v>
      </c>
      <c r="S140" s="211" t="s">
        <v>983</v>
      </c>
      <c r="T140" s="212">
        <v>96.016960099242411</v>
      </c>
      <c r="U140" s="20">
        <v>93.939393939393938</v>
      </c>
      <c r="V140" s="20">
        <v>96.969696969696969</v>
      </c>
      <c r="W140" s="20">
        <v>95.454545454545453</v>
      </c>
      <c r="X140" s="20">
        <v>96.590909090909093</v>
      </c>
      <c r="Y140" s="225" t="s">
        <v>1351</v>
      </c>
      <c r="Z140" s="213">
        <v>97.727272727272734</v>
      </c>
    </row>
    <row r="141" spans="1:26" ht="15" customHeight="1">
      <c r="A141" s="66"/>
      <c r="B141" s="76" t="s">
        <v>113</v>
      </c>
      <c r="C141" s="232" t="s">
        <v>983</v>
      </c>
      <c r="D141" s="212">
        <v>97.853588104166661</v>
      </c>
      <c r="E141" s="220">
        <v>97.727272727272734</v>
      </c>
      <c r="F141" s="20">
        <v>98.106060606060609</v>
      </c>
      <c r="G141" s="20">
        <v>97.727272727272734</v>
      </c>
      <c r="H141" s="20">
        <v>97.727272727272734</v>
      </c>
      <c r="I141" s="20">
        <v>96.590909090909093</v>
      </c>
      <c r="J141" s="20">
        <v>98.86363636363636</v>
      </c>
      <c r="K141" s="211" t="s">
        <v>941</v>
      </c>
      <c r="L141" s="212">
        <v>98.592045454545456</v>
      </c>
      <c r="M141" s="20">
        <v>98.86363636363636</v>
      </c>
      <c r="N141" s="20">
        <v>100</v>
      </c>
      <c r="O141" s="20">
        <v>97.727272727272734</v>
      </c>
      <c r="P141" s="20">
        <v>98.86363636363636</v>
      </c>
      <c r="Q141" s="20">
        <v>96.590909090909093</v>
      </c>
      <c r="R141" s="20">
        <v>100</v>
      </c>
      <c r="S141" s="211" t="s">
        <v>845</v>
      </c>
      <c r="T141" s="212">
        <v>97.484359428977271</v>
      </c>
      <c r="U141" s="20">
        <v>97.159090909090907</v>
      </c>
      <c r="V141" s="20">
        <v>97.159090909090907</v>
      </c>
      <c r="W141" s="20">
        <v>97.727272727272734</v>
      </c>
      <c r="X141" s="20">
        <v>97.159090909090907</v>
      </c>
      <c r="Y141" s="225" t="s">
        <v>1351</v>
      </c>
      <c r="Z141" s="213">
        <v>98.295454545454547</v>
      </c>
    </row>
    <row r="142" spans="1:26" ht="15" customHeight="1">
      <c r="A142" s="66"/>
      <c r="B142" s="76" t="s">
        <v>225</v>
      </c>
      <c r="C142" s="232" t="s">
        <v>955</v>
      </c>
      <c r="D142" s="212">
        <v>94.895665277272713</v>
      </c>
      <c r="E142" s="220">
        <v>94.602272727272734</v>
      </c>
      <c r="F142" s="20">
        <v>96.590909090909093</v>
      </c>
      <c r="G142" s="20">
        <v>93.181818181818187</v>
      </c>
      <c r="H142" s="20">
        <v>92.61363636363636</v>
      </c>
      <c r="I142" s="20">
        <v>93.181818181818187</v>
      </c>
      <c r="J142" s="20">
        <v>98.295454545454547</v>
      </c>
      <c r="K142" s="211" t="s">
        <v>941</v>
      </c>
      <c r="L142" s="212">
        <v>94.160227272727283</v>
      </c>
      <c r="M142" s="20">
        <v>97.727272727272734</v>
      </c>
      <c r="N142" s="20">
        <v>96.590909090909093</v>
      </c>
      <c r="O142" s="20">
        <v>92.045454545454547</v>
      </c>
      <c r="P142" s="20">
        <v>89.772727272727266</v>
      </c>
      <c r="Q142" s="20">
        <v>93.181818181818187</v>
      </c>
      <c r="R142" s="20">
        <v>95.454545454545453</v>
      </c>
      <c r="S142" s="211" t="s">
        <v>983</v>
      </c>
      <c r="T142" s="212">
        <v>95.140811278787865</v>
      </c>
      <c r="U142" s="20">
        <v>93.560606060606062</v>
      </c>
      <c r="V142" s="20">
        <v>96.590909090909093</v>
      </c>
      <c r="W142" s="20">
        <v>93.560606060606062</v>
      </c>
      <c r="X142" s="20">
        <v>93.560606060606062</v>
      </c>
      <c r="Y142" s="225" t="s">
        <v>1351</v>
      </c>
      <c r="Z142" s="213">
        <v>99.242424242424249</v>
      </c>
    </row>
    <row r="143" spans="1:26" ht="15" customHeight="1">
      <c r="A143" s="66"/>
      <c r="B143" s="76" t="s">
        <v>116</v>
      </c>
      <c r="C143" s="232" t="s">
        <v>983</v>
      </c>
      <c r="D143" s="212">
        <v>98.074642435606066</v>
      </c>
      <c r="E143" s="220">
        <v>98.106060606060609</v>
      </c>
      <c r="F143" s="20">
        <v>99.242424242424249</v>
      </c>
      <c r="G143" s="20">
        <v>98.106060606060609</v>
      </c>
      <c r="H143" s="20">
        <v>96.212121212121218</v>
      </c>
      <c r="I143" s="20">
        <v>97.727272727272734</v>
      </c>
      <c r="J143" s="20">
        <v>98.484848484848484</v>
      </c>
      <c r="K143" s="211" t="s">
        <v>941</v>
      </c>
      <c r="L143" s="212">
        <v>97.321590909090901</v>
      </c>
      <c r="M143" s="20">
        <v>96.590909090909093</v>
      </c>
      <c r="N143" s="20">
        <v>100</v>
      </c>
      <c r="O143" s="20">
        <v>96.590909090909093</v>
      </c>
      <c r="P143" s="20">
        <v>94.318181818181813</v>
      </c>
      <c r="Q143" s="20">
        <v>97.727272727272734</v>
      </c>
      <c r="R143" s="20">
        <v>98.86363636363636</v>
      </c>
      <c r="S143" s="211" t="s">
        <v>845</v>
      </c>
      <c r="T143" s="212">
        <v>98.451168198863627</v>
      </c>
      <c r="U143" s="20">
        <v>98.86363636363636</v>
      </c>
      <c r="V143" s="20">
        <v>98.86363636363636</v>
      </c>
      <c r="W143" s="20">
        <v>98.86363636363636</v>
      </c>
      <c r="X143" s="20">
        <v>97.159090909090907</v>
      </c>
      <c r="Y143" s="225" t="s">
        <v>1351</v>
      </c>
      <c r="Z143" s="213">
        <v>98.295454545454547</v>
      </c>
    </row>
    <row r="144" spans="1:26" ht="15" customHeight="1">
      <c r="A144" s="66"/>
      <c r="B144" s="76" t="s">
        <v>117</v>
      </c>
      <c r="C144" s="232" t="s">
        <v>983</v>
      </c>
      <c r="D144" s="212">
        <v>98.30160650340909</v>
      </c>
      <c r="E144" s="220">
        <v>98.86363636363636</v>
      </c>
      <c r="F144" s="20">
        <v>98.484848484848484</v>
      </c>
      <c r="G144" s="20">
        <v>98.484848484848484</v>
      </c>
      <c r="H144" s="20">
        <v>97.727272727272734</v>
      </c>
      <c r="I144" s="20">
        <v>95.454545454545453</v>
      </c>
      <c r="J144" s="20">
        <v>98.484848484848484</v>
      </c>
      <c r="K144" s="211" t="s">
        <v>941</v>
      </c>
      <c r="L144" s="212">
        <v>97.220454545454558</v>
      </c>
      <c r="M144" s="20">
        <v>100</v>
      </c>
      <c r="N144" s="20">
        <v>96.590909090909093</v>
      </c>
      <c r="O144" s="20">
        <v>97.727272727272734</v>
      </c>
      <c r="P144" s="20">
        <v>96.590909090909093</v>
      </c>
      <c r="Q144" s="20">
        <v>95.454545454545453</v>
      </c>
      <c r="R144" s="20">
        <v>96.590909090909093</v>
      </c>
      <c r="S144" s="211" t="s">
        <v>845</v>
      </c>
      <c r="T144" s="212">
        <v>98.842182482386363</v>
      </c>
      <c r="U144" s="20">
        <v>98.295454545454547</v>
      </c>
      <c r="V144" s="20">
        <v>99.431818181818187</v>
      </c>
      <c r="W144" s="20">
        <v>98.86363636363636</v>
      </c>
      <c r="X144" s="20">
        <v>98.295454545454547</v>
      </c>
      <c r="Y144" s="225" t="s">
        <v>1351</v>
      </c>
      <c r="Z144" s="213">
        <v>99.431818181818187</v>
      </c>
    </row>
    <row r="145" spans="1:26" ht="15" customHeight="1">
      <c r="A145" s="66"/>
      <c r="B145" s="76" t="s">
        <v>118</v>
      </c>
      <c r="C145" s="232" t="s">
        <v>983</v>
      </c>
      <c r="D145" s="212">
        <v>95.732825821212117</v>
      </c>
      <c r="E145" s="220">
        <v>93.560606060606062</v>
      </c>
      <c r="F145" s="20">
        <v>96.969696969696969</v>
      </c>
      <c r="G145" s="20">
        <v>96.212121212121218</v>
      </c>
      <c r="H145" s="20">
        <v>96.212121212121218</v>
      </c>
      <c r="I145" s="20">
        <v>96.590909090909093</v>
      </c>
      <c r="J145" s="20">
        <v>95.833333333333329</v>
      </c>
      <c r="K145" s="211" t="s">
        <v>941</v>
      </c>
      <c r="L145" s="212">
        <v>96.177272727272737</v>
      </c>
      <c r="M145" s="20">
        <v>93.181818181818187</v>
      </c>
      <c r="N145" s="20">
        <v>97.727272727272734</v>
      </c>
      <c r="O145" s="20">
        <v>97.727272727272734</v>
      </c>
      <c r="P145" s="20">
        <v>94.318181818181813</v>
      </c>
      <c r="Q145" s="20">
        <v>96.590909090909093</v>
      </c>
      <c r="R145" s="20">
        <v>97.727272727272734</v>
      </c>
      <c r="S145" s="211" t="s">
        <v>845</v>
      </c>
      <c r="T145" s="212">
        <v>95.510602368181807</v>
      </c>
      <c r="U145" s="20">
        <v>93.75</v>
      </c>
      <c r="V145" s="20">
        <v>96.590909090909093</v>
      </c>
      <c r="W145" s="20">
        <v>95.454545454545453</v>
      </c>
      <c r="X145" s="20">
        <v>97.159090909090907</v>
      </c>
      <c r="Y145" s="225" t="s">
        <v>1351</v>
      </c>
      <c r="Z145" s="213">
        <v>94.88636363636364</v>
      </c>
    </row>
    <row r="146" spans="1:26" ht="15" customHeight="1">
      <c r="A146" s="66"/>
      <c r="B146" s="76" t="s">
        <v>119</v>
      </c>
      <c r="C146" s="232" t="s">
        <v>983</v>
      </c>
      <c r="D146" s="212">
        <v>97.480863599242426</v>
      </c>
      <c r="E146" s="220">
        <v>96.590909090909093</v>
      </c>
      <c r="F146" s="20">
        <v>97.348484848484844</v>
      </c>
      <c r="G146" s="20">
        <v>97.727272727272734</v>
      </c>
      <c r="H146" s="20">
        <v>98.106060606060609</v>
      </c>
      <c r="I146" s="20">
        <v>95.454545454545453</v>
      </c>
      <c r="J146" s="20">
        <v>98.86363636363636</v>
      </c>
      <c r="K146" s="211" t="s">
        <v>941</v>
      </c>
      <c r="L146" s="212">
        <v>98.026136363636354</v>
      </c>
      <c r="M146" s="20">
        <v>97.727272727272734</v>
      </c>
      <c r="N146" s="20">
        <v>97.727272727272734</v>
      </c>
      <c r="O146" s="20">
        <v>98.86363636363636</v>
      </c>
      <c r="P146" s="20">
        <v>98.86363636363636</v>
      </c>
      <c r="Q146" s="20">
        <v>95.454545454545453</v>
      </c>
      <c r="R146" s="20">
        <v>100</v>
      </c>
      <c r="S146" s="211" t="s">
        <v>845</v>
      </c>
      <c r="T146" s="212">
        <v>97.208227217045447</v>
      </c>
      <c r="U146" s="20">
        <v>96.022727272727266</v>
      </c>
      <c r="V146" s="20">
        <v>97.159090909090907</v>
      </c>
      <c r="W146" s="20">
        <v>97.159090909090907</v>
      </c>
      <c r="X146" s="20">
        <v>97.727272727272734</v>
      </c>
      <c r="Y146" s="225" t="s">
        <v>1351</v>
      </c>
      <c r="Z146" s="213">
        <v>98.295454545454547</v>
      </c>
    </row>
    <row r="147" spans="1:26" ht="15" customHeight="1">
      <c r="A147" s="66"/>
      <c r="B147" s="76" t="s">
        <v>121</v>
      </c>
      <c r="C147" s="232" t="s">
        <v>983</v>
      </c>
      <c r="D147" s="212">
        <v>96.126438101136358</v>
      </c>
      <c r="E147" s="220">
        <v>95.454545454545453</v>
      </c>
      <c r="F147" s="20">
        <v>96.590909090909093</v>
      </c>
      <c r="G147" s="20">
        <v>95.833333333333329</v>
      </c>
      <c r="H147" s="20">
        <v>96.969696969696969</v>
      </c>
      <c r="I147" s="20">
        <v>96.590909090909093</v>
      </c>
      <c r="J147" s="20">
        <v>95.833333333333329</v>
      </c>
      <c r="K147" s="211" t="s">
        <v>941</v>
      </c>
      <c r="L147" s="212">
        <v>96.303409090909085</v>
      </c>
      <c r="M147" s="20">
        <v>96.590909090909093</v>
      </c>
      <c r="N147" s="20">
        <v>96.590909090909093</v>
      </c>
      <c r="O147" s="20">
        <v>97.727272727272734</v>
      </c>
      <c r="P147" s="20">
        <v>95.454545454545453</v>
      </c>
      <c r="Q147" s="20">
        <v>96.590909090909093</v>
      </c>
      <c r="R147" s="20">
        <v>94.318181818181813</v>
      </c>
      <c r="S147" s="211" t="s">
        <v>845</v>
      </c>
      <c r="T147" s="212">
        <v>96.037952606249988</v>
      </c>
      <c r="U147" s="20">
        <v>94.88636363636364</v>
      </c>
      <c r="V147" s="20">
        <v>96.590909090909093</v>
      </c>
      <c r="W147" s="20">
        <v>94.88636363636364</v>
      </c>
      <c r="X147" s="20">
        <v>97.727272727272734</v>
      </c>
      <c r="Y147" s="225" t="s">
        <v>1351</v>
      </c>
      <c r="Z147" s="213">
        <v>96.590909090909093</v>
      </c>
    </row>
    <row r="148" spans="1:26" ht="15" customHeight="1">
      <c r="A148" s="66"/>
      <c r="B148" s="76" t="s">
        <v>123</v>
      </c>
      <c r="C148" s="232" t="s">
        <v>983</v>
      </c>
      <c r="D148" s="212">
        <v>98.167911452651524</v>
      </c>
      <c r="E148" s="220">
        <v>97.348484848484844</v>
      </c>
      <c r="F148" s="20">
        <v>98.484848484848484</v>
      </c>
      <c r="G148" s="20">
        <v>98.106060606060609</v>
      </c>
      <c r="H148" s="20">
        <v>98.106060606060609</v>
      </c>
      <c r="I148" s="20">
        <v>100</v>
      </c>
      <c r="J148" s="20">
        <v>98.86363636363636</v>
      </c>
      <c r="K148" s="211" t="s">
        <v>941</v>
      </c>
      <c r="L148" s="212">
        <v>99.656818181818167</v>
      </c>
      <c r="M148" s="20">
        <v>100</v>
      </c>
      <c r="N148" s="20">
        <v>100</v>
      </c>
      <c r="O148" s="20">
        <v>100</v>
      </c>
      <c r="P148" s="20">
        <v>97.727272727272734</v>
      </c>
      <c r="Q148" s="20">
        <v>100</v>
      </c>
      <c r="R148" s="20">
        <v>100</v>
      </c>
      <c r="S148" s="211" t="s">
        <v>845</v>
      </c>
      <c r="T148" s="212">
        <v>97.423458088068173</v>
      </c>
      <c r="U148" s="20">
        <v>96.022727272727266</v>
      </c>
      <c r="V148" s="20">
        <v>97.727272727272734</v>
      </c>
      <c r="W148" s="20">
        <v>97.159090909090907</v>
      </c>
      <c r="X148" s="20">
        <v>98.295454545454547</v>
      </c>
      <c r="Y148" s="225" t="s">
        <v>1351</v>
      </c>
      <c r="Z148" s="213">
        <v>98.295454545454547</v>
      </c>
    </row>
    <row r="149" spans="1:26" ht="15" customHeight="1">
      <c r="A149" s="66"/>
      <c r="B149" s="76" t="s">
        <v>126</v>
      </c>
      <c r="C149" s="232" t="s">
        <v>983</v>
      </c>
      <c r="D149" s="212">
        <v>94.074624440909105</v>
      </c>
      <c r="E149" s="220">
        <v>91.666666666666671</v>
      </c>
      <c r="F149" s="20">
        <v>94.696969696969703</v>
      </c>
      <c r="G149" s="20">
        <v>93.560606060606062</v>
      </c>
      <c r="H149" s="20">
        <v>94.318181818181813</v>
      </c>
      <c r="I149" s="20">
        <v>95.454545454545453</v>
      </c>
      <c r="J149" s="20">
        <v>96.590909090909093</v>
      </c>
      <c r="K149" s="211" t="s">
        <v>941</v>
      </c>
      <c r="L149" s="212">
        <v>94.800000000000011</v>
      </c>
      <c r="M149" s="20">
        <v>93.181818181818187</v>
      </c>
      <c r="N149" s="20">
        <v>93.181818181818187</v>
      </c>
      <c r="O149" s="20">
        <v>94.318181818181813</v>
      </c>
      <c r="P149" s="20">
        <v>96.590909090909093</v>
      </c>
      <c r="Q149" s="20">
        <v>95.454545454545453</v>
      </c>
      <c r="R149" s="20">
        <v>96.590909090909093</v>
      </c>
      <c r="S149" s="211" t="s">
        <v>845</v>
      </c>
      <c r="T149" s="212">
        <v>93.711936661363609</v>
      </c>
      <c r="U149" s="20">
        <v>90.909090909090907</v>
      </c>
      <c r="V149" s="20">
        <v>95.454545454545453</v>
      </c>
      <c r="W149" s="20">
        <v>93.181818181818187</v>
      </c>
      <c r="X149" s="20">
        <v>93.181818181818187</v>
      </c>
      <c r="Y149" s="225" t="s">
        <v>1351</v>
      </c>
      <c r="Z149" s="213">
        <v>96.590909090909093</v>
      </c>
    </row>
    <row r="150" spans="1:26" ht="15" customHeight="1" thickBot="1">
      <c r="A150" s="66"/>
      <c r="B150" s="79" t="s">
        <v>127</v>
      </c>
      <c r="C150" s="233" t="s">
        <v>983</v>
      </c>
      <c r="D150" s="215">
        <v>97.107230649242439</v>
      </c>
      <c r="E150" s="221">
        <v>96.212121212121218</v>
      </c>
      <c r="F150" s="136">
        <v>96.969696969696969</v>
      </c>
      <c r="G150" s="136">
        <v>95.833333333333329</v>
      </c>
      <c r="H150" s="136">
        <v>98.484848484848484</v>
      </c>
      <c r="I150" s="136">
        <v>97.727272727272734</v>
      </c>
      <c r="J150" s="136">
        <v>98.484848484848484</v>
      </c>
      <c r="K150" s="214" t="s">
        <v>941</v>
      </c>
      <c r="L150" s="215">
        <v>97.472727272727283</v>
      </c>
      <c r="M150" s="136">
        <v>96.590909090909093</v>
      </c>
      <c r="N150" s="136">
        <v>97.727272727272734</v>
      </c>
      <c r="O150" s="136">
        <v>96.590909090909093</v>
      </c>
      <c r="P150" s="136">
        <v>97.727272727272734</v>
      </c>
      <c r="Q150" s="136">
        <v>97.727272727272734</v>
      </c>
      <c r="R150" s="136">
        <v>98.86363636363636</v>
      </c>
      <c r="S150" s="214" t="s">
        <v>845</v>
      </c>
      <c r="T150" s="215">
        <v>96.924482337499981</v>
      </c>
      <c r="U150" s="136">
        <v>96.022727272727266</v>
      </c>
      <c r="V150" s="136">
        <v>96.590909090909093</v>
      </c>
      <c r="W150" s="136">
        <v>95.454545454545453</v>
      </c>
      <c r="X150" s="136">
        <v>98.86363636363636</v>
      </c>
      <c r="Y150" s="226" t="s">
        <v>1351</v>
      </c>
      <c r="Z150" s="216">
        <v>98.295454545454547</v>
      </c>
    </row>
    <row r="151" spans="1:26" ht="15" customHeight="1">
      <c r="A151" s="80" t="s">
        <v>1213</v>
      </c>
      <c r="B151" s="81"/>
      <c r="C151" s="234" t="s">
        <v>1363</v>
      </c>
      <c r="D151" s="108">
        <v>97.058411464210963</v>
      </c>
      <c r="E151" s="109">
        <v>96.003134796238243</v>
      </c>
      <c r="F151" s="110">
        <v>97.087251828631139</v>
      </c>
      <c r="G151" s="110">
        <v>96.786833855799372</v>
      </c>
      <c r="H151" s="110">
        <v>97.727272727272734</v>
      </c>
      <c r="I151" s="110">
        <v>97.07167832167832</v>
      </c>
      <c r="J151" s="110">
        <v>98.119122257053291</v>
      </c>
      <c r="K151" s="107" t="s">
        <v>1364</v>
      </c>
      <c r="L151" s="108">
        <v>97.337281468531543</v>
      </c>
      <c r="M151" s="110">
        <v>96.459790209790214</v>
      </c>
      <c r="N151" s="110">
        <v>97.33391608391608</v>
      </c>
      <c r="O151" s="110">
        <v>97.46503496503496</v>
      </c>
      <c r="P151" s="110">
        <v>97.9458041958042</v>
      </c>
      <c r="Q151" s="110">
        <v>97.07167832167832</v>
      </c>
      <c r="R151" s="110">
        <v>97.989510489510494</v>
      </c>
      <c r="S151" s="107" t="s">
        <v>1365</v>
      </c>
      <c r="T151" s="108">
        <v>96.93954883941889</v>
      </c>
      <c r="U151" s="110">
        <v>95.808494783904621</v>
      </c>
      <c r="V151" s="110">
        <v>96.98211624441133</v>
      </c>
      <c r="W151" s="110">
        <v>96.497764530551422</v>
      </c>
      <c r="X151" s="110">
        <v>97.634128166915048</v>
      </c>
      <c r="Y151" s="227" t="s">
        <v>1351</v>
      </c>
      <c r="Z151" s="111">
        <v>98.174366616989573</v>
      </c>
    </row>
    <row r="152" spans="1:26" ht="15" customHeight="1">
      <c r="A152" s="65" t="s">
        <v>236</v>
      </c>
      <c r="B152" s="76" t="s">
        <v>128</v>
      </c>
      <c r="C152" s="232" t="s">
        <v>955</v>
      </c>
      <c r="D152" s="212">
        <v>96.378247148579533</v>
      </c>
      <c r="E152" s="220">
        <v>94.88636363636364</v>
      </c>
      <c r="F152" s="20">
        <v>95.73863636363636</v>
      </c>
      <c r="G152" s="20">
        <v>96.590909090909093</v>
      </c>
      <c r="H152" s="20">
        <v>97.443181818181813</v>
      </c>
      <c r="I152" s="20">
        <v>97.727272727272734</v>
      </c>
      <c r="J152" s="20">
        <v>97.727272727272734</v>
      </c>
      <c r="K152" s="211" t="s">
        <v>941</v>
      </c>
      <c r="L152" s="212">
        <v>98.11818181818181</v>
      </c>
      <c r="M152" s="20">
        <v>97.727272727272734</v>
      </c>
      <c r="N152" s="20">
        <v>98.86363636363636</v>
      </c>
      <c r="O152" s="20">
        <v>98.86363636363636</v>
      </c>
      <c r="P152" s="20">
        <v>97.727272727272734</v>
      </c>
      <c r="Q152" s="20">
        <v>97.727272727272734</v>
      </c>
      <c r="R152" s="20">
        <v>97.727272727272734</v>
      </c>
      <c r="S152" s="211" t="s">
        <v>983</v>
      </c>
      <c r="T152" s="212">
        <v>95.798268925378792</v>
      </c>
      <c r="U152" s="20">
        <v>93.939393939393938</v>
      </c>
      <c r="V152" s="20">
        <v>94.696969696969703</v>
      </c>
      <c r="W152" s="20">
        <v>95.833333333333329</v>
      </c>
      <c r="X152" s="20">
        <v>97.348484848484844</v>
      </c>
      <c r="Y152" s="225" t="s">
        <v>1351</v>
      </c>
      <c r="Z152" s="213">
        <v>97.727272727272734</v>
      </c>
    </row>
    <row r="153" spans="1:26" ht="15" customHeight="1">
      <c r="A153" s="66"/>
      <c r="B153" s="76" t="s">
        <v>132</v>
      </c>
      <c r="C153" s="232" t="s">
        <v>955</v>
      </c>
      <c r="D153" s="212">
        <v>96.901748490340921</v>
      </c>
      <c r="E153" s="220">
        <v>94.88636363636364</v>
      </c>
      <c r="F153" s="20">
        <v>97.443181818181813</v>
      </c>
      <c r="G153" s="20">
        <v>96.875</v>
      </c>
      <c r="H153" s="20">
        <v>97.443181818181813</v>
      </c>
      <c r="I153" s="20">
        <v>97.727272727272734</v>
      </c>
      <c r="J153" s="20">
        <v>98.295454545454547</v>
      </c>
      <c r="K153" s="211" t="s">
        <v>941</v>
      </c>
      <c r="L153" s="212">
        <v>97.592045454545456</v>
      </c>
      <c r="M153" s="20">
        <v>97.727272727272734</v>
      </c>
      <c r="N153" s="20">
        <v>96.590909090909093</v>
      </c>
      <c r="O153" s="20">
        <v>98.86363636363636</v>
      </c>
      <c r="P153" s="20">
        <v>97.727272727272734</v>
      </c>
      <c r="Q153" s="20">
        <v>97.727272727272734</v>
      </c>
      <c r="R153" s="20">
        <v>96.590909090909093</v>
      </c>
      <c r="S153" s="211" t="s">
        <v>983</v>
      </c>
      <c r="T153" s="212">
        <v>96.671649502272729</v>
      </c>
      <c r="U153" s="20">
        <v>93.939393939393938</v>
      </c>
      <c r="V153" s="20">
        <v>97.727272727272734</v>
      </c>
      <c r="W153" s="20">
        <v>96.212121212121218</v>
      </c>
      <c r="X153" s="20">
        <v>97.348484848484844</v>
      </c>
      <c r="Y153" s="225" t="s">
        <v>1351</v>
      </c>
      <c r="Z153" s="213">
        <v>98.86363636363636</v>
      </c>
    </row>
    <row r="154" spans="1:26" ht="15" customHeight="1">
      <c r="A154" s="66"/>
      <c r="B154" s="76" t="s">
        <v>136</v>
      </c>
      <c r="C154" s="232" t="s">
        <v>955</v>
      </c>
      <c r="D154" s="212">
        <v>95.530399111079532</v>
      </c>
      <c r="E154" s="220">
        <v>95.73863636363636</v>
      </c>
      <c r="F154" s="20">
        <v>95.73863636363636</v>
      </c>
      <c r="G154" s="20">
        <v>94.034090909090907</v>
      </c>
      <c r="H154" s="20">
        <v>95.73863636363636</v>
      </c>
      <c r="I154" s="20">
        <v>96.590909090909093</v>
      </c>
      <c r="J154" s="20">
        <v>96.590909090909093</v>
      </c>
      <c r="K154" s="211" t="s">
        <v>941</v>
      </c>
      <c r="L154" s="212">
        <v>96.126136363636348</v>
      </c>
      <c r="M154" s="20">
        <v>96.590909090909093</v>
      </c>
      <c r="N154" s="20">
        <v>96.590909090909093</v>
      </c>
      <c r="O154" s="20">
        <v>93.181818181818187</v>
      </c>
      <c r="P154" s="20">
        <v>96.590909090909093</v>
      </c>
      <c r="Q154" s="20">
        <v>96.590909090909093</v>
      </c>
      <c r="R154" s="20">
        <v>97.727272727272734</v>
      </c>
      <c r="S154" s="211" t="s">
        <v>983</v>
      </c>
      <c r="T154" s="212">
        <v>95.331820026893922</v>
      </c>
      <c r="U154" s="20">
        <v>95.454545454545453</v>
      </c>
      <c r="V154" s="20">
        <v>95.454545454545453</v>
      </c>
      <c r="W154" s="20">
        <v>94.318181818181813</v>
      </c>
      <c r="X154" s="20">
        <v>95.454545454545453</v>
      </c>
      <c r="Y154" s="225" t="s">
        <v>1351</v>
      </c>
      <c r="Z154" s="213">
        <v>96.212121212121218</v>
      </c>
    </row>
    <row r="155" spans="1:26" ht="15" customHeight="1">
      <c r="A155" s="66"/>
      <c r="B155" s="76" t="s">
        <v>140</v>
      </c>
      <c r="C155" s="232" t="s">
        <v>955</v>
      </c>
      <c r="D155" s="212">
        <v>96.324174024715887</v>
      </c>
      <c r="E155" s="220">
        <v>94.034090909090907</v>
      </c>
      <c r="F155" s="20">
        <v>97.727272727272734</v>
      </c>
      <c r="G155" s="20">
        <v>96.022727272727266</v>
      </c>
      <c r="H155" s="20">
        <v>96.590909090909093</v>
      </c>
      <c r="I155" s="20">
        <v>93.181818181818187</v>
      </c>
      <c r="J155" s="20">
        <v>98.579545454545453</v>
      </c>
      <c r="K155" s="211" t="s">
        <v>941</v>
      </c>
      <c r="L155" s="212">
        <v>95.701136363636351</v>
      </c>
      <c r="M155" s="20">
        <v>93.181818181818187</v>
      </c>
      <c r="N155" s="20">
        <v>97.727272727272734</v>
      </c>
      <c r="O155" s="20">
        <v>96.590909090909093</v>
      </c>
      <c r="P155" s="20">
        <v>96.590909090909093</v>
      </c>
      <c r="Q155" s="20">
        <v>93.181818181818187</v>
      </c>
      <c r="R155" s="20">
        <v>97.727272727272734</v>
      </c>
      <c r="S155" s="211" t="s">
        <v>983</v>
      </c>
      <c r="T155" s="212">
        <v>96.531853245075766</v>
      </c>
      <c r="U155" s="20">
        <v>94.318181818181813</v>
      </c>
      <c r="V155" s="20">
        <v>97.727272727272734</v>
      </c>
      <c r="W155" s="20">
        <v>95.833333333333329</v>
      </c>
      <c r="X155" s="20">
        <v>96.590909090909093</v>
      </c>
      <c r="Y155" s="225" t="s">
        <v>1351</v>
      </c>
      <c r="Z155" s="213">
        <v>98.86363636363636</v>
      </c>
    </row>
    <row r="156" spans="1:26" ht="15" customHeight="1">
      <c r="A156" s="66"/>
      <c r="B156" s="76" t="s">
        <v>144</v>
      </c>
      <c r="C156" s="232" t="s">
        <v>955</v>
      </c>
      <c r="D156" s="212">
        <v>96.306938946022726</v>
      </c>
      <c r="E156" s="220">
        <v>94.318181818181813</v>
      </c>
      <c r="F156" s="20">
        <v>95.170454545454547</v>
      </c>
      <c r="G156" s="20">
        <v>96.306818181818187</v>
      </c>
      <c r="H156" s="20">
        <v>98.295454545454547</v>
      </c>
      <c r="I156" s="20">
        <v>97.727272727272734</v>
      </c>
      <c r="J156" s="20">
        <v>96.875</v>
      </c>
      <c r="K156" s="211" t="s">
        <v>941</v>
      </c>
      <c r="L156" s="212">
        <v>94.05568181818181</v>
      </c>
      <c r="M156" s="20">
        <v>89.772727272727266</v>
      </c>
      <c r="N156" s="20">
        <v>89.772727272727266</v>
      </c>
      <c r="O156" s="20">
        <v>94.318181818181813</v>
      </c>
      <c r="P156" s="20">
        <v>98.86363636363636</v>
      </c>
      <c r="Q156" s="20">
        <v>97.727272727272734</v>
      </c>
      <c r="R156" s="20">
        <v>94.318181818181813</v>
      </c>
      <c r="S156" s="211" t="s">
        <v>983</v>
      </c>
      <c r="T156" s="212">
        <v>97.057357988636383</v>
      </c>
      <c r="U156" s="20">
        <v>95.833333333333329</v>
      </c>
      <c r="V156" s="20">
        <v>96.969696969696969</v>
      </c>
      <c r="W156" s="20">
        <v>96.969696969696969</v>
      </c>
      <c r="X156" s="20">
        <v>98.106060606060609</v>
      </c>
      <c r="Y156" s="225" t="s">
        <v>1351</v>
      </c>
      <c r="Z156" s="213">
        <v>97.727272727272734</v>
      </c>
    </row>
    <row r="157" spans="1:26" ht="15" customHeight="1">
      <c r="A157" s="66"/>
      <c r="B157" s="76" t="s">
        <v>147</v>
      </c>
      <c r="C157" s="232" t="s">
        <v>955</v>
      </c>
      <c r="D157" s="212">
        <v>97.004593898295468</v>
      </c>
      <c r="E157" s="220">
        <v>96.306818181818187</v>
      </c>
      <c r="F157" s="20">
        <v>97.727272727272734</v>
      </c>
      <c r="G157" s="20">
        <v>96.306818181818187</v>
      </c>
      <c r="H157" s="20">
        <v>96.306818181818187</v>
      </c>
      <c r="I157" s="20">
        <v>98.86363636363636</v>
      </c>
      <c r="J157" s="20">
        <v>98.295454545454547</v>
      </c>
      <c r="K157" s="211" t="s">
        <v>941</v>
      </c>
      <c r="L157" s="212">
        <v>97.49545454545455</v>
      </c>
      <c r="M157" s="20">
        <v>96.590909090909093</v>
      </c>
      <c r="N157" s="20">
        <v>97.727272727272734</v>
      </c>
      <c r="O157" s="20">
        <v>96.590909090909093</v>
      </c>
      <c r="P157" s="20">
        <v>95.454545454545453</v>
      </c>
      <c r="Q157" s="20">
        <v>98.86363636363636</v>
      </c>
      <c r="R157" s="20">
        <v>100</v>
      </c>
      <c r="S157" s="211" t="s">
        <v>983</v>
      </c>
      <c r="T157" s="212">
        <v>96.840973682575751</v>
      </c>
      <c r="U157" s="20">
        <v>96.212121212121218</v>
      </c>
      <c r="V157" s="20">
        <v>97.727272727272734</v>
      </c>
      <c r="W157" s="20">
        <v>96.212121212121218</v>
      </c>
      <c r="X157" s="20">
        <v>96.590909090909093</v>
      </c>
      <c r="Y157" s="225" t="s">
        <v>1351</v>
      </c>
      <c r="Z157" s="213">
        <v>97.727272727272734</v>
      </c>
    </row>
    <row r="158" spans="1:26" ht="15" customHeight="1">
      <c r="A158" s="66"/>
      <c r="B158" s="76" t="s">
        <v>149</v>
      </c>
      <c r="C158" s="232" t="s">
        <v>955</v>
      </c>
      <c r="D158" s="212">
        <v>96.859114092897713</v>
      </c>
      <c r="E158" s="220">
        <v>97.159090909090907</v>
      </c>
      <c r="F158" s="20">
        <v>97.159090909090907</v>
      </c>
      <c r="G158" s="20">
        <v>96.306818181818187</v>
      </c>
      <c r="H158" s="20">
        <v>96.590909090909093</v>
      </c>
      <c r="I158" s="20">
        <v>96.590909090909093</v>
      </c>
      <c r="J158" s="20">
        <v>97.443181818181813</v>
      </c>
      <c r="K158" s="211" t="s">
        <v>941</v>
      </c>
      <c r="L158" s="212">
        <v>97.580681818181802</v>
      </c>
      <c r="M158" s="20">
        <v>97.727272727272734</v>
      </c>
      <c r="N158" s="20">
        <v>98.86363636363636</v>
      </c>
      <c r="O158" s="20">
        <v>98.86363636363636</v>
      </c>
      <c r="P158" s="20">
        <v>96.590909090909093</v>
      </c>
      <c r="Q158" s="20">
        <v>96.590909090909093</v>
      </c>
      <c r="R158" s="20">
        <v>96.590909090909093</v>
      </c>
      <c r="S158" s="211" t="s">
        <v>983</v>
      </c>
      <c r="T158" s="212">
        <v>96.618591517803026</v>
      </c>
      <c r="U158" s="20">
        <v>96.969696969696969</v>
      </c>
      <c r="V158" s="20">
        <v>96.590909090909093</v>
      </c>
      <c r="W158" s="20">
        <v>95.454545454545453</v>
      </c>
      <c r="X158" s="20">
        <v>96.590909090909093</v>
      </c>
      <c r="Y158" s="225" t="s">
        <v>1351</v>
      </c>
      <c r="Z158" s="213">
        <v>97.727272727272734</v>
      </c>
    </row>
    <row r="159" spans="1:26" ht="15" customHeight="1">
      <c r="A159" s="66"/>
      <c r="B159" s="76" t="s">
        <v>129</v>
      </c>
      <c r="C159" s="232" t="s">
        <v>983</v>
      </c>
      <c r="D159" s="212">
        <v>99.312047853409098</v>
      </c>
      <c r="E159" s="220">
        <v>98.484848484848484</v>
      </c>
      <c r="F159" s="20">
        <v>99.621212121212125</v>
      </c>
      <c r="G159" s="20">
        <v>99.242424242424249</v>
      </c>
      <c r="H159" s="20">
        <v>99.242424242424249</v>
      </c>
      <c r="I159" s="20">
        <v>100</v>
      </c>
      <c r="J159" s="20">
        <v>99.621212121212125</v>
      </c>
      <c r="K159" s="211" t="s">
        <v>941</v>
      </c>
      <c r="L159" s="212">
        <v>98.642045454545453</v>
      </c>
      <c r="M159" s="20">
        <v>96.590909090909093</v>
      </c>
      <c r="N159" s="20">
        <v>98.86363636363636</v>
      </c>
      <c r="O159" s="20">
        <v>98.86363636363636</v>
      </c>
      <c r="P159" s="20">
        <v>97.727272727272734</v>
      </c>
      <c r="Q159" s="20">
        <v>100</v>
      </c>
      <c r="R159" s="20">
        <v>100</v>
      </c>
      <c r="S159" s="211" t="s">
        <v>845</v>
      </c>
      <c r="T159" s="212">
        <v>99.647049052840899</v>
      </c>
      <c r="U159" s="20">
        <v>99.431818181818187</v>
      </c>
      <c r="V159" s="20">
        <v>100</v>
      </c>
      <c r="W159" s="20">
        <v>99.431818181818187</v>
      </c>
      <c r="X159" s="20">
        <v>100</v>
      </c>
      <c r="Y159" s="225" t="s">
        <v>1351</v>
      </c>
      <c r="Z159" s="213">
        <v>99.431818181818187</v>
      </c>
    </row>
    <row r="160" spans="1:26" ht="15" customHeight="1">
      <c r="A160" s="66"/>
      <c r="B160" s="76" t="s">
        <v>130</v>
      </c>
      <c r="C160" s="232" t="s">
        <v>983</v>
      </c>
      <c r="D160" s="212">
        <v>97.658345328030293</v>
      </c>
      <c r="E160" s="220">
        <v>94.696969696969703</v>
      </c>
      <c r="F160" s="20">
        <v>98.86363636363636</v>
      </c>
      <c r="G160" s="20">
        <v>97.348484848484844</v>
      </c>
      <c r="H160" s="20">
        <v>99.621212121212125</v>
      </c>
      <c r="I160" s="20">
        <v>96.590909090909093</v>
      </c>
      <c r="J160" s="20">
        <v>98.86363636363636</v>
      </c>
      <c r="K160" s="211" t="s">
        <v>941</v>
      </c>
      <c r="L160" s="212">
        <v>97.640909090909091</v>
      </c>
      <c r="M160" s="20">
        <v>97.727272727272734</v>
      </c>
      <c r="N160" s="20">
        <v>100</v>
      </c>
      <c r="O160" s="20">
        <v>95.454545454545453</v>
      </c>
      <c r="P160" s="20">
        <v>98.86363636363636</v>
      </c>
      <c r="Q160" s="20">
        <v>96.590909090909093</v>
      </c>
      <c r="R160" s="20">
        <v>97.727272727272734</v>
      </c>
      <c r="S160" s="211" t="s">
        <v>845</v>
      </c>
      <c r="T160" s="212">
        <v>97.667063446590916</v>
      </c>
      <c r="U160" s="20">
        <v>93.181818181818187</v>
      </c>
      <c r="V160" s="20">
        <v>98.295454545454547</v>
      </c>
      <c r="W160" s="20">
        <v>98.295454545454547</v>
      </c>
      <c r="X160" s="20">
        <v>100</v>
      </c>
      <c r="Y160" s="225" t="s">
        <v>1351</v>
      </c>
      <c r="Z160" s="213">
        <v>99.431818181818187</v>
      </c>
    </row>
    <row r="161" spans="1:26" ht="15" customHeight="1">
      <c r="A161" s="66"/>
      <c r="B161" s="76" t="s">
        <v>131</v>
      </c>
      <c r="C161" s="232" t="s">
        <v>983</v>
      </c>
      <c r="D161" s="212">
        <v>95.984151347727277</v>
      </c>
      <c r="E161" s="220">
        <v>94.318181818181813</v>
      </c>
      <c r="F161" s="20">
        <v>96.969696969696969</v>
      </c>
      <c r="G161" s="20">
        <v>95.454545454545453</v>
      </c>
      <c r="H161" s="20">
        <v>97.348484848484844</v>
      </c>
      <c r="I161" s="20">
        <v>95.454545454545453</v>
      </c>
      <c r="J161" s="20">
        <v>96.969696969696969</v>
      </c>
      <c r="K161" s="211" t="s">
        <v>941</v>
      </c>
      <c r="L161" s="212">
        <v>97.169318181818198</v>
      </c>
      <c r="M161" s="20">
        <v>96.590909090909093</v>
      </c>
      <c r="N161" s="20">
        <v>98.86363636363636</v>
      </c>
      <c r="O161" s="20">
        <v>98.86363636363636</v>
      </c>
      <c r="P161" s="20">
        <v>96.590909090909093</v>
      </c>
      <c r="Q161" s="20">
        <v>95.454545454545453</v>
      </c>
      <c r="R161" s="20">
        <v>96.590909090909093</v>
      </c>
      <c r="S161" s="211" t="s">
        <v>845</v>
      </c>
      <c r="T161" s="212">
        <v>95.391567930681816</v>
      </c>
      <c r="U161" s="20">
        <v>93.181818181818187</v>
      </c>
      <c r="V161" s="20">
        <v>96.022727272727266</v>
      </c>
      <c r="W161" s="20">
        <v>93.75</v>
      </c>
      <c r="X161" s="20">
        <v>97.727272727272734</v>
      </c>
      <c r="Y161" s="225" t="s">
        <v>1351</v>
      </c>
      <c r="Z161" s="213">
        <v>97.159090909090907</v>
      </c>
    </row>
    <row r="162" spans="1:26" ht="15" customHeight="1">
      <c r="A162" s="66"/>
      <c r="B162" s="76" t="s">
        <v>133</v>
      </c>
      <c r="C162" s="232" t="s">
        <v>983</v>
      </c>
      <c r="D162" s="212">
        <v>98.000527350378789</v>
      </c>
      <c r="E162" s="220">
        <v>97.727272727272734</v>
      </c>
      <c r="F162" s="20">
        <v>96.969696969696969</v>
      </c>
      <c r="G162" s="20">
        <v>97.348484848484844</v>
      </c>
      <c r="H162" s="20">
        <v>98.86363636363636</v>
      </c>
      <c r="I162" s="20">
        <v>100</v>
      </c>
      <c r="J162" s="20">
        <v>98.86363636363636</v>
      </c>
      <c r="K162" s="211" t="s">
        <v>941</v>
      </c>
      <c r="L162" s="212">
        <v>98.639772727272714</v>
      </c>
      <c r="M162" s="20">
        <v>97.727272727272734</v>
      </c>
      <c r="N162" s="20">
        <v>97.727272727272734</v>
      </c>
      <c r="O162" s="20">
        <v>97.727272727272734</v>
      </c>
      <c r="P162" s="20">
        <v>100</v>
      </c>
      <c r="Q162" s="20">
        <v>100</v>
      </c>
      <c r="R162" s="20">
        <v>98.86363636363636</v>
      </c>
      <c r="S162" s="211" t="s">
        <v>845</v>
      </c>
      <c r="T162" s="212">
        <v>97.680904661931834</v>
      </c>
      <c r="U162" s="20">
        <v>97.727272727272734</v>
      </c>
      <c r="V162" s="20">
        <v>96.590909090909093</v>
      </c>
      <c r="W162" s="20">
        <v>97.159090909090907</v>
      </c>
      <c r="X162" s="20">
        <v>98.295454545454547</v>
      </c>
      <c r="Y162" s="225" t="s">
        <v>1351</v>
      </c>
      <c r="Z162" s="213">
        <v>98.86363636363636</v>
      </c>
    </row>
    <row r="163" spans="1:26" ht="15" customHeight="1">
      <c r="A163" s="66"/>
      <c r="B163" s="76" t="s">
        <v>134</v>
      </c>
      <c r="C163" s="232" t="s">
        <v>983</v>
      </c>
      <c r="D163" s="212">
        <v>98.657349684090903</v>
      </c>
      <c r="E163" s="220">
        <v>97.348484848484844</v>
      </c>
      <c r="F163" s="20">
        <v>99.621212121212125</v>
      </c>
      <c r="G163" s="20">
        <v>98.484848484848484</v>
      </c>
      <c r="H163" s="20">
        <v>98.86363636363636</v>
      </c>
      <c r="I163" s="20">
        <v>97.727272727272734</v>
      </c>
      <c r="J163" s="20">
        <v>99.621212121212125</v>
      </c>
      <c r="K163" s="211" t="s">
        <v>941</v>
      </c>
      <c r="L163" s="212">
        <v>98.597727272727283</v>
      </c>
      <c r="M163" s="20">
        <v>96.590909090909093</v>
      </c>
      <c r="N163" s="20">
        <v>100</v>
      </c>
      <c r="O163" s="20">
        <v>98.86363636363636</v>
      </c>
      <c r="P163" s="20">
        <v>100</v>
      </c>
      <c r="Q163" s="20">
        <v>97.727272727272734</v>
      </c>
      <c r="R163" s="20">
        <v>98.86363636363636</v>
      </c>
      <c r="S163" s="211" t="s">
        <v>845</v>
      </c>
      <c r="T163" s="212">
        <v>98.687160889772713</v>
      </c>
      <c r="U163" s="20">
        <v>97.727272727272734</v>
      </c>
      <c r="V163" s="20">
        <v>99.431818181818187</v>
      </c>
      <c r="W163" s="20">
        <v>98.295454545454547</v>
      </c>
      <c r="X163" s="20">
        <v>98.295454545454547</v>
      </c>
      <c r="Y163" s="225" t="s">
        <v>1351</v>
      </c>
      <c r="Z163" s="213">
        <v>100</v>
      </c>
    </row>
    <row r="164" spans="1:26" ht="15" customHeight="1">
      <c r="A164" s="66"/>
      <c r="B164" s="76" t="s">
        <v>135</v>
      </c>
      <c r="C164" s="232" t="s">
        <v>983</v>
      </c>
      <c r="D164" s="212">
        <v>95.917230464772729</v>
      </c>
      <c r="E164" s="220">
        <v>95.075757575757578</v>
      </c>
      <c r="F164" s="20">
        <v>95.454545454545453</v>
      </c>
      <c r="G164" s="20">
        <v>95.075757575757578</v>
      </c>
      <c r="H164" s="20">
        <v>97.727272727272734</v>
      </c>
      <c r="I164" s="20">
        <v>92.045454545454547</v>
      </c>
      <c r="J164" s="20">
        <v>97.727272727272734</v>
      </c>
      <c r="K164" s="211" t="s">
        <v>941</v>
      </c>
      <c r="L164" s="212">
        <v>94.547727272727286</v>
      </c>
      <c r="M164" s="20">
        <v>96.590909090909093</v>
      </c>
      <c r="N164" s="20">
        <v>92.045454545454547</v>
      </c>
      <c r="O164" s="20">
        <v>92.045454545454547</v>
      </c>
      <c r="P164" s="20">
        <v>97.727272727272734</v>
      </c>
      <c r="Q164" s="20">
        <v>92.045454545454547</v>
      </c>
      <c r="R164" s="20">
        <v>97.727272727272734</v>
      </c>
      <c r="S164" s="211" t="s">
        <v>845</v>
      </c>
      <c r="T164" s="212">
        <v>96.601982060795478</v>
      </c>
      <c r="U164" s="20">
        <v>94.318181818181813</v>
      </c>
      <c r="V164" s="20">
        <v>97.159090909090907</v>
      </c>
      <c r="W164" s="20">
        <v>96.590909090909093</v>
      </c>
      <c r="X164" s="20">
        <v>97.727272727272734</v>
      </c>
      <c r="Y164" s="225" t="s">
        <v>1351</v>
      </c>
      <c r="Z164" s="213">
        <v>97.727272727272734</v>
      </c>
    </row>
    <row r="165" spans="1:26" ht="15" customHeight="1">
      <c r="A165" s="66"/>
      <c r="B165" s="76" t="s">
        <v>137</v>
      </c>
      <c r="C165" s="232" t="s">
        <v>983</v>
      </c>
      <c r="D165" s="212">
        <v>96.543432804924251</v>
      </c>
      <c r="E165" s="220">
        <v>94.318181818181813</v>
      </c>
      <c r="F165" s="20">
        <v>96.590909090909093</v>
      </c>
      <c r="G165" s="20">
        <v>96.212121212121218</v>
      </c>
      <c r="H165" s="20">
        <v>97.727272727272734</v>
      </c>
      <c r="I165" s="20">
        <v>96.590909090909093</v>
      </c>
      <c r="J165" s="20">
        <v>98.484848484848484</v>
      </c>
      <c r="K165" s="211" t="s">
        <v>941</v>
      </c>
      <c r="L165" s="212">
        <v>96.520454545454541</v>
      </c>
      <c r="M165" s="20">
        <v>93.181818181818187</v>
      </c>
      <c r="N165" s="20">
        <v>97.727272727272734</v>
      </c>
      <c r="O165" s="20">
        <v>97.727272727272734</v>
      </c>
      <c r="P165" s="20">
        <v>96.590909090909093</v>
      </c>
      <c r="Q165" s="20">
        <v>96.590909090909093</v>
      </c>
      <c r="R165" s="20">
        <v>97.727272727272734</v>
      </c>
      <c r="S165" s="211" t="s">
        <v>845</v>
      </c>
      <c r="T165" s="212">
        <v>96.554921934659106</v>
      </c>
      <c r="U165" s="20">
        <v>94.88636363636364</v>
      </c>
      <c r="V165" s="20">
        <v>96.022727272727266</v>
      </c>
      <c r="W165" s="20">
        <v>95.454545454545453</v>
      </c>
      <c r="X165" s="20">
        <v>98.295454545454547</v>
      </c>
      <c r="Y165" s="225" t="s">
        <v>1351</v>
      </c>
      <c r="Z165" s="213">
        <v>98.86363636363636</v>
      </c>
    </row>
    <row r="166" spans="1:26" ht="15" customHeight="1">
      <c r="A166" s="66"/>
      <c r="B166" s="76" t="s">
        <v>138</v>
      </c>
      <c r="C166" s="232" t="s">
        <v>983</v>
      </c>
      <c r="D166" s="212">
        <v>98.959839257575752</v>
      </c>
      <c r="E166" s="220">
        <v>98.484848484848484</v>
      </c>
      <c r="F166" s="20">
        <v>98.484848484848484</v>
      </c>
      <c r="G166" s="20">
        <v>99.242424242424249</v>
      </c>
      <c r="H166" s="20">
        <v>99.621212121212125</v>
      </c>
      <c r="I166" s="20">
        <v>100</v>
      </c>
      <c r="J166" s="20">
        <v>98.86363636363636</v>
      </c>
      <c r="K166" s="211" t="s">
        <v>941</v>
      </c>
      <c r="L166" s="212">
        <v>99.584090909090904</v>
      </c>
      <c r="M166" s="20">
        <v>97.727272727272734</v>
      </c>
      <c r="N166" s="20">
        <v>100</v>
      </c>
      <c r="O166" s="20">
        <v>100</v>
      </c>
      <c r="P166" s="20">
        <v>100</v>
      </c>
      <c r="Q166" s="20">
        <v>100</v>
      </c>
      <c r="R166" s="20">
        <v>100</v>
      </c>
      <c r="S166" s="211" t="s">
        <v>845</v>
      </c>
      <c r="T166" s="212">
        <v>98.64771343181819</v>
      </c>
      <c r="U166" s="20">
        <v>98.86363636363636</v>
      </c>
      <c r="V166" s="20">
        <v>97.727272727272734</v>
      </c>
      <c r="W166" s="20">
        <v>98.86363636363636</v>
      </c>
      <c r="X166" s="20">
        <v>99.431818181818187</v>
      </c>
      <c r="Y166" s="225" t="s">
        <v>1351</v>
      </c>
      <c r="Z166" s="213">
        <v>98.295454545454547</v>
      </c>
    </row>
    <row r="167" spans="1:26" ht="15" customHeight="1">
      <c r="A167" s="66"/>
      <c r="B167" s="76" t="s">
        <v>139</v>
      </c>
      <c r="C167" s="232" t="s">
        <v>983</v>
      </c>
      <c r="D167" s="212">
        <v>95.365118296212117</v>
      </c>
      <c r="E167" s="220">
        <v>93.939393939393938</v>
      </c>
      <c r="F167" s="20">
        <v>94.696969696969703</v>
      </c>
      <c r="G167" s="20">
        <v>95.454545454545453</v>
      </c>
      <c r="H167" s="20">
        <v>96.590909090909093</v>
      </c>
      <c r="I167" s="20">
        <v>97.727272727272734</v>
      </c>
      <c r="J167" s="20">
        <v>96.969696969696969</v>
      </c>
      <c r="K167" s="211" t="s">
        <v>941</v>
      </c>
      <c r="L167" s="212">
        <v>98.786363636363646</v>
      </c>
      <c r="M167" s="20">
        <v>97.727272727272734</v>
      </c>
      <c r="N167" s="20">
        <v>98.86363636363636</v>
      </c>
      <c r="O167" s="20">
        <v>98.86363636363636</v>
      </c>
      <c r="P167" s="20">
        <v>100</v>
      </c>
      <c r="Q167" s="20">
        <v>97.727272727272734</v>
      </c>
      <c r="R167" s="20">
        <v>100</v>
      </c>
      <c r="S167" s="211" t="s">
        <v>845</v>
      </c>
      <c r="T167" s="212">
        <v>93.654495626136352</v>
      </c>
      <c r="U167" s="20">
        <v>92.045454545454547</v>
      </c>
      <c r="V167" s="20">
        <v>92.61363636363636</v>
      </c>
      <c r="W167" s="20">
        <v>93.75</v>
      </c>
      <c r="X167" s="20">
        <v>94.88636363636364</v>
      </c>
      <c r="Y167" s="225" t="s">
        <v>1351</v>
      </c>
      <c r="Z167" s="213">
        <v>95.454545454545453</v>
      </c>
    </row>
    <row r="168" spans="1:26" ht="15" customHeight="1">
      <c r="A168" s="66"/>
      <c r="B168" s="76" t="s">
        <v>141</v>
      </c>
      <c r="C168" s="232" t="s">
        <v>955</v>
      </c>
      <c r="D168" s="212">
        <v>97.384204406818199</v>
      </c>
      <c r="E168" s="220">
        <v>97.443181818181813</v>
      </c>
      <c r="F168" s="20">
        <v>96.875</v>
      </c>
      <c r="G168" s="20">
        <v>97.443181818181813</v>
      </c>
      <c r="H168" s="20">
        <v>97.443181818181813</v>
      </c>
      <c r="I168" s="20">
        <v>92.045454545454547</v>
      </c>
      <c r="J168" s="20">
        <v>98.579545454545453</v>
      </c>
      <c r="K168" s="211" t="s">
        <v>941</v>
      </c>
      <c r="L168" s="212">
        <v>94.727272727272734</v>
      </c>
      <c r="M168" s="20">
        <v>96.590909090909093</v>
      </c>
      <c r="N168" s="20">
        <v>94.318181818181813</v>
      </c>
      <c r="O168" s="20">
        <v>96.590909090909093</v>
      </c>
      <c r="P168" s="20">
        <v>92.045454545454547</v>
      </c>
      <c r="Q168" s="20">
        <v>92.045454545454547</v>
      </c>
      <c r="R168" s="20">
        <v>96.590909090909093</v>
      </c>
      <c r="S168" s="211" t="s">
        <v>983</v>
      </c>
      <c r="T168" s="212">
        <v>98.269848299999992</v>
      </c>
      <c r="U168" s="20">
        <v>97.727272727272734</v>
      </c>
      <c r="V168" s="20">
        <v>97.727272727272734</v>
      </c>
      <c r="W168" s="20">
        <v>97.727272727272734</v>
      </c>
      <c r="X168" s="20">
        <v>99.242424242424249</v>
      </c>
      <c r="Y168" s="225" t="s">
        <v>1351</v>
      </c>
      <c r="Z168" s="213">
        <v>99.242424242424249</v>
      </c>
    </row>
    <row r="169" spans="1:26" ht="15" customHeight="1">
      <c r="A169" s="66"/>
      <c r="B169" s="76" t="s">
        <v>142</v>
      </c>
      <c r="C169" s="232" t="s">
        <v>983</v>
      </c>
      <c r="D169" s="212">
        <v>98.102281493939401</v>
      </c>
      <c r="E169" s="220">
        <v>97.727272727272734</v>
      </c>
      <c r="F169" s="20">
        <v>97.727272727272734</v>
      </c>
      <c r="G169" s="20">
        <v>98.86363636363636</v>
      </c>
      <c r="H169" s="20">
        <v>98.484848484848484</v>
      </c>
      <c r="I169" s="20">
        <v>96.590909090909093</v>
      </c>
      <c r="J169" s="20">
        <v>98.106060606060609</v>
      </c>
      <c r="K169" s="211" t="s">
        <v>941</v>
      </c>
      <c r="L169" s="212">
        <v>97.760227272727292</v>
      </c>
      <c r="M169" s="20">
        <v>98.86363636363636</v>
      </c>
      <c r="N169" s="20">
        <v>98.86363636363636</v>
      </c>
      <c r="O169" s="20">
        <v>97.727272727272734</v>
      </c>
      <c r="P169" s="20">
        <v>98.86363636363636</v>
      </c>
      <c r="Q169" s="20">
        <v>96.590909090909093</v>
      </c>
      <c r="R169" s="20">
        <v>95.454545454545453</v>
      </c>
      <c r="S169" s="211" t="s">
        <v>845</v>
      </c>
      <c r="T169" s="212">
        <v>98.273308604545477</v>
      </c>
      <c r="U169" s="20">
        <v>97.159090909090907</v>
      </c>
      <c r="V169" s="20">
        <v>97.159090909090907</v>
      </c>
      <c r="W169" s="20">
        <v>99.431818181818187</v>
      </c>
      <c r="X169" s="20">
        <v>98.295454545454547</v>
      </c>
      <c r="Y169" s="225" t="s">
        <v>1351</v>
      </c>
      <c r="Z169" s="213">
        <v>99.431818181818187</v>
      </c>
    </row>
    <row r="170" spans="1:26" ht="15" customHeight="1">
      <c r="A170" s="66"/>
      <c r="B170" s="76" t="s">
        <v>143</v>
      </c>
      <c r="C170" s="232" t="s">
        <v>983</v>
      </c>
      <c r="D170" s="212">
        <v>98.188019045833329</v>
      </c>
      <c r="E170" s="220">
        <v>98.106060606060609</v>
      </c>
      <c r="F170" s="20">
        <v>96.969696969696969</v>
      </c>
      <c r="G170" s="20">
        <v>98.484848484848484</v>
      </c>
      <c r="H170" s="20">
        <v>98.86363636363636</v>
      </c>
      <c r="I170" s="20">
        <v>100</v>
      </c>
      <c r="J170" s="20">
        <v>98.484848484848484</v>
      </c>
      <c r="K170" s="211" t="s">
        <v>941</v>
      </c>
      <c r="L170" s="212">
        <v>99.818181818181813</v>
      </c>
      <c r="M170" s="20">
        <v>100</v>
      </c>
      <c r="N170" s="20">
        <v>98.86363636363636</v>
      </c>
      <c r="O170" s="20">
        <v>100</v>
      </c>
      <c r="P170" s="20">
        <v>100</v>
      </c>
      <c r="Q170" s="20">
        <v>100</v>
      </c>
      <c r="R170" s="20">
        <v>100</v>
      </c>
      <c r="S170" s="211" t="s">
        <v>845</v>
      </c>
      <c r="T170" s="212">
        <v>97.372937659659087</v>
      </c>
      <c r="U170" s="20">
        <v>97.159090909090907</v>
      </c>
      <c r="V170" s="20">
        <v>96.022727272727266</v>
      </c>
      <c r="W170" s="20">
        <v>97.727272727272734</v>
      </c>
      <c r="X170" s="20">
        <v>98.295454545454547</v>
      </c>
      <c r="Y170" s="225" t="s">
        <v>1351</v>
      </c>
      <c r="Z170" s="213">
        <v>97.727272727272734</v>
      </c>
    </row>
    <row r="171" spans="1:26" ht="15" customHeight="1">
      <c r="A171" s="66"/>
      <c r="B171" s="76" t="s">
        <v>145</v>
      </c>
      <c r="C171" s="232" t="s">
        <v>983</v>
      </c>
      <c r="D171" s="212">
        <v>97.099326855303019</v>
      </c>
      <c r="E171" s="220">
        <v>96.212121212121218</v>
      </c>
      <c r="F171" s="20">
        <v>96.590909090909093</v>
      </c>
      <c r="G171" s="20">
        <v>96.969696969696969</v>
      </c>
      <c r="H171" s="20">
        <v>98.484848484848484</v>
      </c>
      <c r="I171" s="20">
        <v>98.86363636363636</v>
      </c>
      <c r="J171" s="20">
        <v>97.348484848484844</v>
      </c>
      <c r="K171" s="211" t="s">
        <v>941</v>
      </c>
      <c r="L171" s="212">
        <v>98.482954545454547</v>
      </c>
      <c r="M171" s="20">
        <v>97.727272727272734</v>
      </c>
      <c r="N171" s="20">
        <v>97.727272727272734</v>
      </c>
      <c r="O171" s="20">
        <v>98.86363636363636</v>
      </c>
      <c r="P171" s="20">
        <v>100</v>
      </c>
      <c r="Q171" s="20">
        <v>98.86363636363636</v>
      </c>
      <c r="R171" s="20">
        <v>97.727272727272734</v>
      </c>
      <c r="S171" s="211" t="s">
        <v>845</v>
      </c>
      <c r="T171" s="212">
        <v>96.407513010227277</v>
      </c>
      <c r="U171" s="20">
        <v>95.454545454545453</v>
      </c>
      <c r="V171" s="20">
        <v>96.022727272727266</v>
      </c>
      <c r="W171" s="20">
        <v>96.022727272727266</v>
      </c>
      <c r="X171" s="20">
        <v>97.727272727272734</v>
      </c>
      <c r="Y171" s="225" t="s">
        <v>1351</v>
      </c>
      <c r="Z171" s="213">
        <v>97.159090909090907</v>
      </c>
    </row>
    <row r="172" spans="1:26" ht="15" customHeight="1">
      <c r="A172" s="66"/>
      <c r="B172" s="76" t="s">
        <v>146</v>
      </c>
      <c r="C172" s="232" t="s">
        <v>983</v>
      </c>
      <c r="D172" s="212">
        <v>96.705608920833342</v>
      </c>
      <c r="E172" s="220">
        <v>96.212121212121218</v>
      </c>
      <c r="F172" s="20">
        <v>96.590909090909093</v>
      </c>
      <c r="G172" s="20">
        <v>96.969696969696969</v>
      </c>
      <c r="H172" s="20">
        <v>97.348484848484844</v>
      </c>
      <c r="I172" s="20">
        <v>96.590909090909093</v>
      </c>
      <c r="J172" s="20">
        <v>96.212121212121218</v>
      </c>
      <c r="K172" s="211" t="s">
        <v>941</v>
      </c>
      <c r="L172" s="212">
        <v>96.028409090909093</v>
      </c>
      <c r="M172" s="20">
        <v>95.454545454545453</v>
      </c>
      <c r="N172" s="20">
        <v>94.318181818181813</v>
      </c>
      <c r="O172" s="20">
        <v>96.590909090909093</v>
      </c>
      <c r="P172" s="20">
        <v>97.727272727272734</v>
      </c>
      <c r="Q172" s="20">
        <v>96.590909090909093</v>
      </c>
      <c r="R172" s="20">
        <v>95.454545454545453</v>
      </c>
      <c r="S172" s="211" t="s">
        <v>845</v>
      </c>
      <c r="T172" s="212">
        <v>97.044208835795459</v>
      </c>
      <c r="U172" s="20">
        <v>96.590909090909093</v>
      </c>
      <c r="V172" s="20">
        <v>97.727272727272734</v>
      </c>
      <c r="W172" s="20">
        <v>97.159090909090907</v>
      </c>
      <c r="X172" s="20">
        <v>97.159090909090907</v>
      </c>
      <c r="Y172" s="225" t="s">
        <v>1351</v>
      </c>
      <c r="Z172" s="213">
        <v>96.590909090909093</v>
      </c>
    </row>
    <row r="173" spans="1:26" ht="15" customHeight="1">
      <c r="A173" s="66"/>
      <c r="B173" s="76" t="s">
        <v>148</v>
      </c>
      <c r="C173" s="232" t="s">
        <v>955</v>
      </c>
      <c r="D173" s="212">
        <v>97.230040277556824</v>
      </c>
      <c r="E173" s="220">
        <v>96.306818181818187</v>
      </c>
      <c r="F173" s="20">
        <v>97.443181818181813</v>
      </c>
      <c r="G173" s="20">
        <v>96.306818181818187</v>
      </c>
      <c r="H173" s="20">
        <v>97.727272727272734</v>
      </c>
      <c r="I173" s="20">
        <v>97.727272727272734</v>
      </c>
      <c r="J173" s="20">
        <v>98.86363636363636</v>
      </c>
      <c r="K173" s="211" t="s">
        <v>941</v>
      </c>
      <c r="L173" s="212">
        <v>97.815909090909088</v>
      </c>
      <c r="M173" s="20">
        <v>96.590909090909093</v>
      </c>
      <c r="N173" s="20">
        <v>97.727272727272734</v>
      </c>
      <c r="O173" s="20">
        <v>96.590909090909093</v>
      </c>
      <c r="P173" s="20">
        <v>100</v>
      </c>
      <c r="Q173" s="20">
        <v>97.727272727272734</v>
      </c>
      <c r="R173" s="20">
        <v>98.86363636363636</v>
      </c>
      <c r="S173" s="211" t="s">
        <v>983</v>
      </c>
      <c r="T173" s="212">
        <v>97.034750673106061</v>
      </c>
      <c r="U173" s="20">
        <v>96.212121212121218</v>
      </c>
      <c r="V173" s="20">
        <v>97.348484848484844</v>
      </c>
      <c r="W173" s="20">
        <v>96.212121212121218</v>
      </c>
      <c r="X173" s="20">
        <v>96.969696969696969</v>
      </c>
      <c r="Y173" s="225" t="s">
        <v>1351</v>
      </c>
      <c r="Z173" s="213">
        <v>98.86363636363636</v>
      </c>
    </row>
    <row r="174" spans="1:26" ht="15" customHeight="1">
      <c r="A174" s="66"/>
      <c r="B174" s="76" t="s">
        <v>150</v>
      </c>
      <c r="C174" s="232" t="s">
        <v>983</v>
      </c>
      <c r="D174" s="212">
        <v>97.245602645454539</v>
      </c>
      <c r="E174" s="220">
        <v>95.075757575757578</v>
      </c>
      <c r="F174" s="20">
        <v>97.727272727272734</v>
      </c>
      <c r="G174" s="20">
        <v>96.590909090909093</v>
      </c>
      <c r="H174" s="20">
        <v>98.106060606060609</v>
      </c>
      <c r="I174" s="20">
        <v>95.454545454545453</v>
      </c>
      <c r="J174" s="20">
        <v>100</v>
      </c>
      <c r="K174" s="211" t="s">
        <v>941</v>
      </c>
      <c r="L174" s="212">
        <v>96.851136363636357</v>
      </c>
      <c r="M174" s="20">
        <v>93.181818181818187</v>
      </c>
      <c r="N174" s="20">
        <v>97.727272727272734</v>
      </c>
      <c r="O174" s="20">
        <v>98.86363636363636</v>
      </c>
      <c r="P174" s="20">
        <v>96.590909090909093</v>
      </c>
      <c r="Q174" s="20">
        <v>95.454545454545453</v>
      </c>
      <c r="R174" s="20">
        <v>100</v>
      </c>
      <c r="S174" s="211" t="s">
        <v>845</v>
      </c>
      <c r="T174" s="212">
        <v>97.442835786363631</v>
      </c>
      <c r="U174" s="20">
        <v>96.022727272727266</v>
      </c>
      <c r="V174" s="20">
        <v>97.727272727272734</v>
      </c>
      <c r="W174" s="20">
        <v>95.454545454545453</v>
      </c>
      <c r="X174" s="20">
        <v>98.86363636363636</v>
      </c>
      <c r="Y174" s="225" t="s">
        <v>1351</v>
      </c>
      <c r="Z174" s="213">
        <v>100</v>
      </c>
    </row>
    <row r="175" spans="1:26" ht="15" customHeight="1">
      <c r="A175" s="66"/>
      <c r="B175" s="76" t="s">
        <v>151</v>
      </c>
      <c r="C175" s="232" t="s">
        <v>983</v>
      </c>
      <c r="D175" s="212">
        <v>97.75949553333335</v>
      </c>
      <c r="E175" s="220">
        <v>96.212121212121218</v>
      </c>
      <c r="F175" s="20">
        <v>97.727272727272734</v>
      </c>
      <c r="G175" s="20">
        <v>97.348484848484844</v>
      </c>
      <c r="H175" s="20">
        <v>98.86363636363636</v>
      </c>
      <c r="I175" s="20">
        <v>100</v>
      </c>
      <c r="J175" s="20">
        <v>98.484848484848484</v>
      </c>
      <c r="K175" s="211" t="s">
        <v>941</v>
      </c>
      <c r="L175" s="212">
        <v>98.43295454545455</v>
      </c>
      <c r="M175" s="20">
        <v>95.454545454545453</v>
      </c>
      <c r="N175" s="20">
        <v>97.727272727272734</v>
      </c>
      <c r="O175" s="20">
        <v>98.86363636363636</v>
      </c>
      <c r="P175" s="20">
        <v>100</v>
      </c>
      <c r="Q175" s="20">
        <v>100</v>
      </c>
      <c r="R175" s="20">
        <v>98.86363636363636</v>
      </c>
      <c r="S175" s="211" t="s">
        <v>845</v>
      </c>
      <c r="T175" s="212">
        <v>97.422766027272743</v>
      </c>
      <c r="U175" s="20">
        <v>96.590909090909093</v>
      </c>
      <c r="V175" s="20">
        <v>97.727272727272734</v>
      </c>
      <c r="W175" s="20">
        <v>96.590909090909093</v>
      </c>
      <c r="X175" s="20">
        <v>98.295454545454547</v>
      </c>
      <c r="Y175" s="225" t="s">
        <v>1351</v>
      </c>
      <c r="Z175" s="213">
        <v>98.295454545454547</v>
      </c>
    </row>
    <row r="176" spans="1:26" ht="15" customHeight="1">
      <c r="A176" s="66"/>
      <c r="B176" s="79" t="s">
        <v>152</v>
      </c>
      <c r="C176" s="233" t="s">
        <v>983</v>
      </c>
      <c r="D176" s="215">
        <v>96.234199331439399</v>
      </c>
      <c r="E176" s="221">
        <v>95.454545454545453</v>
      </c>
      <c r="F176" s="136">
        <v>96.590909090909093</v>
      </c>
      <c r="G176" s="136">
        <v>95.833333333333329</v>
      </c>
      <c r="H176" s="136">
        <v>96.590909090909093</v>
      </c>
      <c r="I176" s="136">
        <v>93.181818181818187</v>
      </c>
      <c r="J176" s="136">
        <v>97.727272727272734</v>
      </c>
      <c r="K176" s="214" t="s">
        <v>941</v>
      </c>
      <c r="L176" s="215">
        <v>94.992045454545448</v>
      </c>
      <c r="M176" s="136">
        <v>95.454545454545453</v>
      </c>
      <c r="N176" s="136">
        <v>95.454545454545453</v>
      </c>
      <c r="O176" s="136">
        <v>94.318181818181813</v>
      </c>
      <c r="P176" s="136">
        <v>94.318181818181813</v>
      </c>
      <c r="Q176" s="136">
        <v>93.181818181818187</v>
      </c>
      <c r="R176" s="136">
        <v>97.727272727272734</v>
      </c>
      <c r="S176" s="214" t="s">
        <v>845</v>
      </c>
      <c r="T176" s="215">
        <v>96.855276269886375</v>
      </c>
      <c r="U176" s="136">
        <v>95.454545454545453</v>
      </c>
      <c r="V176" s="136">
        <v>97.159090909090907</v>
      </c>
      <c r="W176" s="136">
        <v>96.590909090909093</v>
      </c>
      <c r="X176" s="136">
        <v>97.727272727272734</v>
      </c>
      <c r="Y176" s="226" t="s">
        <v>1351</v>
      </c>
      <c r="Z176" s="216">
        <v>97.727272727272734</v>
      </c>
    </row>
    <row r="177" spans="1:26" ht="15" customHeight="1" thickBot="1">
      <c r="A177" s="67"/>
      <c r="B177" s="77" t="s">
        <v>589</v>
      </c>
      <c r="C177" s="235" t="s">
        <v>983</v>
      </c>
      <c r="D177" s="218">
        <v>97.068742387121205</v>
      </c>
      <c r="E177" s="222">
        <v>96.590909090909093</v>
      </c>
      <c r="F177" s="29">
        <v>96.969696969696969</v>
      </c>
      <c r="G177" s="29">
        <v>96.969696969696969</v>
      </c>
      <c r="H177" s="29">
        <v>96.969696969696969</v>
      </c>
      <c r="I177" s="29">
        <v>98.86363636363636</v>
      </c>
      <c r="J177" s="29">
        <v>98.106060606060609</v>
      </c>
      <c r="K177" s="217" t="s">
        <v>941</v>
      </c>
      <c r="L177" s="218">
        <v>99.0625</v>
      </c>
      <c r="M177" s="29">
        <v>98.86363636363636</v>
      </c>
      <c r="N177" s="29">
        <v>97.727272727272734</v>
      </c>
      <c r="O177" s="29">
        <v>100</v>
      </c>
      <c r="P177" s="29">
        <v>100</v>
      </c>
      <c r="Q177" s="29">
        <v>98.86363636363636</v>
      </c>
      <c r="R177" s="29">
        <v>98.86363636363636</v>
      </c>
      <c r="S177" s="217" t="s">
        <v>845</v>
      </c>
      <c r="T177" s="218">
        <v>96.071863580681807</v>
      </c>
      <c r="U177" s="29">
        <v>95.454545454545453</v>
      </c>
      <c r="V177" s="29">
        <v>96.590909090909093</v>
      </c>
      <c r="W177" s="29">
        <v>95.454545454545453</v>
      </c>
      <c r="X177" s="29">
        <v>95.454545454545453</v>
      </c>
      <c r="Y177" s="228" t="s">
        <v>1351</v>
      </c>
      <c r="Z177" s="219">
        <v>97.727272727272734</v>
      </c>
    </row>
    <row r="178" spans="1:26" ht="15" customHeight="1">
      <c r="A178" s="82" t="s">
        <v>1213</v>
      </c>
      <c r="B178" s="83"/>
      <c r="C178" s="236" t="s">
        <v>1366</v>
      </c>
      <c r="D178" s="113">
        <v>95.99176180339785</v>
      </c>
      <c r="E178" s="114">
        <v>94.605030891438659</v>
      </c>
      <c r="F178" s="115">
        <v>96.293027360988532</v>
      </c>
      <c r="G178" s="115">
        <v>95.973080317740511</v>
      </c>
      <c r="H178" s="115">
        <v>96.403353927625773</v>
      </c>
      <c r="I178" s="115">
        <v>95.757575757575751</v>
      </c>
      <c r="J178" s="115">
        <v>97.087378640776706</v>
      </c>
      <c r="K178" s="112" t="s">
        <v>1367</v>
      </c>
      <c r="L178" s="113">
        <v>95.94587121212129</v>
      </c>
      <c r="M178" s="115">
        <v>94.962121212121218</v>
      </c>
      <c r="N178" s="115">
        <v>96.401515151515156</v>
      </c>
      <c r="O178" s="115">
        <v>95.984848484848484</v>
      </c>
      <c r="P178" s="115">
        <v>96.36363636363636</v>
      </c>
      <c r="Q178" s="115">
        <v>95.757575757575751</v>
      </c>
      <c r="R178" s="115">
        <v>96.439393939393938</v>
      </c>
      <c r="S178" s="112" t="s">
        <v>1368</v>
      </c>
      <c r="T178" s="113">
        <v>96.010620950498179</v>
      </c>
      <c r="U178" s="115">
        <v>94.458281444582809</v>
      </c>
      <c r="V178" s="115">
        <v>96.248443337484431</v>
      </c>
      <c r="W178" s="115">
        <v>95.968244084682439</v>
      </c>
      <c r="X178" s="115">
        <v>96.419676214196755</v>
      </c>
      <c r="Y178" s="229" t="s">
        <v>1351</v>
      </c>
      <c r="Z178" s="116">
        <v>97.353673723536744</v>
      </c>
    </row>
    <row r="179" spans="1:26" ht="15" customHeight="1">
      <c r="A179" s="834" t="s">
        <v>1325</v>
      </c>
      <c r="B179" s="76" t="s">
        <v>153</v>
      </c>
      <c r="C179" s="232" t="s">
        <v>955</v>
      </c>
      <c r="D179" s="212">
        <v>97.423486463352276</v>
      </c>
      <c r="E179" s="220">
        <v>97.159090909090907</v>
      </c>
      <c r="F179" s="20">
        <v>97.159090909090907</v>
      </c>
      <c r="G179" s="20">
        <v>97.443181818181813</v>
      </c>
      <c r="H179" s="20">
        <v>97.727272727272734</v>
      </c>
      <c r="I179" s="20">
        <v>94.318181818181813</v>
      </c>
      <c r="J179" s="20">
        <v>98.295454545454547</v>
      </c>
      <c r="K179" s="211" t="s">
        <v>941</v>
      </c>
      <c r="L179" s="212">
        <v>96.184090909090912</v>
      </c>
      <c r="M179" s="20">
        <v>96.590909090909093</v>
      </c>
      <c r="N179" s="20">
        <v>96.590909090909093</v>
      </c>
      <c r="O179" s="20">
        <v>96.590909090909093</v>
      </c>
      <c r="P179" s="20">
        <v>96.590909090909093</v>
      </c>
      <c r="Q179" s="20">
        <v>94.318181818181813</v>
      </c>
      <c r="R179" s="20">
        <v>96.590909090909093</v>
      </c>
      <c r="S179" s="211" t="s">
        <v>983</v>
      </c>
      <c r="T179" s="212">
        <v>97.836618314772721</v>
      </c>
      <c r="U179" s="20">
        <v>97.348484848484844</v>
      </c>
      <c r="V179" s="20">
        <v>97.348484848484844</v>
      </c>
      <c r="W179" s="20">
        <v>97.727272727272734</v>
      </c>
      <c r="X179" s="20">
        <v>98.106060606060609</v>
      </c>
      <c r="Y179" s="225" t="s">
        <v>1351</v>
      </c>
      <c r="Z179" s="213">
        <v>98.86363636363636</v>
      </c>
    </row>
    <row r="180" spans="1:26" ht="15" customHeight="1">
      <c r="A180" s="69"/>
      <c r="B180" s="76" t="s">
        <v>154</v>
      </c>
      <c r="C180" s="232" t="s">
        <v>955</v>
      </c>
      <c r="D180" s="212">
        <v>94.299487874715908</v>
      </c>
      <c r="E180" s="220">
        <v>93.465909090909093</v>
      </c>
      <c r="F180" s="20">
        <v>93.465909090909093</v>
      </c>
      <c r="G180" s="20">
        <v>93.465909090909093</v>
      </c>
      <c r="H180" s="20">
        <v>94.318181818181813</v>
      </c>
      <c r="I180" s="20">
        <v>92.045454545454547</v>
      </c>
      <c r="J180" s="20">
        <v>97.727272727272734</v>
      </c>
      <c r="K180" s="211" t="s">
        <v>941</v>
      </c>
      <c r="L180" s="212">
        <v>93.24545454545455</v>
      </c>
      <c r="M180" s="20">
        <v>93.181818181818187</v>
      </c>
      <c r="N180" s="20">
        <v>89.772727272727266</v>
      </c>
      <c r="O180" s="20">
        <v>93.181818181818187</v>
      </c>
      <c r="P180" s="20">
        <v>93.181818181818187</v>
      </c>
      <c r="Q180" s="20">
        <v>92.045454545454547</v>
      </c>
      <c r="R180" s="20">
        <v>98.86363636363636</v>
      </c>
      <c r="S180" s="211" t="s">
        <v>983</v>
      </c>
      <c r="T180" s="212">
        <v>94.650832317803022</v>
      </c>
      <c r="U180" s="20">
        <v>93.560606060606062</v>
      </c>
      <c r="V180" s="20">
        <v>94.696969696969703</v>
      </c>
      <c r="W180" s="20">
        <v>93.560606060606062</v>
      </c>
      <c r="X180" s="20">
        <v>94.696969696969703</v>
      </c>
      <c r="Y180" s="225" t="s">
        <v>1351</v>
      </c>
      <c r="Z180" s="213">
        <v>97.348484848484844</v>
      </c>
    </row>
    <row r="181" spans="1:26" ht="15" customHeight="1">
      <c r="A181" s="69"/>
      <c r="B181" s="76" t="s">
        <v>155</v>
      </c>
      <c r="C181" s="232" t="s">
        <v>955</v>
      </c>
      <c r="D181" s="212">
        <v>95.62051025625</v>
      </c>
      <c r="E181" s="220">
        <v>94.318181818181813</v>
      </c>
      <c r="F181" s="20">
        <v>95.454545454545453</v>
      </c>
      <c r="G181" s="20">
        <v>96.022727272727266</v>
      </c>
      <c r="H181" s="20">
        <v>95.73863636363636</v>
      </c>
      <c r="I181" s="20">
        <v>97.727272727272734</v>
      </c>
      <c r="J181" s="20">
        <v>96.875</v>
      </c>
      <c r="K181" s="211" t="s">
        <v>941</v>
      </c>
      <c r="L181" s="212">
        <v>97.869318181818187</v>
      </c>
      <c r="M181" s="20">
        <v>97.727272727272734</v>
      </c>
      <c r="N181" s="20">
        <v>95.454545454545453</v>
      </c>
      <c r="O181" s="20">
        <v>97.727272727272734</v>
      </c>
      <c r="P181" s="20">
        <v>100</v>
      </c>
      <c r="Q181" s="20">
        <v>97.727272727272734</v>
      </c>
      <c r="R181" s="20">
        <v>98.86363636363636</v>
      </c>
      <c r="S181" s="211" t="s">
        <v>983</v>
      </c>
      <c r="T181" s="212">
        <v>94.870907614393914</v>
      </c>
      <c r="U181" s="20">
        <v>93.181818181818187</v>
      </c>
      <c r="V181" s="20">
        <v>95.454545454545453</v>
      </c>
      <c r="W181" s="20">
        <v>95.454545454545453</v>
      </c>
      <c r="X181" s="20">
        <v>94.318181818181813</v>
      </c>
      <c r="Y181" s="225" t="s">
        <v>1351</v>
      </c>
      <c r="Z181" s="213">
        <v>96.212121212121218</v>
      </c>
    </row>
    <row r="182" spans="1:26" ht="15" customHeight="1">
      <c r="A182" s="69"/>
      <c r="B182" s="76" t="s">
        <v>156</v>
      </c>
      <c r="C182" s="232" t="s">
        <v>955</v>
      </c>
      <c r="D182" s="212">
        <v>94.282772878409105</v>
      </c>
      <c r="E182" s="220">
        <v>92.61363636363636</v>
      </c>
      <c r="F182" s="20">
        <v>95.454545454545453</v>
      </c>
      <c r="G182" s="20">
        <v>92.329545454545453</v>
      </c>
      <c r="H182" s="20">
        <v>94.602272727272734</v>
      </c>
      <c r="I182" s="20">
        <v>93.181818181818187</v>
      </c>
      <c r="J182" s="20">
        <v>96.875</v>
      </c>
      <c r="K182" s="211" t="s">
        <v>941</v>
      </c>
      <c r="L182" s="212">
        <v>91.876136363636363</v>
      </c>
      <c r="M182" s="20">
        <v>88.63636363636364</v>
      </c>
      <c r="N182" s="20">
        <v>93.181818181818187</v>
      </c>
      <c r="O182" s="20">
        <v>89.772727272727266</v>
      </c>
      <c r="P182" s="20">
        <v>92.045454545454547</v>
      </c>
      <c r="Q182" s="20">
        <v>93.181818181818187</v>
      </c>
      <c r="R182" s="20">
        <v>95.454545454545453</v>
      </c>
      <c r="S182" s="211" t="s">
        <v>983</v>
      </c>
      <c r="T182" s="212">
        <v>95.08498505</v>
      </c>
      <c r="U182" s="20">
        <v>93.939393939393938</v>
      </c>
      <c r="V182" s="20">
        <v>96.212121212121218</v>
      </c>
      <c r="W182" s="20">
        <v>93.181818181818187</v>
      </c>
      <c r="X182" s="20">
        <v>95.454545454545453</v>
      </c>
      <c r="Y182" s="225" t="s">
        <v>1351</v>
      </c>
      <c r="Z182" s="213">
        <v>97.348484848484844</v>
      </c>
    </row>
    <row r="183" spans="1:26" ht="15" customHeight="1">
      <c r="A183" s="69"/>
      <c r="B183" s="76" t="s">
        <v>157</v>
      </c>
      <c r="C183" s="232" t="s">
        <v>955</v>
      </c>
      <c r="D183" s="212">
        <v>93.341204946306831</v>
      </c>
      <c r="E183" s="220">
        <v>92.61363636363636</v>
      </c>
      <c r="F183" s="20">
        <v>92.897727272727266</v>
      </c>
      <c r="G183" s="20">
        <v>92.897727272727266</v>
      </c>
      <c r="H183" s="20">
        <v>94.88636363636364</v>
      </c>
      <c r="I183" s="20">
        <v>87.5</v>
      </c>
      <c r="J183" s="20">
        <v>94.88636363636364</v>
      </c>
      <c r="K183" s="211" t="s">
        <v>941</v>
      </c>
      <c r="L183" s="212">
        <v>91.267045454545439</v>
      </c>
      <c r="M183" s="20">
        <v>93.181818181818187</v>
      </c>
      <c r="N183" s="20">
        <v>90.909090909090907</v>
      </c>
      <c r="O183" s="20">
        <v>92.045454545454547</v>
      </c>
      <c r="P183" s="20">
        <v>93.181818181818187</v>
      </c>
      <c r="Q183" s="20">
        <v>87.5</v>
      </c>
      <c r="R183" s="20">
        <v>90.909090909090907</v>
      </c>
      <c r="S183" s="211" t="s">
        <v>983</v>
      </c>
      <c r="T183" s="212">
        <v>94.032591443560605</v>
      </c>
      <c r="U183" s="20">
        <v>92.424242424242422</v>
      </c>
      <c r="V183" s="20">
        <v>93.560606060606062</v>
      </c>
      <c r="W183" s="20">
        <v>93.181818181818187</v>
      </c>
      <c r="X183" s="20">
        <v>95.454545454545453</v>
      </c>
      <c r="Y183" s="225" t="s">
        <v>1351</v>
      </c>
      <c r="Z183" s="213">
        <v>96.212121212121218</v>
      </c>
    </row>
    <row r="184" spans="1:26" ht="15" customHeight="1">
      <c r="A184" s="69"/>
      <c r="B184" s="76" t="s">
        <v>158</v>
      </c>
      <c r="C184" s="232" t="s">
        <v>955</v>
      </c>
      <c r="D184" s="212">
        <v>95.357842430965917</v>
      </c>
      <c r="E184" s="220">
        <v>92.897727272727266</v>
      </c>
      <c r="F184" s="20">
        <v>96.022727272727266</v>
      </c>
      <c r="G184" s="20">
        <v>94.88636363636364</v>
      </c>
      <c r="H184" s="20">
        <v>96.306818181818187</v>
      </c>
      <c r="I184" s="20">
        <v>96.590909090909093</v>
      </c>
      <c r="J184" s="20">
        <v>97.159090909090907</v>
      </c>
      <c r="K184" s="211" t="s">
        <v>941</v>
      </c>
      <c r="L184" s="212">
        <v>95.927272727272737</v>
      </c>
      <c r="M184" s="20">
        <v>95.454545454545453</v>
      </c>
      <c r="N184" s="20">
        <v>96.590909090909093</v>
      </c>
      <c r="O184" s="20">
        <v>93.181818181818187</v>
      </c>
      <c r="P184" s="20">
        <v>97.727272727272734</v>
      </c>
      <c r="Q184" s="20">
        <v>96.590909090909093</v>
      </c>
      <c r="R184" s="20">
        <v>96.590909090909093</v>
      </c>
      <c r="S184" s="211" t="s">
        <v>983</v>
      </c>
      <c r="T184" s="212">
        <v>95.168032332196958</v>
      </c>
      <c r="U184" s="20">
        <v>92.045454545454547</v>
      </c>
      <c r="V184" s="20">
        <v>95.833333333333329</v>
      </c>
      <c r="W184" s="20">
        <v>95.454545454545453</v>
      </c>
      <c r="X184" s="20">
        <v>95.833333333333329</v>
      </c>
      <c r="Y184" s="225" t="s">
        <v>1351</v>
      </c>
      <c r="Z184" s="213">
        <v>97.348484848484844</v>
      </c>
    </row>
    <row r="185" spans="1:26" ht="15" customHeight="1">
      <c r="A185" s="69"/>
      <c r="B185" s="76" t="s">
        <v>159</v>
      </c>
      <c r="C185" s="232" t="s">
        <v>955</v>
      </c>
      <c r="D185" s="212">
        <v>96.849739785511375</v>
      </c>
      <c r="E185" s="220">
        <v>96.306818181818187</v>
      </c>
      <c r="F185" s="20">
        <v>96.306818181818187</v>
      </c>
      <c r="G185" s="20">
        <v>97.159090909090907</v>
      </c>
      <c r="H185" s="20">
        <v>96.875</v>
      </c>
      <c r="I185" s="20">
        <v>98.86363636363636</v>
      </c>
      <c r="J185" s="20">
        <v>97.727272727272734</v>
      </c>
      <c r="K185" s="211" t="s">
        <v>941</v>
      </c>
      <c r="L185" s="212">
        <v>98.86363636363636</v>
      </c>
      <c r="M185" s="20">
        <v>98.86363636363636</v>
      </c>
      <c r="N185" s="20">
        <v>98.86363636363636</v>
      </c>
      <c r="O185" s="20">
        <v>98.86363636363636</v>
      </c>
      <c r="P185" s="20">
        <v>98.86363636363636</v>
      </c>
      <c r="Q185" s="20">
        <v>98.86363636363636</v>
      </c>
      <c r="R185" s="20">
        <v>98.86363636363636</v>
      </c>
      <c r="S185" s="211" t="s">
        <v>983</v>
      </c>
      <c r="T185" s="212">
        <v>96.178440926136346</v>
      </c>
      <c r="U185" s="20">
        <v>95.454545454545453</v>
      </c>
      <c r="V185" s="20">
        <v>95.454545454545453</v>
      </c>
      <c r="W185" s="20">
        <v>96.590909090909093</v>
      </c>
      <c r="X185" s="20">
        <v>96.212121212121218</v>
      </c>
      <c r="Y185" s="225" t="s">
        <v>1351</v>
      </c>
      <c r="Z185" s="213">
        <v>97.348484848484844</v>
      </c>
    </row>
    <row r="186" spans="1:26" ht="15" customHeight="1">
      <c r="A186" s="69"/>
      <c r="B186" s="76" t="s">
        <v>160</v>
      </c>
      <c r="C186" s="232" t="s">
        <v>955</v>
      </c>
      <c r="D186" s="212">
        <v>97.346793682954527</v>
      </c>
      <c r="E186" s="220">
        <v>96.306818181818187</v>
      </c>
      <c r="F186" s="20">
        <v>97.727272727272734</v>
      </c>
      <c r="G186" s="20">
        <v>98.01136363636364</v>
      </c>
      <c r="H186" s="20">
        <v>96.875</v>
      </c>
      <c r="I186" s="20">
        <v>96.590909090909093</v>
      </c>
      <c r="J186" s="20">
        <v>98.295454545454547</v>
      </c>
      <c r="K186" s="211" t="s">
        <v>941</v>
      </c>
      <c r="L186" s="212">
        <v>97.87045454545455</v>
      </c>
      <c r="M186" s="20">
        <v>96.590909090909093</v>
      </c>
      <c r="N186" s="20">
        <v>100</v>
      </c>
      <c r="O186" s="20">
        <v>98.86363636363636</v>
      </c>
      <c r="P186" s="20">
        <v>95.454545454545453</v>
      </c>
      <c r="Q186" s="20">
        <v>96.590909090909093</v>
      </c>
      <c r="R186" s="20">
        <v>100</v>
      </c>
      <c r="S186" s="211" t="s">
        <v>983</v>
      </c>
      <c r="T186" s="212">
        <v>97.172240062121205</v>
      </c>
      <c r="U186" s="20">
        <v>96.212121212121218</v>
      </c>
      <c r="V186" s="20">
        <v>96.969696969696969</v>
      </c>
      <c r="W186" s="20">
        <v>97.727272727272734</v>
      </c>
      <c r="X186" s="20">
        <v>97.348484848484844</v>
      </c>
      <c r="Y186" s="225" t="s">
        <v>1351</v>
      </c>
      <c r="Z186" s="213">
        <v>97.727272727272734</v>
      </c>
    </row>
    <row r="187" spans="1:26" ht="15" customHeight="1">
      <c r="A187" s="69"/>
      <c r="B187" s="76" t="s">
        <v>161</v>
      </c>
      <c r="C187" s="232" t="s">
        <v>955</v>
      </c>
      <c r="D187" s="212">
        <v>97.523145276704554</v>
      </c>
      <c r="E187" s="220">
        <v>96.022727272727266</v>
      </c>
      <c r="F187" s="20">
        <v>98.01136363636364</v>
      </c>
      <c r="G187" s="20">
        <v>97.159090909090907</v>
      </c>
      <c r="H187" s="20">
        <v>98.579545454545453</v>
      </c>
      <c r="I187" s="20">
        <v>97.727272727272734</v>
      </c>
      <c r="J187" s="20">
        <v>98.295454545454547</v>
      </c>
      <c r="K187" s="211" t="s">
        <v>941</v>
      </c>
      <c r="L187" s="212">
        <v>97.872727272727261</v>
      </c>
      <c r="M187" s="20">
        <v>96.590909090909093</v>
      </c>
      <c r="N187" s="20">
        <v>98.86363636363636</v>
      </c>
      <c r="O187" s="20">
        <v>97.727272727272734</v>
      </c>
      <c r="P187" s="20">
        <v>98.86363636363636</v>
      </c>
      <c r="Q187" s="20">
        <v>97.727272727272734</v>
      </c>
      <c r="R187" s="20">
        <v>97.727272727272734</v>
      </c>
      <c r="S187" s="211" t="s">
        <v>983</v>
      </c>
      <c r="T187" s="212">
        <v>97.406617944696976</v>
      </c>
      <c r="U187" s="20">
        <v>95.833333333333329</v>
      </c>
      <c r="V187" s="20">
        <v>97.727272727272734</v>
      </c>
      <c r="W187" s="20">
        <v>96.969696969696969</v>
      </c>
      <c r="X187" s="20">
        <v>98.484848484848484</v>
      </c>
      <c r="Y187" s="225" t="s">
        <v>1351</v>
      </c>
      <c r="Z187" s="213">
        <v>98.484848484848484</v>
      </c>
    </row>
    <row r="188" spans="1:26" ht="15" customHeight="1">
      <c r="A188" s="69"/>
      <c r="B188" s="76" t="s">
        <v>162</v>
      </c>
      <c r="C188" s="232" t="s">
        <v>955</v>
      </c>
      <c r="D188" s="212">
        <v>93.721853199715909</v>
      </c>
      <c r="E188" s="220">
        <v>92.329545454545453</v>
      </c>
      <c r="F188" s="20">
        <v>94.318181818181813</v>
      </c>
      <c r="G188" s="20">
        <v>93.465909090909093</v>
      </c>
      <c r="H188" s="20">
        <v>93.75</v>
      </c>
      <c r="I188" s="20">
        <v>95.454545454545453</v>
      </c>
      <c r="J188" s="20">
        <v>94.88636363636364</v>
      </c>
      <c r="K188" s="211" t="s">
        <v>941</v>
      </c>
      <c r="L188" s="212">
        <v>94.656818181818167</v>
      </c>
      <c r="M188" s="20">
        <v>94.318181818181813</v>
      </c>
      <c r="N188" s="20">
        <v>95.454545454545453</v>
      </c>
      <c r="O188" s="20">
        <v>93.181818181818187</v>
      </c>
      <c r="P188" s="20">
        <v>94.318181818181813</v>
      </c>
      <c r="Q188" s="20">
        <v>95.454545454545453</v>
      </c>
      <c r="R188" s="20">
        <v>95.454545454545453</v>
      </c>
      <c r="S188" s="211" t="s">
        <v>983</v>
      </c>
      <c r="T188" s="212">
        <v>93.410198205681823</v>
      </c>
      <c r="U188" s="20">
        <v>91.666666666666671</v>
      </c>
      <c r="V188" s="20">
        <v>93.939393939393938</v>
      </c>
      <c r="W188" s="20">
        <v>93.560606060606062</v>
      </c>
      <c r="X188" s="20">
        <v>93.560606060606062</v>
      </c>
      <c r="Y188" s="225" t="s">
        <v>1351</v>
      </c>
      <c r="Z188" s="213">
        <v>94.696969696969703</v>
      </c>
    </row>
    <row r="189" spans="1:26" ht="15" customHeight="1">
      <c r="A189" s="69"/>
      <c r="B189" s="76" t="s">
        <v>163</v>
      </c>
      <c r="C189" s="232" t="s">
        <v>955</v>
      </c>
      <c r="D189" s="212">
        <v>95.592590105397719</v>
      </c>
      <c r="E189" s="220">
        <v>92.897727272727266</v>
      </c>
      <c r="F189" s="20">
        <v>96.875</v>
      </c>
      <c r="G189" s="20">
        <v>96.022727272727266</v>
      </c>
      <c r="H189" s="20">
        <v>96.022727272727266</v>
      </c>
      <c r="I189" s="20">
        <v>96.590909090909093</v>
      </c>
      <c r="J189" s="20">
        <v>96.590909090909093</v>
      </c>
      <c r="K189" s="211" t="s">
        <v>941</v>
      </c>
      <c r="L189" s="212">
        <v>96.565909090909088</v>
      </c>
      <c r="M189" s="20">
        <v>94.318181818181813</v>
      </c>
      <c r="N189" s="20">
        <v>97.727272727272734</v>
      </c>
      <c r="O189" s="20">
        <v>97.727272727272734</v>
      </c>
      <c r="P189" s="20">
        <v>96.590909090909093</v>
      </c>
      <c r="Q189" s="20">
        <v>96.590909090909093</v>
      </c>
      <c r="R189" s="20">
        <v>96.590909090909093</v>
      </c>
      <c r="S189" s="211" t="s">
        <v>983</v>
      </c>
      <c r="T189" s="212">
        <v>95.268150443560629</v>
      </c>
      <c r="U189" s="20">
        <v>92.424242424242422</v>
      </c>
      <c r="V189" s="20">
        <v>96.590909090909093</v>
      </c>
      <c r="W189" s="20">
        <v>95.454545454545453</v>
      </c>
      <c r="X189" s="20">
        <v>95.833333333333329</v>
      </c>
      <c r="Y189" s="225" t="s">
        <v>1351</v>
      </c>
      <c r="Z189" s="213">
        <v>96.590909090909093</v>
      </c>
    </row>
    <row r="190" spans="1:26" ht="15" customHeight="1">
      <c r="A190" s="69"/>
      <c r="B190" s="76" t="s">
        <v>164</v>
      </c>
      <c r="C190" s="232" t="s">
        <v>955</v>
      </c>
      <c r="D190" s="212">
        <v>96.266332631818202</v>
      </c>
      <c r="E190" s="220">
        <v>94.88636363636364</v>
      </c>
      <c r="F190" s="20">
        <v>95.454545454545453</v>
      </c>
      <c r="G190" s="20">
        <v>96.022727272727266</v>
      </c>
      <c r="H190" s="20">
        <v>97.443181818181813</v>
      </c>
      <c r="I190" s="20">
        <v>97.727272727272734</v>
      </c>
      <c r="J190" s="20">
        <v>98.01136363636364</v>
      </c>
      <c r="K190" s="211" t="s">
        <v>941</v>
      </c>
      <c r="L190" s="212">
        <v>97.727272727272734</v>
      </c>
      <c r="M190" s="20">
        <v>97.727272727272734</v>
      </c>
      <c r="N190" s="20">
        <v>97.727272727272734</v>
      </c>
      <c r="O190" s="20">
        <v>97.727272727272734</v>
      </c>
      <c r="P190" s="20">
        <v>97.727272727272734</v>
      </c>
      <c r="Q190" s="20">
        <v>97.727272727272734</v>
      </c>
      <c r="R190" s="20">
        <v>97.727272727272734</v>
      </c>
      <c r="S190" s="211" t="s">
        <v>983</v>
      </c>
      <c r="T190" s="212">
        <v>95.77935260000001</v>
      </c>
      <c r="U190" s="20">
        <v>93.939393939393938</v>
      </c>
      <c r="V190" s="20">
        <v>94.696969696969703</v>
      </c>
      <c r="W190" s="20">
        <v>95.454545454545453</v>
      </c>
      <c r="X190" s="20">
        <v>97.348484848484844</v>
      </c>
      <c r="Y190" s="225" t="s">
        <v>1351</v>
      </c>
      <c r="Z190" s="213">
        <v>98.106060606060609</v>
      </c>
    </row>
    <row r="191" spans="1:26" ht="15" customHeight="1">
      <c r="A191" s="69"/>
      <c r="B191" s="76" t="s">
        <v>165</v>
      </c>
      <c r="C191" s="232" t="s">
        <v>955</v>
      </c>
      <c r="D191" s="212">
        <v>98.434777433238651</v>
      </c>
      <c r="E191" s="220">
        <v>98.01136363636364</v>
      </c>
      <c r="F191" s="20">
        <v>98.01136363636364</v>
      </c>
      <c r="G191" s="20">
        <v>98.579545454545453</v>
      </c>
      <c r="H191" s="20">
        <v>99.147727272727266</v>
      </c>
      <c r="I191" s="20">
        <v>97.727272727272734</v>
      </c>
      <c r="J191" s="20">
        <v>98.579545454545453</v>
      </c>
      <c r="K191" s="211" t="s">
        <v>941</v>
      </c>
      <c r="L191" s="212">
        <v>97.945454545454552</v>
      </c>
      <c r="M191" s="20">
        <v>97.727272727272734</v>
      </c>
      <c r="N191" s="20">
        <v>97.727272727272734</v>
      </c>
      <c r="O191" s="20">
        <v>98.86363636363636</v>
      </c>
      <c r="P191" s="20">
        <v>98.86363636363636</v>
      </c>
      <c r="Q191" s="20">
        <v>97.727272727272734</v>
      </c>
      <c r="R191" s="20">
        <v>96.590909090909093</v>
      </c>
      <c r="S191" s="211" t="s">
        <v>983</v>
      </c>
      <c r="T191" s="212">
        <v>98.597885062499998</v>
      </c>
      <c r="U191" s="20">
        <v>98.106060606060609</v>
      </c>
      <c r="V191" s="20">
        <v>98.106060606060609</v>
      </c>
      <c r="W191" s="20">
        <v>98.484848484848484</v>
      </c>
      <c r="X191" s="20">
        <v>99.242424242424249</v>
      </c>
      <c r="Y191" s="225" t="s">
        <v>1351</v>
      </c>
      <c r="Z191" s="213">
        <v>99.242424242424249</v>
      </c>
    </row>
    <row r="192" spans="1:26" ht="15" customHeight="1">
      <c r="A192" s="69"/>
      <c r="B192" s="76" t="s">
        <v>166</v>
      </c>
      <c r="C192" s="232" t="s">
        <v>983</v>
      </c>
      <c r="D192" s="212">
        <v>95.317181097348467</v>
      </c>
      <c r="E192" s="220">
        <v>92.424242424242422</v>
      </c>
      <c r="F192" s="20">
        <v>96.590909090909093</v>
      </c>
      <c r="G192" s="20">
        <v>95.454545454545453</v>
      </c>
      <c r="H192" s="20">
        <v>96.212121212121218</v>
      </c>
      <c r="I192" s="20">
        <v>96.590909090909093</v>
      </c>
      <c r="J192" s="20">
        <v>96.212121212121218</v>
      </c>
      <c r="K192" s="211" t="s">
        <v>941</v>
      </c>
      <c r="L192" s="212">
        <v>95.967045454545456</v>
      </c>
      <c r="M192" s="20">
        <v>93.181818181818187</v>
      </c>
      <c r="N192" s="20">
        <v>96.590909090909093</v>
      </c>
      <c r="O192" s="20">
        <v>96.590909090909093</v>
      </c>
      <c r="P192" s="20">
        <v>96.590909090909093</v>
      </c>
      <c r="Q192" s="20">
        <v>96.590909090909093</v>
      </c>
      <c r="R192" s="20">
        <v>96.590909090909093</v>
      </c>
      <c r="S192" s="211" t="s">
        <v>845</v>
      </c>
      <c r="T192" s="212">
        <v>94.992248918749979</v>
      </c>
      <c r="U192" s="20">
        <v>92.045454545454547</v>
      </c>
      <c r="V192" s="20">
        <v>96.590909090909093</v>
      </c>
      <c r="W192" s="20">
        <v>94.88636363636364</v>
      </c>
      <c r="X192" s="20">
        <v>96.022727272727266</v>
      </c>
      <c r="Y192" s="225" t="s">
        <v>1351</v>
      </c>
      <c r="Z192" s="213">
        <v>96.022727272727266</v>
      </c>
    </row>
    <row r="193" spans="1:26" ht="15" customHeight="1">
      <c r="A193" s="69"/>
      <c r="B193" s="76" t="s">
        <v>167</v>
      </c>
      <c r="C193" s="232" t="s">
        <v>983</v>
      </c>
      <c r="D193" s="212">
        <v>94.034661166666666</v>
      </c>
      <c r="E193" s="220">
        <v>92.424242424242422</v>
      </c>
      <c r="F193" s="20">
        <v>94.696969696969703</v>
      </c>
      <c r="G193" s="20">
        <v>93.939393939393938</v>
      </c>
      <c r="H193" s="20">
        <v>92.424242424242422</v>
      </c>
      <c r="I193" s="20">
        <v>95.454545454545453</v>
      </c>
      <c r="J193" s="20">
        <v>95.454545454545453</v>
      </c>
      <c r="K193" s="211" t="s">
        <v>941</v>
      </c>
      <c r="L193" s="212">
        <v>91.325000000000003</v>
      </c>
      <c r="M193" s="20">
        <v>89.772727272727266</v>
      </c>
      <c r="N193" s="20">
        <v>90.909090909090907</v>
      </c>
      <c r="O193" s="20">
        <v>90.909090909090907</v>
      </c>
      <c r="P193" s="20">
        <v>87.5</v>
      </c>
      <c r="Q193" s="20">
        <v>95.454545454545453</v>
      </c>
      <c r="R193" s="20">
        <v>93.181818181818187</v>
      </c>
      <c r="S193" s="211" t="s">
        <v>845</v>
      </c>
      <c r="T193" s="212">
        <v>95.389491749999991</v>
      </c>
      <c r="U193" s="20">
        <v>93.75</v>
      </c>
      <c r="V193" s="20">
        <v>96.590909090909093</v>
      </c>
      <c r="W193" s="20">
        <v>95.454545454545453</v>
      </c>
      <c r="X193" s="20">
        <v>94.88636363636364</v>
      </c>
      <c r="Y193" s="225" t="s">
        <v>1351</v>
      </c>
      <c r="Z193" s="213">
        <v>96.590909090909093</v>
      </c>
    </row>
    <row r="194" spans="1:26" ht="15" customHeight="1">
      <c r="A194" s="69"/>
      <c r="B194" s="76" t="s">
        <v>168</v>
      </c>
      <c r="C194" s="232" t="s">
        <v>983</v>
      </c>
      <c r="D194" s="212">
        <v>96.605403148106049</v>
      </c>
      <c r="E194" s="220">
        <v>95.454545454545453</v>
      </c>
      <c r="F194" s="20">
        <v>98.106060606060609</v>
      </c>
      <c r="G194" s="20">
        <v>96.969696969696969</v>
      </c>
      <c r="H194" s="20">
        <v>96.212121212121218</v>
      </c>
      <c r="I194" s="20">
        <v>94.318181818181813</v>
      </c>
      <c r="J194" s="20">
        <v>97.348484848484844</v>
      </c>
      <c r="K194" s="211" t="s">
        <v>941</v>
      </c>
      <c r="L194" s="212">
        <v>96.721590909090907</v>
      </c>
      <c r="M194" s="20">
        <v>95.454545454545453</v>
      </c>
      <c r="N194" s="20">
        <v>100</v>
      </c>
      <c r="O194" s="20">
        <v>97.727272727272734</v>
      </c>
      <c r="P194" s="20">
        <v>95.454545454545453</v>
      </c>
      <c r="Q194" s="20">
        <v>94.318181818181813</v>
      </c>
      <c r="R194" s="20">
        <v>97.727272727272734</v>
      </c>
      <c r="S194" s="211" t="s">
        <v>845</v>
      </c>
      <c r="T194" s="212">
        <v>96.547309267613642</v>
      </c>
      <c r="U194" s="20">
        <v>95.454545454545453</v>
      </c>
      <c r="V194" s="20">
        <v>97.159090909090907</v>
      </c>
      <c r="W194" s="20">
        <v>96.590909090909093</v>
      </c>
      <c r="X194" s="20">
        <v>96.590909090909093</v>
      </c>
      <c r="Y194" s="225" t="s">
        <v>1351</v>
      </c>
      <c r="Z194" s="213">
        <v>97.159090909090907</v>
      </c>
    </row>
    <row r="195" spans="1:26" ht="15" customHeight="1">
      <c r="A195" s="69"/>
      <c r="B195" s="76" t="s">
        <v>169</v>
      </c>
      <c r="C195" s="232" t="s">
        <v>983</v>
      </c>
      <c r="D195" s="212">
        <v>94.188897039772741</v>
      </c>
      <c r="E195" s="220">
        <v>92.045454545454547</v>
      </c>
      <c r="F195" s="20">
        <v>93.560606060606062</v>
      </c>
      <c r="G195" s="20">
        <v>94.318181818181813</v>
      </c>
      <c r="H195" s="20">
        <v>95.075757575757578</v>
      </c>
      <c r="I195" s="20">
        <v>95.454545454545453</v>
      </c>
      <c r="J195" s="20">
        <v>96.969696969696969</v>
      </c>
      <c r="K195" s="211" t="s">
        <v>941</v>
      </c>
      <c r="L195" s="212">
        <v>96.503409090909088</v>
      </c>
      <c r="M195" s="20">
        <v>95.454545454545453</v>
      </c>
      <c r="N195" s="20">
        <v>95.454545454545453</v>
      </c>
      <c r="O195" s="20">
        <v>96.590909090909093</v>
      </c>
      <c r="P195" s="20">
        <v>98.86363636363636</v>
      </c>
      <c r="Q195" s="20">
        <v>95.454545454545453</v>
      </c>
      <c r="R195" s="20">
        <v>97.727272727272734</v>
      </c>
      <c r="S195" s="211" t="s">
        <v>845</v>
      </c>
      <c r="T195" s="212">
        <v>93.031641014204538</v>
      </c>
      <c r="U195" s="20">
        <v>90.340909090909093</v>
      </c>
      <c r="V195" s="20">
        <v>92.61363636363636</v>
      </c>
      <c r="W195" s="20">
        <v>93.181818181818187</v>
      </c>
      <c r="X195" s="20">
        <v>93.181818181818187</v>
      </c>
      <c r="Y195" s="225" t="s">
        <v>1351</v>
      </c>
      <c r="Z195" s="213">
        <v>96.590909090909093</v>
      </c>
    </row>
    <row r="196" spans="1:26" ht="15" customHeight="1">
      <c r="A196" s="69"/>
      <c r="B196" s="76" t="s">
        <v>170</v>
      </c>
      <c r="C196" s="232" t="s">
        <v>983</v>
      </c>
      <c r="D196" s="212">
        <v>96.736641844696976</v>
      </c>
      <c r="E196" s="220">
        <v>95.454545454545453</v>
      </c>
      <c r="F196" s="20">
        <v>96.590909090909093</v>
      </c>
      <c r="G196" s="20">
        <v>96.969696969696969</v>
      </c>
      <c r="H196" s="20">
        <v>97.727272727272734</v>
      </c>
      <c r="I196" s="20">
        <v>97.727272727272734</v>
      </c>
      <c r="J196" s="20">
        <v>96.590909090909093</v>
      </c>
      <c r="K196" s="211" t="s">
        <v>941</v>
      </c>
      <c r="L196" s="212">
        <v>96.280681818181833</v>
      </c>
      <c r="M196" s="20">
        <v>95.454545454545453</v>
      </c>
      <c r="N196" s="20">
        <v>97.727272727272734</v>
      </c>
      <c r="O196" s="20">
        <v>96.590909090909093</v>
      </c>
      <c r="P196" s="20">
        <v>96.590909090909093</v>
      </c>
      <c r="Q196" s="20">
        <v>97.727272727272734</v>
      </c>
      <c r="R196" s="20">
        <v>93.181818181818187</v>
      </c>
      <c r="S196" s="211" t="s">
        <v>845</v>
      </c>
      <c r="T196" s="212">
        <v>96.96462185795454</v>
      </c>
      <c r="U196" s="20">
        <v>95.454545454545453</v>
      </c>
      <c r="V196" s="20">
        <v>96.022727272727266</v>
      </c>
      <c r="W196" s="20">
        <v>97.159090909090907</v>
      </c>
      <c r="X196" s="20">
        <v>98.295454545454547</v>
      </c>
      <c r="Y196" s="225" t="s">
        <v>1351</v>
      </c>
      <c r="Z196" s="213">
        <v>98.295454545454547</v>
      </c>
    </row>
    <row r="197" spans="1:26" ht="15" customHeight="1">
      <c r="A197" s="69"/>
      <c r="B197" s="76" t="s">
        <v>171</v>
      </c>
      <c r="C197" s="232" t="s">
        <v>983</v>
      </c>
      <c r="D197" s="212">
        <v>98.348047927272731</v>
      </c>
      <c r="E197" s="220">
        <v>97.727272727272734</v>
      </c>
      <c r="F197" s="20">
        <v>98.86363636363636</v>
      </c>
      <c r="G197" s="20">
        <v>98.106060606060609</v>
      </c>
      <c r="H197" s="20">
        <v>98.106060606060609</v>
      </c>
      <c r="I197" s="20">
        <v>98.86363636363636</v>
      </c>
      <c r="J197" s="20">
        <v>98.86363636363636</v>
      </c>
      <c r="K197" s="211" t="s">
        <v>941</v>
      </c>
      <c r="L197" s="212">
        <v>98.219318181818167</v>
      </c>
      <c r="M197" s="20">
        <v>96.590909090909093</v>
      </c>
      <c r="N197" s="20">
        <v>97.727272727272734</v>
      </c>
      <c r="O197" s="20">
        <v>97.727272727272734</v>
      </c>
      <c r="P197" s="20">
        <v>98.86363636363636</v>
      </c>
      <c r="Q197" s="20">
        <v>98.86363636363636</v>
      </c>
      <c r="R197" s="20">
        <v>100</v>
      </c>
      <c r="S197" s="211" t="s">
        <v>845</v>
      </c>
      <c r="T197" s="212">
        <v>98.412412799999984</v>
      </c>
      <c r="U197" s="20">
        <v>98.295454545454547</v>
      </c>
      <c r="V197" s="20">
        <v>99.431818181818187</v>
      </c>
      <c r="W197" s="20">
        <v>98.295454545454547</v>
      </c>
      <c r="X197" s="20">
        <v>97.727272727272734</v>
      </c>
      <c r="Y197" s="225" t="s">
        <v>1351</v>
      </c>
      <c r="Z197" s="213">
        <v>98.295454545454547</v>
      </c>
    </row>
    <row r="198" spans="1:26" ht="15" customHeight="1">
      <c r="A198" s="69"/>
      <c r="B198" s="76" t="s">
        <v>172</v>
      </c>
      <c r="C198" s="232" t="s">
        <v>983</v>
      </c>
      <c r="D198" s="212">
        <v>97.359913538636363</v>
      </c>
      <c r="E198" s="220">
        <v>95.454545454545453</v>
      </c>
      <c r="F198" s="20">
        <v>97.727272727272734</v>
      </c>
      <c r="G198" s="20">
        <v>97.348484848484844</v>
      </c>
      <c r="H198" s="20">
        <v>96.590909090909093</v>
      </c>
      <c r="I198" s="20">
        <v>100</v>
      </c>
      <c r="J198" s="20">
        <v>99.242424242424249</v>
      </c>
      <c r="K198" s="211" t="s">
        <v>941</v>
      </c>
      <c r="L198" s="212">
        <v>97.671590909090895</v>
      </c>
      <c r="M198" s="20">
        <v>94.318181818181813</v>
      </c>
      <c r="N198" s="20">
        <v>96.590909090909093</v>
      </c>
      <c r="O198" s="20">
        <v>97.727272727272734</v>
      </c>
      <c r="P198" s="20">
        <v>100</v>
      </c>
      <c r="Q198" s="20">
        <v>100</v>
      </c>
      <c r="R198" s="20">
        <v>97.727272727272734</v>
      </c>
      <c r="S198" s="211" t="s">
        <v>845</v>
      </c>
      <c r="T198" s="212">
        <v>97.204074853409068</v>
      </c>
      <c r="U198" s="20">
        <v>96.022727272727266</v>
      </c>
      <c r="V198" s="20">
        <v>98.295454545454547</v>
      </c>
      <c r="W198" s="20">
        <v>97.159090909090907</v>
      </c>
      <c r="X198" s="20">
        <v>94.88636363636364</v>
      </c>
      <c r="Y198" s="225" t="s">
        <v>1351</v>
      </c>
      <c r="Z198" s="213">
        <v>100</v>
      </c>
    </row>
    <row r="199" spans="1:26" ht="15" customHeight="1">
      <c r="A199" s="69"/>
      <c r="B199" s="76" t="s">
        <v>173</v>
      </c>
      <c r="C199" s="232" t="s">
        <v>983</v>
      </c>
      <c r="D199" s="212">
        <v>95.549043572348481</v>
      </c>
      <c r="E199" s="220">
        <v>94.318181818181813</v>
      </c>
      <c r="F199" s="20">
        <v>96.590909090909093</v>
      </c>
      <c r="G199" s="20">
        <v>96.590909090909093</v>
      </c>
      <c r="H199" s="20">
        <v>96.212121212121218</v>
      </c>
      <c r="I199" s="20">
        <v>87.5</v>
      </c>
      <c r="J199" s="20">
        <v>96.212121212121218</v>
      </c>
      <c r="K199" s="211" t="s">
        <v>941</v>
      </c>
      <c r="L199" s="212">
        <v>92.998863636363637</v>
      </c>
      <c r="M199" s="20">
        <v>90.909090909090907</v>
      </c>
      <c r="N199" s="20">
        <v>95.454545454545453</v>
      </c>
      <c r="O199" s="20">
        <v>94.318181818181813</v>
      </c>
      <c r="P199" s="20">
        <v>96.590909090909093</v>
      </c>
      <c r="Q199" s="20">
        <v>87.5</v>
      </c>
      <c r="R199" s="20">
        <v>94.318181818181813</v>
      </c>
      <c r="S199" s="211" t="s">
        <v>845</v>
      </c>
      <c r="T199" s="212">
        <v>96.824133540340924</v>
      </c>
      <c r="U199" s="20">
        <v>96.022727272727266</v>
      </c>
      <c r="V199" s="20">
        <v>97.159090909090907</v>
      </c>
      <c r="W199" s="20">
        <v>97.727272727272734</v>
      </c>
      <c r="X199" s="20">
        <v>96.022727272727266</v>
      </c>
      <c r="Y199" s="225" t="s">
        <v>1351</v>
      </c>
      <c r="Z199" s="213">
        <v>97.159090909090907</v>
      </c>
    </row>
    <row r="200" spans="1:26" ht="15" customHeight="1">
      <c r="A200" s="69"/>
      <c r="B200" s="76" t="s">
        <v>174</v>
      </c>
      <c r="C200" s="232" t="s">
        <v>983</v>
      </c>
      <c r="D200" s="212">
        <v>98.251037629545451</v>
      </c>
      <c r="E200" s="220">
        <v>97.348484848484844</v>
      </c>
      <c r="F200" s="20">
        <v>99.242424242424249</v>
      </c>
      <c r="G200" s="20">
        <v>98.86363636363636</v>
      </c>
      <c r="H200" s="20">
        <v>97.348484848484844</v>
      </c>
      <c r="I200" s="20">
        <v>97.727272727272734</v>
      </c>
      <c r="J200" s="20">
        <v>98.484848484848484</v>
      </c>
      <c r="K200" s="211" t="s">
        <v>941</v>
      </c>
      <c r="L200" s="212">
        <v>97.782954545454558</v>
      </c>
      <c r="M200" s="20">
        <v>98.86363636363636</v>
      </c>
      <c r="N200" s="20">
        <v>98.86363636363636</v>
      </c>
      <c r="O200" s="20">
        <v>97.727272727272734</v>
      </c>
      <c r="P200" s="20">
        <v>96.590909090909093</v>
      </c>
      <c r="Q200" s="20">
        <v>97.727272727272734</v>
      </c>
      <c r="R200" s="20">
        <v>96.590909090909093</v>
      </c>
      <c r="S200" s="211" t="s">
        <v>845</v>
      </c>
      <c r="T200" s="212">
        <v>98.485079171590897</v>
      </c>
      <c r="U200" s="20">
        <v>96.590909090909093</v>
      </c>
      <c r="V200" s="20">
        <v>99.431818181818187</v>
      </c>
      <c r="W200" s="20">
        <v>99.431818181818187</v>
      </c>
      <c r="X200" s="20">
        <v>97.727272727272734</v>
      </c>
      <c r="Y200" s="225" t="s">
        <v>1351</v>
      </c>
      <c r="Z200" s="213">
        <v>99.431818181818187</v>
      </c>
    </row>
    <row r="201" spans="1:26" ht="15" customHeight="1">
      <c r="A201" s="69"/>
      <c r="B201" s="76" t="s">
        <v>175</v>
      </c>
      <c r="C201" s="232" t="s">
        <v>983</v>
      </c>
      <c r="D201" s="212">
        <v>97.346235189772727</v>
      </c>
      <c r="E201" s="220">
        <v>96.969696969696969</v>
      </c>
      <c r="F201" s="20">
        <v>98.484848484848484</v>
      </c>
      <c r="G201" s="20">
        <v>97.348484848484844</v>
      </c>
      <c r="H201" s="20">
        <v>96.969696969696969</v>
      </c>
      <c r="I201" s="20">
        <v>95.454545454545453</v>
      </c>
      <c r="J201" s="20">
        <v>96.969696969696969</v>
      </c>
      <c r="K201" s="211" t="s">
        <v>941</v>
      </c>
      <c r="L201" s="212">
        <v>95.50454545454545</v>
      </c>
      <c r="M201" s="20">
        <v>94.318181818181813</v>
      </c>
      <c r="N201" s="20">
        <v>98.86363636363636</v>
      </c>
      <c r="O201" s="20">
        <v>96.590909090909093</v>
      </c>
      <c r="P201" s="20">
        <v>94.318181818181813</v>
      </c>
      <c r="Q201" s="20">
        <v>95.454545454545453</v>
      </c>
      <c r="R201" s="20">
        <v>93.181818181818187</v>
      </c>
      <c r="S201" s="211" t="s">
        <v>845</v>
      </c>
      <c r="T201" s="212">
        <v>98.267080057386366</v>
      </c>
      <c r="U201" s="20">
        <v>98.295454545454547</v>
      </c>
      <c r="V201" s="20">
        <v>98.295454545454547</v>
      </c>
      <c r="W201" s="20">
        <v>97.727272727272734</v>
      </c>
      <c r="X201" s="20">
        <v>98.295454545454547</v>
      </c>
      <c r="Y201" s="225" t="s">
        <v>1351</v>
      </c>
      <c r="Z201" s="213">
        <v>98.86363636363636</v>
      </c>
    </row>
    <row r="202" spans="1:26" ht="15" customHeight="1">
      <c r="A202" s="69"/>
      <c r="B202" s="76" t="s">
        <v>176</v>
      </c>
      <c r="C202" s="232" t="s">
        <v>983</v>
      </c>
      <c r="D202" s="212">
        <v>96.268812976893926</v>
      </c>
      <c r="E202" s="220">
        <v>93.560606060606062</v>
      </c>
      <c r="F202" s="20">
        <v>96.212121212121218</v>
      </c>
      <c r="G202" s="20">
        <v>96.590909090909093</v>
      </c>
      <c r="H202" s="20">
        <v>97.727272727272734</v>
      </c>
      <c r="I202" s="20">
        <v>98.86363636363636</v>
      </c>
      <c r="J202" s="20">
        <v>97.348484848484844</v>
      </c>
      <c r="K202" s="211" t="s">
        <v>941</v>
      </c>
      <c r="L202" s="212">
        <v>97.677272727272737</v>
      </c>
      <c r="M202" s="20">
        <v>95.454545454545453</v>
      </c>
      <c r="N202" s="20">
        <v>97.727272727272734</v>
      </c>
      <c r="O202" s="20">
        <v>97.727272727272734</v>
      </c>
      <c r="P202" s="20">
        <v>97.727272727272734</v>
      </c>
      <c r="Q202" s="20">
        <v>98.86363636363636</v>
      </c>
      <c r="R202" s="20">
        <v>98.86363636363636</v>
      </c>
      <c r="S202" s="211" t="s">
        <v>845</v>
      </c>
      <c r="T202" s="212">
        <v>95.564583101704557</v>
      </c>
      <c r="U202" s="20">
        <v>92.61363636363636</v>
      </c>
      <c r="V202" s="20">
        <v>95.454545454545453</v>
      </c>
      <c r="W202" s="20">
        <v>96.022727272727266</v>
      </c>
      <c r="X202" s="20">
        <v>97.727272727272734</v>
      </c>
      <c r="Y202" s="225" t="s">
        <v>1351</v>
      </c>
      <c r="Z202" s="213">
        <v>96.590909090909093</v>
      </c>
    </row>
    <row r="203" spans="1:26" ht="15" customHeight="1">
      <c r="A203" s="69"/>
      <c r="B203" s="76" t="s">
        <v>177</v>
      </c>
      <c r="C203" s="232" t="s">
        <v>983</v>
      </c>
      <c r="D203" s="212">
        <v>94.920950983712117</v>
      </c>
      <c r="E203" s="220">
        <v>91.666666666666671</v>
      </c>
      <c r="F203" s="20">
        <v>94.696969696969703</v>
      </c>
      <c r="G203" s="20">
        <v>96.212121212121218</v>
      </c>
      <c r="H203" s="20">
        <v>95.833333333333329</v>
      </c>
      <c r="I203" s="20">
        <v>96.590909090909093</v>
      </c>
      <c r="J203" s="20">
        <v>96.590909090909093</v>
      </c>
      <c r="K203" s="211" t="s">
        <v>941</v>
      </c>
      <c r="L203" s="212">
        <v>96.302272727272708</v>
      </c>
      <c r="M203" s="20">
        <v>92.045454545454547</v>
      </c>
      <c r="N203" s="20">
        <v>96.590909090909093</v>
      </c>
      <c r="O203" s="20">
        <v>97.727272727272734</v>
      </c>
      <c r="P203" s="20">
        <v>97.727272727272734</v>
      </c>
      <c r="Q203" s="20">
        <v>96.590909090909093</v>
      </c>
      <c r="R203" s="20">
        <v>97.727272727272734</v>
      </c>
      <c r="S203" s="211" t="s">
        <v>845</v>
      </c>
      <c r="T203" s="212">
        <v>94.230290111931808</v>
      </c>
      <c r="U203" s="20">
        <v>91.477272727272734</v>
      </c>
      <c r="V203" s="20">
        <v>93.75</v>
      </c>
      <c r="W203" s="20">
        <v>95.454545454545453</v>
      </c>
      <c r="X203" s="20">
        <v>94.88636363636364</v>
      </c>
      <c r="Y203" s="225" t="s">
        <v>1351</v>
      </c>
      <c r="Z203" s="213">
        <v>96.022727272727266</v>
      </c>
    </row>
    <row r="204" spans="1:26" ht="15" customHeight="1">
      <c r="A204" s="69"/>
      <c r="B204" s="76" t="s">
        <v>178</v>
      </c>
      <c r="C204" s="232" t="s">
        <v>983</v>
      </c>
      <c r="D204" s="212">
        <v>95.871539696212125</v>
      </c>
      <c r="E204" s="220">
        <v>93.181818181818187</v>
      </c>
      <c r="F204" s="20">
        <v>97.348484848484844</v>
      </c>
      <c r="G204" s="20">
        <v>96.590909090909093</v>
      </c>
      <c r="H204" s="20">
        <v>95.833333333333329</v>
      </c>
      <c r="I204" s="20">
        <v>97.727272727272734</v>
      </c>
      <c r="J204" s="20">
        <v>96.590909090909093</v>
      </c>
      <c r="K204" s="211" t="s">
        <v>941</v>
      </c>
      <c r="L204" s="212">
        <v>97.284090909090907</v>
      </c>
      <c r="M204" s="20">
        <v>95.454545454545453</v>
      </c>
      <c r="N204" s="20">
        <v>98.86363636363636</v>
      </c>
      <c r="O204" s="20">
        <v>96.590909090909093</v>
      </c>
      <c r="P204" s="20">
        <v>97.727272727272734</v>
      </c>
      <c r="Q204" s="20">
        <v>97.727272727272734</v>
      </c>
      <c r="R204" s="20">
        <v>97.727272727272734</v>
      </c>
      <c r="S204" s="211" t="s">
        <v>845</v>
      </c>
      <c r="T204" s="212">
        <v>95.165264089772705</v>
      </c>
      <c r="U204" s="20">
        <v>92.045454545454547</v>
      </c>
      <c r="V204" s="20">
        <v>96.590909090909093</v>
      </c>
      <c r="W204" s="20">
        <v>96.590909090909093</v>
      </c>
      <c r="X204" s="20">
        <v>94.88636363636364</v>
      </c>
      <c r="Y204" s="225" t="s">
        <v>1351</v>
      </c>
      <c r="Z204" s="213">
        <v>96.022727272727266</v>
      </c>
    </row>
    <row r="205" spans="1:26" ht="15" customHeight="1">
      <c r="A205" s="69"/>
      <c r="B205" s="76" t="s">
        <v>179</v>
      </c>
      <c r="C205" s="232" t="s">
        <v>983</v>
      </c>
      <c r="D205" s="212">
        <v>98.196320082196991</v>
      </c>
      <c r="E205" s="220">
        <v>97.727272727272734</v>
      </c>
      <c r="F205" s="20">
        <v>98.484848484848484</v>
      </c>
      <c r="G205" s="20">
        <v>97.727272727272734</v>
      </c>
      <c r="H205" s="20">
        <v>98.484848484848484</v>
      </c>
      <c r="I205" s="20">
        <v>98.86363636363636</v>
      </c>
      <c r="J205" s="20">
        <v>98.86363636363636</v>
      </c>
      <c r="K205" s="211" t="s">
        <v>941</v>
      </c>
      <c r="L205" s="212">
        <v>99.081818181818193</v>
      </c>
      <c r="M205" s="20">
        <v>100</v>
      </c>
      <c r="N205" s="20">
        <v>100</v>
      </c>
      <c r="O205" s="20">
        <v>98.86363636363636</v>
      </c>
      <c r="P205" s="20">
        <v>97.727272727272734</v>
      </c>
      <c r="Q205" s="20">
        <v>98.86363636363636</v>
      </c>
      <c r="R205" s="20">
        <v>98.86363636363636</v>
      </c>
      <c r="S205" s="211" t="s">
        <v>845</v>
      </c>
      <c r="T205" s="212">
        <v>97.753571032386375</v>
      </c>
      <c r="U205" s="20">
        <v>96.590909090909093</v>
      </c>
      <c r="V205" s="20">
        <v>97.727272727272734</v>
      </c>
      <c r="W205" s="20">
        <v>97.159090909090907</v>
      </c>
      <c r="X205" s="20">
        <v>98.86363636363636</v>
      </c>
      <c r="Y205" s="225" t="s">
        <v>1351</v>
      </c>
      <c r="Z205" s="213">
        <v>98.86363636363636</v>
      </c>
    </row>
    <row r="206" spans="1:26" ht="15" customHeight="1">
      <c r="A206" s="69"/>
      <c r="B206" s="76" t="s">
        <v>180</v>
      </c>
      <c r="C206" s="232" t="s">
        <v>983</v>
      </c>
      <c r="D206" s="212">
        <v>98.218181818181819</v>
      </c>
      <c r="E206" s="220">
        <v>98.106060606060609</v>
      </c>
      <c r="F206" s="20">
        <v>98.106060606060609</v>
      </c>
      <c r="G206" s="20">
        <v>98.86363636363636</v>
      </c>
      <c r="H206" s="20">
        <v>98.106060606060609</v>
      </c>
      <c r="I206" s="20">
        <v>93.181818181818187</v>
      </c>
      <c r="J206" s="20">
        <v>98.86363636363636</v>
      </c>
      <c r="K206" s="211" t="s">
        <v>941</v>
      </c>
      <c r="L206" s="212">
        <v>95.790909090909068</v>
      </c>
      <c r="M206" s="20">
        <v>95.454545454545453</v>
      </c>
      <c r="N206" s="20">
        <v>95.454545454545453</v>
      </c>
      <c r="O206" s="20">
        <v>97.727272727272734</v>
      </c>
      <c r="P206" s="20">
        <v>95.454545454545453</v>
      </c>
      <c r="Q206" s="20">
        <v>93.181818181818187</v>
      </c>
      <c r="R206" s="20">
        <v>97.727272727272734</v>
      </c>
      <c r="S206" s="211" t="s">
        <v>845</v>
      </c>
      <c r="T206" s="212">
        <v>99.431818181818187</v>
      </c>
      <c r="U206" s="20">
        <v>99.431818181818187</v>
      </c>
      <c r="V206" s="20">
        <v>99.431818181818187</v>
      </c>
      <c r="W206" s="20">
        <v>99.431818181818187</v>
      </c>
      <c r="X206" s="20">
        <v>99.431818181818187</v>
      </c>
      <c r="Y206" s="225" t="s">
        <v>1351</v>
      </c>
      <c r="Z206" s="213">
        <v>99.431818181818187</v>
      </c>
    </row>
    <row r="207" spans="1:26" ht="15" customHeight="1">
      <c r="A207" s="69"/>
      <c r="B207" s="76" t="s">
        <v>181</v>
      </c>
      <c r="C207" s="232" t="s">
        <v>983</v>
      </c>
      <c r="D207" s="212">
        <v>96.109068300378794</v>
      </c>
      <c r="E207" s="220">
        <v>95.454545454545453</v>
      </c>
      <c r="F207" s="20">
        <v>96.590909090909093</v>
      </c>
      <c r="G207" s="20">
        <v>94.318181818181813</v>
      </c>
      <c r="H207" s="20">
        <v>98.86363636363636</v>
      </c>
      <c r="I207" s="20">
        <v>93.181818181818187</v>
      </c>
      <c r="J207" s="20">
        <v>97.348484848484844</v>
      </c>
      <c r="K207" s="211" t="s">
        <v>941</v>
      </c>
      <c r="L207" s="212">
        <v>96.885227272727263</v>
      </c>
      <c r="M207" s="20">
        <v>97.727272727272734</v>
      </c>
      <c r="N207" s="20">
        <v>97.727272727272734</v>
      </c>
      <c r="O207" s="20">
        <v>96.590909090909093</v>
      </c>
      <c r="P207" s="20">
        <v>100</v>
      </c>
      <c r="Q207" s="20">
        <v>93.181818181818187</v>
      </c>
      <c r="R207" s="20">
        <v>96.590909090909093</v>
      </c>
      <c r="S207" s="211" t="s">
        <v>845</v>
      </c>
      <c r="T207" s="212">
        <v>95.720988814204532</v>
      </c>
      <c r="U207" s="20">
        <v>94.318181818181813</v>
      </c>
      <c r="V207" s="20">
        <v>96.022727272727266</v>
      </c>
      <c r="W207" s="20">
        <v>93.181818181818187</v>
      </c>
      <c r="X207" s="20">
        <v>98.295454545454547</v>
      </c>
      <c r="Y207" s="225" t="s">
        <v>1351</v>
      </c>
      <c r="Z207" s="213">
        <v>97.727272727272734</v>
      </c>
    </row>
    <row r="208" spans="1:26" ht="15" customHeight="1" thickBot="1">
      <c r="A208" s="69"/>
      <c r="B208" s="79" t="s">
        <v>182</v>
      </c>
      <c r="C208" s="233" t="s">
        <v>983</v>
      </c>
      <c r="D208" s="215">
        <v>90.981169951136366</v>
      </c>
      <c r="E208" s="221">
        <v>89.015151515151516</v>
      </c>
      <c r="F208" s="136">
        <v>91.287878787878782</v>
      </c>
      <c r="G208" s="136">
        <v>90.909090909090907</v>
      </c>
      <c r="H208" s="136">
        <v>92.424242424242422</v>
      </c>
      <c r="I208" s="136">
        <v>93.181818181818187</v>
      </c>
      <c r="J208" s="136">
        <v>89.772727272727266</v>
      </c>
      <c r="K208" s="214" t="s">
        <v>941</v>
      </c>
      <c r="L208" s="215">
        <v>88.507954545454538</v>
      </c>
      <c r="M208" s="136">
        <v>87.5</v>
      </c>
      <c r="N208" s="136">
        <v>88.63636363636364</v>
      </c>
      <c r="O208" s="136">
        <v>86.36363636363636</v>
      </c>
      <c r="P208" s="136">
        <v>89.772727272727266</v>
      </c>
      <c r="Q208" s="136">
        <v>93.181818181818187</v>
      </c>
      <c r="R208" s="136">
        <v>85.227272727272734</v>
      </c>
      <c r="S208" s="214" t="s">
        <v>845</v>
      </c>
      <c r="T208" s="215">
        <v>92.217777653977265</v>
      </c>
      <c r="U208" s="136">
        <v>89.772727272727266</v>
      </c>
      <c r="V208" s="136">
        <v>92.61363636363636</v>
      </c>
      <c r="W208" s="136">
        <v>93.181818181818187</v>
      </c>
      <c r="X208" s="136">
        <v>93.75</v>
      </c>
      <c r="Y208" s="226" t="s">
        <v>1351</v>
      </c>
      <c r="Z208" s="216">
        <v>92.045454545454547</v>
      </c>
    </row>
    <row r="209" spans="1:26" ht="15" customHeight="1">
      <c r="A209" s="80" t="s">
        <v>1213</v>
      </c>
      <c r="B209" s="81"/>
      <c r="C209" s="234" t="s">
        <v>1369</v>
      </c>
      <c r="D209" s="108">
        <v>96.762707404763987</v>
      </c>
      <c r="E209" s="109">
        <v>95.432692307692307</v>
      </c>
      <c r="F209" s="110">
        <v>96.94055944055944</v>
      </c>
      <c r="G209" s="110">
        <v>96.2194055944056</v>
      </c>
      <c r="H209" s="110">
        <v>97.639860139860133</v>
      </c>
      <c r="I209" s="110">
        <v>96.893939393939391</v>
      </c>
      <c r="J209" s="110">
        <v>98.01136363636364</v>
      </c>
      <c r="K209" s="107" t="s">
        <v>1370</v>
      </c>
      <c r="L209" s="108">
        <v>96.818484848484815</v>
      </c>
      <c r="M209" s="110">
        <v>95.227272727272734</v>
      </c>
      <c r="N209" s="110">
        <v>96.742424242424249</v>
      </c>
      <c r="O209" s="110">
        <v>96.212121212121218</v>
      </c>
      <c r="P209" s="110">
        <v>98.257575757575751</v>
      </c>
      <c r="Q209" s="110">
        <v>96.893939393939391</v>
      </c>
      <c r="R209" s="110">
        <v>98.106060606060609</v>
      </c>
      <c r="S209" s="107" t="s">
        <v>1371</v>
      </c>
      <c r="T209" s="108">
        <v>96.740094927579904</v>
      </c>
      <c r="U209" s="110">
        <v>95.515970515970523</v>
      </c>
      <c r="V209" s="110">
        <v>97.020884520884522</v>
      </c>
      <c r="W209" s="110">
        <v>96.22235872235872</v>
      </c>
      <c r="X209" s="110">
        <v>97.389434889434895</v>
      </c>
      <c r="Y209" s="227" t="s">
        <v>1351</v>
      </c>
      <c r="Z209" s="111">
        <v>97.972972972972968</v>
      </c>
    </row>
    <row r="210" spans="1:26" ht="15" customHeight="1">
      <c r="A210" s="834" t="s">
        <v>1082</v>
      </c>
      <c r="B210" s="76" t="s">
        <v>183</v>
      </c>
      <c r="C210" s="232" t="s">
        <v>955</v>
      </c>
      <c r="D210" s="212">
        <v>96.19922904374998</v>
      </c>
      <c r="E210" s="220">
        <v>93.75</v>
      </c>
      <c r="F210" s="20">
        <v>97.159090909090907</v>
      </c>
      <c r="G210" s="20">
        <v>94.88636363636364</v>
      </c>
      <c r="H210" s="20">
        <v>96.875</v>
      </c>
      <c r="I210" s="20">
        <v>98.86363636363636</v>
      </c>
      <c r="J210" s="20">
        <v>98.579545454545453</v>
      </c>
      <c r="K210" s="211" t="s">
        <v>941</v>
      </c>
      <c r="L210" s="212">
        <v>96.768181818181816</v>
      </c>
      <c r="M210" s="20">
        <v>93.181818181818187</v>
      </c>
      <c r="N210" s="20">
        <v>97.727272727272734</v>
      </c>
      <c r="O210" s="20">
        <v>93.181818181818187</v>
      </c>
      <c r="P210" s="20">
        <v>100</v>
      </c>
      <c r="Q210" s="20">
        <v>98.86363636363636</v>
      </c>
      <c r="R210" s="20">
        <v>98.86363636363636</v>
      </c>
      <c r="S210" s="211" t="s">
        <v>983</v>
      </c>
      <c r="T210" s="212">
        <v>96.009578118939388</v>
      </c>
      <c r="U210" s="20">
        <v>93.939393939393938</v>
      </c>
      <c r="V210" s="20">
        <v>96.969696969696969</v>
      </c>
      <c r="W210" s="20">
        <v>95.454545454545453</v>
      </c>
      <c r="X210" s="20">
        <v>95.833333333333329</v>
      </c>
      <c r="Y210" s="225" t="s">
        <v>1351</v>
      </c>
      <c r="Z210" s="213">
        <v>98.484848484848484</v>
      </c>
    </row>
    <row r="211" spans="1:26" ht="15" customHeight="1">
      <c r="A211" s="69"/>
      <c r="B211" s="76" t="s">
        <v>184</v>
      </c>
      <c r="C211" s="232" t="s">
        <v>955</v>
      </c>
      <c r="D211" s="212">
        <v>97.854556526704542</v>
      </c>
      <c r="E211" s="220">
        <v>95.454545454545453</v>
      </c>
      <c r="F211" s="20">
        <v>98.295454545454547</v>
      </c>
      <c r="G211" s="20">
        <v>98.01136363636364</v>
      </c>
      <c r="H211" s="20">
        <v>99.431818181818187</v>
      </c>
      <c r="I211" s="20">
        <v>97.727272727272734</v>
      </c>
      <c r="J211" s="20">
        <v>98.579545454545453</v>
      </c>
      <c r="K211" s="211" t="s">
        <v>941</v>
      </c>
      <c r="L211" s="212">
        <v>97.772727272727266</v>
      </c>
      <c r="M211" s="20">
        <v>93.181818181818187</v>
      </c>
      <c r="N211" s="20">
        <v>97.727272727272734</v>
      </c>
      <c r="O211" s="20">
        <v>98.86363636363636</v>
      </c>
      <c r="P211" s="20">
        <v>100</v>
      </c>
      <c r="Q211" s="20">
        <v>97.727272727272734</v>
      </c>
      <c r="R211" s="20">
        <v>100</v>
      </c>
      <c r="S211" s="211" t="s">
        <v>983</v>
      </c>
      <c r="T211" s="212">
        <v>97.881832944696967</v>
      </c>
      <c r="U211" s="20">
        <v>96.212121212121218</v>
      </c>
      <c r="V211" s="20">
        <v>98.484848484848484</v>
      </c>
      <c r="W211" s="20">
        <v>97.727272727272734</v>
      </c>
      <c r="X211" s="20">
        <v>99.242424242424249</v>
      </c>
      <c r="Y211" s="225" t="s">
        <v>1351</v>
      </c>
      <c r="Z211" s="213">
        <v>98.106060606060609</v>
      </c>
    </row>
    <row r="212" spans="1:26" ht="15" customHeight="1">
      <c r="A212" s="69"/>
      <c r="B212" s="76" t="s">
        <v>185</v>
      </c>
      <c r="C212" s="232" t="s">
        <v>955</v>
      </c>
      <c r="D212" s="212">
        <v>96.46367061960224</v>
      </c>
      <c r="E212" s="220">
        <v>94.602272727272734</v>
      </c>
      <c r="F212" s="20">
        <v>97.159090909090907</v>
      </c>
      <c r="G212" s="20">
        <v>95.454545454545453</v>
      </c>
      <c r="H212" s="20">
        <v>98.579545454545453</v>
      </c>
      <c r="I212" s="20">
        <v>90.909090909090907</v>
      </c>
      <c r="J212" s="20">
        <v>98.579545454545453</v>
      </c>
      <c r="K212" s="211" t="s">
        <v>941</v>
      </c>
      <c r="L212" s="212">
        <v>95.535227272727255</v>
      </c>
      <c r="M212" s="20">
        <v>92.045454545454547</v>
      </c>
      <c r="N212" s="20">
        <v>96.590909090909093</v>
      </c>
      <c r="O212" s="20">
        <v>95.454545454545453</v>
      </c>
      <c r="P212" s="20">
        <v>100</v>
      </c>
      <c r="Q212" s="20">
        <v>90.909090909090907</v>
      </c>
      <c r="R212" s="20">
        <v>100</v>
      </c>
      <c r="S212" s="211" t="s">
        <v>983</v>
      </c>
      <c r="T212" s="212">
        <v>96.773151735227273</v>
      </c>
      <c r="U212" s="20">
        <v>95.454545454545453</v>
      </c>
      <c r="V212" s="20">
        <v>97.348484848484844</v>
      </c>
      <c r="W212" s="20">
        <v>95.454545454545453</v>
      </c>
      <c r="X212" s="20">
        <v>98.106060606060609</v>
      </c>
      <c r="Y212" s="225" t="s">
        <v>1351</v>
      </c>
      <c r="Z212" s="213">
        <v>98.106060606060609</v>
      </c>
    </row>
    <row r="213" spans="1:26" ht="15" customHeight="1">
      <c r="A213" s="69"/>
      <c r="B213" s="76" t="s">
        <v>186</v>
      </c>
      <c r="C213" s="232" t="s">
        <v>955</v>
      </c>
      <c r="D213" s="212">
        <v>95.38742456448864</v>
      </c>
      <c r="E213" s="220">
        <v>94.034090909090907</v>
      </c>
      <c r="F213" s="20">
        <v>96.306818181818187</v>
      </c>
      <c r="G213" s="20">
        <v>94.034090909090907</v>
      </c>
      <c r="H213" s="20">
        <v>95.454545454545453</v>
      </c>
      <c r="I213" s="20">
        <v>98.86363636363636</v>
      </c>
      <c r="J213" s="20">
        <v>97.443181818181813</v>
      </c>
      <c r="K213" s="211" t="s">
        <v>941</v>
      </c>
      <c r="L213" s="212">
        <v>97.847727272727255</v>
      </c>
      <c r="M213" s="20">
        <v>96.590909090909093</v>
      </c>
      <c r="N213" s="20">
        <v>97.727272727272734</v>
      </c>
      <c r="O213" s="20">
        <v>96.590909090909093</v>
      </c>
      <c r="P213" s="20">
        <v>98.86363636363636</v>
      </c>
      <c r="Q213" s="20">
        <v>98.86363636363636</v>
      </c>
      <c r="R213" s="20">
        <v>98.86363636363636</v>
      </c>
      <c r="S213" s="211" t="s">
        <v>983</v>
      </c>
      <c r="T213" s="212">
        <v>94.567323661742421</v>
      </c>
      <c r="U213" s="20">
        <v>93.181818181818187</v>
      </c>
      <c r="V213" s="20">
        <v>95.833333333333329</v>
      </c>
      <c r="W213" s="20">
        <v>93.181818181818187</v>
      </c>
      <c r="X213" s="20">
        <v>94.318181818181813</v>
      </c>
      <c r="Y213" s="225" t="s">
        <v>1351</v>
      </c>
      <c r="Z213" s="213">
        <v>96.969696969696969</v>
      </c>
    </row>
    <row r="214" spans="1:26" ht="15" customHeight="1">
      <c r="A214" s="69"/>
      <c r="B214" s="76" t="s">
        <v>187</v>
      </c>
      <c r="C214" s="232" t="s">
        <v>955</v>
      </c>
      <c r="D214" s="212">
        <v>95.233272546875</v>
      </c>
      <c r="E214" s="220">
        <v>93.181818181818187</v>
      </c>
      <c r="F214" s="20">
        <v>95.454545454545453</v>
      </c>
      <c r="G214" s="20">
        <v>94.318181818181813</v>
      </c>
      <c r="H214" s="20">
        <v>96.022727272727266</v>
      </c>
      <c r="I214" s="20">
        <v>95.454545454545453</v>
      </c>
      <c r="J214" s="20">
        <v>98.01136363636364</v>
      </c>
      <c r="K214" s="211" t="s">
        <v>941</v>
      </c>
      <c r="L214" s="212">
        <v>95.635227272727263</v>
      </c>
      <c r="M214" s="20">
        <v>90.909090909090907</v>
      </c>
      <c r="N214" s="20">
        <v>96.590909090909093</v>
      </c>
      <c r="O214" s="20">
        <v>95.454545454545453</v>
      </c>
      <c r="P214" s="20">
        <v>97.727272727272734</v>
      </c>
      <c r="Q214" s="20">
        <v>95.454545454545453</v>
      </c>
      <c r="R214" s="20">
        <v>98.86363636363636</v>
      </c>
      <c r="S214" s="211" t="s">
        <v>983</v>
      </c>
      <c r="T214" s="212">
        <v>95.099287638257579</v>
      </c>
      <c r="U214" s="20">
        <v>93.939393939393938</v>
      </c>
      <c r="V214" s="20">
        <v>95.075757575757578</v>
      </c>
      <c r="W214" s="20">
        <v>93.939393939393938</v>
      </c>
      <c r="X214" s="20">
        <v>95.454545454545453</v>
      </c>
      <c r="Y214" s="225" t="s">
        <v>1351</v>
      </c>
      <c r="Z214" s="213">
        <v>97.727272727272734</v>
      </c>
    </row>
    <row r="215" spans="1:26" ht="15" customHeight="1">
      <c r="A215" s="69"/>
      <c r="B215" s="76" t="s">
        <v>197</v>
      </c>
      <c r="C215" s="232" t="s">
        <v>955</v>
      </c>
      <c r="D215" s="212">
        <v>96.440829849147747</v>
      </c>
      <c r="E215" s="220">
        <v>95.170454545454547</v>
      </c>
      <c r="F215" s="20">
        <v>96.306818181818187</v>
      </c>
      <c r="G215" s="20">
        <v>96.875</v>
      </c>
      <c r="H215" s="20">
        <v>97.727272727272734</v>
      </c>
      <c r="I215" s="20">
        <v>98.86363636363636</v>
      </c>
      <c r="J215" s="20">
        <v>95.73863636363636</v>
      </c>
      <c r="K215" s="211" t="s">
        <v>941</v>
      </c>
      <c r="L215" s="212">
        <v>97.071590909090915</v>
      </c>
      <c r="M215" s="20">
        <v>96.590909090909093</v>
      </c>
      <c r="N215" s="20">
        <v>95.454545454545453</v>
      </c>
      <c r="O215" s="20">
        <v>98.86363636363636</v>
      </c>
      <c r="P215" s="20">
        <v>96.590909090909093</v>
      </c>
      <c r="Q215" s="20">
        <v>98.86363636363636</v>
      </c>
      <c r="R215" s="20">
        <v>95.454545454545453</v>
      </c>
      <c r="S215" s="211" t="s">
        <v>983</v>
      </c>
      <c r="T215" s="212">
        <v>96.230576162500014</v>
      </c>
      <c r="U215" s="20">
        <v>94.696969696969703</v>
      </c>
      <c r="V215" s="20">
        <v>96.590909090909093</v>
      </c>
      <c r="W215" s="20">
        <v>96.212121212121218</v>
      </c>
      <c r="X215" s="20">
        <v>98.106060606060609</v>
      </c>
      <c r="Y215" s="225" t="s">
        <v>1351</v>
      </c>
      <c r="Z215" s="213">
        <v>95.833333333333329</v>
      </c>
    </row>
    <row r="216" spans="1:26" ht="15" customHeight="1">
      <c r="A216" s="69"/>
      <c r="B216" s="76" t="s">
        <v>188</v>
      </c>
      <c r="C216" s="232" t="s">
        <v>983</v>
      </c>
      <c r="D216" s="212">
        <v>96.476391042045464</v>
      </c>
      <c r="E216" s="220">
        <v>95.833333333333329</v>
      </c>
      <c r="F216" s="20">
        <v>95.075757575757578</v>
      </c>
      <c r="G216" s="20">
        <v>95.454545454545453</v>
      </c>
      <c r="H216" s="20">
        <v>97.727272727272734</v>
      </c>
      <c r="I216" s="20">
        <v>98.86363636363636</v>
      </c>
      <c r="J216" s="20">
        <v>98.106060606060609</v>
      </c>
      <c r="K216" s="211" t="s">
        <v>941</v>
      </c>
      <c r="L216" s="212">
        <v>97.05568181818181</v>
      </c>
      <c r="M216" s="20">
        <v>96.590909090909093</v>
      </c>
      <c r="N216" s="20">
        <v>94.318181818181813</v>
      </c>
      <c r="O216" s="20">
        <v>94.318181818181813</v>
      </c>
      <c r="P216" s="20">
        <v>100</v>
      </c>
      <c r="Q216" s="20">
        <v>98.86363636363636</v>
      </c>
      <c r="R216" s="20">
        <v>98.86363636363636</v>
      </c>
      <c r="S216" s="211" t="s">
        <v>845</v>
      </c>
      <c r="T216" s="212">
        <v>96.186745653977269</v>
      </c>
      <c r="U216" s="20">
        <v>95.454545454545453</v>
      </c>
      <c r="V216" s="20">
        <v>95.454545454545453</v>
      </c>
      <c r="W216" s="20">
        <v>96.022727272727266</v>
      </c>
      <c r="X216" s="20">
        <v>96.590909090909093</v>
      </c>
      <c r="Y216" s="225" t="s">
        <v>1351</v>
      </c>
      <c r="Z216" s="213">
        <v>97.727272727272734</v>
      </c>
    </row>
    <row r="217" spans="1:26" ht="15" customHeight="1">
      <c r="A217" s="69"/>
      <c r="B217" s="76" t="s">
        <v>189</v>
      </c>
      <c r="C217" s="232" t="s">
        <v>955</v>
      </c>
      <c r="D217" s="212">
        <v>96.888832907954551</v>
      </c>
      <c r="E217" s="220">
        <v>94.88636363636364</v>
      </c>
      <c r="F217" s="20">
        <v>97.159090909090907</v>
      </c>
      <c r="G217" s="20">
        <v>95.73863636363636</v>
      </c>
      <c r="H217" s="20">
        <v>98.579545454545453</v>
      </c>
      <c r="I217" s="20">
        <v>97.727272727272734</v>
      </c>
      <c r="J217" s="20">
        <v>98.86363636363636</v>
      </c>
      <c r="K217" s="211" t="s">
        <v>941</v>
      </c>
      <c r="L217" s="212">
        <v>97.790909090909096</v>
      </c>
      <c r="M217" s="20">
        <v>95.454545454545453</v>
      </c>
      <c r="N217" s="20">
        <v>100</v>
      </c>
      <c r="O217" s="20">
        <v>96.590909090909093</v>
      </c>
      <c r="P217" s="20">
        <v>97.727272727272734</v>
      </c>
      <c r="Q217" s="20">
        <v>97.727272727272734</v>
      </c>
      <c r="R217" s="20">
        <v>100</v>
      </c>
      <c r="S217" s="211" t="s">
        <v>983</v>
      </c>
      <c r="T217" s="212">
        <v>96.588140846969708</v>
      </c>
      <c r="U217" s="20">
        <v>94.696969696969703</v>
      </c>
      <c r="V217" s="20">
        <v>96.212121212121218</v>
      </c>
      <c r="W217" s="20">
        <v>95.454545454545453</v>
      </c>
      <c r="X217" s="20">
        <v>98.86363636363636</v>
      </c>
      <c r="Y217" s="225" t="s">
        <v>1351</v>
      </c>
      <c r="Z217" s="213">
        <v>98.484848484848484</v>
      </c>
    </row>
    <row r="218" spans="1:26" ht="15" customHeight="1">
      <c r="A218" s="69"/>
      <c r="B218" s="76" t="s">
        <v>190</v>
      </c>
      <c r="C218" s="232" t="s">
        <v>983</v>
      </c>
      <c r="D218" s="212">
        <v>97.971784686363634</v>
      </c>
      <c r="E218" s="220">
        <v>98.106060606060609</v>
      </c>
      <c r="F218" s="20">
        <v>98.106060606060609</v>
      </c>
      <c r="G218" s="20">
        <v>97.727272727272734</v>
      </c>
      <c r="H218" s="20">
        <v>96.969696969696969</v>
      </c>
      <c r="I218" s="20">
        <v>98.86363636363636</v>
      </c>
      <c r="J218" s="20">
        <v>98.86363636363636</v>
      </c>
      <c r="K218" s="211" t="s">
        <v>941</v>
      </c>
      <c r="L218" s="212">
        <v>98.482954545454547</v>
      </c>
      <c r="M218" s="20">
        <v>98.86363636363636</v>
      </c>
      <c r="N218" s="20">
        <v>98.86363636363636</v>
      </c>
      <c r="O218" s="20">
        <v>97.727272727272734</v>
      </c>
      <c r="P218" s="20">
        <v>97.727272727272734</v>
      </c>
      <c r="Q218" s="20">
        <v>98.86363636363636</v>
      </c>
      <c r="R218" s="20">
        <v>98.86363636363636</v>
      </c>
      <c r="S218" s="211" t="s">
        <v>845</v>
      </c>
      <c r="T218" s="212">
        <v>97.716199756818185</v>
      </c>
      <c r="U218" s="20">
        <v>97.727272727272734</v>
      </c>
      <c r="V218" s="20">
        <v>97.727272727272734</v>
      </c>
      <c r="W218" s="20">
        <v>97.727272727272734</v>
      </c>
      <c r="X218" s="20">
        <v>96.590909090909093</v>
      </c>
      <c r="Y218" s="225" t="s">
        <v>1351</v>
      </c>
      <c r="Z218" s="213">
        <v>98.86363636363636</v>
      </c>
    </row>
    <row r="219" spans="1:26" ht="15" customHeight="1">
      <c r="A219" s="69"/>
      <c r="B219" s="76" t="s">
        <v>191</v>
      </c>
      <c r="C219" s="232" t="s">
        <v>983</v>
      </c>
      <c r="D219" s="212">
        <v>98.564141568181824</v>
      </c>
      <c r="E219" s="220">
        <v>98.106060606060609</v>
      </c>
      <c r="F219" s="20">
        <v>98.484848484848484</v>
      </c>
      <c r="G219" s="20">
        <v>97.727272727272734</v>
      </c>
      <c r="H219" s="20">
        <v>98.86363636363636</v>
      </c>
      <c r="I219" s="20">
        <v>100</v>
      </c>
      <c r="J219" s="20">
        <v>99.242424242424249</v>
      </c>
      <c r="K219" s="211" t="s">
        <v>941</v>
      </c>
      <c r="L219" s="212">
        <v>98.185227272727261</v>
      </c>
      <c r="M219" s="20">
        <v>97.727272727272734</v>
      </c>
      <c r="N219" s="20">
        <v>98.86363636363636</v>
      </c>
      <c r="O219" s="20">
        <v>94.318181818181813</v>
      </c>
      <c r="P219" s="20">
        <v>98.86363636363636</v>
      </c>
      <c r="Q219" s="20">
        <v>100</v>
      </c>
      <c r="R219" s="20">
        <v>100</v>
      </c>
      <c r="S219" s="211" t="s">
        <v>845</v>
      </c>
      <c r="T219" s="212">
        <v>98.753598715909078</v>
      </c>
      <c r="U219" s="20">
        <v>98.295454545454547</v>
      </c>
      <c r="V219" s="20">
        <v>98.295454545454547</v>
      </c>
      <c r="W219" s="20">
        <v>99.431818181818187</v>
      </c>
      <c r="X219" s="20">
        <v>98.86363636363636</v>
      </c>
      <c r="Y219" s="225" t="s">
        <v>1351</v>
      </c>
      <c r="Z219" s="213">
        <v>98.86363636363636</v>
      </c>
    </row>
    <row r="220" spans="1:26" ht="15" customHeight="1">
      <c r="A220" s="69"/>
      <c r="B220" s="76" t="s">
        <v>192</v>
      </c>
      <c r="C220" s="232" t="s">
        <v>983</v>
      </c>
      <c r="D220" s="212">
        <v>96.075828165530311</v>
      </c>
      <c r="E220" s="220">
        <v>95.454545454545453</v>
      </c>
      <c r="F220" s="20">
        <v>97.348484848484844</v>
      </c>
      <c r="G220" s="20">
        <v>96.212121212121218</v>
      </c>
      <c r="H220" s="20">
        <v>96.590909090909093</v>
      </c>
      <c r="I220" s="20">
        <v>92.045454545454547</v>
      </c>
      <c r="J220" s="20">
        <v>95.454545454545453</v>
      </c>
      <c r="K220" s="211" t="s">
        <v>941</v>
      </c>
      <c r="L220" s="212">
        <v>93.787500000000009</v>
      </c>
      <c r="M220" s="20">
        <v>94.318181818181813</v>
      </c>
      <c r="N220" s="20">
        <v>96.590909090909093</v>
      </c>
      <c r="O220" s="20">
        <v>94.318181818181813</v>
      </c>
      <c r="P220" s="20">
        <v>94.318181818181813</v>
      </c>
      <c r="Q220" s="20">
        <v>92.045454545454547</v>
      </c>
      <c r="R220" s="20">
        <v>90.909090909090907</v>
      </c>
      <c r="S220" s="211" t="s">
        <v>845</v>
      </c>
      <c r="T220" s="212">
        <v>97.219992248295469</v>
      </c>
      <c r="U220" s="20">
        <v>96.022727272727266</v>
      </c>
      <c r="V220" s="20">
        <v>97.727272727272734</v>
      </c>
      <c r="W220" s="20">
        <v>97.159090909090907</v>
      </c>
      <c r="X220" s="20">
        <v>97.727272727272734</v>
      </c>
      <c r="Y220" s="225" t="s">
        <v>1351</v>
      </c>
      <c r="Z220" s="213">
        <v>97.727272727272734</v>
      </c>
    </row>
    <row r="221" spans="1:26" ht="15" customHeight="1">
      <c r="A221" s="69"/>
      <c r="B221" s="76" t="s">
        <v>193</v>
      </c>
      <c r="C221" s="232" t="s">
        <v>983</v>
      </c>
      <c r="D221" s="212">
        <v>97.685244804545448</v>
      </c>
      <c r="E221" s="220">
        <v>97.348484848484844</v>
      </c>
      <c r="F221" s="20">
        <v>98.106060606060609</v>
      </c>
      <c r="G221" s="20">
        <v>96.969696969696969</v>
      </c>
      <c r="H221" s="20">
        <v>98.106060606060609</v>
      </c>
      <c r="I221" s="20">
        <v>97.727272727272734</v>
      </c>
      <c r="J221" s="20">
        <v>98.106060606060609</v>
      </c>
      <c r="K221" s="211" t="s">
        <v>941</v>
      </c>
      <c r="L221" s="212">
        <v>97.689772727272739</v>
      </c>
      <c r="M221" s="20">
        <v>97.727272727272734</v>
      </c>
      <c r="N221" s="20">
        <v>97.727272727272734</v>
      </c>
      <c r="O221" s="20">
        <v>96.590909090909093</v>
      </c>
      <c r="P221" s="20">
        <v>98.86363636363636</v>
      </c>
      <c r="Q221" s="20">
        <v>97.727272727272734</v>
      </c>
      <c r="R221" s="20">
        <v>97.727272727272734</v>
      </c>
      <c r="S221" s="211" t="s">
        <v>845</v>
      </c>
      <c r="T221" s="212">
        <v>97.682980843181809</v>
      </c>
      <c r="U221" s="20">
        <v>97.159090909090907</v>
      </c>
      <c r="V221" s="20">
        <v>98.295454545454547</v>
      </c>
      <c r="W221" s="20">
        <v>97.159090909090907</v>
      </c>
      <c r="X221" s="20">
        <v>97.727272727272734</v>
      </c>
      <c r="Y221" s="225" t="s">
        <v>1351</v>
      </c>
      <c r="Z221" s="213">
        <v>98.295454545454547</v>
      </c>
    </row>
    <row r="222" spans="1:26" ht="15" customHeight="1">
      <c r="A222" s="69"/>
      <c r="B222" s="76" t="s">
        <v>194</v>
      </c>
      <c r="C222" s="232" t="s">
        <v>983</v>
      </c>
      <c r="D222" s="212">
        <v>97.59562525303032</v>
      </c>
      <c r="E222" s="220">
        <v>95.833333333333329</v>
      </c>
      <c r="F222" s="20">
        <v>96.969696969696969</v>
      </c>
      <c r="G222" s="20">
        <v>97.727272727272734</v>
      </c>
      <c r="H222" s="20">
        <v>98.86363636363636</v>
      </c>
      <c r="I222" s="20">
        <v>97.727272727272734</v>
      </c>
      <c r="J222" s="20">
        <v>98.86363636363636</v>
      </c>
      <c r="K222" s="211" t="s">
        <v>941</v>
      </c>
      <c r="L222" s="212">
        <v>97.297727272727286</v>
      </c>
      <c r="M222" s="20">
        <v>96.590909090909093</v>
      </c>
      <c r="N222" s="20">
        <v>93.181818181818187</v>
      </c>
      <c r="O222" s="20">
        <v>97.727272727272734</v>
      </c>
      <c r="P222" s="20">
        <v>100</v>
      </c>
      <c r="Q222" s="20">
        <v>97.727272727272734</v>
      </c>
      <c r="R222" s="20">
        <v>98.86363636363636</v>
      </c>
      <c r="S222" s="211" t="s">
        <v>845</v>
      </c>
      <c r="T222" s="212">
        <v>97.74457424318183</v>
      </c>
      <c r="U222" s="20">
        <v>95.454545454545453</v>
      </c>
      <c r="V222" s="20">
        <v>98.86363636363636</v>
      </c>
      <c r="W222" s="20">
        <v>97.727272727272734</v>
      </c>
      <c r="X222" s="20">
        <v>98.295454545454547</v>
      </c>
      <c r="Y222" s="225" t="s">
        <v>1351</v>
      </c>
      <c r="Z222" s="213">
        <v>98.86363636363636</v>
      </c>
    </row>
    <row r="223" spans="1:26" ht="15" customHeight="1">
      <c r="A223" s="69"/>
      <c r="B223" s="76" t="s">
        <v>195</v>
      </c>
      <c r="C223" s="232" t="s">
        <v>983</v>
      </c>
      <c r="D223" s="212">
        <v>96.937977982954536</v>
      </c>
      <c r="E223" s="220">
        <v>96.212121212121218</v>
      </c>
      <c r="F223" s="20">
        <v>97.348484848484844</v>
      </c>
      <c r="G223" s="20">
        <v>96.969696969696969</v>
      </c>
      <c r="H223" s="20">
        <v>96.969696969696969</v>
      </c>
      <c r="I223" s="20">
        <v>95.454545454545453</v>
      </c>
      <c r="J223" s="20">
        <v>97.727272727272734</v>
      </c>
      <c r="K223" s="211" t="s">
        <v>941</v>
      </c>
      <c r="L223" s="212">
        <v>96.398863636363615</v>
      </c>
      <c r="M223" s="20">
        <v>95.454545454545453</v>
      </c>
      <c r="N223" s="20">
        <v>97.727272727272734</v>
      </c>
      <c r="O223" s="20">
        <v>97.727272727272734</v>
      </c>
      <c r="P223" s="20">
        <v>95.454545454545453</v>
      </c>
      <c r="Q223" s="20">
        <v>95.454545454545453</v>
      </c>
      <c r="R223" s="20">
        <v>96.590909090909093</v>
      </c>
      <c r="S223" s="211" t="s">
        <v>845</v>
      </c>
      <c r="T223" s="212">
        <v>97.207535156250017</v>
      </c>
      <c r="U223" s="20">
        <v>96.590909090909093</v>
      </c>
      <c r="V223" s="20">
        <v>97.159090909090907</v>
      </c>
      <c r="W223" s="20">
        <v>96.590909090909093</v>
      </c>
      <c r="X223" s="20">
        <v>97.727272727272734</v>
      </c>
      <c r="Y223" s="225" t="s">
        <v>1351</v>
      </c>
      <c r="Z223" s="213">
        <v>98.295454545454547</v>
      </c>
    </row>
    <row r="224" spans="1:26" ht="15" customHeight="1" thickBot="1">
      <c r="A224" s="68"/>
      <c r="B224" s="77" t="s">
        <v>196</v>
      </c>
      <c r="C224" s="235" t="s">
        <v>983</v>
      </c>
      <c r="D224" s="218">
        <v>96.62284676856062</v>
      </c>
      <c r="E224" s="222">
        <v>95.833333333333329</v>
      </c>
      <c r="F224" s="29">
        <v>95.075757575757578</v>
      </c>
      <c r="G224" s="29">
        <v>96.590909090909093</v>
      </c>
      <c r="H224" s="29">
        <v>98.106060606060609</v>
      </c>
      <c r="I224" s="29">
        <v>94.318181818181813</v>
      </c>
      <c r="J224" s="29">
        <v>98.106060606060609</v>
      </c>
      <c r="K224" s="217" t="s">
        <v>941</v>
      </c>
      <c r="L224" s="218">
        <v>94.957954545454541</v>
      </c>
      <c r="M224" s="29">
        <v>93.181818181818187</v>
      </c>
      <c r="N224" s="29">
        <v>92.045454545454547</v>
      </c>
      <c r="O224" s="29">
        <v>95.454545454545453</v>
      </c>
      <c r="P224" s="29">
        <v>97.727272727272734</v>
      </c>
      <c r="Q224" s="29">
        <v>94.318181818181813</v>
      </c>
      <c r="R224" s="29">
        <v>97.727272727272734</v>
      </c>
      <c r="S224" s="217" t="s">
        <v>845</v>
      </c>
      <c r="T224" s="218">
        <v>97.455292880113632</v>
      </c>
      <c r="U224" s="29">
        <v>97.159090909090907</v>
      </c>
      <c r="V224" s="29">
        <v>96.590909090909093</v>
      </c>
      <c r="W224" s="29">
        <v>97.159090909090907</v>
      </c>
      <c r="X224" s="29">
        <v>98.295454545454547</v>
      </c>
      <c r="Y224" s="228" t="s">
        <v>1351</v>
      </c>
      <c r="Z224" s="219">
        <v>98.295454545454547</v>
      </c>
    </row>
    <row r="225" spans="1:26" ht="15" customHeight="1">
      <c r="A225" s="82" t="s">
        <v>1213</v>
      </c>
      <c r="B225" s="83"/>
      <c r="C225" s="236" t="s">
        <v>1372</v>
      </c>
      <c r="D225" s="113">
        <v>96.364997173345344</v>
      </c>
      <c r="E225" s="114">
        <v>95.195374800637964</v>
      </c>
      <c r="F225" s="115">
        <v>96.232057416267949</v>
      </c>
      <c r="G225" s="115">
        <v>96.192185007974487</v>
      </c>
      <c r="H225" s="115">
        <v>96.750398724082928</v>
      </c>
      <c r="I225" s="115">
        <v>96.32352941176471</v>
      </c>
      <c r="J225" s="115">
        <v>97.846889952153106</v>
      </c>
      <c r="K225" s="112" t="s">
        <v>1373</v>
      </c>
      <c r="L225" s="113">
        <v>96.379679144385022</v>
      </c>
      <c r="M225" s="115">
        <v>94.986631016042779</v>
      </c>
      <c r="N225" s="115">
        <v>95.98930481283422</v>
      </c>
      <c r="O225" s="115">
        <v>95.922459893048128</v>
      </c>
      <c r="P225" s="115">
        <v>97.259358288770059</v>
      </c>
      <c r="Q225" s="115">
        <v>96.32352941176471</v>
      </c>
      <c r="R225" s="115">
        <v>98.328877005347593</v>
      </c>
      <c r="S225" s="112" t="s">
        <v>1374</v>
      </c>
      <c r="T225" s="113">
        <v>96.358757335653422</v>
      </c>
      <c r="U225" s="115">
        <v>95.284090909090907</v>
      </c>
      <c r="V225" s="115">
        <v>96.335227272727266</v>
      </c>
      <c r="W225" s="115">
        <v>96.306818181818187</v>
      </c>
      <c r="X225" s="115">
        <v>96.534090909090907</v>
      </c>
      <c r="Y225" s="229" t="s">
        <v>1351</v>
      </c>
      <c r="Z225" s="116">
        <v>97.642045454545453</v>
      </c>
    </row>
    <row r="226" spans="1:26" ht="15" customHeight="1">
      <c r="A226" s="834" t="s">
        <v>1083</v>
      </c>
      <c r="B226" s="76" t="s">
        <v>198</v>
      </c>
      <c r="C226" s="232" t="s">
        <v>955</v>
      </c>
      <c r="D226" s="212">
        <v>95.663354694602262</v>
      </c>
      <c r="E226" s="220">
        <v>93.465909090909093</v>
      </c>
      <c r="F226" s="20">
        <v>96.022727272727266</v>
      </c>
      <c r="G226" s="20">
        <v>96.306818181818187</v>
      </c>
      <c r="H226" s="20">
        <v>97.159090909090907</v>
      </c>
      <c r="I226" s="20">
        <v>94.318181818181813</v>
      </c>
      <c r="J226" s="20">
        <v>96.306818181818187</v>
      </c>
      <c r="K226" s="211" t="s">
        <v>941</v>
      </c>
      <c r="L226" s="212">
        <v>96.365909090909099</v>
      </c>
      <c r="M226" s="20">
        <v>90.909090909090907</v>
      </c>
      <c r="N226" s="20">
        <v>97.727272727272734</v>
      </c>
      <c r="O226" s="20">
        <v>97.727272727272734</v>
      </c>
      <c r="P226" s="20">
        <v>98.86363636363636</v>
      </c>
      <c r="Q226" s="20">
        <v>94.318181818181813</v>
      </c>
      <c r="R226" s="20">
        <v>100</v>
      </c>
      <c r="S226" s="211" t="s">
        <v>983</v>
      </c>
      <c r="T226" s="212">
        <v>95.42916989583334</v>
      </c>
      <c r="U226" s="20">
        <v>94.318181818181813</v>
      </c>
      <c r="V226" s="20">
        <v>95.454545454545453</v>
      </c>
      <c r="W226" s="20">
        <v>95.833333333333329</v>
      </c>
      <c r="X226" s="20">
        <v>96.590909090909093</v>
      </c>
      <c r="Y226" s="225" t="s">
        <v>1351</v>
      </c>
      <c r="Z226" s="213">
        <v>95.075757575757578</v>
      </c>
    </row>
    <row r="227" spans="1:26" ht="15" customHeight="1">
      <c r="A227" s="69"/>
      <c r="B227" s="76" t="s">
        <v>199</v>
      </c>
      <c r="C227" s="232" t="s">
        <v>955</v>
      </c>
      <c r="D227" s="212">
        <v>96.712927346874991</v>
      </c>
      <c r="E227" s="220">
        <v>94.602272727272734</v>
      </c>
      <c r="F227" s="20">
        <v>97.443181818181813</v>
      </c>
      <c r="G227" s="20">
        <v>96.306818181818187</v>
      </c>
      <c r="H227" s="20">
        <v>96.875</v>
      </c>
      <c r="I227" s="20">
        <v>100</v>
      </c>
      <c r="J227" s="20">
        <v>98.579545454545453</v>
      </c>
      <c r="K227" s="211" t="s">
        <v>941</v>
      </c>
      <c r="L227" s="212">
        <v>98.821590909090901</v>
      </c>
      <c r="M227" s="20">
        <v>97.727272727272734</v>
      </c>
      <c r="N227" s="20">
        <v>98.86363636363636</v>
      </c>
      <c r="O227" s="20">
        <v>97.727272727272734</v>
      </c>
      <c r="P227" s="20">
        <v>100</v>
      </c>
      <c r="Q227" s="20">
        <v>100</v>
      </c>
      <c r="R227" s="20">
        <v>98.86363636363636</v>
      </c>
      <c r="S227" s="211" t="s">
        <v>983</v>
      </c>
      <c r="T227" s="212">
        <v>96.010039492803017</v>
      </c>
      <c r="U227" s="20">
        <v>93.560606060606062</v>
      </c>
      <c r="V227" s="20">
        <v>96.969696969696969</v>
      </c>
      <c r="W227" s="20">
        <v>95.833333333333329</v>
      </c>
      <c r="X227" s="20">
        <v>95.833333333333329</v>
      </c>
      <c r="Y227" s="225" t="s">
        <v>1351</v>
      </c>
      <c r="Z227" s="213">
        <v>98.484848484848484</v>
      </c>
    </row>
    <row r="228" spans="1:26" ht="15" customHeight="1">
      <c r="A228" s="69"/>
      <c r="B228" s="76" t="s">
        <v>200</v>
      </c>
      <c r="C228" s="232" t="s">
        <v>955</v>
      </c>
      <c r="D228" s="212">
        <v>94.762841877556809</v>
      </c>
      <c r="E228" s="220">
        <v>92.61363636363636</v>
      </c>
      <c r="F228" s="20">
        <v>96.022727272727266</v>
      </c>
      <c r="G228" s="20">
        <v>94.318181818181813</v>
      </c>
      <c r="H228" s="20">
        <v>94.034090909090907</v>
      </c>
      <c r="I228" s="20">
        <v>92.045454545454547</v>
      </c>
      <c r="J228" s="20">
        <v>98.01136363636364</v>
      </c>
      <c r="K228" s="211" t="s">
        <v>941</v>
      </c>
      <c r="L228" s="212">
        <v>93.854545454545459</v>
      </c>
      <c r="M228" s="20">
        <v>89.772727272727266</v>
      </c>
      <c r="N228" s="20">
        <v>94.318181818181813</v>
      </c>
      <c r="O228" s="20">
        <v>93.181818181818187</v>
      </c>
      <c r="P228" s="20">
        <v>95.454545454545453</v>
      </c>
      <c r="Q228" s="20">
        <v>92.045454545454547</v>
      </c>
      <c r="R228" s="20">
        <v>100</v>
      </c>
      <c r="S228" s="211" t="s">
        <v>983</v>
      </c>
      <c r="T228" s="212">
        <v>95.065607351893931</v>
      </c>
      <c r="U228" s="20">
        <v>93.560606060606062</v>
      </c>
      <c r="V228" s="20">
        <v>96.590909090909093</v>
      </c>
      <c r="W228" s="20">
        <v>94.696969696969703</v>
      </c>
      <c r="X228" s="20">
        <v>93.560606060606062</v>
      </c>
      <c r="Y228" s="225" t="s">
        <v>1351</v>
      </c>
      <c r="Z228" s="213">
        <v>97.348484848484844</v>
      </c>
    </row>
    <row r="229" spans="1:26" ht="15" customHeight="1">
      <c r="A229" s="69"/>
      <c r="B229" s="76" t="s">
        <v>201</v>
      </c>
      <c r="C229" s="232" t="s">
        <v>955</v>
      </c>
      <c r="D229" s="212">
        <v>96.204057205113628</v>
      </c>
      <c r="E229" s="220">
        <v>95.170454545454547</v>
      </c>
      <c r="F229" s="20">
        <v>96.306818181818187</v>
      </c>
      <c r="G229" s="20">
        <v>94.318181818181813</v>
      </c>
      <c r="H229" s="20">
        <v>96.875</v>
      </c>
      <c r="I229" s="20">
        <v>95.454545454545453</v>
      </c>
      <c r="J229" s="20">
        <v>99.431818181818187</v>
      </c>
      <c r="K229" s="211" t="s">
        <v>941</v>
      </c>
      <c r="L229" s="212">
        <v>96.419318181818198</v>
      </c>
      <c r="M229" s="20">
        <v>96.590909090909093</v>
      </c>
      <c r="N229" s="20">
        <v>96.590909090909093</v>
      </c>
      <c r="O229" s="20">
        <v>93.181818181818187</v>
      </c>
      <c r="P229" s="20">
        <v>97.727272727272734</v>
      </c>
      <c r="Q229" s="20">
        <v>95.454545454545453</v>
      </c>
      <c r="R229" s="20">
        <v>100</v>
      </c>
      <c r="S229" s="211" t="s">
        <v>983</v>
      </c>
      <c r="T229" s="212">
        <v>96.132303546212128</v>
      </c>
      <c r="U229" s="20">
        <v>94.696969696969703</v>
      </c>
      <c r="V229" s="20">
        <v>96.212121212121218</v>
      </c>
      <c r="W229" s="20">
        <v>94.696969696969703</v>
      </c>
      <c r="X229" s="20">
        <v>96.590909090909093</v>
      </c>
      <c r="Y229" s="225" t="s">
        <v>1351</v>
      </c>
      <c r="Z229" s="213">
        <v>99.242424242424249</v>
      </c>
    </row>
    <row r="230" spans="1:26" ht="15" customHeight="1">
      <c r="A230" s="69"/>
      <c r="B230" s="76" t="s">
        <v>203</v>
      </c>
      <c r="C230" s="232" t="s">
        <v>955</v>
      </c>
      <c r="D230" s="212">
        <v>97.116606687215892</v>
      </c>
      <c r="E230" s="220">
        <v>95.454545454545453</v>
      </c>
      <c r="F230" s="20">
        <v>97.443181818181813</v>
      </c>
      <c r="G230" s="20">
        <v>96.875</v>
      </c>
      <c r="H230" s="20">
        <v>98.01136363636364</v>
      </c>
      <c r="I230" s="20">
        <v>97.727272727272734</v>
      </c>
      <c r="J230" s="20">
        <v>98.295454545454547</v>
      </c>
      <c r="K230" s="211" t="s">
        <v>941</v>
      </c>
      <c r="L230" s="212">
        <v>97.890909090909105</v>
      </c>
      <c r="M230" s="20">
        <v>96.590909090909093</v>
      </c>
      <c r="N230" s="20">
        <v>97.727272727272734</v>
      </c>
      <c r="O230" s="20">
        <v>98.86363636363636</v>
      </c>
      <c r="P230" s="20">
        <v>97.727272727272734</v>
      </c>
      <c r="Q230" s="20">
        <v>97.727272727272734</v>
      </c>
      <c r="R230" s="20">
        <v>98.86363636363636</v>
      </c>
      <c r="S230" s="211" t="s">
        <v>983</v>
      </c>
      <c r="T230" s="212">
        <v>96.858505885984854</v>
      </c>
      <c r="U230" s="20">
        <v>95.075757575757578</v>
      </c>
      <c r="V230" s="20">
        <v>97.348484848484844</v>
      </c>
      <c r="W230" s="20">
        <v>96.212121212121218</v>
      </c>
      <c r="X230" s="20">
        <v>98.106060606060609</v>
      </c>
      <c r="Y230" s="225" t="s">
        <v>1351</v>
      </c>
      <c r="Z230" s="213">
        <v>98.106060606060609</v>
      </c>
    </row>
    <row r="231" spans="1:26" ht="15" customHeight="1">
      <c r="A231" s="69"/>
      <c r="B231" s="76" t="s">
        <v>202</v>
      </c>
      <c r="C231" s="232" t="s">
        <v>955</v>
      </c>
      <c r="D231" s="212">
        <v>97.416028126136368</v>
      </c>
      <c r="E231" s="220">
        <v>97.727272727272734</v>
      </c>
      <c r="F231" s="20">
        <v>96.875</v>
      </c>
      <c r="G231" s="20">
        <v>97.727272727272734</v>
      </c>
      <c r="H231" s="20">
        <v>96.590909090909093</v>
      </c>
      <c r="I231" s="20">
        <v>97.727272727272734</v>
      </c>
      <c r="J231" s="20">
        <v>98.01136363636364</v>
      </c>
      <c r="K231" s="211" t="s">
        <v>941</v>
      </c>
      <c r="L231" s="212">
        <v>97.463636363636354</v>
      </c>
      <c r="M231" s="20">
        <v>96.590909090909093</v>
      </c>
      <c r="N231" s="20">
        <v>97.727272727272734</v>
      </c>
      <c r="O231" s="20">
        <v>96.590909090909093</v>
      </c>
      <c r="P231" s="20">
        <v>96.590909090909093</v>
      </c>
      <c r="Q231" s="20">
        <v>97.727272727272734</v>
      </c>
      <c r="R231" s="20">
        <v>100</v>
      </c>
      <c r="S231" s="211" t="s">
        <v>983</v>
      </c>
      <c r="T231" s="212">
        <v>97.400158713636387</v>
      </c>
      <c r="U231" s="20">
        <v>98.106060606060609</v>
      </c>
      <c r="V231" s="20">
        <v>96.590909090909093</v>
      </c>
      <c r="W231" s="20">
        <v>98.106060606060609</v>
      </c>
      <c r="X231" s="20">
        <v>96.590909090909093</v>
      </c>
      <c r="Y231" s="225" t="s">
        <v>1351</v>
      </c>
      <c r="Z231" s="213">
        <v>97.348484848484844</v>
      </c>
    </row>
    <row r="232" spans="1:26" ht="15" customHeight="1">
      <c r="A232" s="69"/>
      <c r="B232" s="76" t="s">
        <v>204</v>
      </c>
      <c r="C232" s="232" t="s">
        <v>983</v>
      </c>
      <c r="D232" s="212">
        <v>96.498387959848472</v>
      </c>
      <c r="E232" s="220">
        <v>96.212121212121218</v>
      </c>
      <c r="F232" s="20">
        <v>96.212121212121218</v>
      </c>
      <c r="G232" s="20">
        <v>95.833333333333329</v>
      </c>
      <c r="H232" s="20">
        <v>96.590909090909093</v>
      </c>
      <c r="I232" s="20">
        <v>94.318181818181813</v>
      </c>
      <c r="J232" s="20">
        <v>97.348484848484844</v>
      </c>
      <c r="K232" s="211" t="s">
        <v>941</v>
      </c>
      <c r="L232" s="212">
        <v>92.893181818181816</v>
      </c>
      <c r="M232" s="20">
        <v>92.045454545454547</v>
      </c>
      <c r="N232" s="20">
        <v>92.045454545454547</v>
      </c>
      <c r="O232" s="20">
        <v>90.909090909090907</v>
      </c>
      <c r="P232" s="20">
        <v>92.045454545454547</v>
      </c>
      <c r="Q232" s="20">
        <v>94.318181818181813</v>
      </c>
      <c r="R232" s="20">
        <v>96.590909090909093</v>
      </c>
      <c r="S232" s="211" t="s">
        <v>845</v>
      </c>
      <c r="T232" s="212">
        <v>98.300991030681828</v>
      </c>
      <c r="U232" s="20">
        <v>98.295454545454547</v>
      </c>
      <c r="V232" s="20">
        <v>98.295454545454547</v>
      </c>
      <c r="W232" s="20">
        <v>98.295454545454547</v>
      </c>
      <c r="X232" s="20">
        <v>98.86363636363636</v>
      </c>
      <c r="Y232" s="225" t="s">
        <v>1351</v>
      </c>
      <c r="Z232" s="213">
        <v>97.727272727272734</v>
      </c>
    </row>
    <row r="233" spans="1:26" ht="15" customHeight="1">
      <c r="A233" s="69"/>
      <c r="B233" s="76" t="s">
        <v>205</v>
      </c>
      <c r="C233" s="232" t="s">
        <v>983</v>
      </c>
      <c r="D233" s="212">
        <v>98.141185453409093</v>
      </c>
      <c r="E233" s="220">
        <v>97.348484848484844</v>
      </c>
      <c r="F233" s="20">
        <v>98.484848484848484</v>
      </c>
      <c r="G233" s="20">
        <v>98.106060606060609</v>
      </c>
      <c r="H233" s="20">
        <v>98.86363636363636</v>
      </c>
      <c r="I233" s="20">
        <v>97.727272727272734</v>
      </c>
      <c r="J233" s="20">
        <v>98.106060606060609</v>
      </c>
      <c r="K233" s="211" t="s">
        <v>941</v>
      </c>
      <c r="L233" s="212">
        <v>97.853409090909068</v>
      </c>
      <c r="M233" s="20">
        <v>96.590909090909093</v>
      </c>
      <c r="N233" s="20">
        <v>97.727272727272734</v>
      </c>
      <c r="O233" s="20">
        <v>97.727272727272734</v>
      </c>
      <c r="P233" s="20">
        <v>98.86363636363636</v>
      </c>
      <c r="Q233" s="20">
        <v>97.727272727272734</v>
      </c>
      <c r="R233" s="20">
        <v>98.86363636363636</v>
      </c>
      <c r="S233" s="211" t="s">
        <v>845</v>
      </c>
      <c r="T233" s="212">
        <v>98.285073634659099</v>
      </c>
      <c r="U233" s="20">
        <v>97.727272727272734</v>
      </c>
      <c r="V233" s="20">
        <v>98.86363636363636</v>
      </c>
      <c r="W233" s="20">
        <v>98.295454545454547</v>
      </c>
      <c r="X233" s="20">
        <v>98.86363636363636</v>
      </c>
      <c r="Y233" s="225" t="s">
        <v>1351</v>
      </c>
      <c r="Z233" s="213">
        <v>97.727272727272734</v>
      </c>
    </row>
    <row r="234" spans="1:26" ht="15" customHeight="1">
      <c r="A234" s="69"/>
      <c r="B234" s="76" t="s">
        <v>206</v>
      </c>
      <c r="C234" s="232" t="s">
        <v>983</v>
      </c>
      <c r="D234" s="212">
        <v>96.527244122727282</v>
      </c>
      <c r="E234" s="220">
        <v>95.833333333333329</v>
      </c>
      <c r="F234" s="20">
        <v>94.696969696969703</v>
      </c>
      <c r="G234" s="20">
        <v>98.106060606060609</v>
      </c>
      <c r="H234" s="20">
        <v>96.969696969696969</v>
      </c>
      <c r="I234" s="20">
        <v>96.590909090909093</v>
      </c>
      <c r="J234" s="20">
        <v>97.348484848484844</v>
      </c>
      <c r="K234" s="211" t="s">
        <v>941</v>
      </c>
      <c r="L234" s="212">
        <v>97.51136363636364</v>
      </c>
      <c r="M234" s="20">
        <v>98.86363636363636</v>
      </c>
      <c r="N234" s="20">
        <v>94.318181818181813</v>
      </c>
      <c r="O234" s="20">
        <v>97.727272727272734</v>
      </c>
      <c r="P234" s="20">
        <v>97.727272727272734</v>
      </c>
      <c r="Q234" s="20">
        <v>96.590909090909093</v>
      </c>
      <c r="R234" s="20">
        <v>100</v>
      </c>
      <c r="S234" s="211" t="s">
        <v>845</v>
      </c>
      <c r="T234" s="212">
        <v>96.035184365909103</v>
      </c>
      <c r="U234" s="20">
        <v>94.318181818181813</v>
      </c>
      <c r="V234" s="20">
        <v>94.88636363636364</v>
      </c>
      <c r="W234" s="20">
        <v>98.295454545454547</v>
      </c>
      <c r="X234" s="20">
        <v>96.590909090909093</v>
      </c>
      <c r="Y234" s="225" t="s">
        <v>1351</v>
      </c>
      <c r="Z234" s="213">
        <v>96.022727272727266</v>
      </c>
    </row>
    <row r="235" spans="1:26" ht="15" customHeight="1">
      <c r="A235" s="69"/>
      <c r="B235" s="76" t="s">
        <v>207</v>
      </c>
      <c r="C235" s="232" t="s">
        <v>983</v>
      </c>
      <c r="D235" s="212">
        <v>97.652330399242416</v>
      </c>
      <c r="E235" s="220">
        <v>97.727272727272734</v>
      </c>
      <c r="F235" s="20">
        <v>96.590909090909093</v>
      </c>
      <c r="G235" s="20">
        <v>98.106060606060609</v>
      </c>
      <c r="H235" s="20">
        <v>99.242424242424249</v>
      </c>
      <c r="I235" s="20">
        <v>93.181818181818187</v>
      </c>
      <c r="J235" s="20">
        <v>98.106060606060609</v>
      </c>
      <c r="K235" s="211" t="s">
        <v>941</v>
      </c>
      <c r="L235" s="212">
        <v>97.076136363636365</v>
      </c>
      <c r="M235" s="20">
        <v>96.590909090909093</v>
      </c>
      <c r="N235" s="20">
        <v>96.590909090909093</v>
      </c>
      <c r="O235" s="20">
        <v>98.86363636363636</v>
      </c>
      <c r="P235" s="20">
        <v>100</v>
      </c>
      <c r="Q235" s="20">
        <v>93.181818181818187</v>
      </c>
      <c r="R235" s="20">
        <v>97.727272727272734</v>
      </c>
      <c r="S235" s="211" t="s">
        <v>845</v>
      </c>
      <c r="T235" s="212">
        <v>97.940427417045441</v>
      </c>
      <c r="U235" s="20">
        <v>98.295454545454547</v>
      </c>
      <c r="V235" s="20">
        <v>96.590909090909093</v>
      </c>
      <c r="W235" s="20">
        <v>97.727272727272734</v>
      </c>
      <c r="X235" s="20">
        <v>98.86363636363636</v>
      </c>
      <c r="Y235" s="225" t="s">
        <v>1351</v>
      </c>
      <c r="Z235" s="213">
        <v>98.295454545454547</v>
      </c>
    </row>
    <row r="236" spans="1:26" ht="15" customHeight="1">
      <c r="A236" s="69"/>
      <c r="B236" s="76" t="s">
        <v>208</v>
      </c>
      <c r="C236" s="232" t="s">
        <v>983</v>
      </c>
      <c r="D236" s="212">
        <v>97.363101631818182</v>
      </c>
      <c r="E236" s="220">
        <v>97.348484848484844</v>
      </c>
      <c r="F236" s="20">
        <v>96.590909090909093</v>
      </c>
      <c r="G236" s="20">
        <v>97.727272727272734</v>
      </c>
      <c r="H236" s="20">
        <v>97.348484848484844</v>
      </c>
      <c r="I236" s="20">
        <v>98.86363636363636</v>
      </c>
      <c r="J236" s="20">
        <v>98.106060606060609</v>
      </c>
      <c r="K236" s="211" t="s">
        <v>941</v>
      </c>
      <c r="L236" s="212">
        <v>99.614772727272737</v>
      </c>
      <c r="M236" s="20">
        <v>100</v>
      </c>
      <c r="N236" s="20">
        <v>98.86363636363636</v>
      </c>
      <c r="O236" s="20">
        <v>100</v>
      </c>
      <c r="P236" s="20">
        <v>100</v>
      </c>
      <c r="Q236" s="20">
        <v>98.86363636363636</v>
      </c>
      <c r="R236" s="20">
        <v>100</v>
      </c>
      <c r="S236" s="211" t="s">
        <v>845</v>
      </c>
      <c r="T236" s="212">
        <v>96.237266084090891</v>
      </c>
      <c r="U236" s="20">
        <v>96.022727272727266</v>
      </c>
      <c r="V236" s="20">
        <v>95.454545454545453</v>
      </c>
      <c r="W236" s="20">
        <v>96.590909090909093</v>
      </c>
      <c r="X236" s="20">
        <v>96.022727272727266</v>
      </c>
      <c r="Y236" s="225" t="s">
        <v>1351</v>
      </c>
      <c r="Z236" s="213">
        <v>97.159090909090907</v>
      </c>
    </row>
    <row r="237" spans="1:26" ht="15" customHeight="1">
      <c r="A237" s="69"/>
      <c r="B237" s="76" t="s">
        <v>209</v>
      </c>
      <c r="C237" s="232" t="s">
        <v>983</v>
      </c>
      <c r="D237" s="212">
        <v>95.794959491287884</v>
      </c>
      <c r="E237" s="220">
        <v>95.075757575757578</v>
      </c>
      <c r="F237" s="20">
        <v>95.075757575757578</v>
      </c>
      <c r="G237" s="20">
        <v>95.454545454545453</v>
      </c>
      <c r="H237" s="20">
        <v>96.590909090909093</v>
      </c>
      <c r="I237" s="20">
        <v>96.590909090909093</v>
      </c>
      <c r="J237" s="20">
        <v>97.348484848484844</v>
      </c>
      <c r="K237" s="211" t="s">
        <v>941</v>
      </c>
      <c r="L237" s="212">
        <v>97.144318181818193</v>
      </c>
      <c r="M237" s="20">
        <v>96.590909090909093</v>
      </c>
      <c r="N237" s="20">
        <v>97.727272727272734</v>
      </c>
      <c r="O237" s="20">
        <v>97.727272727272734</v>
      </c>
      <c r="P237" s="20">
        <v>96.590909090909093</v>
      </c>
      <c r="Q237" s="20">
        <v>96.590909090909093</v>
      </c>
      <c r="R237" s="20">
        <v>97.727272727272734</v>
      </c>
      <c r="S237" s="211" t="s">
        <v>845</v>
      </c>
      <c r="T237" s="212">
        <v>95.120280146022736</v>
      </c>
      <c r="U237" s="20">
        <v>94.318181818181813</v>
      </c>
      <c r="V237" s="20">
        <v>93.75</v>
      </c>
      <c r="W237" s="20">
        <v>94.318181818181813</v>
      </c>
      <c r="X237" s="20">
        <v>96.590909090909093</v>
      </c>
      <c r="Y237" s="225" t="s">
        <v>1351</v>
      </c>
      <c r="Z237" s="213">
        <v>97.159090909090907</v>
      </c>
    </row>
    <row r="238" spans="1:26" ht="15" customHeight="1">
      <c r="A238" s="69"/>
      <c r="B238" s="76" t="s">
        <v>210</v>
      </c>
      <c r="C238" s="232" t="s">
        <v>983</v>
      </c>
      <c r="D238" s="212">
        <v>92.80674251704545</v>
      </c>
      <c r="E238" s="220">
        <v>90.151515151515156</v>
      </c>
      <c r="F238" s="20">
        <v>93.181818181818187</v>
      </c>
      <c r="G238" s="20">
        <v>92.424242424242422</v>
      </c>
      <c r="H238" s="20">
        <v>91.666666666666671</v>
      </c>
      <c r="I238" s="20">
        <v>96.590909090909093</v>
      </c>
      <c r="J238" s="20">
        <v>95.454545454545453</v>
      </c>
      <c r="K238" s="211" t="s">
        <v>941</v>
      </c>
      <c r="L238" s="212">
        <v>91.734090909090909</v>
      </c>
      <c r="M238" s="20">
        <v>87.5</v>
      </c>
      <c r="N238" s="20">
        <v>92.045454545454547</v>
      </c>
      <c r="O238" s="20">
        <v>88.63636363636364</v>
      </c>
      <c r="P238" s="20">
        <v>93.181818181818187</v>
      </c>
      <c r="Q238" s="20">
        <v>96.590909090909093</v>
      </c>
      <c r="R238" s="20">
        <v>93.181818181818187</v>
      </c>
      <c r="S238" s="211" t="s">
        <v>845</v>
      </c>
      <c r="T238" s="212">
        <v>93.343068321022741</v>
      </c>
      <c r="U238" s="20">
        <v>91.477272727272734</v>
      </c>
      <c r="V238" s="20">
        <v>93.75</v>
      </c>
      <c r="W238" s="20">
        <v>94.318181818181813</v>
      </c>
      <c r="X238" s="20">
        <v>90.909090909090907</v>
      </c>
      <c r="Y238" s="225" t="s">
        <v>1351</v>
      </c>
      <c r="Z238" s="213">
        <v>96.590909090909093</v>
      </c>
    </row>
    <row r="239" spans="1:26" ht="15" customHeight="1">
      <c r="A239" s="69"/>
      <c r="B239" s="76" t="s">
        <v>211</v>
      </c>
      <c r="C239" s="232" t="s">
        <v>983</v>
      </c>
      <c r="D239" s="212">
        <v>94.594842301515172</v>
      </c>
      <c r="E239" s="220">
        <v>92.424242424242422</v>
      </c>
      <c r="F239" s="20">
        <v>94.318181818181813</v>
      </c>
      <c r="G239" s="20">
        <v>92.803030303030297</v>
      </c>
      <c r="H239" s="20">
        <v>95.454545454545453</v>
      </c>
      <c r="I239" s="20">
        <v>97.727272727272734</v>
      </c>
      <c r="J239" s="20">
        <v>98.484848484848484</v>
      </c>
      <c r="K239" s="211" t="s">
        <v>941</v>
      </c>
      <c r="L239" s="212">
        <v>96.30113636363636</v>
      </c>
      <c r="M239" s="20">
        <v>95.454545454545453</v>
      </c>
      <c r="N239" s="20">
        <v>94.318181818181813</v>
      </c>
      <c r="O239" s="20">
        <v>94.318181818181813</v>
      </c>
      <c r="P239" s="20">
        <v>97.727272727272734</v>
      </c>
      <c r="Q239" s="20">
        <v>97.727272727272734</v>
      </c>
      <c r="R239" s="20">
        <v>98.86363636363636</v>
      </c>
      <c r="S239" s="211" t="s">
        <v>845</v>
      </c>
      <c r="T239" s="212">
        <v>93.741695270454557</v>
      </c>
      <c r="U239" s="20">
        <v>90.909090909090907</v>
      </c>
      <c r="V239" s="20">
        <v>94.318181818181813</v>
      </c>
      <c r="W239" s="20">
        <v>92.045454545454547</v>
      </c>
      <c r="X239" s="20">
        <v>94.318181818181813</v>
      </c>
      <c r="Y239" s="225" t="s">
        <v>1351</v>
      </c>
      <c r="Z239" s="213">
        <v>98.295454545454547</v>
      </c>
    </row>
    <row r="240" spans="1:26" ht="15" customHeight="1">
      <c r="A240" s="69"/>
      <c r="B240" s="76" t="s">
        <v>212</v>
      </c>
      <c r="C240" s="232" t="s">
        <v>983</v>
      </c>
      <c r="D240" s="212">
        <v>96.994302495833324</v>
      </c>
      <c r="E240" s="220">
        <v>96.590909090909093</v>
      </c>
      <c r="F240" s="20">
        <v>95.833333333333329</v>
      </c>
      <c r="G240" s="20">
        <v>97.348484848484844</v>
      </c>
      <c r="H240" s="20">
        <v>97.727272727272734</v>
      </c>
      <c r="I240" s="20">
        <v>96.590909090909093</v>
      </c>
      <c r="J240" s="20">
        <v>97.727272727272734</v>
      </c>
      <c r="K240" s="211" t="s">
        <v>941</v>
      </c>
      <c r="L240" s="212">
        <v>96.944318181818161</v>
      </c>
      <c r="M240" s="20">
        <v>96.590909090909093</v>
      </c>
      <c r="N240" s="20">
        <v>97.727272727272734</v>
      </c>
      <c r="O240" s="20">
        <v>96.590909090909093</v>
      </c>
      <c r="P240" s="20">
        <v>97.727272727272734</v>
      </c>
      <c r="Q240" s="20">
        <v>96.590909090909093</v>
      </c>
      <c r="R240" s="20">
        <v>96.590909090909093</v>
      </c>
      <c r="S240" s="211" t="s">
        <v>845</v>
      </c>
      <c r="T240" s="212">
        <v>97.019294652840884</v>
      </c>
      <c r="U240" s="20">
        <v>96.590909090909093</v>
      </c>
      <c r="V240" s="20">
        <v>94.88636363636364</v>
      </c>
      <c r="W240" s="20">
        <v>97.727272727272734</v>
      </c>
      <c r="X240" s="20">
        <v>97.727272727272734</v>
      </c>
      <c r="Y240" s="225" t="s">
        <v>1351</v>
      </c>
      <c r="Z240" s="213">
        <v>98.295454545454547</v>
      </c>
    </row>
    <row r="241" spans="1:26" ht="15" customHeight="1">
      <c r="A241" s="69"/>
      <c r="B241" s="76" t="s">
        <v>213</v>
      </c>
      <c r="C241" s="232" t="s">
        <v>983</v>
      </c>
      <c r="D241" s="212">
        <v>97.012892628030315</v>
      </c>
      <c r="E241" s="220">
        <v>95.075757575757578</v>
      </c>
      <c r="F241" s="20">
        <v>97.348484848484844</v>
      </c>
      <c r="G241" s="20">
        <v>95.833333333333329</v>
      </c>
      <c r="H241" s="20">
        <v>98.484848484848484</v>
      </c>
      <c r="I241" s="20">
        <v>95.454545454545453</v>
      </c>
      <c r="J241" s="20">
        <v>98.86363636363636</v>
      </c>
      <c r="K241" s="211" t="s">
        <v>941</v>
      </c>
      <c r="L241" s="212">
        <v>94.936363636363652</v>
      </c>
      <c r="M241" s="20">
        <v>92.045454545454547</v>
      </c>
      <c r="N241" s="20">
        <v>94.318181818181813</v>
      </c>
      <c r="O241" s="20">
        <v>94.318181818181813</v>
      </c>
      <c r="P241" s="20">
        <v>96.590909090909093</v>
      </c>
      <c r="Q241" s="20">
        <v>95.454545454545453</v>
      </c>
      <c r="R241" s="20">
        <v>97.727272727272734</v>
      </c>
      <c r="S241" s="211" t="s">
        <v>845</v>
      </c>
      <c r="T241" s="212">
        <v>98.051157123863632</v>
      </c>
      <c r="U241" s="20">
        <v>96.590909090909093</v>
      </c>
      <c r="V241" s="20">
        <v>98.86363636363636</v>
      </c>
      <c r="W241" s="20">
        <v>96.590909090909093</v>
      </c>
      <c r="X241" s="20">
        <v>99.431818181818187</v>
      </c>
      <c r="Y241" s="225" t="s">
        <v>1351</v>
      </c>
      <c r="Z241" s="213">
        <v>99.431818181818187</v>
      </c>
    </row>
    <row r="242" spans="1:26" ht="15" customHeight="1" thickBot="1">
      <c r="A242" s="69"/>
      <c r="B242" s="79" t="s">
        <v>214</v>
      </c>
      <c r="C242" s="233" t="s">
        <v>983</v>
      </c>
      <c r="D242" s="215">
        <v>97.047869376136347</v>
      </c>
      <c r="E242" s="221">
        <v>96.212121212121218</v>
      </c>
      <c r="F242" s="136">
        <v>96.590909090909093</v>
      </c>
      <c r="G242" s="136">
        <v>98.106060606060609</v>
      </c>
      <c r="H242" s="136">
        <v>96.590909090909093</v>
      </c>
      <c r="I242" s="136">
        <v>96.590909090909093</v>
      </c>
      <c r="J242" s="136">
        <v>97.348484848484844</v>
      </c>
      <c r="K242" s="214" t="s">
        <v>941</v>
      </c>
      <c r="L242" s="215">
        <v>95.62954545454545</v>
      </c>
      <c r="M242" s="136">
        <v>94.318181818181813</v>
      </c>
      <c r="N242" s="136">
        <v>93.181818181818187</v>
      </c>
      <c r="O242" s="136">
        <v>96.590909090909093</v>
      </c>
      <c r="P242" s="136">
        <v>96.590909090909093</v>
      </c>
      <c r="Q242" s="136">
        <v>96.590909090909093</v>
      </c>
      <c r="R242" s="136">
        <v>96.590909090909093</v>
      </c>
      <c r="S242" s="214" t="s">
        <v>845</v>
      </c>
      <c r="T242" s="215">
        <v>97.757031336931817</v>
      </c>
      <c r="U242" s="136">
        <v>97.159090909090907</v>
      </c>
      <c r="V242" s="136">
        <v>98.295454545454547</v>
      </c>
      <c r="W242" s="136">
        <v>98.86363636363636</v>
      </c>
      <c r="X242" s="136">
        <v>96.590909090909093</v>
      </c>
      <c r="Y242" s="226" t="s">
        <v>1351</v>
      </c>
      <c r="Z242" s="216">
        <v>97.727272727272734</v>
      </c>
    </row>
    <row r="243" spans="1:26" ht="15" customHeight="1">
      <c r="A243" s="80" t="s">
        <v>1213</v>
      </c>
      <c r="B243" s="81"/>
      <c r="C243" s="234" t="s">
        <v>1235</v>
      </c>
      <c r="D243" s="108">
        <v>94.640169661489892</v>
      </c>
      <c r="E243" s="109">
        <v>92.676767676767682</v>
      </c>
      <c r="F243" s="110">
        <v>95.328282828282823</v>
      </c>
      <c r="G243" s="110">
        <v>94.065656565656568</v>
      </c>
      <c r="H243" s="110">
        <v>96.085858585858588</v>
      </c>
      <c r="I243" s="110">
        <v>94.318181818181813</v>
      </c>
      <c r="J243" s="110">
        <v>95.454545454545453</v>
      </c>
      <c r="K243" s="107" t="s">
        <v>983</v>
      </c>
      <c r="L243" s="108">
        <v>93.98030303030302</v>
      </c>
      <c r="M243" s="110">
        <v>92.424242424242422</v>
      </c>
      <c r="N243" s="110">
        <v>93.939393939393938</v>
      </c>
      <c r="O243" s="110">
        <v>94.318181818181813</v>
      </c>
      <c r="P243" s="110">
        <v>96.212121212121218</v>
      </c>
      <c r="Q243" s="110">
        <v>94.318181818181813</v>
      </c>
      <c r="R243" s="110">
        <v>92.803030303030297</v>
      </c>
      <c r="S243" s="107" t="s">
        <v>978</v>
      </c>
      <c r="T243" s="108">
        <v>94.970102977083329</v>
      </c>
      <c r="U243" s="110">
        <v>92.803030303030297</v>
      </c>
      <c r="V243" s="110">
        <v>96.022727272727266</v>
      </c>
      <c r="W243" s="110">
        <v>93.939393939393938</v>
      </c>
      <c r="X243" s="110">
        <v>96.022727272727266</v>
      </c>
      <c r="Y243" s="227" t="s">
        <v>1351</v>
      </c>
      <c r="Z243" s="111">
        <v>96.780303030303031</v>
      </c>
    </row>
    <row r="244" spans="1:26" ht="15" customHeight="1">
      <c r="A244" s="834" t="s">
        <v>233</v>
      </c>
      <c r="B244" s="76" t="s">
        <v>1</v>
      </c>
      <c r="C244" s="232" t="s">
        <v>983</v>
      </c>
      <c r="D244" s="212">
        <v>95.958215682575741</v>
      </c>
      <c r="E244" s="220">
        <v>95.075757575757578</v>
      </c>
      <c r="F244" s="20">
        <v>95.833333333333329</v>
      </c>
      <c r="G244" s="20">
        <v>95.833333333333329</v>
      </c>
      <c r="H244" s="20">
        <v>96.969696969696969</v>
      </c>
      <c r="I244" s="20">
        <v>93.181818181818187</v>
      </c>
      <c r="J244" s="20">
        <v>95.454545454545453</v>
      </c>
      <c r="K244" s="211" t="s">
        <v>941</v>
      </c>
      <c r="L244" s="212">
        <v>91.107954545454561</v>
      </c>
      <c r="M244" s="20">
        <v>88.63636363636364</v>
      </c>
      <c r="N244" s="20">
        <v>89.772727272727266</v>
      </c>
      <c r="O244" s="20">
        <v>92.045454545454547</v>
      </c>
      <c r="P244" s="20">
        <v>93.181818181818187</v>
      </c>
      <c r="Q244" s="20">
        <v>93.181818181818187</v>
      </c>
      <c r="R244" s="20">
        <v>89.772727272727266</v>
      </c>
      <c r="S244" s="211" t="s">
        <v>845</v>
      </c>
      <c r="T244" s="212">
        <v>98.383346251136345</v>
      </c>
      <c r="U244" s="20">
        <v>98.295454545454547</v>
      </c>
      <c r="V244" s="20">
        <v>98.86363636363636</v>
      </c>
      <c r="W244" s="20">
        <v>97.727272727272734</v>
      </c>
      <c r="X244" s="20">
        <v>98.86363636363636</v>
      </c>
      <c r="Y244" s="225" t="s">
        <v>1351</v>
      </c>
      <c r="Z244" s="213">
        <v>98.295454545454547</v>
      </c>
    </row>
    <row r="245" spans="1:26" ht="15" customHeight="1">
      <c r="A245" s="69"/>
      <c r="B245" s="79" t="s">
        <v>215</v>
      </c>
      <c r="C245" s="233" t="s">
        <v>983</v>
      </c>
      <c r="D245" s="215">
        <v>94.020612794318183</v>
      </c>
      <c r="E245" s="221">
        <v>90.151515151515156</v>
      </c>
      <c r="F245" s="136">
        <v>96.590909090909093</v>
      </c>
      <c r="G245" s="136">
        <v>93.181818181818187</v>
      </c>
      <c r="H245" s="136">
        <v>96.590909090909093</v>
      </c>
      <c r="I245" s="136">
        <v>95.454545454545453</v>
      </c>
      <c r="J245" s="136">
        <v>94.696969696969703</v>
      </c>
      <c r="K245" s="214" t="s">
        <v>941</v>
      </c>
      <c r="L245" s="215">
        <v>96.019318181818193</v>
      </c>
      <c r="M245" s="136">
        <v>94.318181818181813</v>
      </c>
      <c r="N245" s="136">
        <v>98.86363636363636</v>
      </c>
      <c r="O245" s="136">
        <v>96.590909090909093</v>
      </c>
      <c r="P245" s="136">
        <v>97.727272727272734</v>
      </c>
      <c r="Q245" s="136">
        <v>95.454545454545453</v>
      </c>
      <c r="R245" s="136">
        <v>93.181818181818187</v>
      </c>
      <c r="S245" s="214" t="s">
        <v>845</v>
      </c>
      <c r="T245" s="215">
        <v>93.021260100568185</v>
      </c>
      <c r="U245" s="136">
        <v>88.068181818181813</v>
      </c>
      <c r="V245" s="136">
        <v>95.454545454545453</v>
      </c>
      <c r="W245" s="136">
        <v>91.477272727272734</v>
      </c>
      <c r="X245" s="136">
        <v>96.022727272727266</v>
      </c>
      <c r="Y245" s="226" t="s">
        <v>1351</v>
      </c>
      <c r="Z245" s="216">
        <v>95.454545454545453</v>
      </c>
    </row>
    <row r="246" spans="1:26" ht="15" customHeight="1" thickBot="1">
      <c r="A246" s="68"/>
      <c r="B246" s="77" t="s">
        <v>295</v>
      </c>
      <c r="C246" s="235" t="s">
        <v>983</v>
      </c>
      <c r="D246" s="218">
        <v>93.941680507575754</v>
      </c>
      <c r="E246" s="222">
        <v>92.803030303030297</v>
      </c>
      <c r="F246" s="29">
        <v>93.560606060606062</v>
      </c>
      <c r="G246" s="29">
        <v>93.181818181818187</v>
      </c>
      <c r="H246" s="29">
        <v>94.696969696969703</v>
      </c>
      <c r="I246" s="29">
        <v>94.318181818181813</v>
      </c>
      <c r="J246" s="29">
        <v>96.212121212121218</v>
      </c>
      <c r="K246" s="217" t="s">
        <v>941</v>
      </c>
      <c r="L246" s="218">
        <v>94.813636363636363</v>
      </c>
      <c r="M246" s="29">
        <v>94.318181818181813</v>
      </c>
      <c r="N246" s="29">
        <v>93.181818181818187</v>
      </c>
      <c r="O246" s="29">
        <v>94.318181818181813</v>
      </c>
      <c r="P246" s="29">
        <v>97.727272727272734</v>
      </c>
      <c r="Q246" s="29">
        <v>94.318181818181813</v>
      </c>
      <c r="R246" s="29">
        <v>95.454545454545453</v>
      </c>
      <c r="S246" s="217" t="s">
        <v>845</v>
      </c>
      <c r="T246" s="218">
        <v>93.505702579545456</v>
      </c>
      <c r="U246" s="29">
        <v>92.045454545454547</v>
      </c>
      <c r="V246" s="29">
        <v>93.75</v>
      </c>
      <c r="W246" s="29">
        <v>92.61363636363636</v>
      </c>
      <c r="X246" s="29">
        <v>93.181818181818187</v>
      </c>
      <c r="Y246" s="228" t="s">
        <v>1351</v>
      </c>
      <c r="Z246" s="219">
        <v>96.590909090909093</v>
      </c>
    </row>
  </sheetData>
  <mergeCells count="24">
    <mergeCell ref="A8:J8"/>
    <mergeCell ref="A10:A12"/>
    <mergeCell ref="B10:B12"/>
    <mergeCell ref="C10:J10"/>
    <mergeCell ref="K10:R10"/>
    <mergeCell ref="K11:K12"/>
    <mergeCell ref="L11:L12"/>
    <mergeCell ref="M11:O11"/>
    <mergeCell ref="P11:R11"/>
    <mergeCell ref="S10:Z10"/>
    <mergeCell ref="C11:C12"/>
    <mergeCell ref="D11:D12"/>
    <mergeCell ref="E11:G11"/>
    <mergeCell ref="H11:J11"/>
    <mergeCell ref="U11:W11"/>
    <mergeCell ref="X11:Z11"/>
    <mergeCell ref="S11:S12"/>
    <mergeCell ref="T11:T12"/>
    <mergeCell ref="A7:J7"/>
    <mergeCell ref="A1:J1"/>
    <mergeCell ref="A3:J3"/>
    <mergeCell ref="A4:J4"/>
    <mergeCell ref="A5:J5"/>
    <mergeCell ref="A6:J6"/>
  </mergeCells>
  <phoneticPr fontId="23" type="noConversion"/>
  <pageMargins left="0.7" right="0.7" top="0.75" bottom="0.75" header="0.3" footer="0.3"/>
  <pageSetup paperSize="9" scale="97" orientation="portrait" horizontalDpi="4294967293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P269"/>
  <sheetViews>
    <sheetView topLeftCell="B10" workbookViewId="0">
      <selection sqref="A1:XFD1048576"/>
    </sheetView>
  </sheetViews>
  <sheetFormatPr defaultRowHeight="11.25"/>
  <cols>
    <col min="1" max="1" width="1.75" style="209" customWidth="1"/>
    <col min="2" max="2" width="8.5" style="16" customWidth="1"/>
    <col min="3" max="3" width="13.375" style="16" customWidth="1"/>
    <col min="4" max="5" width="7.625" style="16" customWidth="1"/>
    <col min="6" max="6" width="7.625" style="121" customWidth="1"/>
    <col min="7" max="15" width="7.625" style="16" customWidth="1"/>
    <col min="16" max="35" width="5" style="16" customWidth="1"/>
    <col min="36" max="16384" width="9" style="16"/>
  </cols>
  <sheetData>
    <row r="1" spans="2:15" ht="20.25">
      <c r="B1" s="859" t="s">
        <v>1243</v>
      </c>
      <c r="C1" s="859"/>
      <c r="D1" s="859"/>
      <c r="E1" s="859"/>
      <c r="F1" s="859"/>
      <c r="G1" s="859"/>
      <c r="H1" s="859"/>
      <c r="I1" s="859"/>
      <c r="J1" s="859"/>
      <c r="K1" s="859"/>
      <c r="L1" s="859"/>
      <c r="M1" s="859"/>
      <c r="N1" s="859"/>
      <c r="O1" s="859"/>
    </row>
    <row r="3" spans="2:15" ht="13.5">
      <c r="F3" s="57" t="s">
        <v>1244</v>
      </c>
      <c r="G3" s="57" t="s">
        <v>1245</v>
      </c>
      <c r="H3" s="627"/>
    </row>
    <row r="4" spans="2:15" ht="13.5">
      <c r="B4" s="140" t="s">
        <v>1155</v>
      </c>
      <c r="C4" s="143" t="s">
        <v>1246</v>
      </c>
      <c r="D4" s="144"/>
      <c r="E4" s="123"/>
      <c r="F4" s="811">
        <v>0.36868931468556815</v>
      </c>
      <c r="G4" s="139">
        <v>0.1624298392639853</v>
      </c>
      <c r="H4" s="628" t="s">
        <v>1247</v>
      </c>
    </row>
    <row r="5" spans="2:15" ht="13.5">
      <c r="B5" s="141"/>
      <c r="C5" s="143" t="s">
        <v>1248</v>
      </c>
      <c r="D5" s="144"/>
      <c r="E5" s="123"/>
      <c r="F5" s="812"/>
      <c r="G5" s="139">
        <v>0.17751333918771756</v>
      </c>
      <c r="H5" s="627"/>
    </row>
    <row r="6" spans="2:15" ht="13.5">
      <c r="B6" s="141"/>
      <c r="C6" s="143" t="s">
        <v>1249</v>
      </c>
      <c r="D6" s="144"/>
      <c r="E6" s="123"/>
      <c r="F6" s="812"/>
      <c r="G6" s="139">
        <v>0.14003459417799602</v>
      </c>
      <c r="H6" s="627"/>
    </row>
    <row r="7" spans="2:15" ht="13.5">
      <c r="B7" s="141"/>
      <c r="C7" s="143" t="s">
        <v>1204</v>
      </c>
      <c r="D7" s="144"/>
      <c r="E7" s="123"/>
      <c r="F7" s="812"/>
      <c r="G7" s="139">
        <v>0.14534355916553296</v>
      </c>
      <c r="H7" s="627"/>
    </row>
    <row r="8" spans="2:15" ht="13.5">
      <c r="B8" s="142"/>
      <c r="C8" s="143" t="s">
        <v>1250</v>
      </c>
      <c r="D8" s="144"/>
      <c r="E8" s="123"/>
      <c r="F8" s="813"/>
      <c r="G8" s="139">
        <v>0.13044519107390626</v>
      </c>
      <c r="H8" s="627"/>
    </row>
    <row r="9" spans="2:15" ht="13.5">
      <c r="B9" s="140" t="s">
        <v>1251</v>
      </c>
      <c r="C9" s="143" t="s">
        <v>1252</v>
      </c>
      <c r="D9" s="144"/>
      <c r="E9" s="123"/>
      <c r="F9" s="811">
        <v>0.28949439838687285</v>
      </c>
      <c r="G9" s="139">
        <v>0.10757217835196131</v>
      </c>
      <c r="H9" s="627"/>
    </row>
    <row r="10" spans="2:15" ht="13.5">
      <c r="B10" s="142"/>
      <c r="C10" s="145" t="s">
        <v>1253</v>
      </c>
      <c r="D10" s="146"/>
      <c r="E10" s="810"/>
      <c r="F10" s="813"/>
      <c r="G10" s="139">
        <v>0.13666129877890063</v>
      </c>
      <c r="H10" s="627"/>
    </row>
    <row r="11" spans="2:15" ht="13.5">
      <c r="B11" s="140" t="s">
        <v>1254</v>
      </c>
      <c r="C11" s="145" t="s">
        <v>1255</v>
      </c>
      <c r="D11" s="146"/>
      <c r="E11" s="124"/>
      <c r="F11" s="811">
        <v>0.34181628692755905</v>
      </c>
      <c r="G11" s="139" t="s">
        <v>1256</v>
      </c>
      <c r="H11" s="627"/>
    </row>
    <row r="12" spans="2:15" ht="13.5">
      <c r="B12" s="141"/>
      <c r="C12" s="145" t="s">
        <v>1257</v>
      </c>
      <c r="D12" s="146"/>
      <c r="E12" s="124"/>
      <c r="F12" s="812"/>
      <c r="G12" s="139" t="s">
        <v>1256</v>
      </c>
      <c r="H12" s="627"/>
    </row>
    <row r="13" spans="2:15" ht="13.5">
      <c r="B13" s="142"/>
      <c r="C13" s="145" t="s">
        <v>1258</v>
      </c>
      <c r="D13" s="146"/>
      <c r="E13" s="124"/>
      <c r="F13" s="813"/>
      <c r="G13" s="139" t="s">
        <v>1256</v>
      </c>
      <c r="H13" s="627"/>
    </row>
    <row r="14" spans="2:15">
      <c r="F14" s="16"/>
    </row>
    <row r="15" spans="2:15" ht="12" thickBot="1">
      <c r="B15" s="121"/>
      <c r="C15" s="44"/>
      <c r="D15" s="155"/>
      <c r="E15" s="155"/>
      <c r="F15" s="155"/>
      <c r="G15" s="155"/>
      <c r="H15" s="155"/>
      <c r="I15" s="155"/>
      <c r="J15" s="155"/>
      <c r="K15" s="155"/>
      <c r="L15" s="155"/>
      <c r="M15" s="155"/>
      <c r="N15" s="155"/>
      <c r="O15" s="155"/>
    </row>
    <row r="16" spans="2:15" ht="17.25" customHeight="1">
      <c r="B16" s="1013" t="s">
        <v>1207</v>
      </c>
      <c r="C16" s="1008" t="s">
        <v>1208</v>
      </c>
      <c r="D16" s="1015" t="s">
        <v>1259</v>
      </c>
      <c r="E16" s="1015"/>
      <c r="F16" s="1015"/>
      <c r="G16" s="1015"/>
      <c r="H16" s="1015"/>
      <c r="I16" s="1015"/>
      <c r="J16" s="1015"/>
      <c r="K16" s="1015"/>
      <c r="L16" s="1015"/>
      <c r="M16" s="1015"/>
      <c r="N16" s="1015"/>
      <c r="O16" s="1016"/>
    </row>
    <row r="17" spans="1:16" ht="15" customHeight="1">
      <c r="B17" s="1014"/>
      <c r="C17" s="993"/>
      <c r="D17" s="993" t="s">
        <v>1209</v>
      </c>
      <c r="E17" s="993" t="s">
        <v>1210</v>
      </c>
      <c r="F17" s="993" t="s">
        <v>1260</v>
      </c>
      <c r="G17" s="993"/>
      <c r="H17" s="993"/>
      <c r="I17" s="993"/>
      <c r="J17" s="993"/>
      <c r="K17" s="993" t="s">
        <v>1261</v>
      </c>
      <c r="L17" s="993"/>
      <c r="M17" s="993" t="s">
        <v>1262</v>
      </c>
      <c r="N17" s="993"/>
      <c r="O17" s="1012"/>
    </row>
    <row r="18" spans="1:16" ht="15" customHeight="1">
      <c r="B18" s="1014"/>
      <c r="C18" s="993"/>
      <c r="D18" s="993"/>
      <c r="E18" s="993"/>
      <c r="F18" s="148" t="s">
        <v>1212</v>
      </c>
      <c r="G18" s="148" t="s">
        <v>275</v>
      </c>
      <c r="H18" s="148" t="s">
        <v>276</v>
      </c>
      <c r="I18" s="148" t="s">
        <v>277</v>
      </c>
      <c r="J18" s="148" t="s">
        <v>278</v>
      </c>
      <c r="K18" s="148" t="s">
        <v>279</v>
      </c>
      <c r="L18" s="148" t="s">
        <v>280</v>
      </c>
      <c r="M18" s="148" t="s">
        <v>281</v>
      </c>
      <c r="N18" s="148" t="s">
        <v>282</v>
      </c>
      <c r="O18" s="149" t="s">
        <v>283</v>
      </c>
    </row>
    <row r="19" spans="1:16" ht="15" customHeight="1">
      <c r="B19" s="283" t="s">
        <v>312</v>
      </c>
      <c r="C19" s="260"/>
      <c r="D19" s="261" t="s">
        <v>1263</v>
      </c>
      <c r="E19" s="261">
        <v>92.342620081684231</v>
      </c>
      <c r="F19" s="260">
        <v>94.127427184466015</v>
      </c>
      <c r="G19" s="260"/>
      <c r="H19" s="260"/>
      <c r="I19" s="260"/>
      <c r="J19" s="260"/>
      <c r="K19" s="260">
        <v>93.523949169110466</v>
      </c>
      <c r="L19" s="260"/>
      <c r="M19" s="260">
        <v>89.409385113268556</v>
      </c>
      <c r="N19" s="260"/>
      <c r="O19" s="304"/>
      <c r="P19" s="16" t="s">
        <v>1264</v>
      </c>
    </row>
    <row r="20" spans="1:16" ht="15" customHeight="1">
      <c r="B20" s="305" t="s">
        <v>313</v>
      </c>
      <c r="C20" s="306"/>
      <c r="D20" s="307" t="s">
        <v>1263</v>
      </c>
      <c r="E20" s="147">
        <v>93.864977263482615</v>
      </c>
      <c r="F20" s="147">
        <v>92.378640776699029</v>
      </c>
      <c r="G20" s="147">
        <v>92.75996112730806</v>
      </c>
      <c r="H20" s="147">
        <v>93.828960155490762</v>
      </c>
      <c r="I20" s="147">
        <v>96.282798833819243</v>
      </c>
      <c r="J20" s="147">
        <v>95.654296875</v>
      </c>
      <c r="K20" s="147">
        <v>94.441723800195888</v>
      </c>
      <c r="L20" s="147">
        <v>92.583497053045193</v>
      </c>
      <c r="M20" s="152"/>
      <c r="N20" s="152"/>
      <c r="O20" s="308"/>
    </row>
    <row r="21" spans="1:16" ht="15" hidden="1" customHeight="1">
      <c r="A21" s="738"/>
      <c r="B21" s="74"/>
      <c r="C21" s="309" t="s">
        <v>1144</v>
      </c>
      <c r="D21" s="310" t="s">
        <v>1025</v>
      </c>
      <c r="E21" s="47">
        <v>91.313336958012897</v>
      </c>
      <c r="F21" s="47">
        <v>88.775510204081627</v>
      </c>
      <c r="G21" s="47">
        <v>90.306122448979593</v>
      </c>
      <c r="H21" s="47">
        <v>89.795918367346943</v>
      </c>
      <c r="I21" s="47">
        <v>95.618556701030926</v>
      </c>
      <c r="J21" s="47">
        <v>93.877551020408163</v>
      </c>
      <c r="K21" s="47">
        <v>91.75257731958763</v>
      </c>
      <c r="L21" s="47">
        <v>89.69072164948453</v>
      </c>
      <c r="M21" s="153"/>
      <c r="N21" s="153"/>
      <c r="O21" s="311"/>
    </row>
    <row r="22" spans="1:16" ht="15" hidden="1" customHeight="1">
      <c r="B22" s="65" t="s">
        <v>1145</v>
      </c>
      <c r="C22" s="25" t="s">
        <v>2</v>
      </c>
      <c r="D22" s="263" t="s">
        <v>865</v>
      </c>
      <c r="E22" s="20">
        <v>90.943806546591574</v>
      </c>
      <c r="F22" s="20">
        <v>85</v>
      </c>
      <c r="G22" s="20">
        <v>85</v>
      </c>
      <c r="H22" s="20">
        <v>90</v>
      </c>
      <c r="I22" s="20">
        <v>100</v>
      </c>
      <c r="J22" s="20">
        <v>95</v>
      </c>
      <c r="K22" s="20">
        <v>95</v>
      </c>
      <c r="L22" s="20">
        <v>90</v>
      </c>
      <c r="M22" s="153"/>
      <c r="N22" s="153"/>
      <c r="O22" s="311"/>
    </row>
    <row r="23" spans="1:16" ht="15" hidden="1" customHeight="1">
      <c r="B23" s="66"/>
      <c r="C23" s="25" t="s">
        <v>3</v>
      </c>
      <c r="D23" s="263" t="s">
        <v>850</v>
      </c>
      <c r="E23" s="20">
        <v>95.291872687451772</v>
      </c>
      <c r="F23" s="20">
        <v>93.75</v>
      </c>
      <c r="G23" s="20">
        <v>93.75</v>
      </c>
      <c r="H23" s="20">
        <v>93.75</v>
      </c>
      <c r="I23" s="20">
        <v>100</v>
      </c>
      <c r="J23" s="20">
        <v>100</v>
      </c>
      <c r="K23" s="20">
        <v>100</v>
      </c>
      <c r="L23" s="20">
        <v>87.5</v>
      </c>
      <c r="M23" s="153"/>
      <c r="N23" s="153"/>
      <c r="O23" s="311"/>
    </row>
    <row r="24" spans="1:16" ht="15" hidden="1" customHeight="1">
      <c r="B24" s="66"/>
      <c r="C24" s="25" t="s">
        <v>4</v>
      </c>
      <c r="D24" s="263" t="s">
        <v>850</v>
      </c>
      <c r="E24" s="20">
        <v>89.917088901231182</v>
      </c>
      <c r="F24" s="20">
        <v>87.5</v>
      </c>
      <c r="G24" s="20">
        <v>87.5</v>
      </c>
      <c r="H24" s="20">
        <v>93.75</v>
      </c>
      <c r="I24" s="20">
        <v>93.75</v>
      </c>
      <c r="J24" s="20">
        <v>93.75</v>
      </c>
      <c r="K24" s="20">
        <v>93.75</v>
      </c>
      <c r="L24" s="20">
        <v>81.25</v>
      </c>
      <c r="M24" s="153"/>
      <c r="N24" s="153"/>
      <c r="O24" s="311"/>
    </row>
    <row r="25" spans="1:16" ht="15" hidden="1" customHeight="1">
      <c r="B25" s="66"/>
      <c r="C25" s="25" t="s">
        <v>5</v>
      </c>
      <c r="D25" s="263" t="s">
        <v>850</v>
      </c>
      <c r="E25" s="20">
        <v>81.177246398918044</v>
      </c>
      <c r="F25" s="20">
        <v>81.25</v>
      </c>
      <c r="G25" s="20">
        <v>87.5</v>
      </c>
      <c r="H25" s="20">
        <v>68.75</v>
      </c>
      <c r="I25" s="20">
        <v>81.25</v>
      </c>
      <c r="J25" s="20">
        <v>68.75</v>
      </c>
      <c r="K25" s="20">
        <v>93.75</v>
      </c>
      <c r="L25" s="20">
        <v>87.5</v>
      </c>
      <c r="M25" s="153"/>
      <c r="N25" s="153"/>
      <c r="O25" s="311"/>
    </row>
    <row r="26" spans="1:16" ht="15" hidden="1" customHeight="1">
      <c r="B26" s="66"/>
      <c r="C26" s="25" t="s">
        <v>6</v>
      </c>
      <c r="D26" s="263" t="s">
        <v>850</v>
      </c>
      <c r="E26" s="20">
        <v>89.811484921587592</v>
      </c>
      <c r="F26" s="20">
        <v>87.5</v>
      </c>
      <c r="G26" s="20">
        <v>93.75</v>
      </c>
      <c r="H26" s="20">
        <v>75</v>
      </c>
      <c r="I26" s="20">
        <v>91.666666666666671</v>
      </c>
      <c r="J26" s="20">
        <v>93.75</v>
      </c>
      <c r="K26" s="20">
        <v>93.75</v>
      </c>
      <c r="L26" s="20">
        <v>93.75</v>
      </c>
      <c r="M26" s="153"/>
      <c r="N26" s="153"/>
      <c r="O26" s="311"/>
    </row>
    <row r="27" spans="1:16" ht="15" hidden="1" customHeight="1">
      <c r="B27" s="66"/>
      <c r="C27" s="25" t="s">
        <v>7</v>
      </c>
      <c r="D27" s="263" t="s">
        <v>850</v>
      </c>
      <c r="E27" s="20">
        <v>98.291733766556987</v>
      </c>
      <c r="F27" s="20">
        <v>100</v>
      </c>
      <c r="G27" s="20">
        <v>100</v>
      </c>
      <c r="H27" s="20">
        <v>100</v>
      </c>
      <c r="I27" s="20">
        <v>100</v>
      </c>
      <c r="J27" s="20">
        <v>100</v>
      </c>
      <c r="K27" s="20">
        <v>100</v>
      </c>
      <c r="L27" s="20">
        <v>87.5</v>
      </c>
      <c r="M27" s="153"/>
      <c r="N27" s="153"/>
      <c r="O27" s="311"/>
    </row>
    <row r="28" spans="1:16" ht="15" hidden="1" customHeight="1">
      <c r="B28" s="66"/>
      <c r="C28" s="25" t="s">
        <v>268</v>
      </c>
      <c r="D28" s="263" t="s">
        <v>850</v>
      </c>
      <c r="E28" s="20">
        <v>80.190293190780409</v>
      </c>
      <c r="F28" s="20">
        <v>75</v>
      </c>
      <c r="G28" s="20">
        <v>81.25</v>
      </c>
      <c r="H28" s="20">
        <v>75</v>
      </c>
      <c r="I28" s="20">
        <v>87.5</v>
      </c>
      <c r="J28" s="20">
        <v>93.75</v>
      </c>
      <c r="K28" s="20">
        <v>81.25</v>
      </c>
      <c r="L28" s="20">
        <v>68.75</v>
      </c>
      <c r="M28" s="153"/>
      <c r="N28" s="153"/>
      <c r="O28" s="311"/>
    </row>
    <row r="29" spans="1:16" ht="15" hidden="1" customHeight="1">
      <c r="B29" s="66"/>
      <c r="C29" s="25" t="s">
        <v>8</v>
      </c>
      <c r="D29" s="263" t="s">
        <v>850</v>
      </c>
      <c r="E29" s="20">
        <v>90.45202524367113</v>
      </c>
      <c r="F29" s="20">
        <v>93.75</v>
      </c>
      <c r="G29" s="20">
        <v>93.75</v>
      </c>
      <c r="H29" s="20">
        <v>75</v>
      </c>
      <c r="I29" s="20">
        <v>93.75</v>
      </c>
      <c r="J29" s="20">
        <v>93.75</v>
      </c>
      <c r="K29" s="20">
        <v>87.5</v>
      </c>
      <c r="L29" s="20">
        <v>93.75</v>
      </c>
      <c r="M29" s="153"/>
      <c r="N29" s="153"/>
      <c r="O29" s="311"/>
    </row>
    <row r="30" spans="1:16" ht="15" hidden="1" customHeight="1">
      <c r="B30" s="66"/>
      <c r="C30" s="25" t="s">
        <v>9</v>
      </c>
      <c r="D30" s="263" t="s">
        <v>862</v>
      </c>
      <c r="E30" s="20">
        <v>95.576975912291104</v>
      </c>
      <c r="F30" s="20">
        <v>92.857142857142861</v>
      </c>
      <c r="G30" s="20">
        <v>96.428571428571431</v>
      </c>
      <c r="H30" s="20">
        <v>96.428571428571431</v>
      </c>
      <c r="I30" s="20">
        <v>100</v>
      </c>
      <c r="J30" s="20">
        <v>100</v>
      </c>
      <c r="K30" s="20">
        <v>89.285714285714292</v>
      </c>
      <c r="L30" s="20">
        <v>92.857142857142861</v>
      </c>
      <c r="M30" s="153"/>
      <c r="N30" s="153"/>
      <c r="O30" s="311"/>
    </row>
    <row r="31" spans="1:16" ht="15" hidden="1" customHeight="1">
      <c r="B31" s="66"/>
      <c r="C31" s="25" t="s">
        <v>10</v>
      </c>
      <c r="D31" s="263" t="s">
        <v>848</v>
      </c>
      <c r="E31" s="20">
        <v>88.649119792788426</v>
      </c>
      <c r="F31" s="20">
        <v>87.5</v>
      </c>
      <c r="G31" s="20">
        <v>87.5</v>
      </c>
      <c r="H31" s="20">
        <v>87.5</v>
      </c>
      <c r="I31" s="20">
        <v>91.666666666666671</v>
      </c>
      <c r="J31" s="20">
        <v>91.666666666666671</v>
      </c>
      <c r="K31" s="20">
        <v>87.5</v>
      </c>
      <c r="L31" s="20">
        <v>87.5</v>
      </c>
      <c r="M31" s="153"/>
      <c r="N31" s="153"/>
      <c r="O31" s="311"/>
    </row>
    <row r="32" spans="1:16" ht="15" hidden="1" customHeight="1">
      <c r="B32" s="66"/>
      <c r="C32" s="25" t="s">
        <v>11</v>
      </c>
      <c r="D32" s="263" t="s">
        <v>850</v>
      </c>
      <c r="E32" s="20">
        <v>93.986071129401367</v>
      </c>
      <c r="F32" s="20">
        <v>93.75</v>
      </c>
      <c r="G32" s="20">
        <v>93.75</v>
      </c>
      <c r="H32" s="20">
        <v>93.75</v>
      </c>
      <c r="I32" s="20">
        <v>100</v>
      </c>
      <c r="J32" s="20">
        <v>93.75</v>
      </c>
      <c r="K32" s="20">
        <v>87.5</v>
      </c>
      <c r="L32" s="20">
        <v>93.75</v>
      </c>
      <c r="M32" s="153"/>
      <c r="N32" s="153"/>
      <c r="O32" s="311"/>
    </row>
    <row r="33" spans="1:15" ht="15" hidden="1" customHeight="1">
      <c r="B33" s="66"/>
      <c r="C33" s="25" t="s">
        <v>12</v>
      </c>
      <c r="D33" s="263" t="s">
        <v>850</v>
      </c>
      <c r="E33" s="20">
        <v>84.960183246142833</v>
      </c>
      <c r="F33" s="20">
        <v>81.25</v>
      </c>
      <c r="G33" s="20">
        <v>81.25</v>
      </c>
      <c r="H33" s="20">
        <v>93.75</v>
      </c>
      <c r="I33" s="20">
        <v>93.75</v>
      </c>
      <c r="J33" s="20">
        <v>87.5</v>
      </c>
      <c r="K33" s="20">
        <v>75</v>
      </c>
      <c r="L33" s="20">
        <v>81.25</v>
      </c>
      <c r="M33" s="153"/>
      <c r="N33" s="153"/>
      <c r="O33" s="311"/>
    </row>
    <row r="34" spans="1:15" ht="15" hidden="1" customHeight="1">
      <c r="B34" s="66"/>
      <c r="C34" s="25" t="s">
        <v>13</v>
      </c>
      <c r="D34" s="263" t="s">
        <v>850</v>
      </c>
      <c r="E34" s="20">
        <v>98.291733766557002</v>
      </c>
      <c r="F34" s="20">
        <v>100</v>
      </c>
      <c r="G34" s="20">
        <v>100</v>
      </c>
      <c r="H34" s="20">
        <v>100</v>
      </c>
      <c r="I34" s="20">
        <v>100</v>
      </c>
      <c r="J34" s="20">
        <v>100</v>
      </c>
      <c r="K34" s="20">
        <v>100</v>
      </c>
      <c r="L34" s="20">
        <v>83.333333333333329</v>
      </c>
      <c r="M34" s="153"/>
      <c r="N34" s="153"/>
      <c r="O34" s="311"/>
    </row>
    <row r="35" spans="1:15" ht="15" hidden="1" customHeight="1">
      <c r="B35" s="66"/>
      <c r="C35" s="25" t="s">
        <v>14</v>
      </c>
      <c r="D35" s="263" t="s">
        <v>850</v>
      </c>
      <c r="E35" s="20">
        <v>75.475940371830916</v>
      </c>
      <c r="F35" s="20">
        <v>50</v>
      </c>
      <c r="G35" s="20">
        <v>68.75</v>
      </c>
      <c r="H35" s="20">
        <v>75</v>
      </c>
      <c r="I35" s="20">
        <v>87.5</v>
      </c>
      <c r="J35" s="20">
        <v>87.5</v>
      </c>
      <c r="K35" s="20">
        <v>87.5</v>
      </c>
      <c r="L35" s="20">
        <v>81.25</v>
      </c>
      <c r="M35" s="153"/>
      <c r="N35" s="153"/>
      <c r="O35" s="311"/>
    </row>
    <row r="36" spans="1:15" ht="15" hidden="1" customHeight="1">
      <c r="B36" s="66"/>
      <c r="C36" s="25" t="s">
        <v>15</v>
      </c>
      <c r="D36" s="263" t="s">
        <v>850</v>
      </c>
      <c r="E36" s="20">
        <v>95.075398106748779</v>
      </c>
      <c r="F36" s="20">
        <v>93.75</v>
      </c>
      <c r="G36" s="20">
        <v>87.5</v>
      </c>
      <c r="H36" s="20">
        <v>93.75</v>
      </c>
      <c r="I36" s="20">
        <v>100</v>
      </c>
      <c r="J36" s="20">
        <v>93.75</v>
      </c>
      <c r="K36" s="20">
        <v>100</v>
      </c>
      <c r="L36" s="20">
        <v>100</v>
      </c>
      <c r="M36" s="153"/>
      <c r="N36" s="153"/>
      <c r="O36" s="311"/>
    </row>
    <row r="37" spans="1:15" ht="15" hidden="1" customHeight="1">
      <c r="B37" s="66"/>
      <c r="C37" s="25" t="s">
        <v>16</v>
      </c>
      <c r="D37" s="263" t="s">
        <v>850</v>
      </c>
      <c r="E37" s="20">
        <v>90.75013892089477</v>
      </c>
      <c r="F37" s="20">
        <v>87.5</v>
      </c>
      <c r="G37" s="20">
        <v>87.5</v>
      </c>
      <c r="H37" s="20">
        <v>87.5</v>
      </c>
      <c r="I37" s="20">
        <v>93.75</v>
      </c>
      <c r="J37" s="20">
        <v>93.75</v>
      </c>
      <c r="K37" s="20">
        <v>93.75</v>
      </c>
      <c r="L37" s="20">
        <v>93.75</v>
      </c>
      <c r="M37" s="153"/>
      <c r="N37" s="153"/>
      <c r="O37" s="311"/>
    </row>
    <row r="38" spans="1:15" ht="15" hidden="1" customHeight="1">
      <c r="B38" s="66"/>
      <c r="C38" s="25" t="s">
        <v>17</v>
      </c>
      <c r="D38" s="263" t="s">
        <v>850</v>
      </c>
      <c r="E38" s="20">
        <v>96.947081536575723</v>
      </c>
      <c r="F38" s="20">
        <v>100</v>
      </c>
      <c r="G38" s="20">
        <v>100</v>
      </c>
      <c r="H38" s="20">
        <v>100</v>
      </c>
      <c r="I38" s="20">
        <v>100</v>
      </c>
      <c r="J38" s="20">
        <v>100</v>
      </c>
      <c r="K38" s="20">
        <v>87.5</v>
      </c>
      <c r="L38" s="20">
        <v>87.5</v>
      </c>
      <c r="M38" s="153"/>
      <c r="N38" s="153"/>
      <c r="O38" s="311"/>
    </row>
    <row r="39" spans="1:15" ht="15" hidden="1" customHeight="1">
      <c r="B39" s="66"/>
      <c r="C39" s="25" t="s">
        <v>18</v>
      </c>
      <c r="D39" s="263" t="s">
        <v>850</v>
      </c>
      <c r="E39" s="20">
        <v>93.75</v>
      </c>
      <c r="F39" s="20">
        <v>93.75</v>
      </c>
      <c r="G39" s="20">
        <v>93.75</v>
      </c>
      <c r="H39" s="20">
        <v>93.75</v>
      </c>
      <c r="I39" s="20">
        <v>93.75</v>
      </c>
      <c r="J39" s="20">
        <v>93.75</v>
      </c>
      <c r="K39" s="20">
        <v>93.75</v>
      </c>
      <c r="L39" s="20">
        <v>93.75</v>
      </c>
      <c r="M39" s="153"/>
      <c r="N39" s="153"/>
      <c r="O39" s="311"/>
    </row>
    <row r="40" spans="1:15" ht="15" hidden="1" customHeight="1">
      <c r="B40" s="66"/>
      <c r="C40" s="25" t="s">
        <v>19</v>
      </c>
      <c r="D40" s="263" t="s">
        <v>862</v>
      </c>
      <c r="E40" s="20">
        <v>90.665013359454989</v>
      </c>
      <c r="F40" s="20">
        <v>89.285714285714292</v>
      </c>
      <c r="G40" s="20">
        <v>89.285714285714292</v>
      </c>
      <c r="H40" s="20">
        <v>85.714285714285708</v>
      </c>
      <c r="I40" s="20">
        <v>92.857142857142861</v>
      </c>
      <c r="J40" s="20">
        <v>89.285714285714292</v>
      </c>
      <c r="K40" s="20">
        <v>92.857142857142861</v>
      </c>
      <c r="L40" s="20">
        <v>96.428571428571431</v>
      </c>
      <c r="M40" s="153"/>
      <c r="N40" s="153"/>
      <c r="O40" s="311"/>
    </row>
    <row r="41" spans="1:15" ht="15" hidden="1" customHeight="1">
      <c r="B41" s="66"/>
      <c r="C41" s="25" t="s">
        <v>20</v>
      </c>
      <c r="D41" s="263" t="s">
        <v>865</v>
      </c>
      <c r="E41" s="20">
        <v>92.122528024506053</v>
      </c>
      <c r="F41" s="20">
        <v>90</v>
      </c>
      <c r="G41" s="20">
        <v>90</v>
      </c>
      <c r="H41" s="20">
        <v>95</v>
      </c>
      <c r="I41" s="20">
        <v>100</v>
      </c>
      <c r="J41" s="20">
        <v>95</v>
      </c>
      <c r="K41" s="20">
        <v>90</v>
      </c>
      <c r="L41" s="20">
        <v>85</v>
      </c>
      <c r="M41" s="153"/>
      <c r="N41" s="153"/>
      <c r="O41" s="311"/>
    </row>
    <row r="42" spans="1:15" ht="15" hidden="1" customHeight="1">
      <c r="B42" s="66"/>
      <c r="C42" s="25" t="s">
        <v>21</v>
      </c>
      <c r="D42" s="263" t="s">
        <v>850</v>
      </c>
      <c r="E42" s="20">
        <v>96.187842523713101</v>
      </c>
      <c r="F42" s="20">
        <v>87.5</v>
      </c>
      <c r="G42" s="20">
        <v>93.75</v>
      </c>
      <c r="H42" s="20">
        <v>100</v>
      </c>
      <c r="I42" s="20">
        <v>100</v>
      </c>
      <c r="J42" s="20">
        <v>100</v>
      </c>
      <c r="K42" s="20">
        <v>93.75</v>
      </c>
      <c r="L42" s="20">
        <v>100</v>
      </c>
      <c r="M42" s="153"/>
      <c r="N42" s="153"/>
      <c r="O42" s="311"/>
    </row>
    <row r="43" spans="1:15" ht="15" hidden="1" customHeight="1">
      <c r="B43" s="66"/>
      <c r="C43" s="25" t="s">
        <v>22</v>
      </c>
      <c r="D43" s="263" t="s">
        <v>850</v>
      </c>
      <c r="E43" s="20">
        <v>98.89054163064462</v>
      </c>
      <c r="F43" s="20">
        <v>100</v>
      </c>
      <c r="G43" s="20">
        <v>93.75</v>
      </c>
      <c r="H43" s="20">
        <v>100</v>
      </c>
      <c r="I43" s="20">
        <v>100</v>
      </c>
      <c r="J43" s="20">
        <v>100</v>
      </c>
      <c r="K43" s="20">
        <v>100</v>
      </c>
      <c r="L43" s="20">
        <v>100</v>
      </c>
      <c r="M43" s="153"/>
      <c r="N43" s="153"/>
      <c r="O43" s="311"/>
    </row>
    <row r="44" spans="1:15" ht="15" hidden="1" customHeight="1">
      <c r="A44" s="738"/>
      <c r="B44" s="74"/>
      <c r="C44" s="309" t="s">
        <v>1144</v>
      </c>
      <c r="D44" s="310" t="s">
        <v>1098</v>
      </c>
      <c r="E44" s="47">
        <v>90.553059873914208</v>
      </c>
      <c r="F44" s="47">
        <v>90</v>
      </c>
      <c r="G44" s="47">
        <v>89.308176100628927</v>
      </c>
      <c r="H44" s="47">
        <v>90.46875</v>
      </c>
      <c r="I44" s="47">
        <v>93.4375</v>
      </c>
      <c r="J44" s="47">
        <v>92.610062893081761</v>
      </c>
      <c r="K44" s="47">
        <v>89.308176100628927</v>
      </c>
      <c r="L44" s="47">
        <v>88.853503184713375</v>
      </c>
      <c r="M44" s="153"/>
      <c r="N44" s="153"/>
      <c r="O44" s="311"/>
    </row>
    <row r="45" spans="1:15" ht="15" hidden="1" customHeight="1">
      <c r="B45" s="66" t="s">
        <v>1146</v>
      </c>
      <c r="C45" s="25" t="s">
        <v>23</v>
      </c>
      <c r="D45" s="263" t="s">
        <v>865</v>
      </c>
      <c r="E45" s="20">
        <v>90.948342259646196</v>
      </c>
      <c r="F45" s="20">
        <v>85</v>
      </c>
      <c r="G45" s="20">
        <v>85</v>
      </c>
      <c r="H45" s="20">
        <v>95</v>
      </c>
      <c r="I45" s="20">
        <v>95</v>
      </c>
      <c r="J45" s="20">
        <v>90</v>
      </c>
      <c r="K45" s="20">
        <v>95</v>
      </c>
      <c r="L45" s="20">
        <v>93.75</v>
      </c>
      <c r="M45" s="153"/>
      <c r="N45" s="153"/>
      <c r="O45" s="311"/>
    </row>
    <row r="46" spans="1:15" ht="15" hidden="1" customHeight="1">
      <c r="B46" s="66"/>
      <c r="C46" s="25" t="s">
        <v>24</v>
      </c>
      <c r="D46" s="263" t="s">
        <v>850</v>
      </c>
      <c r="E46" s="20">
        <v>84.899092403370531</v>
      </c>
      <c r="F46" s="20">
        <v>87.5</v>
      </c>
      <c r="G46" s="20">
        <v>75</v>
      </c>
      <c r="H46" s="20">
        <v>87.5</v>
      </c>
      <c r="I46" s="20">
        <v>100</v>
      </c>
      <c r="J46" s="20">
        <v>87.5</v>
      </c>
      <c r="K46" s="20">
        <v>75</v>
      </c>
      <c r="L46" s="20">
        <v>81.25</v>
      </c>
      <c r="M46" s="153"/>
      <c r="N46" s="153"/>
      <c r="O46" s="311"/>
    </row>
    <row r="47" spans="1:15" ht="15" hidden="1" customHeight="1">
      <c r="B47" s="66"/>
      <c r="C47" s="25" t="s">
        <v>223</v>
      </c>
      <c r="D47" s="263" t="s">
        <v>850</v>
      </c>
      <c r="E47" s="20">
        <v>88.516343569753971</v>
      </c>
      <c r="F47" s="20">
        <v>87.5</v>
      </c>
      <c r="G47" s="20">
        <v>93.75</v>
      </c>
      <c r="H47" s="20">
        <v>87.5</v>
      </c>
      <c r="I47" s="20">
        <v>81.25</v>
      </c>
      <c r="J47" s="20">
        <v>93.75</v>
      </c>
      <c r="K47" s="20">
        <v>87.5</v>
      </c>
      <c r="L47" s="20">
        <v>87.5</v>
      </c>
      <c r="M47" s="153"/>
      <c r="N47" s="153"/>
      <c r="O47" s="311"/>
    </row>
    <row r="48" spans="1:15" ht="15" hidden="1" customHeight="1">
      <c r="B48" s="66"/>
      <c r="C48" s="25" t="s">
        <v>25</v>
      </c>
      <c r="D48" s="263" t="s">
        <v>850</v>
      </c>
      <c r="E48" s="20">
        <v>99.18471755520936</v>
      </c>
      <c r="F48" s="20">
        <v>100</v>
      </c>
      <c r="G48" s="20">
        <v>100</v>
      </c>
      <c r="H48" s="20">
        <v>100</v>
      </c>
      <c r="I48" s="20">
        <v>100</v>
      </c>
      <c r="J48" s="20">
        <v>93.75</v>
      </c>
      <c r="K48" s="20">
        <v>100</v>
      </c>
      <c r="L48" s="20">
        <v>100</v>
      </c>
      <c r="M48" s="153"/>
      <c r="N48" s="153"/>
      <c r="O48" s="311"/>
    </row>
    <row r="49" spans="2:15" ht="15" hidden="1" customHeight="1">
      <c r="B49" s="66"/>
      <c r="C49" s="25" t="s">
        <v>26</v>
      </c>
      <c r="D49" s="263" t="s">
        <v>850</v>
      </c>
      <c r="E49" s="20">
        <v>95.446078329825468</v>
      </c>
      <c r="F49" s="20">
        <v>87.5</v>
      </c>
      <c r="G49" s="20">
        <v>100</v>
      </c>
      <c r="H49" s="20">
        <v>100</v>
      </c>
      <c r="I49" s="20">
        <v>100</v>
      </c>
      <c r="J49" s="20">
        <v>93.75</v>
      </c>
      <c r="K49" s="20">
        <v>100</v>
      </c>
      <c r="L49" s="20">
        <v>87.5</v>
      </c>
      <c r="M49" s="153"/>
      <c r="N49" s="153"/>
      <c r="O49" s="311"/>
    </row>
    <row r="50" spans="2:15" ht="15" hidden="1" customHeight="1">
      <c r="B50" s="66"/>
      <c r="C50" s="25" t="s">
        <v>27</v>
      </c>
      <c r="D50" s="263" t="s">
        <v>865</v>
      </c>
      <c r="E50" s="20">
        <v>95.079953211762543</v>
      </c>
      <c r="F50" s="20">
        <v>90</v>
      </c>
      <c r="G50" s="20">
        <v>100</v>
      </c>
      <c r="H50" s="20">
        <v>100</v>
      </c>
      <c r="I50" s="20">
        <v>90</v>
      </c>
      <c r="J50" s="20">
        <v>90</v>
      </c>
      <c r="K50" s="20">
        <v>93.75</v>
      </c>
      <c r="L50" s="20">
        <v>100</v>
      </c>
      <c r="M50" s="153"/>
      <c r="N50" s="153"/>
      <c r="O50" s="311"/>
    </row>
    <row r="51" spans="2:15" ht="15" hidden="1" customHeight="1">
      <c r="B51" s="66"/>
      <c r="C51" s="25" t="s">
        <v>28</v>
      </c>
      <c r="D51" s="263" t="s">
        <v>850</v>
      </c>
      <c r="E51" s="20">
        <v>100</v>
      </c>
      <c r="F51" s="20">
        <v>100</v>
      </c>
      <c r="G51" s="20">
        <v>100</v>
      </c>
      <c r="H51" s="20">
        <v>100</v>
      </c>
      <c r="I51" s="20">
        <v>100</v>
      </c>
      <c r="J51" s="20">
        <v>100</v>
      </c>
      <c r="K51" s="20">
        <v>100</v>
      </c>
      <c r="L51" s="20">
        <v>100</v>
      </c>
      <c r="M51" s="153"/>
      <c r="N51" s="153"/>
      <c r="O51" s="311"/>
    </row>
    <row r="52" spans="2:15" ht="15" hidden="1" customHeight="1">
      <c r="B52" s="66"/>
      <c r="C52" s="25" t="s">
        <v>29</v>
      </c>
      <c r="D52" s="263" t="s">
        <v>865</v>
      </c>
      <c r="E52" s="20">
        <v>100</v>
      </c>
      <c r="F52" s="20">
        <v>100</v>
      </c>
      <c r="G52" s="20">
        <v>100</v>
      </c>
      <c r="H52" s="20">
        <v>100</v>
      </c>
      <c r="I52" s="20">
        <v>100</v>
      </c>
      <c r="J52" s="20">
        <v>100</v>
      </c>
      <c r="K52" s="20">
        <v>100</v>
      </c>
      <c r="L52" s="20">
        <v>100</v>
      </c>
      <c r="M52" s="153"/>
      <c r="N52" s="153"/>
      <c r="O52" s="311"/>
    </row>
    <row r="53" spans="2:15" ht="15" hidden="1" customHeight="1">
      <c r="B53" s="66"/>
      <c r="C53" s="25" t="s">
        <v>270</v>
      </c>
      <c r="D53" s="263" t="s">
        <v>863</v>
      </c>
      <c r="E53" s="20">
        <v>92.563101486654162</v>
      </c>
      <c r="F53" s="20">
        <v>91.666666666666671</v>
      </c>
      <c r="G53" s="20">
        <v>91.666666666666671</v>
      </c>
      <c r="H53" s="20">
        <v>91.666666666666671</v>
      </c>
      <c r="I53" s="20">
        <v>91.666666666666671</v>
      </c>
      <c r="J53" s="20">
        <v>91.666666666666671</v>
      </c>
      <c r="K53" s="20">
        <v>100</v>
      </c>
      <c r="L53" s="20">
        <v>91.666666666666671</v>
      </c>
      <c r="M53" s="153"/>
      <c r="N53" s="153"/>
      <c r="O53" s="311"/>
    </row>
    <row r="54" spans="2:15" ht="15" hidden="1" customHeight="1">
      <c r="B54" s="66"/>
      <c r="C54" s="25" t="s">
        <v>30</v>
      </c>
      <c r="D54" s="263" t="s">
        <v>850</v>
      </c>
      <c r="E54" s="20">
        <v>77.48469800630275</v>
      </c>
      <c r="F54" s="20">
        <v>75</v>
      </c>
      <c r="G54" s="20">
        <v>75</v>
      </c>
      <c r="H54" s="20">
        <v>75</v>
      </c>
      <c r="I54" s="20">
        <v>75</v>
      </c>
      <c r="J54" s="20">
        <v>87.5</v>
      </c>
      <c r="K54" s="20">
        <v>75</v>
      </c>
      <c r="L54" s="20">
        <v>81.25</v>
      </c>
      <c r="M54" s="153"/>
      <c r="N54" s="153"/>
      <c r="O54" s="311"/>
    </row>
    <row r="55" spans="2:15" ht="15" hidden="1" customHeight="1">
      <c r="B55" s="66"/>
      <c r="C55" s="25" t="s">
        <v>31</v>
      </c>
      <c r="D55" s="263" t="s">
        <v>850</v>
      </c>
      <c r="E55" s="20">
        <v>86.827673885009361</v>
      </c>
      <c r="F55" s="20">
        <v>87.5</v>
      </c>
      <c r="G55" s="20">
        <v>87.5</v>
      </c>
      <c r="H55" s="20">
        <v>87.5</v>
      </c>
      <c r="I55" s="20">
        <v>87.5</v>
      </c>
      <c r="J55" s="20">
        <v>87.5</v>
      </c>
      <c r="K55" s="20">
        <v>81.25</v>
      </c>
      <c r="L55" s="20">
        <v>87.5</v>
      </c>
      <c r="M55" s="153"/>
      <c r="N55" s="153"/>
      <c r="O55" s="311"/>
    </row>
    <row r="56" spans="2:15" ht="15" hidden="1" customHeight="1">
      <c r="B56" s="66"/>
      <c r="C56" s="25" t="s">
        <v>32</v>
      </c>
      <c r="D56" s="263" t="s">
        <v>850</v>
      </c>
      <c r="E56" s="20">
        <v>83.447930726818882</v>
      </c>
      <c r="F56" s="20">
        <v>75</v>
      </c>
      <c r="G56" s="20">
        <v>75</v>
      </c>
      <c r="H56" s="20">
        <v>87.5</v>
      </c>
      <c r="I56" s="20">
        <v>93.75</v>
      </c>
      <c r="J56" s="20">
        <v>93.75</v>
      </c>
      <c r="K56" s="20">
        <v>81.25</v>
      </c>
      <c r="L56" s="20">
        <v>81.25</v>
      </c>
      <c r="M56" s="153"/>
      <c r="N56" s="153"/>
      <c r="O56" s="311"/>
    </row>
    <row r="57" spans="2:15" ht="15" hidden="1" customHeight="1">
      <c r="B57" s="66"/>
      <c r="C57" s="25" t="s">
        <v>33</v>
      </c>
      <c r="D57" s="263" t="s">
        <v>850</v>
      </c>
      <c r="E57" s="20">
        <v>84.205340765856079</v>
      </c>
      <c r="F57" s="20">
        <v>87.5</v>
      </c>
      <c r="G57" s="20">
        <v>87.5</v>
      </c>
      <c r="H57" s="20">
        <v>81.25</v>
      </c>
      <c r="I57" s="20">
        <v>87.5</v>
      </c>
      <c r="J57" s="20">
        <v>93.75</v>
      </c>
      <c r="K57" s="20">
        <v>81.25</v>
      </c>
      <c r="L57" s="20">
        <v>68.75</v>
      </c>
      <c r="M57" s="153"/>
      <c r="N57" s="153"/>
      <c r="O57" s="311"/>
    </row>
    <row r="58" spans="2:15" ht="15" hidden="1" customHeight="1">
      <c r="B58" s="66"/>
      <c r="C58" s="25" t="s">
        <v>34</v>
      </c>
      <c r="D58" s="263" t="s">
        <v>850</v>
      </c>
      <c r="E58" s="20">
        <v>74.988750687426275</v>
      </c>
      <c r="F58" s="20">
        <v>81.25</v>
      </c>
      <c r="G58" s="20">
        <v>68.75</v>
      </c>
      <c r="H58" s="20">
        <v>68.75</v>
      </c>
      <c r="I58" s="20">
        <v>75</v>
      </c>
      <c r="J58" s="20">
        <v>87.5</v>
      </c>
      <c r="K58" s="20">
        <v>68.75</v>
      </c>
      <c r="L58" s="20">
        <v>75</v>
      </c>
      <c r="M58" s="153"/>
      <c r="N58" s="153"/>
      <c r="O58" s="311"/>
    </row>
    <row r="59" spans="2:15" ht="15" hidden="1" customHeight="1">
      <c r="B59" s="66"/>
      <c r="C59" s="25" t="s">
        <v>35</v>
      </c>
      <c r="D59" s="263" t="s">
        <v>850</v>
      </c>
      <c r="E59" s="20">
        <v>90.259949282210997</v>
      </c>
      <c r="F59" s="20">
        <v>93.75</v>
      </c>
      <c r="G59" s="20">
        <v>87.5</v>
      </c>
      <c r="H59" s="20">
        <v>93.75</v>
      </c>
      <c r="I59" s="20">
        <v>93.75</v>
      </c>
      <c r="J59" s="20">
        <v>93.75</v>
      </c>
      <c r="K59" s="20">
        <v>87.5</v>
      </c>
      <c r="L59" s="20">
        <v>81.25</v>
      </c>
      <c r="M59" s="153"/>
      <c r="N59" s="153"/>
      <c r="O59" s="311"/>
    </row>
    <row r="60" spans="2:15" ht="15" hidden="1" customHeight="1">
      <c r="B60" s="66"/>
      <c r="C60" s="25" t="s">
        <v>36</v>
      </c>
      <c r="D60" s="263" t="s">
        <v>850</v>
      </c>
      <c r="E60" s="20">
        <v>98.312487389038907</v>
      </c>
      <c r="F60" s="20">
        <v>93.75</v>
      </c>
      <c r="G60" s="20">
        <v>100</v>
      </c>
      <c r="H60" s="20">
        <v>100</v>
      </c>
      <c r="I60" s="20">
        <v>100</v>
      </c>
      <c r="J60" s="20">
        <v>100</v>
      </c>
      <c r="K60" s="20">
        <v>93.75</v>
      </c>
      <c r="L60" s="20">
        <v>100</v>
      </c>
      <c r="M60" s="153"/>
      <c r="N60" s="153"/>
      <c r="O60" s="311"/>
    </row>
    <row r="61" spans="2:15" ht="15" hidden="1" customHeight="1">
      <c r="B61" s="66"/>
      <c r="C61" s="25" t="s">
        <v>37</v>
      </c>
      <c r="D61" s="263" t="s">
        <v>865</v>
      </c>
      <c r="E61" s="20">
        <v>75.953742781013531</v>
      </c>
      <c r="F61" s="20">
        <v>85</v>
      </c>
      <c r="G61" s="20">
        <v>80</v>
      </c>
      <c r="H61" s="20">
        <v>65</v>
      </c>
      <c r="I61" s="20">
        <v>70</v>
      </c>
      <c r="J61" s="20">
        <v>70</v>
      </c>
      <c r="K61" s="20">
        <v>80</v>
      </c>
      <c r="L61" s="20">
        <v>80</v>
      </c>
      <c r="M61" s="153"/>
      <c r="N61" s="153"/>
      <c r="O61" s="311"/>
    </row>
    <row r="62" spans="2:15" ht="15" hidden="1" customHeight="1">
      <c r="B62" s="66"/>
      <c r="C62" s="25" t="s">
        <v>38</v>
      </c>
      <c r="D62" s="263" t="s">
        <v>850</v>
      </c>
      <c r="E62" s="20">
        <v>93.443306697241752</v>
      </c>
      <c r="F62" s="20">
        <v>81.25</v>
      </c>
      <c r="G62" s="20">
        <v>93.75</v>
      </c>
      <c r="H62" s="20">
        <v>93.75</v>
      </c>
      <c r="I62" s="20">
        <v>100</v>
      </c>
      <c r="J62" s="20">
        <v>100</v>
      </c>
      <c r="K62" s="20">
        <v>93.75</v>
      </c>
      <c r="L62" s="20">
        <v>93.75</v>
      </c>
      <c r="M62" s="153"/>
      <c r="N62" s="153"/>
      <c r="O62" s="311"/>
    </row>
    <row r="63" spans="2:15" ht="15" hidden="1" customHeight="1">
      <c r="B63" s="66"/>
      <c r="C63" s="25" t="s">
        <v>40</v>
      </c>
      <c r="D63" s="263" t="s">
        <v>850</v>
      </c>
      <c r="E63" s="20">
        <v>83.101132593180182</v>
      </c>
      <c r="F63" s="20">
        <v>75</v>
      </c>
      <c r="G63" s="20">
        <v>87.5</v>
      </c>
      <c r="H63" s="20">
        <v>75</v>
      </c>
      <c r="I63" s="20">
        <v>93.75</v>
      </c>
      <c r="J63" s="20">
        <v>87.5</v>
      </c>
      <c r="K63" s="20">
        <v>81.25</v>
      </c>
      <c r="L63" s="20">
        <v>81.25</v>
      </c>
      <c r="M63" s="153"/>
      <c r="N63" s="153"/>
      <c r="O63" s="311"/>
    </row>
    <row r="64" spans="2:15" ht="15" hidden="1" customHeight="1">
      <c r="B64" s="66"/>
      <c r="C64" s="25" t="s">
        <v>41</v>
      </c>
      <c r="D64" s="263" t="s">
        <v>850</v>
      </c>
      <c r="E64" s="20">
        <v>97.619407651566362</v>
      </c>
      <c r="F64" s="20">
        <v>100</v>
      </c>
      <c r="G64" s="20">
        <v>100</v>
      </c>
      <c r="H64" s="20">
        <v>100</v>
      </c>
      <c r="I64" s="20">
        <v>100</v>
      </c>
      <c r="J64" s="20">
        <v>100</v>
      </c>
      <c r="K64" s="20">
        <v>93.75</v>
      </c>
      <c r="L64" s="20">
        <v>87.5</v>
      </c>
      <c r="M64" s="153"/>
      <c r="N64" s="153"/>
      <c r="O64" s="311"/>
    </row>
    <row r="65" spans="2:15" ht="15" hidden="1" customHeight="1">
      <c r="B65" s="66"/>
      <c r="C65" s="25" t="s">
        <v>49</v>
      </c>
      <c r="D65" s="263" t="s">
        <v>850</v>
      </c>
      <c r="E65" s="20">
        <v>94.308800118373227</v>
      </c>
      <c r="F65" s="20">
        <v>100</v>
      </c>
      <c r="G65" s="20">
        <v>81.25</v>
      </c>
      <c r="H65" s="20">
        <v>93.75</v>
      </c>
      <c r="I65" s="20">
        <v>100</v>
      </c>
      <c r="J65" s="20">
        <v>93.75</v>
      </c>
      <c r="K65" s="20">
        <v>93.75</v>
      </c>
      <c r="L65" s="20">
        <v>100</v>
      </c>
      <c r="M65" s="153"/>
      <c r="N65" s="153"/>
      <c r="O65" s="311"/>
    </row>
    <row r="66" spans="2:15" ht="15" hidden="1" customHeight="1">
      <c r="B66" s="66"/>
      <c r="C66" s="25" t="s">
        <v>54</v>
      </c>
      <c r="D66" s="263" t="s">
        <v>850</v>
      </c>
      <c r="E66" s="20">
        <v>88.772340722429732</v>
      </c>
      <c r="F66" s="20">
        <v>93.75</v>
      </c>
      <c r="G66" s="20">
        <v>87.5</v>
      </c>
      <c r="H66" s="20">
        <v>93.75</v>
      </c>
      <c r="I66" s="20">
        <v>93.75</v>
      </c>
      <c r="J66" s="20">
        <v>87.5</v>
      </c>
      <c r="K66" s="20">
        <v>81.25</v>
      </c>
      <c r="L66" s="20">
        <v>81.25</v>
      </c>
      <c r="M66" s="153"/>
      <c r="N66" s="153"/>
      <c r="O66" s="311"/>
    </row>
    <row r="67" spans="2:15" ht="15" hidden="1" customHeight="1">
      <c r="B67" s="66"/>
      <c r="C67" s="25" t="s">
        <v>58</v>
      </c>
      <c r="D67" s="263" t="s">
        <v>850</v>
      </c>
      <c r="E67" s="20">
        <v>90.412997850801176</v>
      </c>
      <c r="F67" s="20">
        <v>93.75</v>
      </c>
      <c r="G67" s="20">
        <v>87.5</v>
      </c>
      <c r="H67" s="20">
        <v>100</v>
      </c>
      <c r="I67" s="20">
        <v>100</v>
      </c>
      <c r="J67" s="20">
        <v>81.25</v>
      </c>
      <c r="K67" s="20">
        <v>87.5</v>
      </c>
      <c r="L67" s="20">
        <v>81.25</v>
      </c>
      <c r="M67" s="153"/>
      <c r="N67" s="153"/>
      <c r="O67" s="311"/>
    </row>
    <row r="68" spans="2:15" ht="15" hidden="1" customHeight="1">
      <c r="B68" s="66"/>
      <c r="C68" s="25" t="s">
        <v>60</v>
      </c>
      <c r="D68" s="263" t="s">
        <v>850</v>
      </c>
      <c r="E68" s="20">
        <v>99.124783786220576</v>
      </c>
      <c r="F68" s="20">
        <v>100</v>
      </c>
      <c r="G68" s="20">
        <v>100</v>
      </c>
      <c r="H68" s="20">
        <v>93.75</v>
      </c>
      <c r="I68" s="20">
        <v>100</v>
      </c>
      <c r="J68" s="20">
        <v>100</v>
      </c>
      <c r="K68" s="20">
        <v>100</v>
      </c>
      <c r="L68" s="20">
        <v>100</v>
      </c>
      <c r="M68" s="153"/>
      <c r="N68" s="153"/>
      <c r="O68" s="311"/>
    </row>
    <row r="69" spans="2:15" ht="15" hidden="1" customHeight="1">
      <c r="B69" s="66"/>
      <c r="C69" s="25" t="s">
        <v>43</v>
      </c>
      <c r="D69" s="263" t="s">
        <v>850</v>
      </c>
      <c r="E69" s="20">
        <v>78.553176610738916</v>
      </c>
      <c r="F69" s="20">
        <v>81.25</v>
      </c>
      <c r="G69" s="20">
        <v>75</v>
      </c>
      <c r="H69" s="20">
        <v>75</v>
      </c>
      <c r="I69" s="20">
        <v>81.25</v>
      </c>
      <c r="J69" s="20">
        <v>75</v>
      </c>
      <c r="K69" s="20">
        <v>75</v>
      </c>
      <c r="L69" s="20">
        <v>81.25</v>
      </c>
      <c r="M69" s="153"/>
      <c r="N69" s="153"/>
      <c r="O69" s="311"/>
    </row>
    <row r="70" spans="2:15" ht="15" hidden="1" customHeight="1">
      <c r="B70" s="66"/>
      <c r="C70" s="25" t="s">
        <v>45</v>
      </c>
      <c r="D70" s="263" t="s">
        <v>850</v>
      </c>
      <c r="E70" s="20">
        <v>96.387746574892915</v>
      </c>
      <c r="F70" s="20">
        <v>93.75</v>
      </c>
      <c r="G70" s="20">
        <v>93.75</v>
      </c>
      <c r="H70" s="20">
        <v>100</v>
      </c>
      <c r="I70" s="20">
        <v>100</v>
      </c>
      <c r="J70" s="20">
        <v>93.75</v>
      </c>
      <c r="K70" s="20">
        <v>93.75</v>
      </c>
      <c r="L70" s="20">
        <v>100</v>
      </c>
      <c r="M70" s="153"/>
      <c r="N70" s="153"/>
      <c r="O70" s="311"/>
    </row>
    <row r="71" spans="2:15" ht="15" hidden="1" customHeight="1">
      <c r="B71" s="66"/>
      <c r="C71" s="25" t="s">
        <v>39</v>
      </c>
      <c r="D71" s="263" t="s">
        <v>850</v>
      </c>
      <c r="E71" s="20">
        <v>86.493489306380226</v>
      </c>
      <c r="F71" s="20">
        <v>87.5</v>
      </c>
      <c r="G71" s="20">
        <v>87.5</v>
      </c>
      <c r="H71" s="20">
        <v>81.25</v>
      </c>
      <c r="I71" s="20">
        <v>87.5</v>
      </c>
      <c r="J71" s="20">
        <v>100</v>
      </c>
      <c r="K71" s="20">
        <v>87.5</v>
      </c>
      <c r="L71" s="20">
        <v>87.5</v>
      </c>
      <c r="M71" s="153"/>
      <c r="N71" s="153"/>
      <c r="O71" s="311"/>
    </row>
    <row r="72" spans="2:15" ht="15" hidden="1" customHeight="1">
      <c r="B72" s="66"/>
      <c r="C72" s="25" t="s">
        <v>42</v>
      </c>
      <c r="D72" s="263" t="s">
        <v>850</v>
      </c>
      <c r="E72" s="20">
        <v>95.949992090054224</v>
      </c>
      <c r="F72" s="20">
        <v>100</v>
      </c>
      <c r="G72" s="20">
        <v>100</v>
      </c>
      <c r="H72" s="20">
        <v>100</v>
      </c>
      <c r="I72" s="20">
        <v>100</v>
      </c>
      <c r="J72" s="20">
        <v>93.75</v>
      </c>
      <c r="K72" s="20">
        <v>93.75</v>
      </c>
      <c r="L72" s="20">
        <v>81.25</v>
      </c>
      <c r="M72" s="153"/>
      <c r="N72" s="153"/>
      <c r="O72" s="311"/>
    </row>
    <row r="73" spans="2:15" ht="15" hidden="1" customHeight="1">
      <c r="B73" s="66"/>
      <c r="C73" s="25" t="s">
        <v>44</v>
      </c>
      <c r="D73" s="263" t="s">
        <v>865</v>
      </c>
      <c r="E73" s="20">
        <v>97.60011113671581</v>
      </c>
      <c r="F73" s="20">
        <v>95</v>
      </c>
      <c r="G73" s="20">
        <v>95</v>
      </c>
      <c r="H73" s="20">
        <v>95</v>
      </c>
      <c r="I73" s="20">
        <v>100</v>
      </c>
      <c r="J73" s="20">
        <v>100</v>
      </c>
      <c r="K73" s="20">
        <v>100</v>
      </c>
      <c r="L73" s="20">
        <v>100</v>
      </c>
      <c r="M73" s="153"/>
      <c r="N73" s="153"/>
      <c r="O73" s="311"/>
    </row>
    <row r="74" spans="2:15" ht="15" hidden="1" customHeight="1">
      <c r="B74" s="66"/>
      <c r="C74" s="25" t="s">
        <v>46</v>
      </c>
      <c r="D74" s="263" t="s">
        <v>863</v>
      </c>
      <c r="E74" s="20">
        <v>100</v>
      </c>
      <c r="F74" s="20">
        <v>100</v>
      </c>
      <c r="G74" s="20">
        <v>100</v>
      </c>
      <c r="H74" s="20">
        <v>100</v>
      </c>
      <c r="I74" s="20">
        <v>100</v>
      </c>
      <c r="J74" s="20">
        <v>100</v>
      </c>
      <c r="K74" s="20">
        <v>100</v>
      </c>
      <c r="L74" s="20">
        <v>100</v>
      </c>
      <c r="M74" s="153"/>
      <c r="N74" s="153"/>
      <c r="O74" s="311"/>
    </row>
    <row r="75" spans="2:15" ht="15" hidden="1" customHeight="1">
      <c r="B75" s="66"/>
      <c r="C75" s="25" t="s">
        <v>47</v>
      </c>
      <c r="D75" s="263" t="s">
        <v>850</v>
      </c>
      <c r="E75" s="20">
        <v>82.970996095473325</v>
      </c>
      <c r="F75" s="20">
        <v>75</v>
      </c>
      <c r="G75" s="20">
        <v>81.25</v>
      </c>
      <c r="H75" s="20">
        <v>81.25</v>
      </c>
      <c r="I75" s="20">
        <v>93.75</v>
      </c>
      <c r="J75" s="20">
        <v>100</v>
      </c>
      <c r="K75" s="20">
        <v>75</v>
      </c>
      <c r="L75" s="20">
        <v>75</v>
      </c>
      <c r="M75" s="153"/>
      <c r="N75" s="153"/>
      <c r="O75" s="311"/>
    </row>
    <row r="76" spans="2:15" ht="15" hidden="1" customHeight="1">
      <c r="B76" s="66"/>
      <c r="C76" s="25" t="s">
        <v>48</v>
      </c>
      <c r="D76" s="263" t="s">
        <v>850</v>
      </c>
      <c r="E76" s="20">
        <v>92.640541630644634</v>
      </c>
      <c r="F76" s="20">
        <v>93.75</v>
      </c>
      <c r="G76" s="20">
        <v>87.5</v>
      </c>
      <c r="H76" s="20">
        <v>93.75</v>
      </c>
      <c r="I76" s="20">
        <v>93.75</v>
      </c>
      <c r="J76" s="20">
        <v>93.75</v>
      </c>
      <c r="K76" s="20">
        <v>93.75</v>
      </c>
      <c r="L76" s="20">
        <v>93.75</v>
      </c>
      <c r="M76" s="153"/>
      <c r="N76" s="153"/>
      <c r="O76" s="311"/>
    </row>
    <row r="77" spans="2:15" ht="15" hidden="1" customHeight="1">
      <c r="B77" s="66"/>
      <c r="C77" s="25" t="s">
        <v>50</v>
      </c>
      <c r="D77" s="263" t="s">
        <v>850</v>
      </c>
      <c r="E77" s="20">
        <v>93.728916902942089</v>
      </c>
      <c r="F77" s="20">
        <v>93.75</v>
      </c>
      <c r="G77" s="20">
        <v>93.75</v>
      </c>
      <c r="H77" s="20">
        <v>87.5</v>
      </c>
      <c r="I77" s="20">
        <v>93.75</v>
      </c>
      <c r="J77" s="20">
        <v>93.75</v>
      </c>
      <c r="K77" s="20">
        <v>93.75</v>
      </c>
      <c r="L77" s="20">
        <v>100</v>
      </c>
      <c r="M77" s="153"/>
      <c r="N77" s="153"/>
      <c r="O77" s="311"/>
    </row>
    <row r="78" spans="2:15" ht="15" hidden="1" customHeight="1">
      <c r="B78" s="66"/>
      <c r="C78" s="25" t="s">
        <v>51</v>
      </c>
      <c r="D78" s="263" t="s">
        <v>850</v>
      </c>
      <c r="E78" s="20">
        <v>88.786547434817905</v>
      </c>
      <c r="F78" s="20">
        <v>87.5</v>
      </c>
      <c r="G78" s="20">
        <v>81.25</v>
      </c>
      <c r="H78" s="20">
        <v>87.5</v>
      </c>
      <c r="I78" s="20">
        <v>93.75</v>
      </c>
      <c r="J78" s="20">
        <v>93.75</v>
      </c>
      <c r="K78" s="20">
        <v>93.75</v>
      </c>
      <c r="L78" s="20">
        <v>87.5</v>
      </c>
      <c r="M78" s="153"/>
      <c r="N78" s="153"/>
      <c r="O78" s="311"/>
    </row>
    <row r="79" spans="2:15" ht="15" hidden="1" customHeight="1">
      <c r="B79" s="66"/>
      <c r="C79" s="25" t="s">
        <v>52</v>
      </c>
      <c r="D79" s="263" t="s">
        <v>850</v>
      </c>
      <c r="E79" s="20">
        <v>100</v>
      </c>
      <c r="F79" s="20">
        <v>100</v>
      </c>
      <c r="G79" s="20">
        <v>100</v>
      </c>
      <c r="H79" s="20">
        <v>100</v>
      </c>
      <c r="I79" s="20">
        <v>100</v>
      </c>
      <c r="J79" s="20">
        <v>100</v>
      </c>
      <c r="K79" s="20">
        <v>100</v>
      </c>
      <c r="L79" s="20">
        <v>100</v>
      </c>
      <c r="M79" s="153"/>
      <c r="N79" s="153"/>
      <c r="O79" s="311"/>
    </row>
    <row r="80" spans="2:15" ht="15" hidden="1" customHeight="1">
      <c r="B80" s="66"/>
      <c r="C80" s="25" t="s">
        <v>53</v>
      </c>
      <c r="D80" s="263" t="s">
        <v>863</v>
      </c>
      <c r="E80" s="20">
        <v>95.399942703900521</v>
      </c>
      <c r="F80" s="20">
        <v>91.666666666666671</v>
      </c>
      <c r="G80" s="20">
        <v>100</v>
      </c>
      <c r="H80" s="20">
        <v>100</v>
      </c>
      <c r="I80" s="20">
        <v>91.666666666666671</v>
      </c>
      <c r="J80" s="20">
        <v>100</v>
      </c>
      <c r="K80" s="20">
        <v>91.666666666666671</v>
      </c>
      <c r="L80" s="20">
        <v>91.666666666666671</v>
      </c>
      <c r="M80" s="153"/>
      <c r="N80" s="153"/>
      <c r="O80" s="311"/>
    </row>
    <row r="81" spans="1:15" ht="15" hidden="1" customHeight="1">
      <c r="B81" s="66"/>
      <c r="C81" s="25" t="s">
        <v>55</v>
      </c>
      <c r="D81" s="263" t="s">
        <v>850</v>
      </c>
      <c r="E81" s="20">
        <v>88.844652229981264</v>
      </c>
      <c r="F81" s="20">
        <v>87.5</v>
      </c>
      <c r="G81" s="20">
        <v>87.5</v>
      </c>
      <c r="H81" s="20">
        <v>87.5</v>
      </c>
      <c r="I81" s="20">
        <v>87.5</v>
      </c>
      <c r="J81" s="20">
        <v>87.5</v>
      </c>
      <c r="K81" s="20">
        <v>100</v>
      </c>
      <c r="L81" s="20">
        <v>87.5</v>
      </c>
      <c r="M81" s="153"/>
      <c r="N81" s="153"/>
      <c r="O81" s="311"/>
    </row>
    <row r="82" spans="1:15" ht="15" hidden="1" customHeight="1">
      <c r="B82" s="66"/>
      <c r="C82" s="25" t="s">
        <v>57</v>
      </c>
      <c r="D82" s="263" t="s">
        <v>863</v>
      </c>
      <c r="E82" s="20">
        <v>80.609627495602481</v>
      </c>
      <c r="F82" s="20">
        <v>83.333333333333329</v>
      </c>
      <c r="G82" s="20">
        <v>66.666666666666671</v>
      </c>
      <c r="H82" s="20">
        <v>75</v>
      </c>
      <c r="I82" s="20">
        <v>91.666666666666671</v>
      </c>
      <c r="J82" s="20">
        <v>91.666666666666671</v>
      </c>
      <c r="K82" s="20">
        <v>75</v>
      </c>
      <c r="L82" s="20">
        <v>83.333333333333329</v>
      </c>
      <c r="M82" s="153"/>
      <c r="N82" s="153"/>
      <c r="O82" s="311"/>
    </row>
    <row r="83" spans="1:15" ht="15" hidden="1" customHeight="1">
      <c r="B83" s="66"/>
      <c r="C83" s="25" t="s">
        <v>59</v>
      </c>
      <c r="D83" s="263" t="s">
        <v>850</v>
      </c>
      <c r="E83" s="20">
        <v>91.462522451167757</v>
      </c>
      <c r="F83" s="20">
        <v>93.75</v>
      </c>
      <c r="G83" s="20">
        <v>93.75</v>
      </c>
      <c r="H83" s="20">
        <v>93.75</v>
      </c>
      <c r="I83" s="20">
        <v>100</v>
      </c>
      <c r="J83" s="20">
        <v>87.5</v>
      </c>
      <c r="K83" s="20">
        <v>87.5</v>
      </c>
      <c r="L83" s="20">
        <v>81.25</v>
      </c>
      <c r="M83" s="153"/>
      <c r="N83" s="153"/>
      <c r="O83" s="311"/>
    </row>
    <row r="84" spans="1:15" ht="15" hidden="1" customHeight="1">
      <c r="B84" s="66"/>
      <c r="C84" s="25" t="s">
        <v>844</v>
      </c>
      <c r="D84" s="263" t="s">
        <v>863</v>
      </c>
      <c r="E84" s="20">
        <v>86.721054810398257</v>
      </c>
      <c r="F84" s="20">
        <v>83.333333333333329</v>
      </c>
      <c r="G84" s="20">
        <v>75</v>
      </c>
      <c r="H84" s="20">
        <v>91.666666666666671</v>
      </c>
      <c r="I84" s="20">
        <v>100</v>
      </c>
      <c r="J84" s="20">
        <v>100</v>
      </c>
      <c r="K84" s="20">
        <v>75</v>
      </c>
      <c r="L84" s="20">
        <v>83.333333333333329</v>
      </c>
      <c r="M84" s="153"/>
      <c r="N84" s="153"/>
      <c r="O84" s="311"/>
    </row>
    <row r="85" spans="1:15" ht="15" hidden="1" customHeight="1">
      <c r="A85" s="738"/>
      <c r="B85" s="74"/>
      <c r="C85" s="309" t="s">
        <v>1144</v>
      </c>
      <c r="D85" s="310" t="s">
        <v>1182</v>
      </c>
      <c r="E85" s="47">
        <v>94.391002227817467</v>
      </c>
      <c r="F85" s="47">
        <v>92.732558139534888</v>
      </c>
      <c r="G85" s="47">
        <v>93.313953488372093</v>
      </c>
      <c r="H85" s="47">
        <v>94.590643274853804</v>
      </c>
      <c r="I85" s="47">
        <v>97.238372093023258</v>
      </c>
      <c r="J85" s="47">
        <v>96.764705882352942</v>
      </c>
      <c r="K85" s="47">
        <v>94.264705882352942</v>
      </c>
      <c r="L85" s="47">
        <v>92.941176470588232</v>
      </c>
      <c r="M85" s="153"/>
      <c r="N85" s="153"/>
      <c r="O85" s="311"/>
    </row>
    <row r="86" spans="1:15" ht="15" hidden="1" customHeight="1">
      <c r="B86" s="66" t="s">
        <v>1147</v>
      </c>
      <c r="C86" s="25" t="s">
        <v>0</v>
      </c>
      <c r="D86" s="263" t="s">
        <v>865</v>
      </c>
      <c r="E86" s="20">
        <v>98.778832614630275</v>
      </c>
      <c r="F86" s="20">
        <v>100</v>
      </c>
      <c r="G86" s="20">
        <v>100</v>
      </c>
      <c r="H86" s="20">
        <v>100</v>
      </c>
      <c r="I86" s="20">
        <v>100</v>
      </c>
      <c r="J86" s="20">
        <v>100</v>
      </c>
      <c r="K86" s="20">
        <v>95</v>
      </c>
      <c r="L86" s="20">
        <v>95</v>
      </c>
      <c r="M86" s="153"/>
      <c r="N86" s="153"/>
      <c r="O86" s="311"/>
    </row>
    <row r="87" spans="1:15" ht="15" hidden="1" customHeight="1">
      <c r="B87" s="66"/>
      <c r="C87" s="25" t="s">
        <v>61</v>
      </c>
      <c r="D87" s="263" t="s">
        <v>850</v>
      </c>
      <c r="E87" s="20">
        <v>93.077673885009361</v>
      </c>
      <c r="F87" s="20">
        <v>93.75</v>
      </c>
      <c r="G87" s="20">
        <v>93.75</v>
      </c>
      <c r="H87" s="20">
        <v>93.75</v>
      </c>
      <c r="I87" s="20">
        <v>93.75</v>
      </c>
      <c r="J87" s="20">
        <v>93.75</v>
      </c>
      <c r="K87" s="20">
        <v>87.5</v>
      </c>
      <c r="L87" s="20">
        <v>93.75</v>
      </c>
      <c r="M87" s="153"/>
      <c r="N87" s="153"/>
      <c r="O87" s="311"/>
    </row>
    <row r="88" spans="1:15" ht="15" hidden="1" customHeight="1">
      <c r="B88" s="66"/>
      <c r="C88" s="25" t="s">
        <v>62</v>
      </c>
      <c r="D88" s="263" t="s">
        <v>850</v>
      </c>
      <c r="E88" s="20">
        <v>93.017740116020562</v>
      </c>
      <c r="F88" s="20">
        <v>93.75</v>
      </c>
      <c r="G88" s="20">
        <v>93.75</v>
      </c>
      <c r="H88" s="20">
        <v>87.5</v>
      </c>
      <c r="I88" s="20">
        <v>93.75</v>
      </c>
      <c r="J88" s="20">
        <v>100</v>
      </c>
      <c r="K88" s="20">
        <v>87.5</v>
      </c>
      <c r="L88" s="20">
        <v>93.75</v>
      </c>
      <c r="M88" s="153"/>
      <c r="N88" s="153"/>
      <c r="O88" s="311"/>
    </row>
    <row r="89" spans="1:15" ht="15" hidden="1" customHeight="1">
      <c r="B89" s="66"/>
      <c r="C89" s="25" t="s">
        <v>63</v>
      </c>
      <c r="D89" s="263" t="s">
        <v>850</v>
      </c>
      <c r="E89" s="20">
        <v>99.145866883278487</v>
      </c>
      <c r="F89" s="20">
        <v>100</v>
      </c>
      <c r="G89" s="20">
        <v>100</v>
      </c>
      <c r="H89" s="20">
        <v>100</v>
      </c>
      <c r="I89" s="20">
        <v>100</v>
      </c>
      <c r="J89" s="20">
        <v>100</v>
      </c>
      <c r="K89" s="20">
        <v>100</v>
      </c>
      <c r="L89" s="20">
        <v>93.75</v>
      </c>
      <c r="M89" s="153"/>
      <c r="N89" s="153"/>
      <c r="O89" s="311"/>
    </row>
    <row r="90" spans="1:15" ht="15" hidden="1" customHeight="1">
      <c r="B90" s="66"/>
      <c r="C90" s="25" t="s">
        <v>64</v>
      </c>
      <c r="D90" s="263" t="s">
        <v>850</v>
      </c>
      <c r="E90" s="20">
        <v>92.223540768287862</v>
      </c>
      <c r="F90" s="20">
        <v>93.75</v>
      </c>
      <c r="G90" s="20">
        <v>93.75</v>
      </c>
      <c r="H90" s="20">
        <v>93.75</v>
      </c>
      <c r="I90" s="20">
        <v>93.75</v>
      </c>
      <c r="J90" s="20">
        <v>93.75</v>
      </c>
      <c r="K90" s="20">
        <v>87.5</v>
      </c>
      <c r="L90" s="20">
        <v>87.5</v>
      </c>
      <c r="M90" s="153"/>
      <c r="N90" s="153"/>
      <c r="O90" s="311"/>
    </row>
    <row r="91" spans="1:15" ht="15" hidden="1" customHeight="1">
      <c r="B91" s="66"/>
      <c r="C91" s="25" t="s">
        <v>65</v>
      </c>
      <c r="D91" s="263" t="s">
        <v>850</v>
      </c>
      <c r="E91" s="20">
        <v>100</v>
      </c>
      <c r="F91" s="20">
        <v>100</v>
      </c>
      <c r="G91" s="20">
        <v>100</v>
      </c>
      <c r="H91" s="20">
        <v>100</v>
      </c>
      <c r="I91" s="20">
        <v>100</v>
      </c>
      <c r="J91" s="20">
        <v>100</v>
      </c>
      <c r="K91" s="20">
        <v>100</v>
      </c>
      <c r="L91" s="20">
        <v>100</v>
      </c>
      <c r="M91" s="153"/>
      <c r="N91" s="153"/>
      <c r="O91" s="311"/>
    </row>
    <row r="92" spans="1:15" ht="15" hidden="1" customHeight="1">
      <c r="B92" s="66"/>
      <c r="C92" s="25" t="s">
        <v>66</v>
      </c>
      <c r="D92" s="263" t="s">
        <v>850</v>
      </c>
      <c r="E92" s="20">
        <v>76.984143989729802</v>
      </c>
      <c r="F92" s="20">
        <v>75</v>
      </c>
      <c r="G92" s="20">
        <v>75</v>
      </c>
      <c r="H92" s="20">
        <v>68.75</v>
      </c>
      <c r="I92" s="20">
        <v>87.5</v>
      </c>
      <c r="J92" s="20">
        <v>100</v>
      </c>
      <c r="K92" s="20">
        <v>81.25</v>
      </c>
      <c r="L92" s="20">
        <v>75</v>
      </c>
      <c r="M92" s="153"/>
      <c r="N92" s="153"/>
      <c r="O92" s="311"/>
    </row>
    <row r="93" spans="1:15" ht="15" hidden="1" customHeight="1">
      <c r="B93" s="66"/>
      <c r="C93" s="25" t="s">
        <v>67</v>
      </c>
      <c r="D93" s="263" t="s">
        <v>850</v>
      </c>
      <c r="E93" s="20">
        <v>98.249567572441165</v>
      </c>
      <c r="F93" s="20">
        <v>100</v>
      </c>
      <c r="G93" s="20">
        <v>100</v>
      </c>
      <c r="H93" s="20">
        <v>87.5</v>
      </c>
      <c r="I93" s="20">
        <v>100</v>
      </c>
      <c r="J93" s="20">
        <v>100</v>
      </c>
      <c r="K93" s="20">
        <v>100</v>
      </c>
      <c r="L93" s="20">
        <v>100</v>
      </c>
      <c r="M93" s="153"/>
      <c r="N93" s="153"/>
      <c r="O93" s="311"/>
    </row>
    <row r="94" spans="1:15" ht="15" hidden="1" customHeight="1">
      <c r="B94" s="66"/>
      <c r="C94" s="25" t="s">
        <v>68</v>
      </c>
      <c r="D94" s="263" t="s">
        <v>848</v>
      </c>
      <c r="E94" s="20">
        <v>87.538166783519657</v>
      </c>
      <c r="F94" s="20">
        <v>83.333333333333329</v>
      </c>
      <c r="G94" s="20">
        <v>87.5</v>
      </c>
      <c r="H94" s="20">
        <v>91.666666666666671</v>
      </c>
      <c r="I94" s="20">
        <v>91.666666666666671</v>
      </c>
      <c r="J94" s="20">
        <v>91.666666666666671</v>
      </c>
      <c r="K94" s="20">
        <v>83.333333333333329</v>
      </c>
      <c r="L94" s="20">
        <v>83.333333333333329</v>
      </c>
      <c r="M94" s="153"/>
      <c r="N94" s="153"/>
      <c r="O94" s="311"/>
    </row>
    <row r="95" spans="1:15" ht="15" hidden="1" customHeight="1">
      <c r="B95" s="66"/>
      <c r="C95" s="25" t="s">
        <v>71</v>
      </c>
      <c r="D95" s="263" t="s">
        <v>862</v>
      </c>
      <c r="E95" s="20">
        <v>96.553316316873378</v>
      </c>
      <c r="F95" s="20">
        <v>96.428571428571431</v>
      </c>
      <c r="G95" s="20">
        <v>96.428571428571431</v>
      </c>
      <c r="H95" s="20">
        <v>100</v>
      </c>
      <c r="I95" s="20">
        <v>100</v>
      </c>
      <c r="J95" s="20">
        <v>100</v>
      </c>
      <c r="K95" s="20">
        <v>92.857142857142861</v>
      </c>
      <c r="L95" s="20">
        <v>89.285714285714292</v>
      </c>
      <c r="M95" s="153"/>
      <c r="N95" s="153"/>
      <c r="O95" s="311"/>
    </row>
    <row r="96" spans="1:15" ht="15" hidden="1" customHeight="1">
      <c r="B96" s="66"/>
      <c r="C96" s="25" t="s">
        <v>74</v>
      </c>
      <c r="D96" s="263" t="s">
        <v>848</v>
      </c>
      <c r="E96" s="20">
        <v>100</v>
      </c>
      <c r="F96" s="20">
        <v>100</v>
      </c>
      <c r="G96" s="20">
        <v>100</v>
      </c>
      <c r="H96" s="20">
        <v>100</v>
      </c>
      <c r="I96" s="20">
        <v>100</v>
      </c>
      <c r="J96" s="20">
        <v>100</v>
      </c>
      <c r="K96" s="20">
        <v>100</v>
      </c>
      <c r="L96" s="20">
        <v>100</v>
      </c>
      <c r="M96" s="153"/>
      <c r="N96" s="153"/>
      <c r="O96" s="311"/>
    </row>
    <row r="97" spans="2:15" ht="15" hidden="1" customHeight="1">
      <c r="B97" s="66"/>
      <c r="C97" s="25" t="s">
        <v>75</v>
      </c>
      <c r="D97" s="263" t="s">
        <v>862</v>
      </c>
      <c r="E97" s="20">
        <v>80.695750424816694</v>
      </c>
      <c r="F97" s="20">
        <v>78.571428571428569</v>
      </c>
      <c r="G97" s="20">
        <v>71.428571428571431</v>
      </c>
      <c r="H97" s="20">
        <v>78.571428571428569</v>
      </c>
      <c r="I97" s="20">
        <v>92.857142857142861</v>
      </c>
      <c r="J97" s="20">
        <v>85.714285714285708</v>
      </c>
      <c r="K97" s="20">
        <v>82.142857142857139</v>
      </c>
      <c r="L97" s="20">
        <v>78.571428571428569</v>
      </c>
      <c r="M97" s="153"/>
      <c r="N97" s="153"/>
      <c r="O97" s="311"/>
    </row>
    <row r="98" spans="2:15" ht="15" hidden="1" customHeight="1">
      <c r="B98" s="66"/>
      <c r="C98" s="25" t="s">
        <v>77</v>
      </c>
      <c r="D98" s="263" t="s">
        <v>850</v>
      </c>
      <c r="E98" s="20">
        <v>93.370117920914737</v>
      </c>
      <c r="F98" s="20">
        <v>87.5</v>
      </c>
      <c r="G98" s="20">
        <v>87.5</v>
      </c>
      <c r="H98" s="20">
        <v>100</v>
      </c>
      <c r="I98" s="20">
        <v>100</v>
      </c>
      <c r="J98" s="20">
        <v>100</v>
      </c>
      <c r="K98" s="20">
        <v>93.75</v>
      </c>
      <c r="L98" s="20">
        <v>87.5</v>
      </c>
      <c r="M98" s="153"/>
      <c r="N98" s="153"/>
      <c r="O98" s="311"/>
    </row>
    <row r="99" spans="2:15" ht="15" hidden="1" customHeight="1">
      <c r="B99" s="66"/>
      <c r="C99" s="25" t="s">
        <v>79</v>
      </c>
      <c r="D99" s="263" t="s">
        <v>850</v>
      </c>
      <c r="E99" s="20">
        <v>96.205939573162055</v>
      </c>
      <c r="F99" s="20">
        <v>93.75</v>
      </c>
      <c r="G99" s="20">
        <v>93.75</v>
      </c>
      <c r="H99" s="20">
        <v>100</v>
      </c>
      <c r="I99" s="20">
        <v>100</v>
      </c>
      <c r="J99" s="20">
        <v>93.75</v>
      </c>
      <c r="K99" s="20">
        <v>100</v>
      </c>
      <c r="L99" s="20">
        <v>93.75</v>
      </c>
      <c r="M99" s="153"/>
      <c r="N99" s="153"/>
      <c r="O99" s="311"/>
    </row>
    <row r="100" spans="2:15" ht="15" hidden="1" customHeight="1">
      <c r="B100" s="66"/>
      <c r="C100" s="25" t="s">
        <v>80</v>
      </c>
      <c r="D100" s="263" t="s">
        <v>865</v>
      </c>
      <c r="E100" s="20">
        <v>92.966683417853943</v>
      </c>
      <c r="F100" s="20">
        <v>90</v>
      </c>
      <c r="G100" s="20">
        <v>95</v>
      </c>
      <c r="H100" s="20">
        <v>95</v>
      </c>
      <c r="I100" s="20">
        <v>95</v>
      </c>
      <c r="J100" s="20">
        <v>95</v>
      </c>
      <c r="K100" s="20">
        <v>87.5</v>
      </c>
      <c r="L100" s="20">
        <v>87.5</v>
      </c>
      <c r="M100" s="153"/>
      <c r="N100" s="153"/>
      <c r="O100" s="311"/>
    </row>
    <row r="101" spans="2:15" ht="15" hidden="1" customHeight="1">
      <c r="B101" s="66"/>
      <c r="C101" s="25" t="s">
        <v>81</v>
      </c>
      <c r="D101" s="263" t="s">
        <v>846</v>
      </c>
      <c r="E101" s="20">
        <v>99.663836942504673</v>
      </c>
      <c r="F101" s="20">
        <v>100</v>
      </c>
      <c r="G101" s="20">
        <v>100</v>
      </c>
      <c r="H101" s="20">
        <v>100</v>
      </c>
      <c r="I101" s="20">
        <v>100</v>
      </c>
      <c r="J101" s="20">
        <v>100</v>
      </c>
      <c r="K101" s="20">
        <v>96.875</v>
      </c>
      <c r="L101" s="20">
        <v>100</v>
      </c>
      <c r="M101" s="153"/>
      <c r="N101" s="153"/>
      <c r="O101" s="311"/>
    </row>
    <row r="102" spans="2:15" ht="15" hidden="1" customHeight="1">
      <c r="B102" s="66"/>
      <c r="C102" s="25" t="s">
        <v>82</v>
      </c>
      <c r="D102" s="263" t="s">
        <v>862</v>
      </c>
      <c r="E102" s="20">
        <v>100</v>
      </c>
      <c r="F102" s="20">
        <v>100</v>
      </c>
      <c r="G102" s="20">
        <v>100</v>
      </c>
      <c r="H102" s="20">
        <v>100</v>
      </c>
      <c r="I102" s="20">
        <v>100</v>
      </c>
      <c r="J102" s="20">
        <v>100</v>
      </c>
      <c r="K102" s="20">
        <v>100</v>
      </c>
      <c r="L102" s="20">
        <v>100</v>
      </c>
      <c r="M102" s="153"/>
      <c r="N102" s="153"/>
      <c r="O102" s="311"/>
    </row>
    <row r="103" spans="2:15" ht="15" hidden="1" customHeight="1">
      <c r="B103" s="66"/>
      <c r="C103" s="25" t="s">
        <v>84</v>
      </c>
      <c r="D103" s="263" t="s">
        <v>850</v>
      </c>
      <c r="E103" s="20">
        <v>95.312626309933677</v>
      </c>
      <c r="F103" s="20">
        <v>87.5</v>
      </c>
      <c r="G103" s="20">
        <v>93.75</v>
      </c>
      <c r="H103" s="20">
        <v>93.75</v>
      </c>
      <c r="I103" s="20">
        <v>100</v>
      </c>
      <c r="J103" s="20">
        <v>100</v>
      </c>
      <c r="K103" s="20">
        <v>93.75</v>
      </c>
      <c r="L103" s="20">
        <v>100</v>
      </c>
      <c r="M103" s="153"/>
      <c r="N103" s="153"/>
      <c r="O103" s="311"/>
    </row>
    <row r="104" spans="2:15" ht="15" hidden="1" customHeight="1">
      <c r="B104" s="66"/>
      <c r="C104" s="25" t="s">
        <v>83</v>
      </c>
      <c r="D104" s="263" t="s">
        <v>865</v>
      </c>
      <c r="E104" s="20">
        <v>93.535624847391134</v>
      </c>
      <c r="F104" s="20">
        <v>90</v>
      </c>
      <c r="G104" s="20">
        <v>95</v>
      </c>
      <c r="H104" s="20">
        <v>95</v>
      </c>
      <c r="I104" s="20">
        <v>95</v>
      </c>
      <c r="J104" s="20">
        <v>90</v>
      </c>
      <c r="K104" s="20">
        <v>95</v>
      </c>
      <c r="L104" s="20">
        <v>95</v>
      </c>
      <c r="M104" s="153"/>
      <c r="N104" s="153"/>
      <c r="O104" s="311"/>
    </row>
    <row r="105" spans="2:15" ht="15" hidden="1" customHeight="1">
      <c r="B105" s="66"/>
      <c r="C105" s="25" t="s">
        <v>69</v>
      </c>
      <c r="D105" s="263" t="s">
        <v>850</v>
      </c>
      <c r="E105" s="20">
        <v>100</v>
      </c>
      <c r="F105" s="20">
        <v>100</v>
      </c>
      <c r="G105" s="20">
        <v>100</v>
      </c>
      <c r="H105" s="20">
        <v>100</v>
      </c>
      <c r="I105" s="20">
        <v>100</v>
      </c>
      <c r="J105" s="20">
        <v>100</v>
      </c>
      <c r="K105" s="20">
        <v>100</v>
      </c>
      <c r="L105" s="20">
        <v>100</v>
      </c>
      <c r="M105" s="153"/>
      <c r="N105" s="153"/>
      <c r="O105" s="311"/>
    </row>
    <row r="106" spans="2:15" ht="15" hidden="1" customHeight="1">
      <c r="B106" s="66"/>
      <c r="C106" s="25" t="s">
        <v>70</v>
      </c>
      <c r="D106" s="263" t="s">
        <v>850</v>
      </c>
      <c r="E106" s="20">
        <v>96.167088901231182</v>
      </c>
      <c r="F106" s="20">
        <v>93.75</v>
      </c>
      <c r="G106" s="20">
        <v>93.75</v>
      </c>
      <c r="H106" s="20">
        <v>100</v>
      </c>
      <c r="I106" s="20">
        <v>100</v>
      </c>
      <c r="J106" s="20">
        <v>100</v>
      </c>
      <c r="K106" s="20">
        <v>100</v>
      </c>
      <c r="L106" s="20">
        <v>87.5</v>
      </c>
      <c r="M106" s="153"/>
      <c r="N106" s="153"/>
      <c r="O106" s="311"/>
    </row>
    <row r="107" spans="2:15" ht="15" hidden="1" customHeight="1">
      <c r="B107" s="66"/>
      <c r="C107" s="25" t="s">
        <v>72</v>
      </c>
      <c r="D107" s="263" t="s">
        <v>865</v>
      </c>
      <c r="E107" s="20">
        <v>89.583471116656455</v>
      </c>
      <c r="F107" s="20">
        <v>85</v>
      </c>
      <c r="G107" s="20">
        <v>85</v>
      </c>
      <c r="H107" s="20">
        <v>100</v>
      </c>
      <c r="I107" s="20">
        <v>100</v>
      </c>
      <c r="J107" s="20">
        <v>100</v>
      </c>
      <c r="K107" s="20">
        <v>95</v>
      </c>
      <c r="L107" s="20">
        <v>75</v>
      </c>
      <c r="M107" s="153"/>
      <c r="N107" s="153"/>
      <c r="O107" s="311"/>
    </row>
    <row r="108" spans="2:15" ht="15" hidden="1" customHeight="1">
      <c r="B108" s="66"/>
      <c r="C108" s="25" t="s">
        <v>73</v>
      </c>
      <c r="D108" s="263" t="s">
        <v>850</v>
      </c>
      <c r="E108" s="20">
        <v>94.65839724439202</v>
      </c>
      <c r="F108" s="20">
        <v>93.75</v>
      </c>
      <c r="G108" s="20">
        <v>93.75</v>
      </c>
      <c r="H108" s="20">
        <v>93.75</v>
      </c>
      <c r="I108" s="20">
        <v>100</v>
      </c>
      <c r="J108" s="20">
        <v>93.75</v>
      </c>
      <c r="K108" s="20">
        <v>91.666666666666671</v>
      </c>
      <c r="L108" s="20">
        <v>91.666666666666671</v>
      </c>
      <c r="M108" s="153"/>
      <c r="N108" s="153"/>
      <c r="O108" s="311"/>
    </row>
    <row r="109" spans="2:15" ht="15" hidden="1" customHeight="1">
      <c r="B109" s="66"/>
      <c r="C109" s="25" t="s">
        <v>76</v>
      </c>
      <c r="D109" s="263" t="s">
        <v>850</v>
      </c>
      <c r="E109" s="20">
        <v>98.291733766556987</v>
      </c>
      <c r="F109" s="20">
        <v>100</v>
      </c>
      <c r="G109" s="20">
        <v>100</v>
      </c>
      <c r="H109" s="20">
        <v>100</v>
      </c>
      <c r="I109" s="20">
        <v>100</v>
      </c>
      <c r="J109" s="20">
        <v>100</v>
      </c>
      <c r="K109" s="20">
        <v>100</v>
      </c>
      <c r="L109" s="20">
        <v>87.5</v>
      </c>
      <c r="M109" s="153"/>
      <c r="N109" s="153"/>
      <c r="O109" s="311"/>
    </row>
    <row r="110" spans="2:15" ht="15" hidden="1" customHeight="1">
      <c r="B110" s="66"/>
      <c r="C110" s="25" t="s">
        <v>78</v>
      </c>
      <c r="D110" s="263" t="s">
        <v>850</v>
      </c>
      <c r="E110" s="20">
        <v>100</v>
      </c>
      <c r="F110" s="20">
        <v>100</v>
      </c>
      <c r="G110" s="20">
        <v>100</v>
      </c>
      <c r="H110" s="20">
        <v>100</v>
      </c>
      <c r="I110" s="20">
        <v>100</v>
      </c>
      <c r="J110" s="20">
        <v>100</v>
      </c>
      <c r="K110" s="20">
        <v>100</v>
      </c>
      <c r="L110" s="20">
        <v>100</v>
      </c>
      <c r="M110" s="153"/>
      <c r="N110" s="153"/>
      <c r="O110" s="311"/>
    </row>
    <row r="111" spans="2:15" ht="15" hidden="1" customHeight="1">
      <c r="B111" s="66"/>
      <c r="C111" s="25" t="s">
        <v>85</v>
      </c>
      <c r="D111" s="263" t="s">
        <v>850</v>
      </c>
      <c r="E111" s="20">
        <v>71.224864221818549</v>
      </c>
      <c r="F111" s="20">
        <v>62.5</v>
      </c>
      <c r="G111" s="20">
        <v>75</v>
      </c>
      <c r="H111" s="20">
        <v>68.75</v>
      </c>
      <c r="I111" s="20">
        <v>68.75</v>
      </c>
      <c r="J111" s="20">
        <v>68.75</v>
      </c>
      <c r="K111" s="20">
        <v>75</v>
      </c>
      <c r="L111" s="20">
        <v>81.25</v>
      </c>
      <c r="M111" s="153"/>
      <c r="N111" s="153"/>
      <c r="O111" s="311"/>
    </row>
    <row r="112" spans="2:15" ht="15" hidden="1" customHeight="1">
      <c r="B112" s="66"/>
      <c r="C112" s="25" t="s">
        <v>86</v>
      </c>
      <c r="D112" s="263" t="s">
        <v>850</v>
      </c>
      <c r="E112" s="20">
        <v>80.140541630644634</v>
      </c>
      <c r="F112" s="20">
        <v>81.25</v>
      </c>
      <c r="G112" s="20">
        <v>75</v>
      </c>
      <c r="H112" s="20">
        <v>81.25</v>
      </c>
      <c r="I112" s="20">
        <v>81.25</v>
      </c>
      <c r="J112" s="20">
        <v>81.25</v>
      </c>
      <c r="K112" s="20">
        <v>81.25</v>
      </c>
      <c r="L112" s="20">
        <v>81.25</v>
      </c>
      <c r="M112" s="153"/>
      <c r="N112" s="153"/>
      <c r="O112" s="311"/>
    </row>
    <row r="113" spans="1:15" ht="15" hidden="1" customHeight="1">
      <c r="B113" s="66"/>
      <c r="C113" s="25" t="s">
        <v>87</v>
      </c>
      <c r="D113" s="263" t="s">
        <v>850</v>
      </c>
      <c r="E113" s="20">
        <v>99.145866883278487</v>
      </c>
      <c r="F113" s="20">
        <v>100</v>
      </c>
      <c r="G113" s="20">
        <v>100</v>
      </c>
      <c r="H113" s="20">
        <v>100</v>
      </c>
      <c r="I113" s="20">
        <v>100</v>
      </c>
      <c r="J113" s="20">
        <v>100</v>
      </c>
      <c r="K113" s="20">
        <v>100</v>
      </c>
      <c r="L113" s="20">
        <v>93.75</v>
      </c>
      <c r="M113" s="153"/>
      <c r="N113" s="153"/>
      <c r="O113" s="311"/>
    </row>
    <row r="114" spans="1:15" ht="15" hidden="1" customHeight="1">
      <c r="B114" s="66"/>
      <c r="C114" s="25" t="s">
        <v>88</v>
      </c>
      <c r="D114" s="263" t="s">
        <v>850</v>
      </c>
      <c r="E114" s="20">
        <v>99.145866883278487</v>
      </c>
      <c r="F114" s="20">
        <v>100</v>
      </c>
      <c r="G114" s="20">
        <v>100</v>
      </c>
      <c r="H114" s="20">
        <v>100</v>
      </c>
      <c r="I114" s="20">
        <v>100</v>
      </c>
      <c r="J114" s="20">
        <v>100</v>
      </c>
      <c r="K114" s="20">
        <v>100</v>
      </c>
      <c r="L114" s="20">
        <v>93.75</v>
      </c>
      <c r="M114" s="153"/>
      <c r="N114" s="153"/>
      <c r="O114" s="311"/>
    </row>
    <row r="115" spans="1:15" ht="15" hidden="1" customHeight="1">
      <c r="B115" s="66"/>
      <c r="C115" s="25" t="s">
        <v>89</v>
      </c>
      <c r="D115" s="263" t="s">
        <v>850</v>
      </c>
      <c r="E115" s="20">
        <v>100</v>
      </c>
      <c r="F115" s="20">
        <v>100</v>
      </c>
      <c r="G115" s="20">
        <v>100</v>
      </c>
      <c r="H115" s="20">
        <v>100</v>
      </c>
      <c r="I115" s="20">
        <v>100</v>
      </c>
      <c r="J115" s="20">
        <v>100</v>
      </c>
      <c r="K115" s="20">
        <v>100</v>
      </c>
      <c r="L115" s="20">
        <v>100</v>
      </c>
      <c r="M115" s="153"/>
      <c r="N115" s="153"/>
      <c r="O115" s="311"/>
    </row>
    <row r="116" spans="1:15" ht="15" hidden="1" customHeight="1">
      <c r="B116" s="66"/>
      <c r="C116" s="25" t="s">
        <v>90</v>
      </c>
      <c r="D116" s="263" t="s">
        <v>863</v>
      </c>
      <c r="E116" s="20">
        <v>97.167140179565578</v>
      </c>
      <c r="F116" s="20">
        <v>91.666666666666671</v>
      </c>
      <c r="G116" s="20">
        <v>91.666666666666671</v>
      </c>
      <c r="H116" s="20">
        <v>100</v>
      </c>
      <c r="I116" s="20">
        <v>100</v>
      </c>
      <c r="J116" s="20">
        <v>100</v>
      </c>
      <c r="K116" s="20">
        <v>100</v>
      </c>
      <c r="L116" s="20">
        <v>100</v>
      </c>
      <c r="M116" s="153"/>
      <c r="N116" s="153"/>
      <c r="O116" s="311"/>
    </row>
    <row r="117" spans="1:15" ht="15" hidden="1" customHeight="1">
      <c r="B117" s="66"/>
      <c r="C117" s="25" t="s">
        <v>91</v>
      </c>
      <c r="D117" s="263" t="s">
        <v>850</v>
      </c>
      <c r="E117" s="20">
        <v>100</v>
      </c>
      <c r="F117" s="20">
        <v>100</v>
      </c>
      <c r="G117" s="20">
        <v>100</v>
      </c>
      <c r="H117" s="20">
        <v>100</v>
      </c>
      <c r="I117" s="20">
        <v>100</v>
      </c>
      <c r="J117" s="20">
        <v>100</v>
      </c>
      <c r="K117" s="20">
        <v>100</v>
      </c>
      <c r="L117" s="20">
        <v>100</v>
      </c>
      <c r="M117" s="153"/>
      <c r="N117" s="153"/>
      <c r="O117" s="311"/>
    </row>
    <row r="118" spans="1:15" ht="15" hidden="1" customHeight="1">
      <c r="B118" s="66"/>
      <c r="C118" s="25" t="s">
        <v>92</v>
      </c>
      <c r="D118" s="263" t="s">
        <v>850</v>
      </c>
      <c r="E118" s="20">
        <v>93.783181030612596</v>
      </c>
      <c r="F118" s="20">
        <v>93.75</v>
      </c>
      <c r="G118" s="20">
        <v>93.75</v>
      </c>
      <c r="H118" s="20">
        <v>87.5</v>
      </c>
      <c r="I118" s="20">
        <v>100</v>
      </c>
      <c r="J118" s="20">
        <v>93.75</v>
      </c>
      <c r="K118" s="20">
        <v>93.75</v>
      </c>
      <c r="L118" s="20">
        <v>93.75</v>
      </c>
      <c r="M118" s="153"/>
      <c r="N118" s="153"/>
      <c r="O118" s="311"/>
    </row>
    <row r="119" spans="1:15" ht="15" hidden="1" customHeight="1">
      <c r="B119" s="66"/>
      <c r="C119" s="25" t="s">
        <v>93</v>
      </c>
      <c r="D119" s="263" t="s">
        <v>850</v>
      </c>
      <c r="E119" s="20">
        <v>91.875632976463748</v>
      </c>
      <c r="F119" s="20">
        <v>81.25</v>
      </c>
      <c r="G119" s="20">
        <v>81.25</v>
      </c>
      <c r="H119" s="20">
        <v>87.5</v>
      </c>
      <c r="I119" s="20">
        <v>100</v>
      </c>
      <c r="J119" s="20">
        <v>100</v>
      </c>
      <c r="K119" s="20">
        <v>100</v>
      </c>
      <c r="L119" s="20">
        <v>100</v>
      </c>
      <c r="M119" s="153"/>
      <c r="N119" s="153"/>
      <c r="O119" s="311"/>
    </row>
    <row r="120" spans="1:15" ht="15" hidden="1" customHeight="1">
      <c r="B120" s="66"/>
      <c r="C120" s="25" t="s">
        <v>94</v>
      </c>
      <c r="D120" s="263" t="s">
        <v>850</v>
      </c>
      <c r="E120" s="20">
        <v>100</v>
      </c>
      <c r="F120" s="20">
        <v>100</v>
      </c>
      <c r="G120" s="20">
        <v>100</v>
      </c>
      <c r="H120" s="20">
        <v>100</v>
      </c>
      <c r="I120" s="20">
        <v>100</v>
      </c>
      <c r="J120" s="20">
        <v>100</v>
      </c>
      <c r="K120" s="20">
        <v>100</v>
      </c>
      <c r="L120" s="20">
        <v>100</v>
      </c>
      <c r="M120" s="153"/>
      <c r="N120" s="153"/>
      <c r="O120" s="311"/>
    </row>
    <row r="121" spans="1:15" ht="15" hidden="1" customHeight="1">
      <c r="B121" s="66"/>
      <c r="C121" s="25" t="s">
        <v>95</v>
      </c>
      <c r="D121" s="263" t="s">
        <v>850</v>
      </c>
      <c r="E121" s="20">
        <v>100</v>
      </c>
      <c r="F121" s="20">
        <v>100</v>
      </c>
      <c r="G121" s="20">
        <v>100</v>
      </c>
      <c r="H121" s="20">
        <v>100</v>
      </c>
      <c r="I121" s="20">
        <v>100</v>
      </c>
      <c r="J121" s="20">
        <v>100</v>
      </c>
      <c r="K121" s="20">
        <v>100</v>
      </c>
      <c r="L121" s="20">
        <v>100</v>
      </c>
      <c r="M121" s="153"/>
      <c r="N121" s="153"/>
      <c r="O121" s="311"/>
    </row>
    <row r="122" spans="1:15" ht="15" hidden="1" customHeight="1">
      <c r="B122" s="66"/>
      <c r="C122" s="25" t="s">
        <v>96</v>
      </c>
      <c r="D122" s="263" t="s">
        <v>850</v>
      </c>
      <c r="E122" s="20">
        <v>97.437271175259511</v>
      </c>
      <c r="F122" s="20">
        <v>93.75</v>
      </c>
      <c r="G122" s="20">
        <v>100</v>
      </c>
      <c r="H122" s="20">
        <v>93.75</v>
      </c>
      <c r="I122" s="20">
        <v>100</v>
      </c>
      <c r="J122" s="20">
        <v>100</v>
      </c>
      <c r="K122" s="20">
        <v>93.75</v>
      </c>
      <c r="L122" s="20">
        <v>100</v>
      </c>
      <c r="M122" s="153"/>
      <c r="N122" s="153"/>
      <c r="O122" s="311"/>
    </row>
    <row r="123" spans="1:15" ht="15" hidden="1" customHeight="1">
      <c r="B123" s="66"/>
      <c r="C123" s="25" t="s">
        <v>97</v>
      </c>
      <c r="D123" s="263" t="s">
        <v>850</v>
      </c>
      <c r="E123" s="20">
        <v>92.078523075252519</v>
      </c>
      <c r="F123" s="20">
        <v>81.25</v>
      </c>
      <c r="G123" s="20">
        <v>81.25</v>
      </c>
      <c r="H123" s="20">
        <v>93.75</v>
      </c>
      <c r="I123" s="20">
        <v>100</v>
      </c>
      <c r="J123" s="20">
        <v>100</v>
      </c>
      <c r="K123" s="20">
        <v>93.75</v>
      </c>
      <c r="L123" s="20">
        <v>100</v>
      </c>
      <c r="M123" s="153"/>
      <c r="N123" s="153"/>
      <c r="O123" s="311"/>
    </row>
    <row r="124" spans="1:15" ht="15" customHeight="1">
      <c r="A124" s="738"/>
      <c r="B124" s="74"/>
      <c r="C124" s="309" t="s">
        <v>1144</v>
      </c>
      <c r="D124" s="310" t="s">
        <v>1092</v>
      </c>
      <c r="E124" s="47">
        <v>95.185043413230247</v>
      </c>
      <c r="F124" s="47">
        <v>93.6</v>
      </c>
      <c r="G124" s="47">
        <v>94</v>
      </c>
      <c r="H124" s="47">
        <v>96.2</v>
      </c>
      <c r="I124" s="47">
        <v>97</v>
      </c>
      <c r="J124" s="47">
        <v>96.16935483870968</v>
      </c>
      <c r="K124" s="47">
        <v>96.951219512195124</v>
      </c>
      <c r="L124" s="47">
        <v>93.541666666666671</v>
      </c>
      <c r="M124" s="153"/>
      <c r="N124" s="153"/>
      <c r="O124" s="311"/>
    </row>
    <row r="125" spans="1:15" ht="15" customHeight="1">
      <c r="B125" s="66" t="s">
        <v>1148</v>
      </c>
      <c r="C125" s="25" t="s">
        <v>98</v>
      </c>
      <c r="D125" s="263" t="s">
        <v>850</v>
      </c>
      <c r="E125" s="20">
        <v>90.114931589175654</v>
      </c>
      <c r="F125" s="20">
        <v>81.25</v>
      </c>
      <c r="G125" s="20">
        <v>75</v>
      </c>
      <c r="H125" s="20">
        <v>93.75</v>
      </c>
      <c r="I125" s="20">
        <v>100</v>
      </c>
      <c r="J125" s="20">
        <v>100</v>
      </c>
      <c r="K125" s="20">
        <v>93.75</v>
      </c>
      <c r="L125" s="20">
        <v>93.75</v>
      </c>
      <c r="M125" s="153"/>
      <c r="N125" s="153"/>
      <c r="O125" s="311"/>
    </row>
    <row r="126" spans="1:15" ht="15" customHeight="1">
      <c r="B126" s="66"/>
      <c r="C126" s="25" t="s">
        <v>104</v>
      </c>
      <c r="D126" s="263" t="s">
        <v>850</v>
      </c>
      <c r="E126" s="20">
        <v>73.344791150876048</v>
      </c>
      <c r="F126" s="20">
        <v>68.75</v>
      </c>
      <c r="G126" s="20">
        <v>68.75</v>
      </c>
      <c r="H126" s="20">
        <v>68.75</v>
      </c>
      <c r="I126" s="20">
        <v>75</v>
      </c>
      <c r="J126" s="20">
        <v>75</v>
      </c>
      <c r="K126" s="20">
        <v>87.5</v>
      </c>
      <c r="L126" s="20">
        <v>75</v>
      </c>
      <c r="M126" s="153"/>
      <c r="N126" s="153"/>
      <c r="O126" s="311"/>
    </row>
    <row r="127" spans="1:15" ht="15" customHeight="1">
      <c r="B127" s="66"/>
      <c r="C127" s="25" t="s">
        <v>105</v>
      </c>
      <c r="D127" s="263" t="s">
        <v>850</v>
      </c>
      <c r="E127" s="20">
        <v>97.840065325228096</v>
      </c>
      <c r="F127" s="20">
        <v>100</v>
      </c>
      <c r="G127" s="20">
        <v>100</v>
      </c>
      <c r="H127" s="20">
        <v>100</v>
      </c>
      <c r="I127" s="20">
        <v>100</v>
      </c>
      <c r="J127" s="20">
        <v>93.75</v>
      </c>
      <c r="K127" s="20">
        <v>87.5</v>
      </c>
      <c r="L127" s="20">
        <v>100</v>
      </c>
      <c r="M127" s="153"/>
      <c r="N127" s="153"/>
      <c r="O127" s="311"/>
    </row>
    <row r="128" spans="1:15" ht="15" customHeight="1">
      <c r="B128" s="66"/>
      <c r="C128" s="25" t="s">
        <v>106</v>
      </c>
      <c r="D128" s="263" t="s">
        <v>850</v>
      </c>
      <c r="E128" s="20">
        <v>100</v>
      </c>
      <c r="F128" s="20">
        <v>100</v>
      </c>
      <c r="G128" s="20">
        <v>100</v>
      </c>
      <c r="H128" s="20">
        <v>100</v>
      </c>
      <c r="I128" s="20">
        <v>100</v>
      </c>
      <c r="J128" s="20">
        <v>100</v>
      </c>
      <c r="K128" s="20">
        <v>100</v>
      </c>
      <c r="L128" s="20">
        <v>100</v>
      </c>
      <c r="M128" s="153"/>
      <c r="N128" s="153"/>
      <c r="O128" s="311"/>
    </row>
    <row r="129" spans="2:15" ht="15" customHeight="1">
      <c r="B129" s="66"/>
      <c r="C129" s="25" t="s">
        <v>107</v>
      </c>
      <c r="D129" s="263" t="s">
        <v>850</v>
      </c>
      <c r="E129" s="20">
        <v>100</v>
      </c>
      <c r="F129" s="20">
        <v>100</v>
      </c>
      <c r="G129" s="20">
        <v>100</v>
      </c>
      <c r="H129" s="20">
        <v>100</v>
      </c>
      <c r="I129" s="20">
        <v>100</v>
      </c>
      <c r="J129" s="20">
        <v>100</v>
      </c>
      <c r="K129" s="20">
        <v>100</v>
      </c>
      <c r="L129" s="20">
        <v>100</v>
      </c>
      <c r="M129" s="153"/>
      <c r="N129" s="153"/>
      <c r="O129" s="311"/>
    </row>
    <row r="130" spans="2:15" ht="15" customHeight="1">
      <c r="B130" s="66"/>
      <c r="C130" s="25" t="s">
        <v>111</v>
      </c>
      <c r="D130" s="263" t="s">
        <v>850</v>
      </c>
      <c r="E130" s="20">
        <v>97.222283142916027</v>
      </c>
      <c r="F130" s="20">
        <v>93.75</v>
      </c>
      <c r="G130" s="20">
        <v>100</v>
      </c>
      <c r="H130" s="20">
        <v>100</v>
      </c>
      <c r="I130" s="20">
        <v>93.75</v>
      </c>
      <c r="J130" s="20">
        <v>100</v>
      </c>
      <c r="K130" s="20">
        <v>100</v>
      </c>
      <c r="L130" s="20">
        <v>93.75</v>
      </c>
      <c r="M130" s="153"/>
      <c r="N130" s="153"/>
      <c r="O130" s="311"/>
    </row>
    <row r="131" spans="2:15" ht="15" customHeight="1">
      <c r="B131" s="66"/>
      <c r="C131" s="25" t="s">
        <v>114</v>
      </c>
      <c r="D131" s="263" t="s">
        <v>850</v>
      </c>
      <c r="E131" s="20">
        <v>100</v>
      </c>
      <c r="F131" s="20">
        <v>100</v>
      </c>
      <c r="G131" s="20">
        <v>100</v>
      </c>
      <c r="H131" s="20">
        <v>100</v>
      </c>
      <c r="I131" s="20">
        <v>100</v>
      </c>
      <c r="J131" s="20">
        <v>100</v>
      </c>
      <c r="K131" s="20">
        <v>100</v>
      </c>
      <c r="L131" s="20">
        <v>100</v>
      </c>
      <c r="M131" s="153"/>
      <c r="N131" s="153"/>
      <c r="O131" s="311"/>
    </row>
    <row r="132" spans="2:15" ht="15" customHeight="1">
      <c r="B132" s="66"/>
      <c r="C132" s="25" t="s">
        <v>115</v>
      </c>
      <c r="D132" s="263" t="s">
        <v>850</v>
      </c>
      <c r="E132" s="20">
        <v>94.260115661958153</v>
      </c>
      <c r="F132" s="20">
        <v>93.75</v>
      </c>
      <c r="G132" s="20">
        <v>87.5</v>
      </c>
      <c r="H132" s="20">
        <v>93.75</v>
      </c>
      <c r="I132" s="20">
        <v>100</v>
      </c>
      <c r="J132" s="20">
        <v>87.5</v>
      </c>
      <c r="K132" s="20">
        <v>100</v>
      </c>
      <c r="L132" s="20">
        <v>100</v>
      </c>
      <c r="M132" s="153"/>
      <c r="N132" s="153"/>
      <c r="O132" s="311"/>
    </row>
    <row r="133" spans="2:15" ht="15" customHeight="1">
      <c r="B133" s="66"/>
      <c r="C133" s="25" t="s">
        <v>120</v>
      </c>
      <c r="D133" s="263" t="s">
        <v>850</v>
      </c>
      <c r="E133" s="20">
        <v>92.44063757946482</v>
      </c>
      <c r="F133" s="20">
        <v>87.5</v>
      </c>
      <c r="G133" s="20">
        <v>87.5</v>
      </c>
      <c r="H133" s="20">
        <v>93.75</v>
      </c>
      <c r="I133" s="20">
        <v>93.75</v>
      </c>
      <c r="J133" s="20">
        <v>100</v>
      </c>
      <c r="K133" s="20">
        <v>93.75</v>
      </c>
      <c r="L133" s="20">
        <v>93.75</v>
      </c>
      <c r="M133" s="153"/>
      <c r="N133" s="153"/>
      <c r="O133" s="311"/>
    </row>
    <row r="134" spans="2:15" ht="15" customHeight="1">
      <c r="B134" s="66"/>
      <c r="C134" s="25" t="s">
        <v>224</v>
      </c>
      <c r="D134" s="263" t="s">
        <v>850</v>
      </c>
      <c r="E134" s="20">
        <v>99.184717555209374</v>
      </c>
      <c r="F134" s="20">
        <v>100</v>
      </c>
      <c r="G134" s="20">
        <v>100</v>
      </c>
      <c r="H134" s="20">
        <v>100</v>
      </c>
      <c r="I134" s="20">
        <v>100</v>
      </c>
      <c r="J134" s="20">
        <v>93.75</v>
      </c>
      <c r="K134" s="20">
        <v>100</v>
      </c>
      <c r="L134" s="20">
        <v>100</v>
      </c>
      <c r="M134" s="153"/>
      <c r="N134" s="153"/>
      <c r="O134" s="311"/>
    </row>
    <row r="135" spans="2:15" ht="15" customHeight="1">
      <c r="B135" s="66"/>
      <c r="C135" s="25" t="s">
        <v>122</v>
      </c>
      <c r="D135" s="263" t="s">
        <v>850</v>
      </c>
      <c r="E135" s="20">
        <v>93.050558084555348</v>
      </c>
      <c r="F135" s="20">
        <v>87.5</v>
      </c>
      <c r="G135" s="20">
        <v>87.5</v>
      </c>
      <c r="H135" s="20">
        <v>87.5</v>
      </c>
      <c r="I135" s="20">
        <v>100</v>
      </c>
      <c r="J135" s="20">
        <v>100</v>
      </c>
      <c r="K135" s="20">
        <v>100</v>
      </c>
      <c r="L135" s="20">
        <v>100</v>
      </c>
      <c r="M135" s="153"/>
      <c r="N135" s="153"/>
      <c r="O135" s="311"/>
    </row>
    <row r="136" spans="2:15" ht="15" customHeight="1">
      <c r="B136" s="66"/>
      <c r="C136" s="25" t="s">
        <v>124</v>
      </c>
      <c r="D136" s="263" t="s">
        <v>850</v>
      </c>
      <c r="E136" s="20">
        <v>94.73490154290397</v>
      </c>
      <c r="F136" s="20">
        <v>87.5</v>
      </c>
      <c r="G136" s="20">
        <v>100</v>
      </c>
      <c r="H136" s="20">
        <v>100</v>
      </c>
      <c r="I136" s="20">
        <v>100</v>
      </c>
      <c r="J136" s="20">
        <v>100</v>
      </c>
      <c r="K136" s="20">
        <v>93.75</v>
      </c>
      <c r="L136" s="20">
        <v>81.25</v>
      </c>
      <c r="M136" s="153"/>
      <c r="N136" s="153"/>
      <c r="O136" s="311"/>
    </row>
    <row r="137" spans="2:15" ht="15" customHeight="1">
      <c r="B137" s="66"/>
      <c r="C137" s="25" t="s">
        <v>125</v>
      </c>
      <c r="D137" s="263" t="s">
        <v>850</v>
      </c>
      <c r="E137" s="20">
        <v>98.291733766556987</v>
      </c>
      <c r="F137" s="20">
        <v>100</v>
      </c>
      <c r="G137" s="20">
        <v>100</v>
      </c>
      <c r="H137" s="20">
        <v>100</v>
      </c>
      <c r="I137" s="20">
        <v>100</v>
      </c>
      <c r="J137" s="20">
        <v>100</v>
      </c>
      <c r="K137" s="20">
        <v>100</v>
      </c>
      <c r="L137" s="20">
        <v>87.5</v>
      </c>
      <c r="M137" s="153"/>
      <c r="N137" s="153"/>
      <c r="O137" s="311"/>
    </row>
    <row r="138" spans="2:15" ht="15" customHeight="1">
      <c r="B138" s="66"/>
      <c r="C138" s="25" t="s">
        <v>101</v>
      </c>
      <c r="D138" s="263" t="s">
        <v>850</v>
      </c>
      <c r="E138" s="20">
        <v>87.661053379248941</v>
      </c>
      <c r="F138" s="20">
        <v>93.75</v>
      </c>
      <c r="G138" s="20">
        <v>87.5</v>
      </c>
      <c r="H138" s="20">
        <v>87.5</v>
      </c>
      <c r="I138" s="20">
        <v>87.5</v>
      </c>
      <c r="J138" s="20">
        <v>87.5</v>
      </c>
      <c r="K138" s="20">
        <v>87.5</v>
      </c>
      <c r="L138" s="20">
        <v>81.25</v>
      </c>
      <c r="M138" s="153"/>
      <c r="N138" s="153"/>
      <c r="O138" s="311"/>
    </row>
    <row r="139" spans="2:15" ht="15" customHeight="1">
      <c r="B139" s="66"/>
      <c r="C139" s="25" t="s">
        <v>99</v>
      </c>
      <c r="D139" s="263" t="s">
        <v>863</v>
      </c>
      <c r="E139" s="20">
        <v>89.222463287372818</v>
      </c>
      <c r="F139" s="20">
        <v>75</v>
      </c>
      <c r="G139" s="20">
        <v>91.666666666666671</v>
      </c>
      <c r="H139" s="20">
        <v>91.666666666666671</v>
      </c>
      <c r="I139" s="20">
        <v>100</v>
      </c>
      <c r="J139" s="20">
        <v>100</v>
      </c>
      <c r="K139" s="20">
        <v>83.333333333333329</v>
      </c>
      <c r="L139" s="20">
        <v>83.333333333333329</v>
      </c>
      <c r="M139" s="153"/>
      <c r="N139" s="153"/>
      <c r="O139" s="311"/>
    </row>
    <row r="140" spans="2:15" ht="15" customHeight="1">
      <c r="B140" s="66"/>
      <c r="C140" s="25" t="s">
        <v>100</v>
      </c>
      <c r="D140" s="263" t="s">
        <v>863</v>
      </c>
      <c r="E140" s="20">
        <v>90.409686201615784</v>
      </c>
      <c r="F140" s="20">
        <v>100</v>
      </c>
      <c r="G140" s="20">
        <v>83.333333333333329</v>
      </c>
      <c r="H140" s="20">
        <v>100</v>
      </c>
      <c r="I140" s="20">
        <v>83.333333333333329</v>
      </c>
      <c r="J140" s="20">
        <v>83.333333333333329</v>
      </c>
      <c r="K140" s="20">
        <v>91.666666666666671</v>
      </c>
      <c r="L140" s="20">
        <v>91.666666666666671</v>
      </c>
      <c r="M140" s="153"/>
      <c r="N140" s="153"/>
      <c r="O140" s="311"/>
    </row>
    <row r="141" spans="2:15" ht="15" customHeight="1">
      <c r="B141" s="66"/>
      <c r="C141" s="25" t="s">
        <v>102</v>
      </c>
      <c r="D141" s="263" t="s">
        <v>850</v>
      </c>
      <c r="E141" s="20">
        <v>97.416517552777577</v>
      </c>
      <c r="F141" s="20">
        <v>100</v>
      </c>
      <c r="G141" s="20">
        <v>100</v>
      </c>
      <c r="H141" s="20">
        <v>93.75</v>
      </c>
      <c r="I141" s="20">
        <v>100</v>
      </c>
      <c r="J141" s="20">
        <v>100</v>
      </c>
      <c r="K141" s="20">
        <v>100</v>
      </c>
      <c r="L141" s="20">
        <v>87.5</v>
      </c>
      <c r="M141" s="153"/>
      <c r="N141" s="153"/>
      <c r="O141" s="311"/>
    </row>
    <row r="142" spans="2:15" ht="15" customHeight="1">
      <c r="B142" s="66"/>
      <c r="C142" s="25" t="s">
        <v>103</v>
      </c>
      <c r="D142" s="263" t="s">
        <v>850</v>
      </c>
      <c r="E142" s="20">
        <v>92.692715346371514</v>
      </c>
      <c r="F142" s="20">
        <v>87.5</v>
      </c>
      <c r="G142" s="20">
        <v>93.75</v>
      </c>
      <c r="H142" s="20">
        <v>93.75</v>
      </c>
      <c r="I142" s="20">
        <v>93.75</v>
      </c>
      <c r="J142" s="20">
        <v>91.666666666666671</v>
      </c>
      <c r="K142" s="20">
        <v>100</v>
      </c>
      <c r="L142" s="20">
        <v>91.666666666666671</v>
      </c>
      <c r="M142" s="153"/>
      <c r="N142" s="153"/>
      <c r="O142" s="311"/>
    </row>
    <row r="143" spans="2:15" ht="15" customHeight="1">
      <c r="B143" s="66"/>
      <c r="C143" s="25" t="s">
        <v>108</v>
      </c>
      <c r="D143" s="263" t="s">
        <v>850</v>
      </c>
      <c r="E143" s="20">
        <v>97.476451321766376</v>
      </c>
      <c r="F143" s="20">
        <v>100</v>
      </c>
      <c r="G143" s="20">
        <v>100</v>
      </c>
      <c r="H143" s="20">
        <v>100</v>
      </c>
      <c r="I143" s="20">
        <v>100</v>
      </c>
      <c r="J143" s="20">
        <v>93.75</v>
      </c>
      <c r="K143" s="20">
        <v>100</v>
      </c>
      <c r="L143" s="20">
        <v>83.333333333333329</v>
      </c>
      <c r="M143" s="153"/>
      <c r="N143" s="153"/>
      <c r="O143" s="311"/>
    </row>
    <row r="144" spans="2:15" ht="15" customHeight="1">
      <c r="B144" s="66"/>
      <c r="C144" s="25" t="s">
        <v>109</v>
      </c>
      <c r="D144" s="263" t="s">
        <v>863</v>
      </c>
      <c r="E144" s="20">
        <v>100</v>
      </c>
      <c r="F144" s="20">
        <v>100</v>
      </c>
      <c r="G144" s="20">
        <v>100</v>
      </c>
      <c r="H144" s="20">
        <v>100</v>
      </c>
      <c r="I144" s="20">
        <v>100</v>
      </c>
      <c r="J144" s="20">
        <v>100</v>
      </c>
      <c r="K144" s="20">
        <v>100</v>
      </c>
      <c r="L144" s="20">
        <v>100</v>
      </c>
      <c r="M144" s="153"/>
      <c r="N144" s="153"/>
      <c r="O144" s="311"/>
    </row>
    <row r="145" spans="1:15" ht="15" customHeight="1">
      <c r="B145" s="66"/>
      <c r="C145" s="25" t="s">
        <v>110</v>
      </c>
      <c r="D145" s="263" t="s">
        <v>850</v>
      </c>
      <c r="E145" s="20">
        <v>94.677651367624492</v>
      </c>
      <c r="F145" s="20">
        <v>93.75</v>
      </c>
      <c r="G145" s="20">
        <v>100</v>
      </c>
      <c r="H145" s="20">
        <v>93.75</v>
      </c>
      <c r="I145" s="20">
        <v>93.75</v>
      </c>
      <c r="J145" s="20">
        <v>93.75</v>
      </c>
      <c r="K145" s="20">
        <v>100</v>
      </c>
      <c r="L145" s="20">
        <v>87.5</v>
      </c>
      <c r="M145" s="153"/>
      <c r="N145" s="153"/>
      <c r="O145" s="311"/>
    </row>
    <row r="146" spans="1:15" ht="15" customHeight="1">
      <c r="B146" s="66"/>
      <c r="C146" s="25" t="s">
        <v>112</v>
      </c>
      <c r="D146" s="263" t="s">
        <v>850</v>
      </c>
      <c r="E146" s="20">
        <v>100</v>
      </c>
      <c r="F146" s="20">
        <v>100</v>
      </c>
      <c r="G146" s="20">
        <v>100</v>
      </c>
      <c r="H146" s="20">
        <v>100</v>
      </c>
      <c r="I146" s="20">
        <v>100</v>
      </c>
      <c r="J146" s="20">
        <v>100</v>
      </c>
      <c r="K146" s="20">
        <v>100</v>
      </c>
      <c r="L146" s="20">
        <v>100</v>
      </c>
      <c r="M146" s="153"/>
      <c r="N146" s="153"/>
      <c r="O146" s="311"/>
    </row>
    <row r="147" spans="1:15" ht="15" customHeight="1">
      <c r="B147" s="66"/>
      <c r="C147" s="25" t="s">
        <v>113</v>
      </c>
      <c r="D147" s="263" t="s">
        <v>850</v>
      </c>
      <c r="E147" s="20">
        <v>98.291733766556987</v>
      </c>
      <c r="F147" s="20">
        <v>100</v>
      </c>
      <c r="G147" s="20">
        <v>100</v>
      </c>
      <c r="H147" s="20">
        <v>100</v>
      </c>
      <c r="I147" s="20">
        <v>100</v>
      </c>
      <c r="J147" s="20">
        <v>100</v>
      </c>
      <c r="K147" s="20">
        <v>100</v>
      </c>
      <c r="L147" s="20">
        <v>87.5</v>
      </c>
      <c r="M147" s="153"/>
      <c r="N147" s="153"/>
      <c r="O147" s="311"/>
    </row>
    <row r="148" spans="1:15" ht="15" customHeight="1">
      <c r="B148" s="66"/>
      <c r="C148" s="25" t="s">
        <v>225</v>
      </c>
      <c r="D148" s="263" t="s">
        <v>850</v>
      </c>
      <c r="E148" s="20">
        <v>93.063771838912203</v>
      </c>
      <c r="F148" s="20">
        <v>93.75</v>
      </c>
      <c r="G148" s="20">
        <v>93.75</v>
      </c>
      <c r="H148" s="20">
        <v>93.75</v>
      </c>
      <c r="I148" s="20">
        <v>93.75</v>
      </c>
      <c r="J148" s="20">
        <v>87.5</v>
      </c>
      <c r="K148" s="20">
        <v>93.75</v>
      </c>
      <c r="L148" s="20">
        <v>100</v>
      </c>
      <c r="M148" s="153"/>
      <c r="N148" s="153"/>
      <c r="O148" s="311"/>
    </row>
    <row r="149" spans="1:15" ht="15" customHeight="1">
      <c r="B149" s="66"/>
      <c r="C149" s="25" t="s">
        <v>116</v>
      </c>
      <c r="D149" s="263" t="s">
        <v>850</v>
      </c>
      <c r="E149" s="20">
        <v>99.145866883278487</v>
      </c>
      <c r="F149" s="20">
        <v>100</v>
      </c>
      <c r="G149" s="20">
        <v>100</v>
      </c>
      <c r="H149" s="20">
        <v>100</v>
      </c>
      <c r="I149" s="20">
        <v>100</v>
      </c>
      <c r="J149" s="20">
        <v>100</v>
      </c>
      <c r="K149" s="20">
        <v>100</v>
      </c>
      <c r="L149" s="20">
        <v>93.75</v>
      </c>
      <c r="M149" s="153"/>
      <c r="N149" s="153"/>
      <c r="O149" s="311"/>
    </row>
    <row r="150" spans="1:15" ht="15" customHeight="1">
      <c r="B150" s="66"/>
      <c r="C150" s="25" t="s">
        <v>117</v>
      </c>
      <c r="D150" s="263" t="s">
        <v>850</v>
      </c>
      <c r="E150" s="20">
        <v>93.626065404022555</v>
      </c>
      <c r="F150" s="20">
        <v>81.25</v>
      </c>
      <c r="G150" s="20">
        <v>81.25</v>
      </c>
      <c r="H150" s="20">
        <v>100</v>
      </c>
      <c r="I150" s="20">
        <v>100</v>
      </c>
      <c r="J150" s="20">
        <v>100</v>
      </c>
      <c r="K150" s="20">
        <v>100</v>
      </c>
      <c r="L150" s="20">
        <v>100</v>
      </c>
      <c r="M150" s="153"/>
      <c r="N150" s="153"/>
      <c r="O150" s="311"/>
    </row>
    <row r="151" spans="1:15" ht="15" customHeight="1">
      <c r="B151" s="66"/>
      <c r="C151" s="25" t="s">
        <v>118</v>
      </c>
      <c r="D151" s="263" t="s">
        <v>850</v>
      </c>
      <c r="E151" s="20">
        <v>100</v>
      </c>
      <c r="F151" s="20">
        <v>100</v>
      </c>
      <c r="G151" s="20">
        <v>100</v>
      </c>
      <c r="H151" s="20">
        <v>100</v>
      </c>
      <c r="I151" s="20">
        <v>100</v>
      </c>
      <c r="J151" s="20">
        <v>100</v>
      </c>
      <c r="K151" s="20">
        <v>100</v>
      </c>
      <c r="L151" s="20">
        <v>100</v>
      </c>
      <c r="M151" s="153"/>
      <c r="N151" s="153"/>
      <c r="O151" s="311"/>
    </row>
    <row r="152" spans="1:15" ht="15" customHeight="1">
      <c r="B152" s="66"/>
      <c r="C152" s="25" t="s">
        <v>119</v>
      </c>
      <c r="D152" s="263" t="s">
        <v>850</v>
      </c>
      <c r="E152" s="20">
        <v>95.270789590393861</v>
      </c>
      <c r="F152" s="20">
        <v>93.75</v>
      </c>
      <c r="G152" s="20">
        <v>93.75</v>
      </c>
      <c r="H152" s="20">
        <v>87.5</v>
      </c>
      <c r="I152" s="20">
        <v>100</v>
      </c>
      <c r="J152" s="20">
        <v>100</v>
      </c>
      <c r="K152" s="20">
        <v>100</v>
      </c>
      <c r="L152" s="20">
        <v>93.75</v>
      </c>
      <c r="M152" s="153"/>
      <c r="N152" s="153"/>
      <c r="O152" s="311"/>
    </row>
    <row r="153" spans="1:15" ht="15" customHeight="1">
      <c r="B153" s="66"/>
      <c r="C153" s="25" t="s">
        <v>121</v>
      </c>
      <c r="D153" s="263" t="s">
        <v>850</v>
      </c>
      <c r="E153" s="20">
        <v>100</v>
      </c>
      <c r="F153" s="20">
        <v>100</v>
      </c>
      <c r="G153" s="20">
        <v>100</v>
      </c>
      <c r="H153" s="20">
        <v>100</v>
      </c>
      <c r="I153" s="20">
        <v>100</v>
      </c>
      <c r="J153" s="20">
        <v>100</v>
      </c>
      <c r="K153" s="20">
        <v>100</v>
      </c>
      <c r="L153" s="20">
        <v>100</v>
      </c>
      <c r="M153" s="153"/>
      <c r="N153" s="153"/>
      <c r="O153" s="311"/>
    </row>
    <row r="154" spans="1:15" ht="15" customHeight="1">
      <c r="B154" s="66"/>
      <c r="C154" s="25" t="s">
        <v>123</v>
      </c>
      <c r="D154" s="263" t="s">
        <v>850</v>
      </c>
      <c r="E154" s="20">
        <v>98.473540768287862</v>
      </c>
      <c r="F154" s="20">
        <v>100</v>
      </c>
      <c r="G154" s="20">
        <v>100</v>
      </c>
      <c r="H154" s="20">
        <v>100</v>
      </c>
      <c r="I154" s="20">
        <v>100</v>
      </c>
      <c r="J154" s="20">
        <v>100</v>
      </c>
      <c r="K154" s="20">
        <v>93.75</v>
      </c>
      <c r="L154" s="20">
        <v>93.75</v>
      </c>
      <c r="M154" s="153"/>
      <c r="N154" s="153"/>
      <c r="O154" s="311"/>
    </row>
    <row r="155" spans="1:15" ht="15" customHeight="1">
      <c r="B155" s="66"/>
      <c r="C155" s="25" t="s">
        <v>126</v>
      </c>
      <c r="D155" s="263" t="s">
        <v>850</v>
      </c>
      <c r="E155" s="20">
        <v>99.327673885009361</v>
      </c>
      <c r="F155" s="20">
        <v>100</v>
      </c>
      <c r="G155" s="20">
        <v>100</v>
      </c>
      <c r="H155" s="20">
        <v>100</v>
      </c>
      <c r="I155" s="20">
        <v>100</v>
      </c>
      <c r="J155" s="20">
        <v>100</v>
      </c>
      <c r="K155" s="20">
        <v>93.75</v>
      </c>
      <c r="L155" s="20">
        <v>100</v>
      </c>
      <c r="M155" s="153"/>
      <c r="N155" s="153"/>
      <c r="O155" s="311"/>
    </row>
    <row r="156" spans="1:15" ht="15" customHeight="1">
      <c r="B156" s="66"/>
      <c r="C156" s="25" t="s">
        <v>127</v>
      </c>
      <c r="D156" s="263" t="s">
        <v>850</v>
      </c>
      <c r="E156" s="20">
        <v>87.199928043609972</v>
      </c>
      <c r="F156" s="20">
        <v>75</v>
      </c>
      <c r="G156" s="20">
        <v>75</v>
      </c>
      <c r="H156" s="20">
        <v>100</v>
      </c>
      <c r="I156" s="20">
        <v>87.5</v>
      </c>
      <c r="J156" s="20">
        <v>87.5</v>
      </c>
      <c r="K156" s="20">
        <v>100</v>
      </c>
      <c r="L156" s="20">
        <v>93.75</v>
      </c>
      <c r="M156" s="153"/>
      <c r="N156" s="153"/>
      <c r="O156" s="311"/>
    </row>
    <row r="157" spans="1:15" ht="15" customHeight="1">
      <c r="A157" s="738"/>
      <c r="B157" s="74"/>
      <c r="C157" s="309" t="s">
        <v>1144</v>
      </c>
      <c r="D157" s="310" t="s">
        <v>1020</v>
      </c>
      <c r="E157" s="47">
        <v>93.312249041008499</v>
      </c>
      <c r="F157" s="47">
        <v>91.161616161616166</v>
      </c>
      <c r="G157" s="47">
        <v>92.171717171717177</v>
      </c>
      <c r="H157" s="47">
        <v>93.686868686868692</v>
      </c>
      <c r="I157" s="47">
        <v>94.949494949494948</v>
      </c>
      <c r="J157" s="47">
        <v>95.15306122448979</v>
      </c>
      <c r="K157" s="47">
        <v>95.454545454545453</v>
      </c>
      <c r="L157" s="47">
        <v>92.424242424242422</v>
      </c>
      <c r="M157" s="153"/>
      <c r="N157" s="153"/>
      <c r="O157" s="311"/>
    </row>
    <row r="158" spans="1:15" ht="15" customHeight="1">
      <c r="B158" s="66" t="s">
        <v>1149</v>
      </c>
      <c r="C158" s="25" t="s">
        <v>128</v>
      </c>
      <c r="D158" s="263" t="s">
        <v>850</v>
      </c>
      <c r="E158" s="20">
        <v>81.687132254364727</v>
      </c>
      <c r="F158" s="20">
        <v>81.25</v>
      </c>
      <c r="G158" s="20">
        <v>87.5</v>
      </c>
      <c r="H158" s="20">
        <v>81.25</v>
      </c>
      <c r="I158" s="20">
        <v>81.25</v>
      </c>
      <c r="J158" s="20">
        <v>81.25</v>
      </c>
      <c r="K158" s="20">
        <v>75</v>
      </c>
      <c r="L158" s="20">
        <v>81.25</v>
      </c>
      <c r="M158" s="153"/>
      <c r="N158" s="153"/>
      <c r="O158" s="311"/>
    </row>
    <row r="159" spans="1:15" ht="15" customHeight="1">
      <c r="B159" s="66"/>
      <c r="C159" s="25" t="s">
        <v>132</v>
      </c>
      <c r="D159" s="263" t="s">
        <v>865</v>
      </c>
      <c r="E159" s="20">
        <v>81.583467533113989</v>
      </c>
      <c r="F159" s="20">
        <v>85</v>
      </c>
      <c r="G159" s="20">
        <v>85</v>
      </c>
      <c r="H159" s="20">
        <v>85</v>
      </c>
      <c r="I159" s="20">
        <v>85</v>
      </c>
      <c r="J159" s="20">
        <v>85</v>
      </c>
      <c r="K159" s="20">
        <v>85</v>
      </c>
      <c r="L159" s="20">
        <v>60</v>
      </c>
      <c r="M159" s="153"/>
      <c r="N159" s="153"/>
      <c r="O159" s="311"/>
    </row>
    <row r="160" spans="1:15" ht="15" customHeight="1">
      <c r="B160" s="66"/>
      <c r="C160" s="25" t="s">
        <v>136</v>
      </c>
      <c r="D160" s="263" t="s">
        <v>865</v>
      </c>
      <c r="E160" s="20">
        <v>85.695023938407502</v>
      </c>
      <c r="F160" s="20">
        <v>80</v>
      </c>
      <c r="G160" s="20">
        <v>80</v>
      </c>
      <c r="H160" s="20">
        <v>100</v>
      </c>
      <c r="I160" s="20">
        <v>80</v>
      </c>
      <c r="J160" s="20">
        <v>100</v>
      </c>
      <c r="K160" s="20">
        <v>100</v>
      </c>
      <c r="L160" s="20">
        <v>80</v>
      </c>
      <c r="M160" s="153"/>
      <c r="N160" s="153"/>
      <c r="O160" s="311"/>
    </row>
    <row r="161" spans="2:15" ht="15" customHeight="1">
      <c r="B161" s="66"/>
      <c r="C161" s="25" t="s">
        <v>140</v>
      </c>
      <c r="D161" s="263" t="s">
        <v>850</v>
      </c>
      <c r="E161" s="20">
        <v>90.209203462560566</v>
      </c>
      <c r="F161" s="20">
        <v>75</v>
      </c>
      <c r="G161" s="20">
        <v>81.25</v>
      </c>
      <c r="H161" s="20">
        <v>93.75</v>
      </c>
      <c r="I161" s="20">
        <v>100</v>
      </c>
      <c r="J161" s="20">
        <v>100</v>
      </c>
      <c r="K161" s="20">
        <v>93.75</v>
      </c>
      <c r="L161" s="20">
        <v>93.75</v>
      </c>
      <c r="M161" s="153"/>
      <c r="N161" s="153"/>
      <c r="O161" s="311"/>
    </row>
    <row r="162" spans="2:15" ht="15" customHeight="1">
      <c r="B162" s="66"/>
      <c r="C162" s="25" t="s">
        <v>144</v>
      </c>
      <c r="D162" s="263" t="s">
        <v>850</v>
      </c>
      <c r="E162" s="20">
        <v>91.408258323497222</v>
      </c>
      <c r="F162" s="20">
        <v>93.75</v>
      </c>
      <c r="G162" s="20">
        <v>93.75</v>
      </c>
      <c r="H162" s="20">
        <v>93.75</v>
      </c>
      <c r="I162" s="20">
        <v>93.75</v>
      </c>
      <c r="J162" s="20">
        <v>87.5</v>
      </c>
      <c r="K162" s="20">
        <v>87.5</v>
      </c>
      <c r="L162" s="20">
        <v>87.5</v>
      </c>
      <c r="M162" s="153"/>
      <c r="N162" s="153"/>
      <c r="O162" s="311"/>
    </row>
    <row r="163" spans="2:15" ht="15" customHeight="1">
      <c r="B163" s="66"/>
      <c r="C163" s="25" t="s">
        <v>147</v>
      </c>
      <c r="D163" s="263" t="s">
        <v>850</v>
      </c>
      <c r="E163" s="20">
        <v>100</v>
      </c>
      <c r="F163" s="20">
        <v>100</v>
      </c>
      <c r="G163" s="20">
        <v>100</v>
      </c>
      <c r="H163" s="20">
        <v>100</v>
      </c>
      <c r="I163" s="20">
        <v>100</v>
      </c>
      <c r="J163" s="20">
        <v>100</v>
      </c>
      <c r="K163" s="20">
        <v>100</v>
      </c>
      <c r="L163" s="20">
        <v>100</v>
      </c>
      <c r="M163" s="153"/>
      <c r="N163" s="153"/>
      <c r="O163" s="311"/>
    </row>
    <row r="164" spans="2:15" ht="15" customHeight="1">
      <c r="B164" s="66"/>
      <c r="C164" s="25" t="s">
        <v>149</v>
      </c>
      <c r="D164" s="263" t="s">
        <v>865</v>
      </c>
      <c r="E164" s="20">
        <v>93.15483850635465</v>
      </c>
      <c r="F164" s="20">
        <v>90</v>
      </c>
      <c r="G164" s="20">
        <v>90</v>
      </c>
      <c r="H164" s="20">
        <v>95</v>
      </c>
      <c r="I164" s="20">
        <v>95</v>
      </c>
      <c r="J164" s="20">
        <v>95</v>
      </c>
      <c r="K164" s="20">
        <v>100</v>
      </c>
      <c r="L164" s="20">
        <v>90</v>
      </c>
      <c r="M164" s="153"/>
      <c r="N164" s="153"/>
      <c r="O164" s="311"/>
    </row>
    <row r="165" spans="2:15" ht="15" customHeight="1">
      <c r="B165" s="66"/>
      <c r="C165" s="25" t="s">
        <v>129</v>
      </c>
      <c r="D165" s="263" t="s">
        <v>850</v>
      </c>
      <c r="E165" s="20">
        <v>92.10987513203969</v>
      </c>
      <c r="F165" s="20">
        <v>81.25</v>
      </c>
      <c r="G165" s="20">
        <v>87.5</v>
      </c>
      <c r="H165" s="20">
        <v>81.25</v>
      </c>
      <c r="I165" s="20">
        <v>100</v>
      </c>
      <c r="J165" s="20">
        <v>100</v>
      </c>
      <c r="K165" s="20">
        <v>100</v>
      </c>
      <c r="L165" s="20">
        <v>100</v>
      </c>
      <c r="M165" s="153"/>
      <c r="N165" s="153"/>
      <c r="O165" s="311"/>
    </row>
    <row r="166" spans="2:15" ht="15" customHeight="1">
      <c r="B166" s="66"/>
      <c r="C166" s="25" t="s">
        <v>130</v>
      </c>
      <c r="D166" s="263" t="s">
        <v>850</v>
      </c>
      <c r="E166" s="20">
        <v>95.473679689182632</v>
      </c>
      <c r="F166" s="20">
        <v>93.75</v>
      </c>
      <c r="G166" s="20">
        <v>93.75</v>
      </c>
      <c r="H166" s="20">
        <v>93.75</v>
      </c>
      <c r="I166" s="20">
        <v>100</v>
      </c>
      <c r="J166" s="20">
        <v>100</v>
      </c>
      <c r="K166" s="20">
        <v>93.75</v>
      </c>
      <c r="L166" s="20">
        <v>93.75</v>
      </c>
      <c r="M166" s="153"/>
      <c r="N166" s="153"/>
      <c r="O166" s="311"/>
    </row>
    <row r="167" spans="2:15" ht="15" customHeight="1">
      <c r="B167" s="66"/>
      <c r="C167" s="25" t="s">
        <v>131</v>
      </c>
      <c r="D167" s="263" t="s">
        <v>863</v>
      </c>
      <c r="E167" s="20">
        <v>84.686915327960577</v>
      </c>
      <c r="F167" s="20">
        <v>91.666666666666671</v>
      </c>
      <c r="G167" s="20">
        <v>83.333333333333329</v>
      </c>
      <c r="H167" s="20">
        <v>83.333333333333329</v>
      </c>
      <c r="I167" s="20">
        <v>83.333333333333329</v>
      </c>
      <c r="J167" s="20">
        <v>83.333333333333329</v>
      </c>
      <c r="K167" s="20">
        <v>83.333333333333329</v>
      </c>
      <c r="L167" s="20">
        <v>83.333333333333329</v>
      </c>
      <c r="M167" s="153"/>
      <c r="N167" s="153"/>
      <c r="O167" s="311"/>
    </row>
    <row r="168" spans="2:15" ht="15" customHeight="1">
      <c r="B168" s="66"/>
      <c r="C168" s="25" t="s">
        <v>133</v>
      </c>
      <c r="D168" s="263" t="s">
        <v>863</v>
      </c>
      <c r="E168" s="20">
        <v>100</v>
      </c>
      <c r="F168" s="20">
        <v>100</v>
      </c>
      <c r="G168" s="20">
        <v>100</v>
      </c>
      <c r="H168" s="20">
        <v>100</v>
      </c>
      <c r="I168" s="20">
        <v>100</v>
      </c>
      <c r="J168" s="20">
        <v>100</v>
      </c>
      <c r="K168" s="20">
        <v>100</v>
      </c>
      <c r="L168" s="20">
        <v>100</v>
      </c>
      <c r="M168" s="153"/>
      <c r="N168" s="153"/>
      <c r="O168" s="311"/>
    </row>
    <row r="169" spans="2:15" ht="15" hidden="1" customHeight="1">
      <c r="B169" s="66"/>
      <c r="C169" s="25" t="s">
        <v>134</v>
      </c>
      <c r="D169" s="263" t="s">
        <v>850</v>
      </c>
      <c r="E169" s="20">
        <v>95.333709406991602</v>
      </c>
      <c r="F169" s="20">
        <v>87.5</v>
      </c>
      <c r="G169" s="20">
        <v>93.75</v>
      </c>
      <c r="H169" s="20">
        <v>100</v>
      </c>
      <c r="I169" s="20">
        <v>100</v>
      </c>
      <c r="J169" s="20">
        <v>100</v>
      </c>
      <c r="K169" s="20">
        <v>93.75</v>
      </c>
      <c r="L169" s="20">
        <v>93.75</v>
      </c>
      <c r="M169" s="153"/>
      <c r="N169" s="153"/>
      <c r="O169" s="311"/>
    </row>
    <row r="170" spans="2:15" ht="15" hidden="1" customHeight="1">
      <c r="B170" s="66"/>
      <c r="C170" s="25" t="s">
        <v>135</v>
      </c>
      <c r="D170" s="263" t="s">
        <v>863</v>
      </c>
      <c r="E170" s="20">
        <v>100</v>
      </c>
      <c r="F170" s="20">
        <v>100</v>
      </c>
      <c r="G170" s="20">
        <v>100</v>
      </c>
      <c r="H170" s="20">
        <v>100</v>
      </c>
      <c r="I170" s="20">
        <v>100</v>
      </c>
      <c r="J170" s="20">
        <v>100</v>
      </c>
      <c r="K170" s="20">
        <v>100</v>
      </c>
      <c r="L170" s="20">
        <v>100</v>
      </c>
      <c r="M170" s="153"/>
      <c r="N170" s="153"/>
      <c r="O170" s="311"/>
    </row>
    <row r="171" spans="2:15" ht="15" hidden="1" customHeight="1">
      <c r="B171" s="66"/>
      <c r="C171" s="25" t="s">
        <v>137</v>
      </c>
      <c r="D171" s="263" t="s">
        <v>850</v>
      </c>
      <c r="E171" s="20">
        <v>88.354133116721499</v>
      </c>
      <c r="F171" s="20">
        <v>87.5</v>
      </c>
      <c r="G171" s="20">
        <v>87.5</v>
      </c>
      <c r="H171" s="20">
        <v>87.5</v>
      </c>
      <c r="I171" s="20">
        <v>87.5</v>
      </c>
      <c r="J171" s="20">
        <v>87.5</v>
      </c>
      <c r="K171" s="20">
        <v>87.5</v>
      </c>
      <c r="L171" s="20">
        <v>93.75</v>
      </c>
      <c r="M171" s="153"/>
      <c r="N171" s="153"/>
      <c r="O171" s="311"/>
    </row>
    <row r="172" spans="2:15" ht="15" hidden="1" customHeight="1">
      <c r="B172" s="66"/>
      <c r="C172" s="25" t="s">
        <v>138</v>
      </c>
      <c r="D172" s="263" t="s">
        <v>850</v>
      </c>
      <c r="E172" s="20">
        <v>95.276459231712124</v>
      </c>
      <c r="F172" s="20">
        <v>93.75</v>
      </c>
      <c r="G172" s="20">
        <v>93.75</v>
      </c>
      <c r="H172" s="20">
        <v>93.75</v>
      </c>
      <c r="I172" s="20">
        <v>93.75</v>
      </c>
      <c r="J172" s="20">
        <v>93.75</v>
      </c>
      <c r="K172" s="20">
        <v>100</v>
      </c>
      <c r="L172" s="20">
        <v>100</v>
      </c>
      <c r="M172" s="153"/>
      <c r="N172" s="153"/>
      <c r="O172" s="311"/>
    </row>
    <row r="173" spans="2:15" ht="15" hidden="1" customHeight="1">
      <c r="B173" s="66"/>
      <c r="C173" s="25" t="s">
        <v>139</v>
      </c>
      <c r="D173" s="263" t="s">
        <v>850</v>
      </c>
      <c r="E173" s="20">
        <v>92.807174681149021</v>
      </c>
      <c r="F173" s="20">
        <v>93.75</v>
      </c>
      <c r="G173" s="20">
        <v>93.75</v>
      </c>
      <c r="H173" s="20">
        <v>93.75</v>
      </c>
      <c r="I173" s="20">
        <v>100</v>
      </c>
      <c r="J173" s="20">
        <v>87.5</v>
      </c>
      <c r="K173" s="20">
        <v>100</v>
      </c>
      <c r="L173" s="20">
        <v>81.25</v>
      </c>
      <c r="M173" s="153"/>
      <c r="N173" s="153"/>
      <c r="O173" s="311"/>
    </row>
    <row r="174" spans="2:15" ht="15" hidden="1" customHeight="1">
      <c r="B174" s="66"/>
      <c r="C174" s="25" t="s">
        <v>141</v>
      </c>
      <c r="D174" s="263" t="s">
        <v>850</v>
      </c>
      <c r="E174" s="20">
        <v>98.109597290250136</v>
      </c>
      <c r="F174" s="20">
        <v>93.75</v>
      </c>
      <c r="G174" s="20">
        <v>100</v>
      </c>
      <c r="H174" s="20">
        <v>93.75</v>
      </c>
      <c r="I174" s="20">
        <v>100</v>
      </c>
      <c r="J174" s="20">
        <v>100</v>
      </c>
      <c r="K174" s="20">
        <v>100</v>
      </c>
      <c r="L174" s="20">
        <v>100</v>
      </c>
      <c r="M174" s="153"/>
      <c r="N174" s="153"/>
      <c r="O174" s="311"/>
    </row>
    <row r="175" spans="2:15" ht="15" hidden="1" customHeight="1">
      <c r="B175" s="66"/>
      <c r="C175" s="25" t="s">
        <v>142</v>
      </c>
      <c r="D175" s="263" t="s">
        <v>865</v>
      </c>
      <c r="E175" s="20">
        <v>96.221167385369696</v>
      </c>
      <c r="F175" s="20">
        <v>95</v>
      </c>
      <c r="G175" s="20">
        <v>95</v>
      </c>
      <c r="H175" s="20">
        <v>95</v>
      </c>
      <c r="I175" s="20">
        <v>95</v>
      </c>
      <c r="J175" s="20">
        <v>95</v>
      </c>
      <c r="K175" s="20">
        <v>100</v>
      </c>
      <c r="L175" s="20">
        <v>100</v>
      </c>
      <c r="M175" s="153"/>
      <c r="N175" s="153"/>
      <c r="O175" s="311"/>
    </row>
    <row r="176" spans="2:15" ht="15" hidden="1" customHeight="1">
      <c r="B176" s="66"/>
      <c r="C176" s="25" t="s">
        <v>143</v>
      </c>
      <c r="D176" s="263" t="s">
        <v>850</v>
      </c>
      <c r="E176" s="20">
        <v>100</v>
      </c>
      <c r="F176" s="20">
        <v>100</v>
      </c>
      <c r="G176" s="20">
        <v>100</v>
      </c>
      <c r="H176" s="20">
        <v>100</v>
      </c>
      <c r="I176" s="20">
        <v>100</v>
      </c>
      <c r="J176" s="20">
        <v>100</v>
      </c>
      <c r="K176" s="20">
        <v>100</v>
      </c>
      <c r="L176" s="20">
        <v>100</v>
      </c>
      <c r="M176" s="153"/>
      <c r="N176" s="153"/>
      <c r="O176" s="311"/>
    </row>
    <row r="177" spans="1:15" ht="15" hidden="1" customHeight="1">
      <c r="B177" s="66"/>
      <c r="C177" s="25" t="s">
        <v>145</v>
      </c>
      <c r="D177" s="263" t="s">
        <v>850</v>
      </c>
      <c r="E177" s="20">
        <v>83.901953287281088</v>
      </c>
      <c r="F177" s="20">
        <v>75</v>
      </c>
      <c r="G177" s="20">
        <v>75</v>
      </c>
      <c r="H177" s="20">
        <v>81.25</v>
      </c>
      <c r="I177" s="20">
        <v>87.5</v>
      </c>
      <c r="J177" s="20">
        <v>87.5</v>
      </c>
      <c r="K177" s="20">
        <v>93.75</v>
      </c>
      <c r="L177" s="20">
        <v>93.75</v>
      </c>
      <c r="M177" s="153"/>
      <c r="N177" s="153"/>
      <c r="O177" s="311"/>
    </row>
    <row r="178" spans="1:15" ht="15" hidden="1" customHeight="1">
      <c r="B178" s="66"/>
      <c r="C178" s="25" t="s">
        <v>146</v>
      </c>
      <c r="D178" s="263" t="s">
        <v>863</v>
      </c>
      <c r="E178" s="20">
        <v>100</v>
      </c>
      <c r="F178" s="20">
        <v>100</v>
      </c>
      <c r="G178" s="20">
        <v>100</v>
      </c>
      <c r="H178" s="20">
        <v>100</v>
      </c>
      <c r="I178" s="20">
        <v>100</v>
      </c>
      <c r="J178" s="20">
        <v>100</v>
      </c>
      <c r="K178" s="20">
        <v>100</v>
      </c>
      <c r="L178" s="20">
        <v>100</v>
      </c>
      <c r="M178" s="153"/>
      <c r="N178" s="153"/>
      <c r="O178" s="311"/>
    </row>
    <row r="179" spans="1:15" ht="15" hidden="1" customHeight="1">
      <c r="B179" s="66"/>
      <c r="C179" s="25" t="s">
        <v>148</v>
      </c>
      <c r="D179" s="263" t="s">
        <v>850</v>
      </c>
      <c r="E179" s="20">
        <v>100</v>
      </c>
      <c r="F179" s="20">
        <v>100</v>
      </c>
      <c r="G179" s="20">
        <v>100</v>
      </c>
      <c r="H179" s="20">
        <v>100</v>
      </c>
      <c r="I179" s="20">
        <v>100</v>
      </c>
      <c r="J179" s="20">
        <v>100</v>
      </c>
      <c r="K179" s="20">
        <v>100</v>
      </c>
      <c r="L179" s="20">
        <v>100</v>
      </c>
      <c r="M179" s="153"/>
      <c r="N179" s="153"/>
      <c r="O179" s="311"/>
    </row>
    <row r="180" spans="1:15" ht="15" hidden="1" customHeight="1">
      <c r="B180" s="66"/>
      <c r="C180" s="25" t="s">
        <v>150</v>
      </c>
      <c r="D180" s="263" t="s">
        <v>850</v>
      </c>
      <c r="E180" s="20">
        <v>100</v>
      </c>
      <c r="F180" s="20">
        <v>100</v>
      </c>
      <c r="G180" s="20">
        <v>100</v>
      </c>
      <c r="H180" s="20">
        <v>100</v>
      </c>
      <c r="I180" s="20">
        <v>100</v>
      </c>
      <c r="J180" s="20">
        <v>100</v>
      </c>
      <c r="K180" s="20">
        <v>100</v>
      </c>
      <c r="L180" s="20">
        <v>100</v>
      </c>
      <c r="M180" s="153"/>
      <c r="N180" s="153"/>
      <c r="O180" s="311"/>
    </row>
    <row r="181" spans="1:15" ht="15" hidden="1" customHeight="1">
      <c r="B181" s="66"/>
      <c r="C181" s="25" t="s">
        <v>151</v>
      </c>
      <c r="D181" s="263" t="s">
        <v>863</v>
      </c>
      <c r="E181" s="20">
        <v>93.964906252243509</v>
      </c>
      <c r="F181" s="20">
        <v>91.666666666666671</v>
      </c>
      <c r="G181" s="20">
        <v>91.666666666666671</v>
      </c>
      <c r="H181" s="20">
        <v>91.666666666666671</v>
      </c>
      <c r="I181" s="20">
        <v>100</v>
      </c>
      <c r="J181" s="20">
        <v>100</v>
      </c>
      <c r="K181" s="20">
        <v>91.666666666666671</v>
      </c>
      <c r="L181" s="20">
        <v>91.666666666666671</v>
      </c>
      <c r="M181" s="153"/>
      <c r="N181" s="153"/>
      <c r="O181" s="311"/>
    </row>
    <row r="182" spans="1:15" ht="15" hidden="1" customHeight="1">
      <c r="B182" s="66"/>
      <c r="C182" s="25" t="s">
        <v>152</v>
      </c>
      <c r="D182" s="263" t="s">
        <v>850</v>
      </c>
      <c r="E182" s="20">
        <v>100</v>
      </c>
      <c r="F182" s="20">
        <v>100</v>
      </c>
      <c r="G182" s="20">
        <v>100</v>
      </c>
      <c r="H182" s="20">
        <v>100</v>
      </c>
      <c r="I182" s="20">
        <v>100</v>
      </c>
      <c r="J182" s="20">
        <v>100</v>
      </c>
      <c r="K182" s="20">
        <v>100</v>
      </c>
      <c r="L182" s="20">
        <v>100</v>
      </c>
      <c r="M182" s="153"/>
      <c r="N182" s="153"/>
      <c r="O182" s="311"/>
    </row>
    <row r="183" spans="1:15" ht="15" hidden="1" customHeight="1">
      <c r="A183" s="738"/>
      <c r="B183" s="74"/>
      <c r="C183" s="309" t="s">
        <v>1144</v>
      </c>
      <c r="D183" s="310" t="s">
        <v>1140</v>
      </c>
      <c r="E183" s="47">
        <v>95.28085696636478</v>
      </c>
      <c r="F183" s="47">
        <v>93.541666666666671</v>
      </c>
      <c r="G183" s="47">
        <v>94.166666666666671</v>
      </c>
      <c r="H183" s="47">
        <v>95.625</v>
      </c>
      <c r="I183" s="47">
        <v>96.041666666666671</v>
      </c>
      <c r="J183" s="47">
        <v>96.25</v>
      </c>
      <c r="K183" s="47">
        <v>96.21848739495799</v>
      </c>
      <c r="L183" s="47">
        <v>96.25</v>
      </c>
      <c r="M183" s="153"/>
      <c r="N183" s="153"/>
      <c r="O183" s="311"/>
    </row>
    <row r="184" spans="1:15" ht="15" hidden="1" customHeight="1">
      <c r="B184" s="66" t="s">
        <v>1150</v>
      </c>
      <c r="C184" s="25" t="s">
        <v>153</v>
      </c>
      <c r="D184" s="263" t="s">
        <v>862</v>
      </c>
      <c r="E184" s="20">
        <v>87.450479841140236</v>
      </c>
      <c r="F184" s="20">
        <v>71.428571428571431</v>
      </c>
      <c r="G184" s="20">
        <v>82.142857142857139</v>
      </c>
      <c r="H184" s="20">
        <v>85.714285714285708</v>
      </c>
      <c r="I184" s="20">
        <v>92.857142857142861</v>
      </c>
      <c r="J184" s="20">
        <v>92.857142857142861</v>
      </c>
      <c r="K184" s="20">
        <v>92.857142857142861</v>
      </c>
      <c r="L184" s="20">
        <v>100</v>
      </c>
      <c r="M184" s="153"/>
      <c r="N184" s="153"/>
      <c r="O184" s="311"/>
    </row>
    <row r="185" spans="1:15" ht="15" hidden="1" customHeight="1">
      <c r="B185" s="66"/>
      <c r="C185" s="25" t="s">
        <v>154</v>
      </c>
      <c r="D185" s="263" t="s">
        <v>850</v>
      </c>
      <c r="E185" s="20">
        <v>97.021222017952681</v>
      </c>
      <c r="F185" s="20">
        <v>93.75</v>
      </c>
      <c r="G185" s="20">
        <v>93.75</v>
      </c>
      <c r="H185" s="20">
        <v>100</v>
      </c>
      <c r="I185" s="20">
        <v>100</v>
      </c>
      <c r="J185" s="20">
        <v>100</v>
      </c>
      <c r="K185" s="20">
        <v>100</v>
      </c>
      <c r="L185" s="20">
        <v>93.75</v>
      </c>
      <c r="M185" s="153"/>
      <c r="N185" s="153"/>
      <c r="O185" s="311"/>
    </row>
    <row r="186" spans="1:15" ht="15" hidden="1" customHeight="1">
      <c r="B186" s="66"/>
      <c r="C186" s="25" t="s">
        <v>155</v>
      </c>
      <c r="D186" s="263" t="s">
        <v>850</v>
      </c>
      <c r="E186" s="20">
        <v>100</v>
      </c>
      <c r="F186" s="20">
        <v>100</v>
      </c>
      <c r="G186" s="20">
        <v>100</v>
      </c>
      <c r="H186" s="20">
        <v>100</v>
      </c>
      <c r="I186" s="20">
        <v>100</v>
      </c>
      <c r="J186" s="20">
        <v>100</v>
      </c>
      <c r="K186" s="20">
        <v>100</v>
      </c>
      <c r="L186" s="20">
        <v>100</v>
      </c>
      <c r="M186" s="153"/>
      <c r="N186" s="153"/>
      <c r="O186" s="311"/>
    </row>
    <row r="187" spans="1:15" ht="15" hidden="1" customHeight="1">
      <c r="B187" s="66"/>
      <c r="C187" s="25" t="s">
        <v>156</v>
      </c>
      <c r="D187" s="263" t="s">
        <v>850</v>
      </c>
      <c r="E187" s="20">
        <v>91.099620648242805</v>
      </c>
      <c r="F187" s="20">
        <v>93.75</v>
      </c>
      <c r="G187" s="20">
        <v>75</v>
      </c>
      <c r="H187" s="20">
        <v>100</v>
      </c>
      <c r="I187" s="20">
        <v>87.5</v>
      </c>
      <c r="J187" s="20">
        <v>87.5</v>
      </c>
      <c r="K187" s="20">
        <v>100</v>
      </c>
      <c r="L187" s="20">
        <v>100</v>
      </c>
      <c r="M187" s="153"/>
      <c r="N187" s="153"/>
      <c r="O187" s="311"/>
    </row>
    <row r="188" spans="1:15" ht="15" hidden="1" customHeight="1">
      <c r="B188" s="66"/>
      <c r="C188" s="25" t="s">
        <v>157</v>
      </c>
      <c r="D188" s="263" t="s">
        <v>850</v>
      </c>
      <c r="E188" s="20">
        <v>98.984813504029546</v>
      </c>
      <c r="F188" s="20">
        <v>93.75</v>
      </c>
      <c r="G188" s="20">
        <v>100</v>
      </c>
      <c r="H188" s="20">
        <v>100</v>
      </c>
      <c r="I188" s="20">
        <v>100</v>
      </c>
      <c r="J188" s="20">
        <v>100</v>
      </c>
      <c r="K188" s="20">
        <v>100</v>
      </c>
      <c r="L188" s="20">
        <v>100</v>
      </c>
      <c r="M188" s="153"/>
      <c r="N188" s="153"/>
      <c r="O188" s="311"/>
    </row>
    <row r="189" spans="1:15" ht="15" hidden="1" customHeight="1">
      <c r="B189" s="66"/>
      <c r="C189" s="25" t="s">
        <v>158</v>
      </c>
      <c r="D189" s="263" t="s">
        <v>850</v>
      </c>
      <c r="E189" s="20">
        <v>85.77632031081734</v>
      </c>
      <c r="F189" s="20">
        <v>87.5</v>
      </c>
      <c r="G189" s="20">
        <v>87.5</v>
      </c>
      <c r="H189" s="20">
        <v>87.5</v>
      </c>
      <c r="I189" s="20">
        <v>81.25</v>
      </c>
      <c r="J189" s="20">
        <v>81.25</v>
      </c>
      <c r="K189" s="20">
        <v>87.5</v>
      </c>
      <c r="L189" s="20">
        <v>87.5</v>
      </c>
      <c r="M189" s="153"/>
      <c r="N189" s="153"/>
      <c r="O189" s="311"/>
    </row>
    <row r="190" spans="1:15" ht="15" hidden="1" customHeight="1">
      <c r="B190" s="66"/>
      <c r="C190" s="25" t="s">
        <v>159</v>
      </c>
      <c r="D190" s="263" t="s">
        <v>850</v>
      </c>
      <c r="E190" s="20">
        <v>100</v>
      </c>
      <c r="F190" s="20">
        <v>100</v>
      </c>
      <c r="G190" s="20">
        <v>100</v>
      </c>
      <c r="H190" s="20">
        <v>100</v>
      </c>
      <c r="I190" s="20">
        <v>100</v>
      </c>
      <c r="J190" s="20">
        <v>100</v>
      </c>
      <c r="K190" s="20">
        <v>100</v>
      </c>
      <c r="L190" s="20">
        <v>100</v>
      </c>
      <c r="M190" s="153"/>
      <c r="N190" s="153"/>
      <c r="O190" s="311"/>
    </row>
    <row r="191" spans="1:15" ht="15" hidden="1" customHeight="1">
      <c r="B191" s="66"/>
      <c r="C191" s="25" t="s">
        <v>160</v>
      </c>
      <c r="D191" s="263" t="s">
        <v>850</v>
      </c>
      <c r="E191" s="20">
        <v>98.473540768287847</v>
      </c>
      <c r="F191" s="20">
        <v>100</v>
      </c>
      <c r="G191" s="20">
        <v>100</v>
      </c>
      <c r="H191" s="20">
        <v>100</v>
      </c>
      <c r="I191" s="20">
        <v>100</v>
      </c>
      <c r="J191" s="20">
        <v>100</v>
      </c>
      <c r="K191" s="20">
        <v>93.75</v>
      </c>
      <c r="L191" s="20">
        <v>93.75</v>
      </c>
      <c r="M191" s="153"/>
      <c r="N191" s="153"/>
      <c r="O191" s="311"/>
    </row>
    <row r="192" spans="1:15" ht="15" hidden="1" customHeight="1">
      <c r="B192" s="66"/>
      <c r="C192" s="25" t="s">
        <v>161</v>
      </c>
      <c r="D192" s="263" t="s">
        <v>863</v>
      </c>
      <c r="E192" s="20">
        <v>94.861341072231042</v>
      </c>
      <c r="F192" s="20">
        <v>91.666666666666671</v>
      </c>
      <c r="G192" s="20">
        <v>91.666666666666671</v>
      </c>
      <c r="H192" s="20">
        <v>91.666666666666671</v>
      </c>
      <c r="I192" s="20">
        <v>100</v>
      </c>
      <c r="J192" s="20">
        <v>100</v>
      </c>
      <c r="K192" s="20">
        <v>100</v>
      </c>
      <c r="L192" s="20">
        <v>91.666666666666671</v>
      </c>
      <c r="M192" s="153"/>
      <c r="N192" s="153"/>
      <c r="O192" s="311"/>
    </row>
    <row r="193" spans="2:15" ht="15" hidden="1" customHeight="1">
      <c r="B193" s="66"/>
      <c r="C193" s="25" t="s">
        <v>162</v>
      </c>
      <c r="D193" s="263" t="s">
        <v>850</v>
      </c>
      <c r="E193" s="20">
        <v>83.968748366978275</v>
      </c>
      <c r="F193" s="20">
        <v>81.25</v>
      </c>
      <c r="G193" s="20">
        <v>81.25</v>
      </c>
      <c r="H193" s="20">
        <v>87.5</v>
      </c>
      <c r="I193" s="20">
        <v>81.25</v>
      </c>
      <c r="J193" s="20">
        <v>75</v>
      </c>
      <c r="K193" s="20">
        <v>91.666666666666671</v>
      </c>
      <c r="L193" s="20">
        <v>100</v>
      </c>
      <c r="M193" s="153"/>
      <c r="N193" s="153"/>
      <c r="O193" s="311"/>
    </row>
    <row r="194" spans="2:15" ht="15" hidden="1" customHeight="1">
      <c r="B194" s="66"/>
      <c r="C194" s="25" t="s">
        <v>163</v>
      </c>
      <c r="D194" s="263" t="s">
        <v>850</v>
      </c>
      <c r="E194" s="20">
        <v>96.327812805904145</v>
      </c>
      <c r="F194" s="20">
        <v>93.75</v>
      </c>
      <c r="G194" s="20">
        <v>93.75</v>
      </c>
      <c r="H194" s="20">
        <v>93.75</v>
      </c>
      <c r="I194" s="20">
        <v>100</v>
      </c>
      <c r="J194" s="20">
        <v>100</v>
      </c>
      <c r="K194" s="20">
        <v>93.75</v>
      </c>
      <c r="L194" s="20">
        <v>100</v>
      </c>
      <c r="M194" s="153"/>
      <c r="N194" s="153"/>
      <c r="O194" s="311"/>
    </row>
    <row r="195" spans="2:15" ht="15" hidden="1" customHeight="1">
      <c r="B195" s="66"/>
      <c r="C195" s="25" t="s">
        <v>164</v>
      </c>
      <c r="D195" s="263" t="s">
        <v>850</v>
      </c>
      <c r="E195" s="20">
        <v>97.021222017952681</v>
      </c>
      <c r="F195" s="20">
        <v>93.75</v>
      </c>
      <c r="G195" s="20">
        <v>93.75</v>
      </c>
      <c r="H195" s="20">
        <v>100</v>
      </c>
      <c r="I195" s="20">
        <v>100</v>
      </c>
      <c r="J195" s="20">
        <v>100</v>
      </c>
      <c r="K195" s="20">
        <v>100</v>
      </c>
      <c r="L195" s="20">
        <v>93.75</v>
      </c>
      <c r="M195" s="153"/>
      <c r="N195" s="153"/>
      <c r="O195" s="311"/>
    </row>
    <row r="196" spans="2:15" ht="15" hidden="1" customHeight="1">
      <c r="B196" s="66"/>
      <c r="C196" s="25" t="s">
        <v>165</v>
      </c>
      <c r="D196" s="263" t="s">
        <v>850</v>
      </c>
      <c r="E196" s="20">
        <v>98.655347770018722</v>
      </c>
      <c r="F196" s="20">
        <v>100</v>
      </c>
      <c r="G196" s="20">
        <v>100</v>
      </c>
      <c r="H196" s="20">
        <v>100</v>
      </c>
      <c r="I196" s="20">
        <v>100</v>
      </c>
      <c r="J196" s="20">
        <v>100</v>
      </c>
      <c r="K196" s="20">
        <v>87.5</v>
      </c>
      <c r="L196" s="20">
        <v>100</v>
      </c>
      <c r="M196" s="153"/>
      <c r="N196" s="153"/>
      <c r="O196" s="311"/>
    </row>
    <row r="197" spans="2:15" ht="15" hidden="1" customHeight="1">
      <c r="B197" s="66"/>
      <c r="C197" s="25" t="s">
        <v>166</v>
      </c>
      <c r="D197" s="263" t="s">
        <v>850</v>
      </c>
      <c r="E197" s="20">
        <v>95.584309608253903</v>
      </c>
      <c r="F197" s="20">
        <v>100</v>
      </c>
      <c r="G197" s="20">
        <v>100</v>
      </c>
      <c r="H197" s="20">
        <v>93.75</v>
      </c>
      <c r="I197" s="20">
        <v>81.25</v>
      </c>
      <c r="J197" s="20">
        <v>93.75</v>
      </c>
      <c r="K197" s="20">
        <v>100</v>
      </c>
      <c r="L197" s="20">
        <v>100</v>
      </c>
      <c r="M197" s="153"/>
      <c r="N197" s="153"/>
      <c r="O197" s="311"/>
    </row>
    <row r="198" spans="2:15" ht="15" hidden="1" customHeight="1">
      <c r="B198" s="66"/>
      <c r="C198" s="25" t="s">
        <v>167</v>
      </c>
      <c r="D198" s="263" t="s">
        <v>850</v>
      </c>
      <c r="E198" s="20">
        <v>95.767855613747372</v>
      </c>
      <c r="F198" s="20">
        <v>93.75</v>
      </c>
      <c r="G198" s="20">
        <v>100</v>
      </c>
      <c r="H198" s="20">
        <v>93.75</v>
      </c>
      <c r="I198" s="20">
        <v>100</v>
      </c>
      <c r="J198" s="20">
        <v>93.75</v>
      </c>
      <c r="K198" s="20">
        <v>93.75</v>
      </c>
      <c r="L198" s="20">
        <v>93.75</v>
      </c>
      <c r="M198" s="153"/>
      <c r="N198" s="153"/>
      <c r="O198" s="311"/>
    </row>
    <row r="199" spans="2:15" ht="15" hidden="1" customHeight="1">
      <c r="B199" s="66"/>
      <c r="C199" s="25" t="s">
        <v>168</v>
      </c>
      <c r="D199" s="263" t="s">
        <v>850</v>
      </c>
      <c r="E199" s="20">
        <v>100</v>
      </c>
      <c r="F199" s="20">
        <v>100</v>
      </c>
      <c r="G199" s="20">
        <v>100</v>
      </c>
      <c r="H199" s="20">
        <v>100</v>
      </c>
      <c r="I199" s="20">
        <v>100</v>
      </c>
      <c r="J199" s="20">
        <v>100</v>
      </c>
      <c r="K199" s="20">
        <v>100</v>
      </c>
      <c r="L199" s="20">
        <v>100</v>
      </c>
      <c r="M199" s="153"/>
      <c r="N199" s="153"/>
      <c r="O199" s="311"/>
    </row>
    <row r="200" spans="2:15" ht="15" hidden="1" customHeight="1">
      <c r="B200" s="66"/>
      <c r="C200" s="25" t="s">
        <v>169</v>
      </c>
      <c r="D200" s="263" t="s">
        <v>850</v>
      </c>
      <c r="E200" s="20">
        <v>91.712268032546163</v>
      </c>
      <c r="F200" s="20">
        <v>100</v>
      </c>
      <c r="G200" s="20">
        <v>93.75</v>
      </c>
      <c r="H200" s="20">
        <v>93.75</v>
      </c>
      <c r="I200" s="20">
        <v>93.75</v>
      </c>
      <c r="J200" s="20">
        <v>93.75</v>
      </c>
      <c r="K200" s="20">
        <v>81.25</v>
      </c>
      <c r="L200" s="20">
        <v>81.25</v>
      </c>
      <c r="M200" s="153"/>
      <c r="N200" s="153"/>
      <c r="O200" s="311"/>
    </row>
    <row r="201" spans="2:15" ht="15" hidden="1" customHeight="1">
      <c r="B201" s="66"/>
      <c r="C201" s="25" t="s">
        <v>170</v>
      </c>
      <c r="D201" s="263" t="s">
        <v>865</v>
      </c>
      <c r="E201" s="20">
        <v>98.778832614630275</v>
      </c>
      <c r="F201" s="20">
        <v>100</v>
      </c>
      <c r="G201" s="20">
        <v>100</v>
      </c>
      <c r="H201" s="20">
        <v>100</v>
      </c>
      <c r="I201" s="20">
        <v>100</v>
      </c>
      <c r="J201" s="20">
        <v>100</v>
      </c>
      <c r="K201" s="20">
        <v>95</v>
      </c>
      <c r="L201" s="20">
        <v>95</v>
      </c>
      <c r="M201" s="153"/>
      <c r="N201" s="153"/>
      <c r="O201" s="311"/>
    </row>
    <row r="202" spans="2:15" ht="15" hidden="1" customHeight="1">
      <c r="B202" s="66"/>
      <c r="C202" s="25" t="s">
        <v>171</v>
      </c>
      <c r="D202" s="263" t="s">
        <v>865</v>
      </c>
      <c r="E202" s="20">
        <v>85.550689440963396</v>
      </c>
      <c r="F202" s="20">
        <v>80</v>
      </c>
      <c r="G202" s="20">
        <v>75</v>
      </c>
      <c r="H202" s="20">
        <v>85</v>
      </c>
      <c r="I202" s="20">
        <v>90</v>
      </c>
      <c r="J202" s="20">
        <v>90</v>
      </c>
      <c r="K202" s="20">
        <v>95</v>
      </c>
      <c r="L202" s="20">
        <v>90</v>
      </c>
      <c r="M202" s="153"/>
      <c r="N202" s="153"/>
      <c r="O202" s="311"/>
    </row>
    <row r="203" spans="2:15" ht="15" hidden="1" customHeight="1">
      <c r="B203" s="66"/>
      <c r="C203" s="25" t="s">
        <v>172</v>
      </c>
      <c r="D203" s="263" t="s">
        <v>850</v>
      </c>
      <c r="E203" s="20">
        <v>100</v>
      </c>
      <c r="F203" s="20">
        <v>100</v>
      </c>
      <c r="G203" s="20">
        <v>100</v>
      </c>
      <c r="H203" s="20">
        <v>100</v>
      </c>
      <c r="I203" s="20">
        <v>100</v>
      </c>
      <c r="J203" s="20">
        <v>100</v>
      </c>
      <c r="K203" s="20">
        <v>100</v>
      </c>
      <c r="L203" s="20">
        <v>100</v>
      </c>
      <c r="M203" s="153"/>
      <c r="N203" s="153"/>
      <c r="O203" s="311"/>
    </row>
    <row r="204" spans="2:15" ht="15" hidden="1" customHeight="1">
      <c r="B204" s="66"/>
      <c r="C204" s="25" t="s">
        <v>173</v>
      </c>
      <c r="D204" s="263" t="s">
        <v>850</v>
      </c>
      <c r="E204" s="20">
        <v>98.312487389038921</v>
      </c>
      <c r="F204" s="20">
        <v>93.75</v>
      </c>
      <c r="G204" s="20">
        <v>100</v>
      </c>
      <c r="H204" s="20">
        <v>100</v>
      </c>
      <c r="I204" s="20">
        <v>100</v>
      </c>
      <c r="J204" s="20">
        <v>100</v>
      </c>
      <c r="K204" s="20">
        <v>93.75</v>
      </c>
      <c r="L204" s="20">
        <v>100</v>
      </c>
      <c r="M204" s="153"/>
      <c r="N204" s="153"/>
      <c r="O204" s="311"/>
    </row>
    <row r="205" spans="2:15" ht="15" hidden="1" customHeight="1">
      <c r="B205" s="66"/>
      <c r="C205" s="25" t="s">
        <v>174</v>
      </c>
      <c r="D205" s="263" t="s">
        <v>850</v>
      </c>
      <c r="E205" s="20">
        <v>98.312487389038907</v>
      </c>
      <c r="F205" s="20">
        <v>93.75</v>
      </c>
      <c r="G205" s="20">
        <v>100</v>
      </c>
      <c r="H205" s="20">
        <v>100</v>
      </c>
      <c r="I205" s="20">
        <v>100</v>
      </c>
      <c r="J205" s="20">
        <v>100</v>
      </c>
      <c r="K205" s="20">
        <v>93.75</v>
      </c>
      <c r="L205" s="20">
        <v>100</v>
      </c>
      <c r="M205" s="153"/>
      <c r="N205" s="153"/>
      <c r="O205" s="311"/>
    </row>
    <row r="206" spans="2:15" ht="15" hidden="1" customHeight="1">
      <c r="B206" s="66"/>
      <c r="C206" s="25" t="s">
        <v>175</v>
      </c>
      <c r="D206" s="263" t="s">
        <v>850</v>
      </c>
      <c r="E206" s="20">
        <v>98.473540768287862</v>
      </c>
      <c r="F206" s="20">
        <v>100</v>
      </c>
      <c r="G206" s="20">
        <v>100</v>
      </c>
      <c r="H206" s="20">
        <v>100</v>
      </c>
      <c r="I206" s="20">
        <v>100</v>
      </c>
      <c r="J206" s="20">
        <v>100</v>
      </c>
      <c r="K206" s="20">
        <v>93.75</v>
      </c>
      <c r="L206" s="20">
        <v>93.75</v>
      </c>
      <c r="M206" s="153"/>
      <c r="N206" s="153"/>
      <c r="O206" s="311"/>
    </row>
    <row r="207" spans="2:15" ht="15" hidden="1" customHeight="1">
      <c r="B207" s="66"/>
      <c r="C207" s="25" t="s">
        <v>176</v>
      </c>
      <c r="D207" s="263" t="s">
        <v>850</v>
      </c>
      <c r="E207" s="20">
        <v>100</v>
      </c>
      <c r="F207" s="20">
        <v>100</v>
      </c>
      <c r="G207" s="20">
        <v>100</v>
      </c>
      <c r="H207" s="20">
        <v>100</v>
      </c>
      <c r="I207" s="20">
        <v>100</v>
      </c>
      <c r="J207" s="20">
        <v>100</v>
      </c>
      <c r="K207" s="20">
        <v>100</v>
      </c>
      <c r="L207" s="20">
        <v>100</v>
      </c>
      <c r="M207" s="153"/>
      <c r="N207" s="153"/>
      <c r="O207" s="311"/>
    </row>
    <row r="208" spans="2:15" ht="15" hidden="1" customHeight="1">
      <c r="B208" s="66"/>
      <c r="C208" s="25" t="s">
        <v>177</v>
      </c>
      <c r="D208" s="263" t="s">
        <v>850</v>
      </c>
      <c r="E208" s="20">
        <v>100</v>
      </c>
      <c r="F208" s="20">
        <v>100</v>
      </c>
      <c r="G208" s="20">
        <v>100</v>
      </c>
      <c r="H208" s="20">
        <v>100</v>
      </c>
      <c r="I208" s="20">
        <v>100</v>
      </c>
      <c r="J208" s="20">
        <v>100</v>
      </c>
      <c r="K208" s="20">
        <v>100</v>
      </c>
      <c r="L208" s="20">
        <v>100</v>
      </c>
      <c r="M208" s="153"/>
      <c r="N208" s="153"/>
      <c r="O208" s="311"/>
    </row>
    <row r="209" spans="1:15" ht="15" hidden="1" customHeight="1">
      <c r="B209" s="66"/>
      <c r="C209" s="25" t="s">
        <v>178</v>
      </c>
      <c r="D209" s="263" t="s">
        <v>850</v>
      </c>
      <c r="E209" s="20">
        <v>87.514206712388173</v>
      </c>
      <c r="F209" s="20">
        <v>81.25</v>
      </c>
      <c r="G209" s="20">
        <v>81.25</v>
      </c>
      <c r="H209" s="20">
        <v>81.25</v>
      </c>
      <c r="I209" s="20">
        <v>87.5</v>
      </c>
      <c r="J209" s="20">
        <v>93.75</v>
      </c>
      <c r="K209" s="20">
        <v>100</v>
      </c>
      <c r="L209" s="20">
        <v>93.75</v>
      </c>
      <c r="M209" s="153"/>
      <c r="N209" s="153"/>
      <c r="O209" s="311"/>
    </row>
    <row r="210" spans="1:15" ht="15" hidden="1" customHeight="1">
      <c r="B210" s="66"/>
      <c r="C210" s="25" t="s">
        <v>179</v>
      </c>
      <c r="D210" s="263" t="s">
        <v>863</v>
      </c>
      <c r="E210" s="20">
        <v>95.201774742409512</v>
      </c>
      <c r="F210" s="20">
        <v>91.666666666666671</v>
      </c>
      <c r="G210" s="20">
        <v>100</v>
      </c>
      <c r="H210" s="20">
        <v>91.666666666666671</v>
      </c>
      <c r="I210" s="20">
        <v>100</v>
      </c>
      <c r="J210" s="20">
        <v>100</v>
      </c>
      <c r="K210" s="20">
        <v>100</v>
      </c>
      <c r="L210" s="20">
        <v>83.333333333333329</v>
      </c>
      <c r="M210" s="153"/>
      <c r="N210" s="153"/>
      <c r="O210" s="311"/>
    </row>
    <row r="211" spans="1:15" ht="15" hidden="1" customHeight="1">
      <c r="B211" s="66"/>
      <c r="C211" s="25" t="s">
        <v>180</v>
      </c>
      <c r="D211" s="263" t="s">
        <v>847</v>
      </c>
      <c r="E211" s="20">
        <v>100</v>
      </c>
      <c r="F211" s="20">
        <v>100</v>
      </c>
      <c r="G211" s="20">
        <v>100</v>
      </c>
      <c r="H211" s="20">
        <v>100</v>
      </c>
      <c r="I211" s="20">
        <v>100</v>
      </c>
      <c r="J211" s="20">
        <v>100</v>
      </c>
      <c r="K211" s="20">
        <v>100</v>
      </c>
      <c r="L211" s="20">
        <v>100</v>
      </c>
      <c r="M211" s="153"/>
      <c r="N211" s="153"/>
      <c r="O211" s="311"/>
    </row>
    <row r="212" spans="1:15" ht="15" hidden="1" customHeight="1">
      <c r="B212" s="66"/>
      <c r="C212" s="25" t="s">
        <v>181</v>
      </c>
      <c r="D212" s="263" t="s">
        <v>850</v>
      </c>
      <c r="E212" s="20">
        <v>99.18471755520936</v>
      </c>
      <c r="F212" s="20">
        <v>100</v>
      </c>
      <c r="G212" s="20">
        <v>100</v>
      </c>
      <c r="H212" s="20">
        <v>100</v>
      </c>
      <c r="I212" s="20">
        <v>100</v>
      </c>
      <c r="J212" s="20">
        <v>93.75</v>
      </c>
      <c r="K212" s="20">
        <v>100</v>
      </c>
      <c r="L212" s="20">
        <v>100</v>
      </c>
      <c r="M212" s="153"/>
      <c r="N212" s="153"/>
      <c r="O212" s="311"/>
    </row>
    <row r="213" spans="1:15" ht="15" hidden="1" customHeight="1">
      <c r="B213" s="66"/>
      <c r="C213" s="25" t="s">
        <v>182</v>
      </c>
      <c r="D213" s="263" t="s">
        <v>863</v>
      </c>
      <c r="E213" s="20">
        <v>93.650144746375005</v>
      </c>
      <c r="F213" s="20">
        <v>91.666666666666671</v>
      </c>
      <c r="G213" s="20">
        <v>91.666666666666671</v>
      </c>
      <c r="H213" s="20">
        <v>91.666666666666671</v>
      </c>
      <c r="I213" s="20">
        <v>91.666666666666671</v>
      </c>
      <c r="J213" s="20">
        <v>100</v>
      </c>
      <c r="K213" s="20">
        <v>100</v>
      </c>
      <c r="L213" s="20">
        <v>91.666666666666671</v>
      </c>
      <c r="M213" s="153"/>
      <c r="N213" s="153"/>
      <c r="O213" s="311"/>
    </row>
    <row r="214" spans="1:15" ht="15" hidden="1" customHeight="1">
      <c r="A214" s="738"/>
      <c r="B214" s="74"/>
      <c r="C214" s="309" t="s">
        <v>1144</v>
      </c>
      <c r="D214" s="310" t="s">
        <v>1000</v>
      </c>
      <c r="E214" s="47">
        <v>97.653243137420134</v>
      </c>
      <c r="F214" s="47">
        <v>97.252747252747255</v>
      </c>
      <c r="G214" s="47">
        <v>97.802197802197796</v>
      </c>
      <c r="H214" s="47">
        <v>97.527472527472526</v>
      </c>
      <c r="I214" s="47">
        <v>98.626373626373621</v>
      </c>
      <c r="J214" s="47">
        <v>98.901098901098905</v>
      </c>
      <c r="K214" s="47">
        <v>97.19101123595506</v>
      </c>
      <c r="L214" s="47">
        <v>96.111111111111114</v>
      </c>
      <c r="M214" s="153"/>
      <c r="N214" s="153"/>
      <c r="O214" s="311"/>
    </row>
    <row r="215" spans="1:15" ht="15" hidden="1" customHeight="1">
      <c r="B215" s="66" t="s">
        <v>1151</v>
      </c>
      <c r="C215" s="25" t="s">
        <v>183</v>
      </c>
      <c r="D215" s="263" t="s">
        <v>857</v>
      </c>
      <c r="E215" s="20">
        <v>98.0414041459223</v>
      </c>
      <c r="F215" s="20">
        <v>100</v>
      </c>
      <c r="G215" s="20">
        <v>100</v>
      </c>
      <c r="H215" s="20">
        <v>93.75</v>
      </c>
      <c r="I215" s="20">
        <v>97.916666666666671</v>
      </c>
      <c r="J215" s="20">
        <v>97.916666666666671</v>
      </c>
      <c r="K215" s="20">
        <v>97.916666666666671</v>
      </c>
      <c r="L215" s="20">
        <v>97.916666666666671</v>
      </c>
      <c r="M215" s="153"/>
      <c r="N215" s="153"/>
      <c r="O215" s="311"/>
    </row>
    <row r="216" spans="1:15" ht="15" hidden="1" customHeight="1">
      <c r="B216" s="66"/>
      <c r="C216" s="25" t="s">
        <v>184</v>
      </c>
      <c r="D216" s="263" t="s">
        <v>864</v>
      </c>
      <c r="E216" s="20">
        <v>96.293548338108494</v>
      </c>
      <c r="F216" s="20">
        <v>92.5</v>
      </c>
      <c r="G216" s="20">
        <v>92.5</v>
      </c>
      <c r="H216" s="20">
        <v>97.5</v>
      </c>
      <c r="I216" s="20">
        <v>100</v>
      </c>
      <c r="J216" s="20">
        <v>100</v>
      </c>
      <c r="K216" s="20">
        <v>92.5</v>
      </c>
      <c r="L216" s="20">
        <v>100</v>
      </c>
      <c r="M216" s="153"/>
      <c r="N216" s="153"/>
      <c r="O216" s="311"/>
    </row>
    <row r="217" spans="1:15" ht="15" hidden="1" customHeight="1">
      <c r="B217" s="66"/>
      <c r="C217" s="25" t="s">
        <v>185</v>
      </c>
      <c r="D217" s="263" t="s">
        <v>846</v>
      </c>
      <c r="E217" s="20">
        <v>98.729177136158711</v>
      </c>
      <c r="F217" s="20">
        <v>96.875</v>
      </c>
      <c r="G217" s="20">
        <v>100</v>
      </c>
      <c r="H217" s="20">
        <v>100</v>
      </c>
      <c r="I217" s="20">
        <v>100</v>
      </c>
      <c r="J217" s="20">
        <v>100</v>
      </c>
      <c r="K217" s="20">
        <v>96.428571428571431</v>
      </c>
      <c r="L217" s="20">
        <v>96.428571428571431</v>
      </c>
      <c r="M217" s="153"/>
      <c r="N217" s="153"/>
      <c r="O217" s="311"/>
    </row>
    <row r="218" spans="1:15" ht="15" hidden="1" customHeight="1">
      <c r="B218" s="66"/>
      <c r="C218" s="25" t="s">
        <v>186</v>
      </c>
      <c r="D218" s="263" t="s">
        <v>861</v>
      </c>
      <c r="E218" s="20">
        <v>99.701188393337489</v>
      </c>
      <c r="F218" s="20">
        <v>100</v>
      </c>
      <c r="G218" s="20">
        <v>100</v>
      </c>
      <c r="H218" s="20">
        <v>100</v>
      </c>
      <c r="I218" s="20">
        <v>100</v>
      </c>
      <c r="J218" s="20">
        <v>100</v>
      </c>
      <c r="K218" s="20">
        <v>97.222222222222229</v>
      </c>
      <c r="L218" s="20">
        <v>100</v>
      </c>
      <c r="M218" s="153"/>
      <c r="N218" s="153"/>
      <c r="O218" s="311"/>
    </row>
    <row r="219" spans="1:15" ht="15" hidden="1" customHeight="1">
      <c r="B219" s="66"/>
      <c r="C219" s="25" t="s">
        <v>187</v>
      </c>
      <c r="D219" s="263" t="s">
        <v>850</v>
      </c>
      <c r="E219" s="20">
        <v>100</v>
      </c>
      <c r="F219" s="20">
        <v>100</v>
      </c>
      <c r="G219" s="20">
        <v>100</v>
      </c>
      <c r="H219" s="20">
        <v>100</v>
      </c>
      <c r="I219" s="20">
        <v>100</v>
      </c>
      <c r="J219" s="20">
        <v>100</v>
      </c>
      <c r="K219" s="20">
        <v>100</v>
      </c>
      <c r="L219" s="20">
        <v>100</v>
      </c>
      <c r="M219" s="153"/>
      <c r="N219" s="153"/>
      <c r="O219" s="311"/>
    </row>
    <row r="220" spans="1:15" ht="15" hidden="1" customHeight="1">
      <c r="B220" s="66"/>
      <c r="C220" s="25" t="s">
        <v>197</v>
      </c>
      <c r="D220" s="263" t="s">
        <v>865</v>
      </c>
      <c r="E220" s="20">
        <v>99.462139108007491</v>
      </c>
      <c r="F220" s="20">
        <v>100</v>
      </c>
      <c r="G220" s="20">
        <v>100</v>
      </c>
      <c r="H220" s="20">
        <v>100</v>
      </c>
      <c r="I220" s="20">
        <v>100</v>
      </c>
      <c r="J220" s="20">
        <v>100</v>
      </c>
      <c r="K220" s="20">
        <v>95</v>
      </c>
      <c r="L220" s="20">
        <v>100</v>
      </c>
      <c r="M220" s="153"/>
      <c r="N220" s="153"/>
      <c r="O220" s="311"/>
    </row>
    <row r="221" spans="1:15" ht="15" hidden="1" customHeight="1">
      <c r="B221" s="66"/>
      <c r="C221" s="25" t="s">
        <v>188</v>
      </c>
      <c r="D221" s="263" t="s">
        <v>850</v>
      </c>
      <c r="E221" s="20">
        <v>97.329072394494446</v>
      </c>
      <c r="F221" s="20">
        <v>100</v>
      </c>
      <c r="G221" s="20">
        <v>100</v>
      </c>
      <c r="H221" s="20">
        <v>100</v>
      </c>
      <c r="I221" s="20">
        <v>87.5</v>
      </c>
      <c r="J221" s="20">
        <v>100</v>
      </c>
      <c r="K221" s="20">
        <v>100</v>
      </c>
      <c r="L221" s="20">
        <v>93.75</v>
      </c>
      <c r="M221" s="153"/>
      <c r="N221" s="153"/>
      <c r="O221" s="311"/>
    </row>
    <row r="222" spans="1:15" ht="15" hidden="1" customHeight="1">
      <c r="B222" s="66"/>
      <c r="C222" s="25" t="s">
        <v>189</v>
      </c>
      <c r="D222" s="263" t="s">
        <v>846</v>
      </c>
      <c r="E222" s="20">
        <v>100</v>
      </c>
      <c r="F222" s="20">
        <v>100</v>
      </c>
      <c r="G222" s="20">
        <v>100</v>
      </c>
      <c r="H222" s="20">
        <v>100</v>
      </c>
      <c r="I222" s="20">
        <v>100</v>
      </c>
      <c r="J222" s="20">
        <v>100</v>
      </c>
      <c r="K222" s="20">
        <v>100</v>
      </c>
      <c r="L222" s="20">
        <v>100</v>
      </c>
      <c r="M222" s="153"/>
      <c r="N222" s="153"/>
      <c r="O222" s="311"/>
    </row>
    <row r="223" spans="1:15" ht="15" hidden="1" customHeight="1">
      <c r="B223" s="66"/>
      <c r="C223" s="25" t="s">
        <v>190</v>
      </c>
      <c r="D223" s="263" t="s">
        <v>865</v>
      </c>
      <c r="E223" s="20">
        <v>91.712046656852365</v>
      </c>
      <c r="F223" s="20">
        <v>95</v>
      </c>
      <c r="G223" s="20">
        <v>95</v>
      </c>
      <c r="H223" s="20">
        <v>90</v>
      </c>
      <c r="I223" s="20">
        <v>95</v>
      </c>
      <c r="J223" s="20">
        <v>95</v>
      </c>
      <c r="K223" s="20">
        <v>90</v>
      </c>
      <c r="L223" s="20">
        <v>80</v>
      </c>
      <c r="M223" s="153"/>
      <c r="N223" s="153"/>
      <c r="O223" s="311"/>
    </row>
    <row r="224" spans="1:15" ht="15" hidden="1" customHeight="1">
      <c r="B224" s="66"/>
      <c r="C224" s="25" t="s">
        <v>191</v>
      </c>
      <c r="D224" s="263" t="s">
        <v>863</v>
      </c>
      <c r="E224" s="20">
        <v>92.056592047873835</v>
      </c>
      <c r="F224" s="20">
        <v>83.333333333333329</v>
      </c>
      <c r="G224" s="20">
        <v>83.333333333333329</v>
      </c>
      <c r="H224" s="20">
        <v>100</v>
      </c>
      <c r="I224" s="20">
        <v>100</v>
      </c>
      <c r="J224" s="20">
        <v>100</v>
      </c>
      <c r="K224" s="20">
        <v>100</v>
      </c>
      <c r="L224" s="20">
        <v>83.333333333333329</v>
      </c>
      <c r="M224" s="153"/>
      <c r="N224" s="153"/>
      <c r="O224" s="311"/>
    </row>
    <row r="225" spans="1:15" ht="15" hidden="1" customHeight="1">
      <c r="B225" s="66"/>
      <c r="C225" s="25" t="s">
        <v>192</v>
      </c>
      <c r="D225" s="263" t="s">
        <v>850</v>
      </c>
      <c r="E225" s="20">
        <v>95.586048612016512</v>
      </c>
      <c r="F225" s="20">
        <v>93.75</v>
      </c>
      <c r="G225" s="20">
        <v>100</v>
      </c>
      <c r="H225" s="20">
        <v>93.75</v>
      </c>
      <c r="I225" s="20">
        <v>100</v>
      </c>
      <c r="J225" s="20">
        <v>93.75</v>
      </c>
      <c r="K225" s="20">
        <v>100</v>
      </c>
      <c r="L225" s="20">
        <v>87.5</v>
      </c>
      <c r="M225" s="153"/>
      <c r="N225" s="153"/>
      <c r="O225" s="311"/>
    </row>
    <row r="226" spans="1:15" ht="15" hidden="1" customHeight="1">
      <c r="B226" s="66"/>
      <c r="C226" s="25" t="s">
        <v>193</v>
      </c>
      <c r="D226" s="263" t="s">
        <v>850</v>
      </c>
      <c r="E226" s="20">
        <v>95.473679689182646</v>
      </c>
      <c r="F226" s="20">
        <v>93.75</v>
      </c>
      <c r="G226" s="20">
        <v>93.75</v>
      </c>
      <c r="H226" s="20">
        <v>93.75</v>
      </c>
      <c r="I226" s="20">
        <v>100</v>
      </c>
      <c r="J226" s="20">
        <v>100</v>
      </c>
      <c r="K226" s="20">
        <v>93.75</v>
      </c>
      <c r="L226" s="20">
        <v>93.75</v>
      </c>
      <c r="M226" s="153"/>
      <c r="N226" s="153"/>
      <c r="O226" s="311"/>
    </row>
    <row r="227" spans="1:15" ht="15" hidden="1" customHeight="1">
      <c r="B227" s="66"/>
      <c r="C227" s="25" t="s">
        <v>194</v>
      </c>
      <c r="D227" s="263" t="s">
        <v>850</v>
      </c>
      <c r="E227" s="20">
        <v>99.091602755607965</v>
      </c>
      <c r="F227" s="20">
        <v>100</v>
      </c>
      <c r="G227" s="20">
        <v>100</v>
      </c>
      <c r="H227" s="20">
        <v>100</v>
      </c>
      <c r="I227" s="20">
        <v>93.75</v>
      </c>
      <c r="J227" s="20">
        <v>100</v>
      </c>
      <c r="K227" s="20">
        <v>100</v>
      </c>
      <c r="L227" s="20">
        <v>100</v>
      </c>
      <c r="M227" s="153"/>
      <c r="N227" s="153"/>
      <c r="O227" s="311"/>
    </row>
    <row r="228" spans="1:15" ht="15" hidden="1" customHeight="1">
      <c r="B228" s="66"/>
      <c r="C228" s="25" t="s">
        <v>195</v>
      </c>
      <c r="D228" s="263" t="s">
        <v>862</v>
      </c>
      <c r="E228" s="20">
        <v>96.843765852949218</v>
      </c>
      <c r="F228" s="20">
        <v>96.428571428571431</v>
      </c>
      <c r="G228" s="20">
        <v>96.428571428571431</v>
      </c>
      <c r="H228" s="20">
        <v>96.428571428571431</v>
      </c>
      <c r="I228" s="20">
        <v>100</v>
      </c>
      <c r="J228" s="20">
        <v>96.428571428571431</v>
      </c>
      <c r="K228" s="20">
        <v>100</v>
      </c>
      <c r="L228" s="20">
        <v>92.857142857142861</v>
      </c>
      <c r="M228" s="153"/>
      <c r="N228" s="153"/>
      <c r="O228" s="311"/>
    </row>
    <row r="229" spans="1:15" ht="15" hidden="1" customHeight="1">
      <c r="B229" s="66"/>
      <c r="C229" s="25" t="s">
        <v>196</v>
      </c>
      <c r="D229" s="263" t="s">
        <v>850</v>
      </c>
      <c r="E229" s="20">
        <v>100</v>
      </c>
      <c r="F229" s="20">
        <v>100</v>
      </c>
      <c r="G229" s="20">
        <v>100</v>
      </c>
      <c r="H229" s="20">
        <v>100</v>
      </c>
      <c r="I229" s="20">
        <v>100</v>
      </c>
      <c r="J229" s="20">
        <v>100</v>
      </c>
      <c r="K229" s="20">
        <v>100</v>
      </c>
      <c r="L229" s="20">
        <v>100</v>
      </c>
      <c r="M229" s="153"/>
      <c r="N229" s="153"/>
      <c r="O229" s="311"/>
    </row>
    <row r="230" spans="1:15" ht="15" hidden="1" customHeight="1">
      <c r="A230" s="738"/>
      <c r="B230" s="74"/>
      <c r="C230" s="309" t="s">
        <v>1144</v>
      </c>
      <c r="D230" s="310" t="s">
        <v>1009</v>
      </c>
      <c r="E230" s="47">
        <v>94.90643717027659</v>
      </c>
      <c r="F230" s="47">
        <v>93.258426966292134</v>
      </c>
      <c r="G230" s="47">
        <v>92.977528089887642</v>
      </c>
      <c r="H230" s="47">
        <v>95.50561797752809</v>
      </c>
      <c r="I230" s="47">
        <v>97.752808988764045</v>
      </c>
      <c r="J230" s="47">
        <v>96.590909090909093</v>
      </c>
      <c r="K230" s="47">
        <v>95.786516853932582</v>
      </c>
      <c r="L230" s="47">
        <v>93.539325842696627</v>
      </c>
      <c r="M230" s="153"/>
      <c r="N230" s="153"/>
      <c r="O230" s="311"/>
    </row>
    <row r="231" spans="1:15" ht="15" hidden="1" customHeight="1">
      <c r="B231" s="66" t="s">
        <v>1152</v>
      </c>
      <c r="C231" s="25" t="s">
        <v>198</v>
      </c>
      <c r="D231" s="263" t="s">
        <v>868</v>
      </c>
      <c r="E231" s="20">
        <v>93.553391348909656</v>
      </c>
      <c r="F231" s="20">
        <v>95.454545454545453</v>
      </c>
      <c r="G231" s="20">
        <v>90.909090909090907</v>
      </c>
      <c r="H231" s="20">
        <v>95.454545454545453</v>
      </c>
      <c r="I231" s="20">
        <v>95.454545454545453</v>
      </c>
      <c r="J231" s="20">
        <v>95</v>
      </c>
      <c r="K231" s="20">
        <v>95.454545454545453</v>
      </c>
      <c r="L231" s="20">
        <v>88.63636363636364</v>
      </c>
      <c r="M231" s="153"/>
      <c r="N231" s="153"/>
      <c r="O231" s="311"/>
    </row>
    <row r="232" spans="1:15" ht="15" hidden="1" customHeight="1">
      <c r="B232" s="66"/>
      <c r="C232" s="25" t="s">
        <v>199</v>
      </c>
      <c r="D232" s="263" t="s">
        <v>864</v>
      </c>
      <c r="E232" s="20">
        <v>95.358351946479402</v>
      </c>
      <c r="F232" s="20">
        <v>90</v>
      </c>
      <c r="G232" s="20">
        <v>97.5</v>
      </c>
      <c r="H232" s="20">
        <v>95</v>
      </c>
      <c r="I232" s="20">
        <v>100</v>
      </c>
      <c r="J232" s="20">
        <v>95</v>
      </c>
      <c r="K232" s="20">
        <v>95</v>
      </c>
      <c r="L232" s="20">
        <v>95</v>
      </c>
      <c r="M232" s="153"/>
      <c r="N232" s="153"/>
      <c r="O232" s="311"/>
    </row>
    <row r="233" spans="1:15" ht="15" hidden="1" customHeight="1">
      <c r="B233" s="66"/>
      <c r="C233" s="25" t="s">
        <v>200</v>
      </c>
      <c r="D233" s="263" t="s">
        <v>846</v>
      </c>
      <c r="E233" s="20">
        <v>93.550120783604143</v>
      </c>
      <c r="F233" s="20">
        <v>93.75</v>
      </c>
      <c r="G233" s="20">
        <v>93.75</v>
      </c>
      <c r="H233" s="20">
        <v>96.875</v>
      </c>
      <c r="I233" s="20">
        <v>100</v>
      </c>
      <c r="J233" s="20">
        <v>96.875</v>
      </c>
      <c r="K233" s="20">
        <v>87.5</v>
      </c>
      <c r="L233" s="20">
        <v>84.375</v>
      </c>
      <c r="M233" s="153"/>
      <c r="N233" s="153"/>
      <c r="O233" s="311"/>
    </row>
    <row r="234" spans="1:15" ht="15" hidden="1" customHeight="1">
      <c r="B234" s="66"/>
      <c r="C234" s="25" t="s">
        <v>201</v>
      </c>
      <c r="D234" s="263" t="s">
        <v>850</v>
      </c>
      <c r="E234" s="20">
        <v>94.780599951710087</v>
      </c>
      <c r="F234" s="20">
        <v>100</v>
      </c>
      <c r="G234" s="20">
        <v>93.75</v>
      </c>
      <c r="H234" s="20">
        <v>93.75</v>
      </c>
      <c r="I234" s="20">
        <v>100</v>
      </c>
      <c r="J234" s="20">
        <v>100</v>
      </c>
      <c r="K234" s="20">
        <v>93.75</v>
      </c>
      <c r="L234" s="20">
        <v>81.25</v>
      </c>
      <c r="M234" s="153"/>
      <c r="N234" s="153"/>
      <c r="O234" s="311"/>
    </row>
    <row r="235" spans="1:15" ht="15" hidden="1" customHeight="1">
      <c r="B235" s="66"/>
      <c r="C235" s="25" t="s">
        <v>203</v>
      </c>
      <c r="D235" s="263" t="s">
        <v>850</v>
      </c>
      <c r="E235" s="20">
        <v>100</v>
      </c>
      <c r="F235" s="20">
        <v>100</v>
      </c>
      <c r="G235" s="20">
        <v>100</v>
      </c>
      <c r="H235" s="20">
        <v>100</v>
      </c>
      <c r="I235" s="20">
        <v>100</v>
      </c>
      <c r="J235" s="20">
        <v>100</v>
      </c>
      <c r="K235" s="20">
        <v>100</v>
      </c>
      <c r="L235" s="20">
        <v>100</v>
      </c>
      <c r="M235" s="153"/>
      <c r="N235" s="153"/>
      <c r="O235" s="311"/>
    </row>
    <row r="236" spans="1:15" ht="15" hidden="1" customHeight="1">
      <c r="B236" s="66"/>
      <c r="C236" s="25" t="s">
        <v>202</v>
      </c>
      <c r="D236" s="263" t="s">
        <v>865</v>
      </c>
      <c r="E236" s="20">
        <v>97.002236044601361</v>
      </c>
      <c r="F236" s="20">
        <v>100</v>
      </c>
      <c r="G236" s="20">
        <v>95</v>
      </c>
      <c r="H236" s="20">
        <v>95</v>
      </c>
      <c r="I236" s="20">
        <v>95</v>
      </c>
      <c r="J236" s="20">
        <v>100</v>
      </c>
      <c r="K236" s="20">
        <v>100</v>
      </c>
      <c r="L236" s="20">
        <v>95</v>
      </c>
      <c r="M236" s="153"/>
      <c r="N236" s="153"/>
      <c r="O236" s="311"/>
    </row>
    <row r="237" spans="1:15" ht="15" hidden="1" customHeight="1">
      <c r="B237" s="66"/>
      <c r="C237" s="25" t="s">
        <v>204</v>
      </c>
      <c r="D237" s="263" t="s">
        <v>850</v>
      </c>
      <c r="E237" s="20">
        <v>81.500277841789554</v>
      </c>
      <c r="F237" s="20">
        <v>75</v>
      </c>
      <c r="G237" s="20">
        <v>75</v>
      </c>
      <c r="H237" s="20">
        <v>75</v>
      </c>
      <c r="I237" s="20">
        <v>87.5</v>
      </c>
      <c r="J237" s="20">
        <v>87.5</v>
      </c>
      <c r="K237" s="20">
        <v>87.5</v>
      </c>
      <c r="L237" s="20">
        <v>87.5</v>
      </c>
      <c r="M237" s="153"/>
      <c r="N237" s="153"/>
      <c r="O237" s="311"/>
    </row>
    <row r="238" spans="1:15" ht="15" hidden="1" customHeight="1">
      <c r="B238" s="66"/>
      <c r="C238" s="25" t="s">
        <v>205</v>
      </c>
      <c r="D238" s="263" t="s">
        <v>850</v>
      </c>
      <c r="E238" s="20">
        <v>92.297681249664819</v>
      </c>
      <c r="F238" s="20">
        <v>87.5</v>
      </c>
      <c r="G238" s="20">
        <v>87.5</v>
      </c>
      <c r="H238" s="20">
        <v>93.75</v>
      </c>
      <c r="I238" s="20">
        <v>93.75</v>
      </c>
      <c r="J238" s="20">
        <v>93.75</v>
      </c>
      <c r="K238" s="20">
        <v>100</v>
      </c>
      <c r="L238" s="20">
        <v>93.75</v>
      </c>
      <c r="M238" s="153"/>
      <c r="N238" s="153"/>
      <c r="O238" s="311"/>
    </row>
    <row r="239" spans="1:15" ht="15" hidden="1" customHeight="1">
      <c r="B239" s="66"/>
      <c r="C239" s="25" t="s">
        <v>206</v>
      </c>
      <c r="D239" s="263" t="s">
        <v>850</v>
      </c>
      <c r="E239" s="20">
        <v>100</v>
      </c>
      <c r="F239" s="20">
        <v>100</v>
      </c>
      <c r="G239" s="20">
        <v>100</v>
      </c>
      <c r="H239" s="20">
        <v>100</v>
      </c>
      <c r="I239" s="20">
        <v>100</v>
      </c>
      <c r="J239" s="20">
        <v>100</v>
      </c>
      <c r="K239" s="20">
        <v>100</v>
      </c>
      <c r="L239" s="20">
        <v>100</v>
      </c>
      <c r="M239" s="153"/>
      <c r="N239" s="153"/>
      <c r="O239" s="311"/>
    </row>
    <row r="240" spans="1:15" ht="15" hidden="1" customHeight="1">
      <c r="B240" s="66"/>
      <c r="C240" s="25" t="s">
        <v>207</v>
      </c>
      <c r="D240" s="263" t="s">
        <v>850</v>
      </c>
      <c r="E240" s="20">
        <v>100</v>
      </c>
      <c r="F240" s="20">
        <v>100</v>
      </c>
      <c r="G240" s="20">
        <v>100</v>
      </c>
      <c r="H240" s="20">
        <v>100</v>
      </c>
      <c r="I240" s="20">
        <v>100</v>
      </c>
      <c r="J240" s="20">
        <v>100</v>
      </c>
      <c r="K240" s="20">
        <v>100</v>
      </c>
      <c r="L240" s="20">
        <v>100</v>
      </c>
      <c r="M240" s="153"/>
      <c r="N240" s="153"/>
      <c r="O240" s="311"/>
    </row>
    <row r="241" spans="1:15" ht="15" hidden="1" customHeight="1">
      <c r="B241" s="66"/>
      <c r="C241" s="25" t="s">
        <v>208</v>
      </c>
      <c r="D241" s="263" t="s">
        <v>863</v>
      </c>
      <c r="E241" s="20">
        <v>98.646418005372723</v>
      </c>
      <c r="F241" s="20">
        <v>91.666666666666671</v>
      </c>
      <c r="G241" s="20">
        <v>100</v>
      </c>
      <c r="H241" s="20">
        <v>100</v>
      </c>
      <c r="I241" s="20">
        <v>100</v>
      </c>
      <c r="J241" s="20">
        <v>100</v>
      </c>
      <c r="K241" s="20">
        <v>100</v>
      </c>
      <c r="L241" s="20">
        <v>100</v>
      </c>
      <c r="M241" s="153"/>
      <c r="N241" s="153"/>
      <c r="O241" s="311"/>
    </row>
    <row r="242" spans="1:15" ht="15" hidden="1" customHeight="1">
      <c r="B242" s="66"/>
      <c r="C242" s="25" t="s">
        <v>209</v>
      </c>
      <c r="D242" s="263" t="s">
        <v>850</v>
      </c>
      <c r="E242" s="20">
        <v>98.369435110418749</v>
      </c>
      <c r="F242" s="20">
        <v>100</v>
      </c>
      <c r="G242" s="20">
        <v>100</v>
      </c>
      <c r="H242" s="20">
        <v>100</v>
      </c>
      <c r="I242" s="20">
        <v>100</v>
      </c>
      <c r="J242" s="20">
        <v>87.5</v>
      </c>
      <c r="K242" s="20">
        <v>100</v>
      </c>
      <c r="L242" s="20">
        <v>100</v>
      </c>
      <c r="M242" s="153"/>
      <c r="N242" s="153"/>
      <c r="O242" s="311"/>
    </row>
    <row r="243" spans="1:15" ht="15" hidden="1" customHeight="1">
      <c r="B243" s="66"/>
      <c r="C243" s="25" t="s">
        <v>210</v>
      </c>
      <c r="D243" s="263" t="s">
        <v>850</v>
      </c>
      <c r="E243" s="20">
        <v>88.91024964138542</v>
      </c>
      <c r="F243" s="20">
        <v>87.5</v>
      </c>
      <c r="G243" s="20">
        <v>75</v>
      </c>
      <c r="H243" s="20">
        <v>87.5</v>
      </c>
      <c r="I243" s="20">
        <v>100</v>
      </c>
      <c r="J243" s="20">
        <v>100</v>
      </c>
      <c r="K243" s="20">
        <v>81.25</v>
      </c>
      <c r="L243" s="20">
        <v>93.75</v>
      </c>
      <c r="M243" s="153"/>
      <c r="N243" s="153"/>
      <c r="O243" s="311"/>
    </row>
    <row r="244" spans="1:15" ht="15" hidden="1" customHeight="1">
      <c r="B244" s="66"/>
      <c r="C244" s="25" t="s">
        <v>211</v>
      </c>
      <c r="D244" s="263" t="s">
        <v>865</v>
      </c>
      <c r="E244" s="20">
        <v>99.316693506622784</v>
      </c>
      <c r="F244" s="20">
        <v>100</v>
      </c>
      <c r="G244" s="20">
        <v>100</v>
      </c>
      <c r="H244" s="20">
        <v>100</v>
      </c>
      <c r="I244" s="20">
        <v>100</v>
      </c>
      <c r="J244" s="20">
        <v>100</v>
      </c>
      <c r="K244" s="20">
        <v>100</v>
      </c>
      <c r="L244" s="20">
        <v>95</v>
      </c>
      <c r="M244" s="153"/>
      <c r="N244" s="153"/>
      <c r="O244" s="311"/>
    </row>
    <row r="245" spans="1:15" ht="15" hidden="1" customHeight="1">
      <c r="B245" s="66"/>
      <c r="C245" s="25" t="s">
        <v>212</v>
      </c>
      <c r="D245" s="263" t="s">
        <v>862</v>
      </c>
      <c r="E245" s="20">
        <v>100</v>
      </c>
      <c r="F245" s="20">
        <v>100</v>
      </c>
      <c r="G245" s="20">
        <v>100</v>
      </c>
      <c r="H245" s="20">
        <v>100</v>
      </c>
      <c r="I245" s="20">
        <v>100</v>
      </c>
      <c r="J245" s="20">
        <v>100</v>
      </c>
      <c r="K245" s="20">
        <v>100</v>
      </c>
      <c r="L245" s="20">
        <v>100</v>
      </c>
      <c r="M245" s="153"/>
      <c r="N245" s="153"/>
      <c r="O245" s="311"/>
    </row>
    <row r="246" spans="1:15" ht="15" hidden="1" customHeight="1">
      <c r="B246" s="66"/>
      <c r="C246" s="25" t="s">
        <v>213</v>
      </c>
      <c r="D246" s="263" t="s">
        <v>850</v>
      </c>
      <c r="E246" s="20">
        <v>81.397426342870048</v>
      </c>
      <c r="F246" s="20">
        <v>62.5</v>
      </c>
      <c r="G246" s="20">
        <v>62.5</v>
      </c>
      <c r="H246" s="20">
        <v>87.5</v>
      </c>
      <c r="I246" s="20">
        <v>93.75</v>
      </c>
      <c r="J246" s="20">
        <v>93.75</v>
      </c>
      <c r="K246" s="20">
        <v>93.75</v>
      </c>
      <c r="L246" s="20">
        <v>87.5</v>
      </c>
      <c r="M246" s="153"/>
      <c r="N246" s="153"/>
      <c r="O246" s="311"/>
    </row>
    <row r="247" spans="1:15" ht="15" hidden="1" customHeight="1">
      <c r="B247" s="66"/>
      <c r="C247" s="25" t="s">
        <v>214</v>
      </c>
      <c r="D247" s="263" t="s">
        <v>850</v>
      </c>
      <c r="E247" s="20">
        <v>97.2611338148469</v>
      </c>
      <c r="F247" s="20">
        <v>93.75</v>
      </c>
      <c r="G247" s="20">
        <v>100</v>
      </c>
      <c r="H247" s="20">
        <v>100</v>
      </c>
      <c r="I247" s="20">
        <v>93.75</v>
      </c>
      <c r="J247" s="20">
        <v>93.75</v>
      </c>
      <c r="K247" s="20">
        <v>100</v>
      </c>
      <c r="L247" s="20">
        <v>100</v>
      </c>
      <c r="M247" s="153"/>
      <c r="N247" s="153"/>
      <c r="O247" s="311"/>
    </row>
    <row r="248" spans="1:15" ht="15" hidden="1" customHeight="1">
      <c r="A248" s="738"/>
      <c r="B248" s="74"/>
      <c r="C248" s="309" t="s">
        <v>1144</v>
      </c>
      <c r="D248" s="310" t="s">
        <v>851</v>
      </c>
      <c r="E248" s="47">
        <v>93.494916383600611</v>
      </c>
      <c r="F248" s="47">
        <v>92.10526315789474</v>
      </c>
      <c r="G248" s="47">
        <v>92.10526315789474</v>
      </c>
      <c r="H248" s="47">
        <v>91.44736842105263</v>
      </c>
      <c r="I248" s="47">
        <v>97.368421052631575</v>
      </c>
      <c r="J248" s="47">
        <v>95.723684210526315</v>
      </c>
      <c r="K248" s="47">
        <v>96.05263157894737</v>
      </c>
      <c r="L248" s="47">
        <v>90.78947368421052</v>
      </c>
      <c r="M248" s="153"/>
      <c r="N248" s="153"/>
      <c r="O248" s="311"/>
    </row>
    <row r="249" spans="1:15" ht="15" hidden="1" customHeight="1">
      <c r="B249" s="66" t="s">
        <v>1153</v>
      </c>
      <c r="C249" s="25" t="s">
        <v>1</v>
      </c>
      <c r="D249" s="263" t="s">
        <v>951</v>
      </c>
      <c r="E249" s="20">
        <v>92.034177821173941</v>
      </c>
      <c r="F249" s="20">
        <v>90.277777777777771</v>
      </c>
      <c r="G249" s="20">
        <v>90.277777777777771</v>
      </c>
      <c r="H249" s="20">
        <v>88.888888888888886</v>
      </c>
      <c r="I249" s="20">
        <v>96.759259259259252</v>
      </c>
      <c r="J249" s="20">
        <v>95.370370370370367</v>
      </c>
      <c r="K249" s="20">
        <v>95.833333333333329</v>
      </c>
      <c r="L249" s="20">
        <v>88.425925925925924</v>
      </c>
      <c r="M249" s="153"/>
      <c r="N249" s="153"/>
      <c r="O249" s="311"/>
    </row>
    <row r="250" spans="1:15" ht="15" hidden="1" customHeight="1">
      <c r="B250" s="67"/>
      <c r="C250" s="27" t="s">
        <v>215</v>
      </c>
      <c r="D250" s="315" t="s">
        <v>941</v>
      </c>
      <c r="E250" s="29">
        <v>97.080365582284244</v>
      </c>
      <c r="F250" s="29">
        <v>96.590909090909093</v>
      </c>
      <c r="G250" s="29">
        <v>96.590909090909093</v>
      </c>
      <c r="H250" s="29">
        <v>97.727272727272734</v>
      </c>
      <c r="I250" s="29">
        <v>98.86363636363636</v>
      </c>
      <c r="J250" s="29">
        <v>96.590909090909093</v>
      </c>
      <c r="K250" s="29">
        <v>96.590909090909093</v>
      </c>
      <c r="L250" s="29">
        <v>96.590909090909093</v>
      </c>
      <c r="M250" s="153"/>
      <c r="N250" s="153"/>
      <c r="O250" s="311"/>
    </row>
    <row r="251" spans="1:15" ht="15" hidden="1" customHeight="1"/>
    <row r="252" spans="1:15" ht="15" hidden="1" customHeight="1"/>
    <row r="253" spans="1:15" ht="15" hidden="1" customHeight="1"/>
    <row r="254" spans="1:15" ht="11.25" hidden="1" customHeight="1"/>
    <row r="255" spans="1:15" ht="11.25" hidden="1" customHeight="1"/>
    <row r="256" spans="1:15" ht="11.25" hidden="1" customHeight="1"/>
    <row r="257" ht="11.25" hidden="1" customHeight="1"/>
    <row r="258" ht="11.25" hidden="1" customHeight="1"/>
    <row r="259" ht="11.25" hidden="1" customHeight="1"/>
    <row r="260" ht="11.25" hidden="1" customHeight="1"/>
    <row r="261" ht="11.25" hidden="1" customHeight="1"/>
    <row r="262" ht="11.25" hidden="1" customHeight="1"/>
    <row r="263" ht="11.25" hidden="1" customHeight="1"/>
    <row r="264" ht="11.25" hidden="1" customHeight="1"/>
    <row r="265" ht="11.25" hidden="1" customHeight="1"/>
    <row r="266" ht="11.25" hidden="1" customHeight="1"/>
    <row r="267" ht="11.25" hidden="1" customHeight="1"/>
    <row r="268" ht="11.25" hidden="1" customHeight="1"/>
    <row r="269" ht="12" hidden="1" customHeight="1" thickBot="1"/>
  </sheetData>
  <mergeCells count="9">
    <mergeCell ref="K17:L17"/>
    <mergeCell ref="M17:O17"/>
    <mergeCell ref="B1:O1"/>
    <mergeCell ref="B16:B18"/>
    <mergeCell ref="C16:C18"/>
    <mergeCell ref="D16:O16"/>
    <mergeCell ref="D17:D18"/>
    <mergeCell ref="E17:E18"/>
    <mergeCell ref="F17:J17"/>
  </mergeCells>
  <phoneticPr fontId="23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BT252"/>
  <sheetViews>
    <sheetView zoomScaleNormal="100" workbookViewId="0">
      <selection sqref="A1:XFD1048576"/>
    </sheetView>
  </sheetViews>
  <sheetFormatPr defaultRowHeight="11.25"/>
  <cols>
    <col min="1" max="1" width="6.875" style="16" customWidth="1"/>
    <col min="2" max="2" width="11.375" style="16" customWidth="1"/>
    <col min="3" max="4" width="5" style="16" customWidth="1"/>
    <col min="5" max="5" width="5" style="121" customWidth="1"/>
    <col min="6" max="15" width="5" style="16" customWidth="1"/>
    <col min="16" max="16" width="6.25" style="16" customWidth="1"/>
    <col min="17" max="31" width="5" style="16" customWidth="1"/>
    <col min="32" max="38" width="5.625" style="16" customWidth="1"/>
    <col min="39" max="39" width="6.125" style="16" customWidth="1"/>
    <col min="40" max="61" width="5.625" style="16" customWidth="1"/>
    <col min="62" max="62" width="6.25" style="16" customWidth="1"/>
    <col min="63" max="71" width="5.625" style="16" customWidth="1"/>
    <col min="72" max="16384" width="9" style="16"/>
  </cols>
  <sheetData>
    <row r="1" spans="1:71" ht="15" customHeight="1">
      <c r="A1" s="859" t="s">
        <v>1099</v>
      </c>
      <c r="B1" s="859"/>
      <c r="C1" s="859"/>
      <c r="D1" s="859"/>
      <c r="E1" s="859"/>
      <c r="F1" s="859"/>
      <c r="G1" s="859"/>
      <c r="H1" s="859"/>
      <c r="I1" s="859"/>
      <c r="J1" s="859"/>
    </row>
    <row r="2" spans="1:71" ht="15" customHeight="1">
      <c r="F2" s="122" t="s">
        <v>1100</v>
      </c>
      <c r="G2" s="722"/>
      <c r="N2" s="122" t="s">
        <v>1100</v>
      </c>
    </row>
    <row r="3" spans="1:71" ht="15" customHeight="1">
      <c r="A3" s="123" t="s">
        <v>1101</v>
      </c>
      <c r="B3" s="123"/>
      <c r="C3" s="123"/>
      <c r="D3" s="123"/>
      <c r="E3" s="123"/>
      <c r="F3" s="125">
        <v>5</v>
      </c>
      <c r="G3" s="722"/>
      <c r="H3" s="123"/>
      <c r="I3" s="722" t="s">
        <v>1102</v>
      </c>
      <c r="N3" s="125">
        <v>9</v>
      </c>
    </row>
    <row r="4" spans="1:71" ht="15" customHeight="1">
      <c r="A4" s="123" t="s">
        <v>1103</v>
      </c>
      <c r="B4" s="123"/>
      <c r="C4" s="123"/>
      <c r="D4" s="123"/>
      <c r="E4" s="123"/>
      <c r="F4" s="125">
        <v>5</v>
      </c>
      <c r="G4" s="722"/>
      <c r="H4" s="123"/>
      <c r="I4" s="722" t="s">
        <v>1104</v>
      </c>
      <c r="N4" s="125">
        <v>5</v>
      </c>
    </row>
    <row r="5" spans="1:71" ht="15" customHeight="1">
      <c r="A5" s="123" t="s">
        <v>1105</v>
      </c>
      <c r="B5" s="123"/>
      <c r="C5" s="123"/>
      <c r="D5" s="123"/>
      <c r="E5" s="123"/>
      <c r="F5" s="125">
        <v>5</v>
      </c>
      <c r="G5" s="722"/>
      <c r="H5" s="123"/>
      <c r="I5" s="123" t="s">
        <v>1106</v>
      </c>
      <c r="J5" s="123"/>
      <c r="N5" s="125">
        <v>10</v>
      </c>
    </row>
    <row r="6" spans="1:71" ht="15" customHeight="1">
      <c r="A6" s="123" t="s">
        <v>1107</v>
      </c>
      <c r="B6" s="123"/>
      <c r="C6" s="123"/>
      <c r="D6" s="123"/>
      <c r="E6" s="123"/>
      <c r="F6" s="125">
        <v>3</v>
      </c>
      <c r="G6" s="722"/>
      <c r="H6" s="123"/>
      <c r="I6" s="123" t="s">
        <v>1108</v>
      </c>
      <c r="J6" s="123"/>
      <c r="N6" s="125">
        <v>5</v>
      </c>
    </row>
    <row r="7" spans="1:71" ht="15" customHeight="1">
      <c r="A7" s="123" t="s">
        <v>1109</v>
      </c>
      <c r="B7" s="123"/>
      <c r="C7" s="123"/>
      <c r="D7" s="123"/>
      <c r="E7" s="123"/>
      <c r="F7" s="125">
        <v>3</v>
      </c>
      <c r="G7" s="722"/>
      <c r="H7" s="123"/>
      <c r="I7" s="123" t="s">
        <v>1110</v>
      </c>
      <c r="J7" s="123"/>
      <c r="N7" s="125">
        <v>4</v>
      </c>
    </row>
    <row r="8" spans="1:71" ht="15" customHeight="1">
      <c r="A8" s="124" t="s">
        <v>1111</v>
      </c>
      <c r="B8" s="124"/>
      <c r="C8" s="124"/>
      <c r="D8" s="124"/>
      <c r="E8" s="124"/>
      <c r="F8" s="125">
        <v>3</v>
      </c>
      <c r="G8" s="722"/>
      <c r="H8" s="124"/>
      <c r="I8" s="124" t="s">
        <v>1112</v>
      </c>
      <c r="J8" s="124"/>
      <c r="N8" s="125">
        <v>5</v>
      </c>
    </row>
    <row r="9" spans="1:71" ht="15" customHeight="1">
      <c r="A9" s="722" t="s">
        <v>1113</v>
      </c>
      <c r="B9" s="722"/>
      <c r="C9" s="722"/>
      <c r="D9" s="722"/>
      <c r="E9" s="722"/>
      <c r="F9" s="125">
        <v>3</v>
      </c>
      <c r="G9" s="722"/>
      <c r="H9" s="722"/>
      <c r="I9" s="722" t="s">
        <v>1114</v>
      </c>
      <c r="J9" s="722"/>
      <c r="N9" s="125">
        <v>5</v>
      </c>
    </row>
    <row r="10" spans="1:71" ht="15" customHeight="1">
      <c r="A10" s="722" t="s">
        <v>1115</v>
      </c>
      <c r="B10" s="722"/>
      <c r="C10" s="722"/>
      <c r="D10" s="722"/>
      <c r="E10" s="722"/>
      <c r="F10" s="125">
        <v>3</v>
      </c>
      <c r="G10" s="722"/>
      <c r="H10" s="722"/>
      <c r="I10" s="722" t="s">
        <v>1116</v>
      </c>
      <c r="J10" s="722"/>
      <c r="N10" s="125">
        <v>4</v>
      </c>
    </row>
    <row r="11" spans="1:71" ht="15" customHeight="1">
      <c r="A11" s="722" t="s">
        <v>1117</v>
      </c>
      <c r="B11" s="722"/>
      <c r="C11" s="722"/>
      <c r="D11" s="722"/>
      <c r="E11" s="722"/>
      <c r="F11" s="125">
        <v>5</v>
      </c>
      <c r="G11" s="722"/>
      <c r="H11" s="722"/>
      <c r="I11" s="722" t="s">
        <v>1118</v>
      </c>
      <c r="J11" s="722"/>
      <c r="N11" s="125">
        <v>5</v>
      </c>
    </row>
    <row r="12" spans="1:71" ht="15" customHeight="1">
      <c r="A12" s="722" t="s">
        <v>1119</v>
      </c>
      <c r="B12" s="722"/>
      <c r="C12" s="722"/>
      <c r="D12" s="722"/>
      <c r="E12" s="722"/>
      <c r="F12" s="125">
        <v>5</v>
      </c>
      <c r="G12" s="722"/>
      <c r="H12" s="722"/>
      <c r="I12" s="722"/>
      <c r="J12" s="722"/>
    </row>
    <row r="13" spans="1:71" ht="15" customHeight="1">
      <c r="A13" s="722" t="s">
        <v>1120</v>
      </c>
      <c r="B13" s="722"/>
      <c r="C13" s="722"/>
      <c r="D13" s="722"/>
      <c r="E13" s="722"/>
      <c r="F13" s="125">
        <v>5</v>
      </c>
      <c r="G13" s="722"/>
      <c r="H13" s="722"/>
      <c r="I13" s="722"/>
      <c r="J13" s="722"/>
      <c r="O13" s="70"/>
    </row>
    <row r="14" spans="1:71" ht="15" customHeight="1">
      <c r="A14" s="722" t="s">
        <v>1121</v>
      </c>
      <c r="B14" s="722"/>
      <c r="C14" s="722"/>
      <c r="D14" s="722"/>
      <c r="E14" s="722"/>
      <c r="F14" s="125">
        <v>3</v>
      </c>
      <c r="G14" s="722"/>
      <c r="H14" s="722"/>
      <c r="I14" s="722"/>
      <c r="J14" s="722"/>
    </row>
    <row r="15" spans="1:71" ht="15" customHeight="1" thickBot="1">
      <c r="A15" s="121"/>
      <c r="B15" s="44"/>
      <c r="C15" s="155"/>
      <c r="D15" s="155"/>
      <c r="E15" s="155"/>
      <c r="F15" s="155"/>
      <c r="G15" s="155"/>
      <c r="H15" s="155"/>
      <c r="I15" s="155"/>
      <c r="J15" s="155"/>
    </row>
    <row r="16" spans="1:71" ht="15" customHeight="1">
      <c r="A16" s="993" t="s">
        <v>1070</v>
      </c>
      <c r="B16" s="994" t="s">
        <v>1071</v>
      </c>
      <c r="C16" s="130" t="s">
        <v>1099</v>
      </c>
      <c r="D16" s="131"/>
      <c r="E16" s="131"/>
      <c r="F16" s="131"/>
      <c r="G16" s="131"/>
      <c r="H16" s="131"/>
      <c r="I16" s="131"/>
      <c r="J16" s="131"/>
      <c r="K16" s="131"/>
      <c r="L16" s="131"/>
      <c r="M16" s="131"/>
      <c r="N16" s="131"/>
      <c r="O16" s="131"/>
      <c r="P16" s="131"/>
      <c r="Q16" s="131"/>
      <c r="R16" s="131"/>
      <c r="S16" s="131"/>
      <c r="T16" s="131"/>
      <c r="U16" s="131"/>
      <c r="V16" s="131"/>
      <c r="W16" s="131"/>
      <c r="X16" s="131"/>
      <c r="Y16" s="132"/>
      <c r="Z16" s="130" t="s">
        <v>1072</v>
      </c>
      <c r="AA16" s="131"/>
      <c r="AB16" s="131"/>
      <c r="AC16" s="131"/>
      <c r="AD16" s="131"/>
      <c r="AE16" s="131"/>
      <c r="AF16" s="131"/>
      <c r="AG16" s="131"/>
      <c r="AH16" s="131"/>
      <c r="AI16" s="131"/>
      <c r="AJ16" s="131"/>
      <c r="AK16" s="131"/>
      <c r="AL16" s="131"/>
      <c r="AM16" s="131"/>
      <c r="AN16" s="131"/>
      <c r="AO16" s="131"/>
      <c r="AP16" s="131"/>
      <c r="AQ16" s="131"/>
      <c r="AR16" s="131"/>
      <c r="AS16" s="131"/>
      <c r="AT16" s="131"/>
      <c r="AU16" s="131"/>
      <c r="AV16" s="132"/>
      <c r="AW16" s="130" t="s">
        <v>1073</v>
      </c>
      <c r="AX16" s="131"/>
      <c r="AY16" s="131"/>
      <c r="AZ16" s="131"/>
      <c r="BA16" s="131"/>
      <c r="BB16" s="131"/>
      <c r="BC16" s="131"/>
      <c r="BD16" s="131"/>
      <c r="BE16" s="131"/>
      <c r="BF16" s="131"/>
      <c r="BG16" s="131"/>
      <c r="BH16" s="131"/>
      <c r="BI16" s="131"/>
      <c r="BJ16" s="131"/>
      <c r="BK16" s="131"/>
      <c r="BL16" s="131"/>
      <c r="BM16" s="131"/>
      <c r="BN16" s="131"/>
      <c r="BO16" s="131"/>
      <c r="BP16" s="131"/>
      <c r="BQ16" s="131"/>
      <c r="BR16" s="131"/>
      <c r="BS16" s="132"/>
    </row>
    <row r="17" spans="1:72" s="237" customFormat="1" ht="27.75" customHeight="1">
      <c r="A17" s="993"/>
      <c r="B17" s="994"/>
      <c r="C17" s="1018" t="s">
        <v>1085</v>
      </c>
      <c r="D17" s="1017" t="s">
        <v>1086</v>
      </c>
      <c r="E17" s="133" t="s">
        <v>1122</v>
      </c>
      <c r="F17" s="133"/>
      <c r="G17" s="133"/>
      <c r="H17" s="133" t="s">
        <v>1123</v>
      </c>
      <c r="I17" s="133"/>
      <c r="J17" s="133"/>
      <c r="K17" s="133"/>
      <c r="L17" s="133"/>
      <c r="M17" s="133" t="s">
        <v>1124</v>
      </c>
      <c r="N17" s="133"/>
      <c r="O17" s="133"/>
      <c r="P17" s="133" t="s">
        <v>1125</v>
      </c>
      <c r="Q17" s="133" t="s">
        <v>1126</v>
      </c>
      <c r="R17" s="133"/>
      <c r="S17" s="133"/>
      <c r="T17" s="133"/>
      <c r="U17" s="133"/>
      <c r="V17" s="133"/>
      <c r="W17" s="133"/>
      <c r="X17" s="133"/>
      <c r="Y17" s="134"/>
      <c r="Z17" s="1018" t="s">
        <v>1085</v>
      </c>
      <c r="AA17" s="1017" t="s">
        <v>1086</v>
      </c>
      <c r="AB17" s="133" t="s">
        <v>1122</v>
      </c>
      <c r="AC17" s="133"/>
      <c r="AD17" s="133"/>
      <c r="AE17" s="133" t="s">
        <v>1123</v>
      </c>
      <c r="AF17" s="133"/>
      <c r="AG17" s="133"/>
      <c r="AH17" s="133"/>
      <c r="AI17" s="133"/>
      <c r="AJ17" s="133" t="s">
        <v>1124</v>
      </c>
      <c r="AK17" s="133"/>
      <c r="AL17" s="133"/>
      <c r="AM17" s="133" t="s">
        <v>1125</v>
      </c>
      <c r="AN17" s="133" t="s">
        <v>1126</v>
      </c>
      <c r="AO17" s="133"/>
      <c r="AP17" s="133"/>
      <c r="AQ17" s="133"/>
      <c r="AR17" s="133"/>
      <c r="AS17" s="133"/>
      <c r="AT17" s="133"/>
      <c r="AU17" s="133"/>
      <c r="AV17" s="134"/>
      <c r="AW17" s="1018" t="s">
        <v>1085</v>
      </c>
      <c r="AX17" s="1017" t="s">
        <v>1086</v>
      </c>
      <c r="AY17" s="133" t="s">
        <v>1122</v>
      </c>
      <c r="AZ17" s="133"/>
      <c r="BA17" s="133"/>
      <c r="BB17" s="133" t="s">
        <v>1123</v>
      </c>
      <c r="BC17" s="133"/>
      <c r="BD17" s="133"/>
      <c r="BE17" s="133"/>
      <c r="BF17" s="133"/>
      <c r="BG17" s="133" t="s">
        <v>1124</v>
      </c>
      <c r="BH17" s="133"/>
      <c r="BI17" s="133"/>
      <c r="BJ17" s="133" t="s">
        <v>1125</v>
      </c>
      <c r="BK17" s="133" t="s">
        <v>1126</v>
      </c>
      <c r="BL17" s="133"/>
      <c r="BM17" s="133"/>
      <c r="BN17" s="133"/>
      <c r="BO17" s="133"/>
      <c r="BP17" s="133"/>
      <c r="BQ17" s="133"/>
      <c r="BR17" s="133"/>
      <c r="BS17" s="134"/>
      <c r="BT17" s="237" t="s">
        <v>1127</v>
      </c>
    </row>
    <row r="18" spans="1:72" ht="15" customHeight="1">
      <c r="A18" s="993"/>
      <c r="B18" s="994"/>
      <c r="C18" s="1019"/>
      <c r="D18" s="1006"/>
      <c r="E18" s="721" t="s">
        <v>274</v>
      </c>
      <c r="F18" s="721" t="s">
        <v>275</v>
      </c>
      <c r="G18" s="721" t="s">
        <v>276</v>
      </c>
      <c r="H18" s="721" t="s">
        <v>277</v>
      </c>
      <c r="I18" s="721" t="s">
        <v>278</v>
      </c>
      <c r="J18" s="721" t="s">
        <v>279</v>
      </c>
      <c r="K18" s="721" t="s">
        <v>280</v>
      </c>
      <c r="L18" s="721" t="s">
        <v>281</v>
      </c>
      <c r="M18" s="721" t="s">
        <v>282</v>
      </c>
      <c r="N18" s="721" t="s">
        <v>283</v>
      </c>
      <c r="O18" s="721" t="s">
        <v>284</v>
      </c>
      <c r="P18" s="721" t="s">
        <v>285</v>
      </c>
      <c r="Q18" s="721" t="s">
        <v>286</v>
      </c>
      <c r="R18" s="721" t="s">
        <v>287</v>
      </c>
      <c r="S18" s="721" t="s">
        <v>288</v>
      </c>
      <c r="T18" s="721" t="s">
        <v>289</v>
      </c>
      <c r="U18" s="721" t="s">
        <v>290</v>
      </c>
      <c r="V18" s="721" t="s">
        <v>291</v>
      </c>
      <c r="W18" s="721" t="s">
        <v>292</v>
      </c>
      <c r="X18" s="721" t="s">
        <v>293</v>
      </c>
      <c r="Y18" s="723" t="s">
        <v>294</v>
      </c>
      <c r="Z18" s="1019"/>
      <c r="AA18" s="1006"/>
      <c r="AB18" s="721" t="s">
        <v>274</v>
      </c>
      <c r="AC18" s="721" t="s">
        <v>275</v>
      </c>
      <c r="AD18" s="721" t="s">
        <v>276</v>
      </c>
      <c r="AE18" s="721" t="s">
        <v>277</v>
      </c>
      <c r="AF18" s="721" t="s">
        <v>278</v>
      </c>
      <c r="AG18" s="721" t="s">
        <v>279</v>
      </c>
      <c r="AH18" s="721" t="s">
        <v>280</v>
      </c>
      <c r="AI18" s="721" t="s">
        <v>281</v>
      </c>
      <c r="AJ18" s="721" t="s">
        <v>282</v>
      </c>
      <c r="AK18" s="721" t="s">
        <v>283</v>
      </c>
      <c r="AL18" s="721" t="s">
        <v>284</v>
      </c>
      <c r="AM18" s="721" t="s">
        <v>285</v>
      </c>
      <c r="AN18" s="721" t="s">
        <v>286</v>
      </c>
      <c r="AO18" s="721" t="s">
        <v>287</v>
      </c>
      <c r="AP18" s="721" t="s">
        <v>288</v>
      </c>
      <c r="AQ18" s="721" t="s">
        <v>289</v>
      </c>
      <c r="AR18" s="721" t="s">
        <v>290</v>
      </c>
      <c r="AS18" s="721" t="s">
        <v>291</v>
      </c>
      <c r="AT18" s="721" t="s">
        <v>292</v>
      </c>
      <c r="AU18" s="721" t="s">
        <v>293</v>
      </c>
      <c r="AV18" s="723" t="s">
        <v>294</v>
      </c>
      <c r="AW18" s="1019"/>
      <c r="AX18" s="1006"/>
      <c r="AY18" s="721" t="s">
        <v>274</v>
      </c>
      <c r="AZ18" s="721" t="s">
        <v>275</v>
      </c>
      <c r="BA18" s="721" t="s">
        <v>276</v>
      </c>
      <c r="BB18" s="721" t="s">
        <v>277</v>
      </c>
      <c r="BC18" s="721" t="s">
        <v>278</v>
      </c>
      <c r="BD18" s="721" t="s">
        <v>279</v>
      </c>
      <c r="BE18" s="721" t="s">
        <v>280</v>
      </c>
      <c r="BF18" s="721" t="s">
        <v>281</v>
      </c>
      <c r="BG18" s="721" t="s">
        <v>282</v>
      </c>
      <c r="BH18" s="721" t="s">
        <v>283</v>
      </c>
      <c r="BI18" s="721" t="s">
        <v>284</v>
      </c>
      <c r="BJ18" s="721" t="s">
        <v>285</v>
      </c>
      <c r="BK18" s="721" t="s">
        <v>286</v>
      </c>
      <c r="BL18" s="721" t="s">
        <v>287</v>
      </c>
      <c r="BM18" s="721" t="s">
        <v>288</v>
      </c>
      <c r="BN18" s="721" t="s">
        <v>289</v>
      </c>
      <c r="BO18" s="721" t="s">
        <v>290</v>
      </c>
      <c r="BP18" s="721" t="s">
        <v>291</v>
      </c>
      <c r="BQ18" s="721" t="s">
        <v>292</v>
      </c>
      <c r="BR18" s="721" t="s">
        <v>293</v>
      </c>
      <c r="BS18" s="723" t="s">
        <v>294</v>
      </c>
    </row>
    <row r="19" spans="1:72" ht="15" customHeight="1">
      <c r="A19" s="98" t="s">
        <v>1074</v>
      </c>
      <c r="B19" s="99"/>
      <c r="C19" s="126" t="s">
        <v>1128</v>
      </c>
      <c r="D19" s="127">
        <v>97.5770964833183</v>
      </c>
      <c r="E19" s="127">
        <v>99.54914337240757</v>
      </c>
      <c r="F19" s="127">
        <v>99.188458070333638</v>
      </c>
      <c r="G19" s="127">
        <v>99.504057709648336</v>
      </c>
      <c r="H19" s="127">
        <v>99.864743011722268</v>
      </c>
      <c r="I19" s="127">
        <v>99.774571686203785</v>
      </c>
      <c r="J19" s="127">
        <v>99.774571686203785</v>
      </c>
      <c r="K19" s="127">
        <v>99.368800721370604</v>
      </c>
      <c r="L19" s="127">
        <v>100</v>
      </c>
      <c r="M19" s="127">
        <v>98.061316501352565</v>
      </c>
      <c r="N19" s="127">
        <v>99.954914337240751</v>
      </c>
      <c r="O19" s="127">
        <v>99.954914337240751</v>
      </c>
      <c r="P19" s="127">
        <v>100</v>
      </c>
      <c r="Q19" s="127">
        <v>88.718565274020833</v>
      </c>
      <c r="R19" s="127">
        <v>99.481514878268712</v>
      </c>
      <c r="S19" s="127">
        <v>99.887285843101893</v>
      </c>
      <c r="T19" s="127">
        <v>99.909828674481517</v>
      </c>
      <c r="U19" s="127">
        <v>97.15960324616772</v>
      </c>
      <c r="V19" s="127">
        <v>99.526600541027946</v>
      </c>
      <c r="W19" s="127">
        <v>99.684400360685302</v>
      </c>
      <c r="X19" s="127">
        <v>84.400360685302076</v>
      </c>
      <c r="Y19" s="128">
        <v>92.74120829576195</v>
      </c>
      <c r="Z19" s="126" t="s">
        <v>1129</v>
      </c>
      <c r="AA19" s="127">
        <v>97.090171325518483</v>
      </c>
      <c r="AB19" s="127">
        <v>99.54914337240757</v>
      </c>
      <c r="AC19" s="127">
        <v>99.188458070333638</v>
      </c>
      <c r="AD19" s="127">
        <v>99.504057709648336</v>
      </c>
      <c r="AE19" s="127">
        <v>99.864743011722268</v>
      </c>
      <c r="AF19" s="127">
        <v>99.774571686203785</v>
      </c>
      <c r="AG19" s="127">
        <v>99.774571686203785</v>
      </c>
      <c r="AH19" s="127">
        <v>99.368800721370604</v>
      </c>
      <c r="AI19" s="127">
        <v>100</v>
      </c>
      <c r="AJ19" s="127">
        <v>98.061316501352565</v>
      </c>
      <c r="AK19" s="127">
        <v>99.954914337240751</v>
      </c>
      <c r="AL19" s="127">
        <v>99.954914337240751</v>
      </c>
      <c r="AM19" s="127">
        <v>100</v>
      </c>
      <c r="AN19" s="127">
        <v>86.023444544634827</v>
      </c>
      <c r="AO19" s="127">
        <v>99.413886384129853</v>
      </c>
      <c r="AP19" s="127">
        <v>99.819657348963034</v>
      </c>
      <c r="AQ19" s="127">
        <v>99.909828674481517</v>
      </c>
      <c r="AR19" s="127">
        <v>96.573489630297559</v>
      </c>
      <c r="AS19" s="127">
        <v>99.729486023444551</v>
      </c>
      <c r="AT19" s="127">
        <v>99.639314697926054</v>
      </c>
      <c r="AU19" s="127">
        <v>79.891794409377823</v>
      </c>
      <c r="AV19" s="128">
        <v>91.974752028854823</v>
      </c>
      <c r="AW19" s="126" t="s">
        <v>1129</v>
      </c>
      <c r="AX19" s="127">
        <v>98.064021641118131</v>
      </c>
      <c r="AY19" s="127">
        <v>99.54914337240757</v>
      </c>
      <c r="AZ19" s="127">
        <v>99.188458070333638</v>
      </c>
      <c r="BA19" s="127">
        <v>99.504057709648336</v>
      </c>
      <c r="BB19" s="127">
        <v>99.864743011722268</v>
      </c>
      <c r="BC19" s="127">
        <v>99.774571686203785</v>
      </c>
      <c r="BD19" s="127">
        <v>99.774571686203785</v>
      </c>
      <c r="BE19" s="127">
        <v>99.368800721370604</v>
      </c>
      <c r="BF19" s="127">
        <v>100</v>
      </c>
      <c r="BG19" s="127">
        <v>98.061316501352565</v>
      </c>
      <c r="BH19" s="127">
        <v>99.954914337240751</v>
      </c>
      <c r="BI19" s="127">
        <v>99.954914337240751</v>
      </c>
      <c r="BJ19" s="127">
        <v>100</v>
      </c>
      <c r="BK19" s="127">
        <v>91.413686003406454</v>
      </c>
      <c r="BL19" s="127">
        <v>99.54914337240757</v>
      </c>
      <c r="BM19" s="127">
        <v>99.954914337240751</v>
      </c>
      <c r="BN19" s="127">
        <v>99.909828674481517</v>
      </c>
      <c r="BO19" s="127">
        <v>97.745716862037867</v>
      </c>
      <c r="BP19" s="127">
        <v>99.323715058611356</v>
      </c>
      <c r="BQ19" s="127">
        <v>99.729486023444551</v>
      </c>
      <c r="BR19" s="127">
        <v>88.908926961226328</v>
      </c>
      <c r="BS19" s="128">
        <v>93.507664562669078</v>
      </c>
    </row>
    <row r="20" spans="1:72" ht="15" hidden="1" customHeight="1">
      <c r="A20" s="74" t="s">
        <v>1075</v>
      </c>
      <c r="B20" s="75"/>
      <c r="C20" s="129" t="s">
        <v>1130</v>
      </c>
      <c r="D20" s="47">
        <v>96.097727272727269</v>
      </c>
      <c r="E20" s="47">
        <v>100</v>
      </c>
      <c r="F20" s="47">
        <v>99.090909090909093</v>
      </c>
      <c r="G20" s="47">
        <v>99.545454545454547</v>
      </c>
      <c r="H20" s="47">
        <v>99.545454545454547</v>
      </c>
      <c r="I20" s="47">
        <v>100</v>
      </c>
      <c r="J20" s="47">
        <v>100</v>
      </c>
      <c r="K20" s="47">
        <v>99.545454545454547</v>
      </c>
      <c r="L20" s="47">
        <v>100</v>
      </c>
      <c r="M20" s="47">
        <v>96.36363636363636</v>
      </c>
      <c r="N20" s="47">
        <v>100</v>
      </c>
      <c r="O20" s="47">
        <v>100</v>
      </c>
      <c r="P20" s="47">
        <v>100</v>
      </c>
      <c r="Q20" s="47">
        <v>79.696969696969674</v>
      </c>
      <c r="R20" s="47">
        <v>99.090909090909093</v>
      </c>
      <c r="S20" s="47">
        <v>100</v>
      </c>
      <c r="T20" s="47">
        <v>99.772727272727266</v>
      </c>
      <c r="U20" s="47">
        <v>94.545454545454547</v>
      </c>
      <c r="V20" s="47">
        <v>99.090909090909093</v>
      </c>
      <c r="W20" s="47">
        <v>99.545454545454547</v>
      </c>
      <c r="X20" s="47">
        <v>81.818181818181813</v>
      </c>
      <c r="Y20" s="55">
        <v>85.454545454545453</v>
      </c>
      <c r="Z20" s="129" t="s">
        <v>1014</v>
      </c>
      <c r="AA20" s="47">
        <v>95.481818181818184</v>
      </c>
      <c r="AB20" s="47">
        <v>100</v>
      </c>
      <c r="AC20" s="47">
        <v>99.090909090909093</v>
      </c>
      <c r="AD20" s="47">
        <v>99.545454545454547</v>
      </c>
      <c r="AE20" s="47">
        <v>99.545454545454547</v>
      </c>
      <c r="AF20" s="47">
        <v>100</v>
      </c>
      <c r="AG20" s="47">
        <v>100</v>
      </c>
      <c r="AH20" s="47">
        <v>99.545454545454547</v>
      </c>
      <c r="AI20" s="47">
        <v>100</v>
      </c>
      <c r="AJ20" s="47">
        <v>96.36363636363636</v>
      </c>
      <c r="AK20" s="47">
        <v>100</v>
      </c>
      <c r="AL20" s="47">
        <v>100</v>
      </c>
      <c r="AM20" s="47">
        <v>100</v>
      </c>
      <c r="AN20" s="47">
        <v>77.070707070707073</v>
      </c>
      <c r="AO20" s="47">
        <v>98.181818181818187</v>
      </c>
      <c r="AP20" s="47">
        <v>100</v>
      </c>
      <c r="AQ20" s="47">
        <v>100</v>
      </c>
      <c r="AR20" s="47">
        <v>90.909090909090907</v>
      </c>
      <c r="AS20" s="47">
        <v>98.63636363636364</v>
      </c>
      <c r="AT20" s="47">
        <v>100</v>
      </c>
      <c r="AU20" s="47">
        <v>74.545454545454547</v>
      </c>
      <c r="AV20" s="55">
        <v>87.272727272727266</v>
      </c>
      <c r="AW20" s="129" t="s">
        <v>1014</v>
      </c>
      <c r="AX20" s="47">
        <v>96.713636363636368</v>
      </c>
      <c r="AY20" s="47">
        <v>100</v>
      </c>
      <c r="AZ20" s="47">
        <v>99.090909090909093</v>
      </c>
      <c r="BA20" s="47">
        <v>99.545454545454547</v>
      </c>
      <c r="BB20" s="47">
        <v>99.545454545454547</v>
      </c>
      <c r="BC20" s="47">
        <v>100</v>
      </c>
      <c r="BD20" s="47">
        <v>100</v>
      </c>
      <c r="BE20" s="47">
        <v>99.545454545454547</v>
      </c>
      <c r="BF20" s="47">
        <v>100</v>
      </c>
      <c r="BG20" s="47">
        <v>96.36363636363636</v>
      </c>
      <c r="BH20" s="47">
        <v>100</v>
      </c>
      <c r="BI20" s="47">
        <v>100</v>
      </c>
      <c r="BJ20" s="47">
        <v>100</v>
      </c>
      <c r="BK20" s="47">
        <v>82.323232323232318</v>
      </c>
      <c r="BL20" s="47">
        <v>100</v>
      </c>
      <c r="BM20" s="47">
        <v>100</v>
      </c>
      <c r="BN20" s="47">
        <v>99.545454545454547</v>
      </c>
      <c r="BO20" s="47">
        <v>98.181818181818187</v>
      </c>
      <c r="BP20" s="47">
        <v>99.545454545454547</v>
      </c>
      <c r="BQ20" s="47">
        <v>99.090909090909093</v>
      </c>
      <c r="BR20" s="47">
        <v>89.090909090909093</v>
      </c>
      <c r="BS20" s="55">
        <v>83.63636363636364</v>
      </c>
    </row>
    <row r="21" spans="1:72" ht="15" hidden="1" customHeight="1">
      <c r="A21" s="65" t="s">
        <v>1076</v>
      </c>
      <c r="B21" s="76" t="s">
        <v>2</v>
      </c>
      <c r="C21" s="616" t="s">
        <v>864</v>
      </c>
      <c r="D21" s="225">
        <v>95.45</v>
      </c>
      <c r="E21" s="225">
        <v>100</v>
      </c>
      <c r="F21" s="225">
        <v>90</v>
      </c>
      <c r="G21" s="225">
        <v>100</v>
      </c>
      <c r="H21" s="225">
        <v>100</v>
      </c>
      <c r="I21" s="225">
        <v>100</v>
      </c>
      <c r="J21" s="225">
        <v>100</v>
      </c>
      <c r="K21" s="225">
        <v>100</v>
      </c>
      <c r="L21" s="225">
        <v>100</v>
      </c>
      <c r="M21" s="225">
        <v>90</v>
      </c>
      <c r="N21" s="225">
        <v>100</v>
      </c>
      <c r="O21" s="225">
        <v>100</v>
      </c>
      <c r="P21" s="225">
        <v>100</v>
      </c>
      <c r="Q21" s="225">
        <v>86.666666666666657</v>
      </c>
      <c r="R21" s="225">
        <v>100</v>
      </c>
      <c r="S21" s="225">
        <v>100</v>
      </c>
      <c r="T21" s="225">
        <v>100</v>
      </c>
      <c r="U21" s="225">
        <v>90</v>
      </c>
      <c r="V21" s="225">
        <v>95</v>
      </c>
      <c r="W21" s="225">
        <v>100</v>
      </c>
      <c r="X21" s="225">
        <v>70</v>
      </c>
      <c r="Y21" s="617">
        <v>90</v>
      </c>
      <c r="Z21" s="616" t="s">
        <v>865</v>
      </c>
      <c r="AA21" s="225">
        <v>91.9</v>
      </c>
      <c r="AB21" s="225">
        <v>100</v>
      </c>
      <c r="AC21" s="225">
        <v>90</v>
      </c>
      <c r="AD21" s="225">
        <v>100</v>
      </c>
      <c r="AE21" s="225">
        <v>100</v>
      </c>
      <c r="AF21" s="225">
        <v>100</v>
      </c>
      <c r="AG21" s="225">
        <v>100</v>
      </c>
      <c r="AH21" s="225">
        <v>100</v>
      </c>
      <c r="AI21" s="225">
        <v>100</v>
      </c>
      <c r="AJ21" s="225">
        <v>90</v>
      </c>
      <c r="AK21" s="225">
        <v>100</v>
      </c>
      <c r="AL21" s="225">
        <v>100</v>
      </c>
      <c r="AM21" s="225">
        <v>100</v>
      </c>
      <c r="AN21" s="225">
        <v>73.333333333333329</v>
      </c>
      <c r="AO21" s="225">
        <v>100</v>
      </c>
      <c r="AP21" s="225">
        <v>100</v>
      </c>
      <c r="AQ21" s="225">
        <v>100</v>
      </c>
      <c r="AR21" s="225">
        <v>80</v>
      </c>
      <c r="AS21" s="225">
        <v>90</v>
      </c>
      <c r="AT21" s="225">
        <v>100</v>
      </c>
      <c r="AU21" s="225">
        <v>40</v>
      </c>
      <c r="AV21" s="617">
        <v>80</v>
      </c>
      <c r="AW21" s="616" t="s">
        <v>865</v>
      </c>
      <c r="AX21" s="225">
        <v>99</v>
      </c>
      <c r="AY21" s="225">
        <v>100</v>
      </c>
      <c r="AZ21" s="225">
        <v>90</v>
      </c>
      <c r="BA21" s="225">
        <v>100</v>
      </c>
      <c r="BB21" s="225">
        <v>100</v>
      </c>
      <c r="BC21" s="225">
        <v>100</v>
      </c>
      <c r="BD21" s="225">
        <v>100</v>
      </c>
      <c r="BE21" s="225">
        <v>100</v>
      </c>
      <c r="BF21" s="225">
        <v>100</v>
      </c>
      <c r="BG21" s="225">
        <v>90</v>
      </c>
      <c r="BH21" s="225">
        <v>100</v>
      </c>
      <c r="BI21" s="225">
        <v>100</v>
      </c>
      <c r="BJ21" s="225">
        <v>100</v>
      </c>
      <c r="BK21" s="225">
        <v>100</v>
      </c>
      <c r="BL21" s="225">
        <v>100</v>
      </c>
      <c r="BM21" s="225">
        <v>100</v>
      </c>
      <c r="BN21" s="225">
        <v>100</v>
      </c>
      <c r="BO21" s="225">
        <v>100</v>
      </c>
      <c r="BP21" s="225">
        <v>100</v>
      </c>
      <c r="BQ21" s="225">
        <v>100</v>
      </c>
      <c r="BR21" s="225">
        <v>100</v>
      </c>
      <c r="BS21" s="617">
        <v>100</v>
      </c>
    </row>
    <row r="22" spans="1:72" ht="15" hidden="1" customHeight="1">
      <c r="A22" s="66"/>
      <c r="B22" s="76" t="s">
        <v>3</v>
      </c>
      <c r="C22" s="616" t="s">
        <v>864</v>
      </c>
      <c r="D22" s="225">
        <v>94.85</v>
      </c>
      <c r="E22" s="225">
        <v>100</v>
      </c>
      <c r="F22" s="225">
        <v>100</v>
      </c>
      <c r="G22" s="225">
        <v>100</v>
      </c>
      <c r="H22" s="225">
        <v>100</v>
      </c>
      <c r="I22" s="225">
        <v>100</v>
      </c>
      <c r="J22" s="225">
        <v>100</v>
      </c>
      <c r="K22" s="225">
        <v>100</v>
      </c>
      <c r="L22" s="225">
        <v>100</v>
      </c>
      <c r="M22" s="225">
        <v>100</v>
      </c>
      <c r="N22" s="225">
        <v>100</v>
      </c>
      <c r="O22" s="225">
        <v>100</v>
      </c>
      <c r="P22" s="225">
        <v>100</v>
      </c>
      <c r="Q22" s="225">
        <v>67.777777777777771</v>
      </c>
      <c r="R22" s="225">
        <v>95</v>
      </c>
      <c r="S22" s="225">
        <v>100</v>
      </c>
      <c r="T22" s="225">
        <v>100</v>
      </c>
      <c r="U22" s="225">
        <v>90</v>
      </c>
      <c r="V22" s="225">
        <v>100</v>
      </c>
      <c r="W22" s="225">
        <v>100</v>
      </c>
      <c r="X22" s="225">
        <v>60</v>
      </c>
      <c r="Y22" s="617">
        <v>100</v>
      </c>
      <c r="Z22" s="616" t="s">
        <v>865</v>
      </c>
      <c r="AA22" s="225">
        <v>94.7</v>
      </c>
      <c r="AB22" s="225">
        <v>100</v>
      </c>
      <c r="AC22" s="225">
        <v>100</v>
      </c>
      <c r="AD22" s="225">
        <v>100</v>
      </c>
      <c r="AE22" s="225">
        <v>100</v>
      </c>
      <c r="AF22" s="225">
        <v>100</v>
      </c>
      <c r="AG22" s="225">
        <v>100</v>
      </c>
      <c r="AH22" s="225">
        <v>100</v>
      </c>
      <c r="AI22" s="225">
        <v>100</v>
      </c>
      <c r="AJ22" s="225">
        <v>100</v>
      </c>
      <c r="AK22" s="225">
        <v>100</v>
      </c>
      <c r="AL22" s="225">
        <v>100</v>
      </c>
      <c r="AM22" s="225">
        <v>100</v>
      </c>
      <c r="AN22" s="225">
        <v>73.333333333333329</v>
      </c>
      <c r="AO22" s="225">
        <v>90</v>
      </c>
      <c r="AP22" s="225">
        <v>100</v>
      </c>
      <c r="AQ22" s="225">
        <v>100</v>
      </c>
      <c r="AR22" s="225">
        <v>80</v>
      </c>
      <c r="AS22" s="225">
        <v>100</v>
      </c>
      <c r="AT22" s="225">
        <v>100</v>
      </c>
      <c r="AU22" s="225">
        <v>60</v>
      </c>
      <c r="AV22" s="617">
        <v>100</v>
      </c>
      <c r="AW22" s="616" t="s">
        <v>865</v>
      </c>
      <c r="AX22" s="225">
        <v>95</v>
      </c>
      <c r="AY22" s="225">
        <v>100</v>
      </c>
      <c r="AZ22" s="225">
        <v>100</v>
      </c>
      <c r="BA22" s="225">
        <v>100</v>
      </c>
      <c r="BB22" s="225">
        <v>100</v>
      </c>
      <c r="BC22" s="225">
        <v>100</v>
      </c>
      <c r="BD22" s="225">
        <v>100</v>
      </c>
      <c r="BE22" s="225">
        <v>100</v>
      </c>
      <c r="BF22" s="225">
        <v>100</v>
      </c>
      <c r="BG22" s="225">
        <v>100</v>
      </c>
      <c r="BH22" s="225">
        <v>100</v>
      </c>
      <c r="BI22" s="225">
        <v>100</v>
      </c>
      <c r="BJ22" s="225">
        <v>100</v>
      </c>
      <c r="BK22" s="225">
        <v>62.222222222222214</v>
      </c>
      <c r="BL22" s="225">
        <v>100</v>
      </c>
      <c r="BM22" s="225">
        <v>100</v>
      </c>
      <c r="BN22" s="225">
        <v>100</v>
      </c>
      <c r="BO22" s="225">
        <v>100</v>
      </c>
      <c r="BP22" s="225">
        <v>100</v>
      </c>
      <c r="BQ22" s="225">
        <v>100</v>
      </c>
      <c r="BR22" s="225">
        <v>60</v>
      </c>
      <c r="BS22" s="617">
        <v>100</v>
      </c>
    </row>
    <row r="23" spans="1:72" ht="15" hidden="1" customHeight="1">
      <c r="A23" s="66"/>
      <c r="B23" s="76" t="s">
        <v>4</v>
      </c>
      <c r="C23" s="616" t="s">
        <v>864</v>
      </c>
      <c r="D23" s="225">
        <v>95.9</v>
      </c>
      <c r="E23" s="225">
        <v>100</v>
      </c>
      <c r="F23" s="225">
        <v>100</v>
      </c>
      <c r="G23" s="225">
        <v>90</v>
      </c>
      <c r="H23" s="225">
        <v>100</v>
      </c>
      <c r="I23" s="225">
        <v>100</v>
      </c>
      <c r="J23" s="225">
        <v>100</v>
      </c>
      <c r="K23" s="225">
        <v>100</v>
      </c>
      <c r="L23" s="225">
        <v>100</v>
      </c>
      <c r="M23" s="225">
        <v>100</v>
      </c>
      <c r="N23" s="225">
        <v>100</v>
      </c>
      <c r="O23" s="225">
        <v>100</v>
      </c>
      <c r="P23" s="225">
        <v>100</v>
      </c>
      <c r="Q23" s="225">
        <v>77.777777777777771</v>
      </c>
      <c r="R23" s="225">
        <v>100</v>
      </c>
      <c r="S23" s="225">
        <v>100</v>
      </c>
      <c r="T23" s="225">
        <v>100</v>
      </c>
      <c r="U23" s="225">
        <v>100</v>
      </c>
      <c r="V23" s="225">
        <v>100</v>
      </c>
      <c r="W23" s="225">
        <v>100</v>
      </c>
      <c r="X23" s="225">
        <v>60</v>
      </c>
      <c r="Y23" s="617">
        <v>100</v>
      </c>
      <c r="Z23" s="616" t="s">
        <v>865</v>
      </c>
      <c r="AA23" s="225">
        <v>96.3</v>
      </c>
      <c r="AB23" s="225">
        <v>100</v>
      </c>
      <c r="AC23" s="225">
        <v>100</v>
      </c>
      <c r="AD23" s="225">
        <v>90</v>
      </c>
      <c r="AE23" s="225">
        <v>100</v>
      </c>
      <c r="AF23" s="225">
        <v>100</v>
      </c>
      <c r="AG23" s="225">
        <v>100</v>
      </c>
      <c r="AH23" s="225">
        <v>100</v>
      </c>
      <c r="AI23" s="225">
        <v>100</v>
      </c>
      <c r="AJ23" s="225">
        <v>100</v>
      </c>
      <c r="AK23" s="225">
        <v>100</v>
      </c>
      <c r="AL23" s="225">
        <v>100</v>
      </c>
      <c r="AM23" s="225">
        <v>100</v>
      </c>
      <c r="AN23" s="225">
        <v>82.222222222222214</v>
      </c>
      <c r="AO23" s="225">
        <v>100</v>
      </c>
      <c r="AP23" s="225">
        <v>100</v>
      </c>
      <c r="AQ23" s="225">
        <v>100</v>
      </c>
      <c r="AR23" s="225">
        <v>100</v>
      </c>
      <c r="AS23" s="225">
        <v>100</v>
      </c>
      <c r="AT23" s="225">
        <v>100</v>
      </c>
      <c r="AU23" s="225">
        <v>60</v>
      </c>
      <c r="AV23" s="617">
        <v>100</v>
      </c>
      <c r="AW23" s="616" t="s">
        <v>865</v>
      </c>
      <c r="AX23" s="225">
        <v>95.5</v>
      </c>
      <c r="AY23" s="225">
        <v>100</v>
      </c>
      <c r="AZ23" s="225">
        <v>100</v>
      </c>
      <c r="BA23" s="225">
        <v>90</v>
      </c>
      <c r="BB23" s="225">
        <v>100</v>
      </c>
      <c r="BC23" s="225">
        <v>100</v>
      </c>
      <c r="BD23" s="225">
        <v>100</v>
      </c>
      <c r="BE23" s="225">
        <v>100</v>
      </c>
      <c r="BF23" s="225">
        <v>100</v>
      </c>
      <c r="BG23" s="225">
        <v>100</v>
      </c>
      <c r="BH23" s="225">
        <v>100</v>
      </c>
      <c r="BI23" s="225">
        <v>100</v>
      </c>
      <c r="BJ23" s="225">
        <v>100</v>
      </c>
      <c r="BK23" s="225">
        <v>73.333333333333329</v>
      </c>
      <c r="BL23" s="225">
        <v>100</v>
      </c>
      <c r="BM23" s="225">
        <v>100</v>
      </c>
      <c r="BN23" s="225">
        <v>100</v>
      </c>
      <c r="BO23" s="225">
        <v>100</v>
      </c>
      <c r="BP23" s="225">
        <v>100</v>
      </c>
      <c r="BQ23" s="225">
        <v>100</v>
      </c>
      <c r="BR23" s="225">
        <v>60</v>
      </c>
      <c r="BS23" s="617">
        <v>100</v>
      </c>
    </row>
    <row r="24" spans="1:72" ht="15" hidden="1" customHeight="1">
      <c r="A24" s="66"/>
      <c r="B24" s="76" t="s">
        <v>5</v>
      </c>
      <c r="C24" s="616" t="s">
        <v>864</v>
      </c>
      <c r="D24" s="225">
        <v>95.4</v>
      </c>
      <c r="E24" s="225">
        <v>100</v>
      </c>
      <c r="F24" s="225">
        <v>100</v>
      </c>
      <c r="G24" s="225">
        <v>100</v>
      </c>
      <c r="H24" s="225">
        <v>100</v>
      </c>
      <c r="I24" s="225">
        <v>100</v>
      </c>
      <c r="J24" s="225">
        <v>100</v>
      </c>
      <c r="K24" s="225">
        <v>100</v>
      </c>
      <c r="L24" s="225">
        <v>100</v>
      </c>
      <c r="M24" s="225">
        <v>100</v>
      </c>
      <c r="N24" s="225">
        <v>100</v>
      </c>
      <c r="O24" s="225">
        <v>100</v>
      </c>
      <c r="P24" s="225">
        <v>100</v>
      </c>
      <c r="Q24" s="225">
        <v>78.888888888888886</v>
      </c>
      <c r="R24" s="225">
        <v>100</v>
      </c>
      <c r="S24" s="225">
        <v>100</v>
      </c>
      <c r="T24" s="225">
        <v>100</v>
      </c>
      <c r="U24" s="225">
        <v>100</v>
      </c>
      <c r="V24" s="225">
        <v>100</v>
      </c>
      <c r="W24" s="225">
        <v>100</v>
      </c>
      <c r="X24" s="225">
        <v>70</v>
      </c>
      <c r="Y24" s="617">
        <v>70</v>
      </c>
      <c r="Z24" s="616" t="s">
        <v>865</v>
      </c>
      <c r="AA24" s="225">
        <v>94.8</v>
      </c>
      <c r="AB24" s="225">
        <v>100</v>
      </c>
      <c r="AC24" s="225">
        <v>100</v>
      </c>
      <c r="AD24" s="225">
        <v>100</v>
      </c>
      <c r="AE24" s="225">
        <v>100</v>
      </c>
      <c r="AF24" s="225">
        <v>100</v>
      </c>
      <c r="AG24" s="225">
        <v>100</v>
      </c>
      <c r="AH24" s="225">
        <v>100</v>
      </c>
      <c r="AI24" s="225">
        <v>100</v>
      </c>
      <c r="AJ24" s="225">
        <v>100</v>
      </c>
      <c r="AK24" s="225">
        <v>100</v>
      </c>
      <c r="AL24" s="225">
        <v>100</v>
      </c>
      <c r="AM24" s="225">
        <v>100</v>
      </c>
      <c r="AN24" s="225">
        <v>80</v>
      </c>
      <c r="AO24" s="225">
        <v>100</v>
      </c>
      <c r="AP24" s="225">
        <v>100</v>
      </c>
      <c r="AQ24" s="225">
        <v>100</v>
      </c>
      <c r="AR24" s="225">
        <v>100</v>
      </c>
      <c r="AS24" s="225">
        <v>100</v>
      </c>
      <c r="AT24" s="225">
        <v>100</v>
      </c>
      <c r="AU24" s="225">
        <v>40</v>
      </c>
      <c r="AV24" s="617">
        <v>80</v>
      </c>
      <c r="AW24" s="616" t="s">
        <v>865</v>
      </c>
      <c r="AX24" s="225">
        <v>96</v>
      </c>
      <c r="AY24" s="225">
        <v>100</v>
      </c>
      <c r="AZ24" s="225">
        <v>100</v>
      </c>
      <c r="BA24" s="225">
        <v>100</v>
      </c>
      <c r="BB24" s="225">
        <v>100</v>
      </c>
      <c r="BC24" s="225">
        <v>100</v>
      </c>
      <c r="BD24" s="225">
        <v>100</v>
      </c>
      <c r="BE24" s="225">
        <v>100</v>
      </c>
      <c r="BF24" s="225">
        <v>100</v>
      </c>
      <c r="BG24" s="225">
        <v>100</v>
      </c>
      <c r="BH24" s="225">
        <v>100</v>
      </c>
      <c r="BI24" s="225">
        <v>100</v>
      </c>
      <c r="BJ24" s="225">
        <v>100</v>
      </c>
      <c r="BK24" s="225">
        <v>77.777777777777786</v>
      </c>
      <c r="BL24" s="225">
        <v>100</v>
      </c>
      <c r="BM24" s="225">
        <v>100</v>
      </c>
      <c r="BN24" s="225">
        <v>100</v>
      </c>
      <c r="BO24" s="225">
        <v>100</v>
      </c>
      <c r="BP24" s="225">
        <v>100</v>
      </c>
      <c r="BQ24" s="225">
        <v>100</v>
      </c>
      <c r="BR24" s="225">
        <v>100</v>
      </c>
      <c r="BS24" s="617">
        <v>60</v>
      </c>
    </row>
    <row r="25" spans="1:72" ht="15" hidden="1" customHeight="1">
      <c r="A25" s="66"/>
      <c r="B25" s="76" t="s">
        <v>6</v>
      </c>
      <c r="C25" s="616" t="s">
        <v>864</v>
      </c>
      <c r="D25" s="225">
        <v>96.8</v>
      </c>
      <c r="E25" s="225">
        <v>100</v>
      </c>
      <c r="F25" s="225">
        <v>100</v>
      </c>
      <c r="G25" s="225">
        <v>100</v>
      </c>
      <c r="H25" s="225">
        <v>100</v>
      </c>
      <c r="I25" s="225">
        <v>100</v>
      </c>
      <c r="J25" s="225">
        <v>100</v>
      </c>
      <c r="K25" s="225">
        <v>100</v>
      </c>
      <c r="L25" s="225">
        <v>100</v>
      </c>
      <c r="M25" s="225">
        <v>100</v>
      </c>
      <c r="N25" s="225">
        <v>100</v>
      </c>
      <c r="O25" s="225">
        <v>100</v>
      </c>
      <c r="P25" s="225">
        <v>100</v>
      </c>
      <c r="Q25" s="225">
        <v>80</v>
      </c>
      <c r="R25" s="225">
        <v>100</v>
      </c>
      <c r="S25" s="225">
        <v>100</v>
      </c>
      <c r="T25" s="225">
        <v>100</v>
      </c>
      <c r="U25" s="225">
        <v>100</v>
      </c>
      <c r="V25" s="225">
        <v>100</v>
      </c>
      <c r="W25" s="225">
        <v>100</v>
      </c>
      <c r="X25" s="225">
        <v>90</v>
      </c>
      <c r="Y25" s="617">
        <v>80</v>
      </c>
      <c r="Z25" s="616" t="s">
        <v>865</v>
      </c>
      <c r="AA25" s="225">
        <v>99</v>
      </c>
      <c r="AB25" s="225">
        <v>100</v>
      </c>
      <c r="AC25" s="225">
        <v>100</v>
      </c>
      <c r="AD25" s="225">
        <v>100</v>
      </c>
      <c r="AE25" s="225">
        <v>100</v>
      </c>
      <c r="AF25" s="225">
        <v>100</v>
      </c>
      <c r="AG25" s="225">
        <v>100</v>
      </c>
      <c r="AH25" s="225">
        <v>100</v>
      </c>
      <c r="AI25" s="225">
        <v>100</v>
      </c>
      <c r="AJ25" s="225">
        <v>100</v>
      </c>
      <c r="AK25" s="225">
        <v>100</v>
      </c>
      <c r="AL25" s="225">
        <v>100</v>
      </c>
      <c r="AM25" s="225">
        <v>100</v>
      </c>
      <c r="AN25" s="225">
        <v>100</v>
      </c>
      <c r="AO25" s="225">
        <v>100</v>
      </c>
      <c r="AP25" s="225">
        <v>100</v>
      </c>
      <c r="AQ25" s="225">
        <v>100</v>
      </c>
      <c r="AR25" s="225">
        <v>100</v>
      </c>
      <c r="AS25" s="225">
        <v>100</v>
      </c>
      <c r="AT25" s="225">
        <v>100</v>
      </c>
      <c r="AU25" s="225">
        <v>100</v>
      </c>
      <c r="AV25" s="617">
        <v>80</v>
      </c>
      <c r="AW25" s="616" t="s">
        <v>865</v>
      </c>
      <c r="AX25" s="225">
        <v>94.6</v>
      </c>
      <c r="AY25" s="225">
        <v>100</v>
      </c>
      <c r="AZ25" s="225">
        <v>100</v>
      </c>
      <c r="BA25" s="225">
        <v>100</v>
      </c>
      <c r="BB25" s="225">
        <v>100</v>
      </c>
      <c r="BC25" s="225">
        <v>100</v>
      </c>
      <c r="BD25" s="225">
        <v>100</v>
      </c>
      <c r="BE25" s="225">
        <v>100</v>
      </c>
      <c r="BF25" s="225">
        <v>100</v>
      </c>
      <c r="BG25" s="225">
        <v>100</v>
      </c>
      <c r="BH25" s="225">
        <v>100</v>
      </c>
      <c r="BI25" s="225">
        <v>100</v>
      </c>
      <c r="BJ25" s="225">
        <v>100</v>
      </c>
      <c r="BK25" s="225">
        <v>60</v>
      </c>
      <c r="BL25" s="225">
        <v>100</v>
      </c>
      <c r="BM25" s="225">
        <v>100</v>
      </c>
      <c r="BN25" s="225">
        <v>100</v>
      </c>
      <c r="BO25" s="225">
        <v>100</v>
      </c>
      <c r="BP25" s="225">
        <v>100</v>
      </c>
      <c r="BQ25" s="225">
        <v>100</v>
      </c>
      <c r="BR25" s="225">
        <v>80</v>
      </c>
      <c r="BS25" s="617">
        <v>80</v>
      </c>
    </row>
    <row r="26" spans="1:72" ht="15" hidden="1" customHeight="1">
      <c r="A26" s="66"/>
      <c r="B26" s="76" t="s">
        <v>7</v>
      </c>
      <c r="C26" s="616" t="s">
        <v>864</v>
      </c>
      <c r="D26" s="225">
        <v>96.05</v>
      </c>
      <c r="E26" s="225">
        <v>100</v>
      </c>
      <c r="F26" s="225">
        <v>100</v>
      </c>
      <c r="G26" s="225">
        <v>100</v>
      </c>
      <c r="H26" s="225">
        <v>100</v>
      </c>
      <c r="I26" s="225">
        <v>100</v>
      </c>
      <c r="J26" s="225">
        <v>100</v>
      </c>
      <c r="K26" s="225">
        <v>100</v>
      </c>
      <c r="L26" s="225">
        <v>100</v>
      </c>
      <c r="M26" s="225">
        <v>100</v>
      </c>
      <c r="N26" s="225">
        <v>100</v>
      </c>
      <c r="O26" s="225">
        <v>100</v>
      </c>
      <c r="P26" s="225">
        <v>100</v>
      </c>
      <c r="Q26" s="225">
        <v>82.222222222222214</v>
      </c>
      <c r="R26" s="225">
        <v>95</v>
      </c>
      <c r="S26" s="225">
        <v>100</v>
      </c>
      <c r="T26" s="225">
        <v>100</v>
      </c>
      <c r="U26" s="225">
        <v>90</v>
      </c>
      <c r="V26" s="225">
        <v>100</v>
      </c>
      <c r="W26" s="225">
        <v>100</v>
      </c>
      <c r="X26" s="225">
        <v>70</v>
      </c>
      <c r="Y26" s="617">
        <v>90</v>
      </c>
      <c r="Z26" s="616" t="s">
        <v>865</v>
      </c>
      <c r="AA26" s="225">
        <v>92.9</v>
      </c>
      <c r="AB26" s="225">
        <v>100</v>
      </c>
      <c r="AC26" s="225">
        <v>100</v>
      </c>
      <c r="AD26" s="225">
        <v>100</v>
      </c>
      <c r="AE26" s="225">
        <v>100</v>
      </c>
      <c r="AF26" s="225">
        <v>100</v>
      </c>
      <c r="AG26" s="225">
        <v>100</v>
      </c>
      <c r="AH26" s="225">
        <v>100</v>
      </c>
      <c r="AI26" s="225">
        <v>100</v>
      </c>
      <c r="AJ26" s="225">
        <v>100</v>
      </c>
      <c r="AK26" s="225">
        <v>100</v>
      </c>
      <c r="AL26" s="225">
        <v>100</v>
      </c>
      <c r="AM26" s="225">
        <v>100</v>
      </c>
      <c r="AN26" s="225">
        <v>73.333333333333329</v>
      </c>
      <c r="AO26" s="225">
        <v>90</v>
      </c>
      <c r="AP26" s="225">
        <v>100</v>
      </c>
      <c r="AQ26" s="225">
        <v>100</v>
      </c>
      <c r="AR26" s="225">
        <v>80</v>
      </c>
      <c r="AS26" s="225">
        <v>100</v>
      </c>
      <c r="AT26" s="225">
        <v>100</v>
      </c>
      <c r="AU26" s="225">
        <v>40</v>
      </c>
      <c r="AV26" s="617">
        <v>80</v>
      </c>
      <c r="AW26" s="616" t="s">
        <v>865</v>
      </c>
      <c r="AX26" s="225">
        <v>99.2</v>
      </c>
      <c r="AY26" s="225">
        <v>100</v>
      </c>
      <c r="AZ26" s="225">
        <v>100</v>
      </c>
      <c r="BA26" s="225">
        <v>100</v>
      </c>
      <c r="BB26" s="225">
        <v>100</v>
      </c>
      <c r="BC26" s="225">
        <v>100</v>
      </c>
      <c r="BD26" s="225">
        <v>100</v>
      </c>
      <c r="BE26" s="225">
        <v>100</v>
      </c>
      <c r="BF26" s="225">
        <v>100</v>
      </c>
      <c r="BG26" s="225">
        <v>100</v>
      </c>
      <c r="BH26" s="225">
        <v>100</v>
      </c>
      <c r="BI26" s="225">
        <v>100</v>
      </c>
      <c r="BJ26" s="225">
        <v>100</v>
      </c>
      <c r="BK26" s="225">
        <v>91.111111111111114</v>
      </c>
      <c r="BL26" s="225">
        <v>100</v>
      </c>
      <c r="BM26" s="225">
        <v>100</v>
      </c>
      <c r="BN26" s="225">
        <v>100</v>
      </c>
      <c r="BO26" s="225">
        <v>100</v>
      </c>
      <c r="BP26" s="225">
        <v>100</v>
      </c>
      <c r="BQ26" s="225">
        <v>100</v>
      </c>
      <c r="BR26" s="225">
        <v>100</v>
      </c>
      <c r="BS26" s="617">
        <v>100</v>
      </c>
    </row>
    <row r="27" spans="1:72" ht="15" hidden="1" customHeight="1">
      <c r="A27" s="66"/>
      <c r="B27" s="76" t="s">
        <v>268</v>
      </c>
      <c r="C27" s="616" t="s">
        <v>864</v>
      </c>
      <c r="D27" s="225">
        <v>94.25</v>
      </c>
      <c r="E27" s="225">
        <v>100</v>
      </c>
      <c r="F27" s="225">
        <v>100</v>
      </c>
      <c r="G27" s="225">
        <v>100</v>
      </c>
      <c r="H27" s="225">
        <v>100</v>
      </c>
      <c r="I27" s="225">
        <v>100</v>
      </c>
      <c r="J27" s="225">
        <v>100</v>
      </c>
      <c r="K27" s="225">
        <v>100</v>
      </c>
      <c r="L27" s="225">
        <v>100</v>
      </c>
      <c r="M27" s="225">
        <v>80</v>
      </c>
      <c r="N27" s="225">
        <v>100</v>
      </c>
      <c r="O27" s="225">
        <v>100</v>
      </c>
      <c r="P27" s="225">
        <v>100</v>
      </c>
      <c r="Q27" s="225">
        <v>80</v>
      </c>
      <c r="R27" s="225">
        <v>100</v>
      </c>
      <c r="S27" s="225">
        <v>100</v>
      </c>
      <c r="T27" s="225">
        <v>100</v>
      </c>
      <c r="U27" s="225">
        <v>90</v>
      </c>
      <c r="V27" s="225">
        <v>95</v>
      </c>
      <c r="W27" s="225">
        <v>100</v>
      </c>
      <c r="X27" s="225">
        <v>80</v>
      </c>
      <c r="Y27" s="617">
        <v>70</v>
      </c>
      <c r="Z27" s="616" t="s">
        <v>865</v>
      </c>
      <c r="AA27" s="225">
        <v>95.4</v>
      </c>
      <c r="AB27" s="225">
        <v>100</v>
      </c>
      <c r="AC27" s="225">
        <v>100</v>
      </c>
      <c r="AD27" s="225">
        <v>100</v>
      </c>
      <c r="AE27" s="225">
        <v>100</v>
      </c>
      <c r="AF27" s="225">
        <v>100</v>
      </c>
      <c r="AG27" s="225">
        <v>100</v>
      </c>
      <c r="AH27" s="225">
        <v>100</v>
      </c>
      <c r="AI27" s="225">
        <v>100</v>
      </c>
      <c r="AJ27" s="225">
        <v>80</v>
      </c>
      <c r="AK27" s="225">
        <v>100</v>
      </c>
      <c r="AL27" s="225">
        <v>100</v>
      </c>
      <c r="AM27" s="225">
        <v>100</v>
      </c>
      <c r="AN27" s="225">
        <v>80</v>
      </c>
      <c r="AO27" s="225">
        <v>100</v>
      </c>
      <c r="AP27" s="225">
        <v>100</v>
      </c>
      <c r="AQ27" s="225">
        <v>100</v>
      </c>
      <c r="AR27" s="225">
        <v>100</v>
      </c>
      <c r="AS27" s="225">
        <v>100</v>
      </c>
      <c r="AT27" s="225">
        <v>100</v>
      </c>
      <c r="AU27" s="225">
        <v>80</v>
      </c>
      <c r="AV27" s="617">
        <v>80</v>
      </c>
      <c r="AW27" s="616" t="s">
        <v>865</v>
      </c>
      <c r="AX27" s="225">
        <v>93.1</v>
      </c>
      <c r="AY27" s="225">
        <v>100</v>
      </c>
      <c r="AZ27" s="225">
        <v>100</v>
      </c>
      <c r="BA27" s="225">
        <v>100</v>
      </c>
      <c r="BB27" s="225">
        <v>100</v>
      </c>
      <c r="BC27" s="225">
        <v>100</v>
      </c>
      <c r="BD27" s="225">
        <v>100</v>
      </c>
      <c r="BE27" s="225">
        <v>100</v>
      </c>
      <c r="BF27" s="225">
        <v>100</v>
      </c>
      <c r="BG27" s="225">
        <v>80</v>
      </c>
      <c r="BH27" s="225">
        <v>100</v>
      </c>
      <c r="BI27" s="225">
        <v>100</v>
      </c>
      <c r="BJ27" s="225">
        <v>100</v>
      </c>
      <c r="BK27" s="225">
        <v>80</v>
      </c>
      <c r="BL27" s="225">
        <v>100</v>
      </c>
      <c r="BM27" s="225">
        <v>100</v>
      </c>
      <c r="BN27" s="225">
        <v>100</v>
      </c>
      <c r="BO27" s="225">
        <v>80</v>
      </c>
      <c r="BP27" s="225">
        <v>90</v>
      </c>
      <c r="BQ27" s="225">
        <v>100</v>
      </c>
      <c r="BR27" s="225">
        <v>80</v>
      </c>
      <c r="BS27" s="617">
        <v>60</v>
      </c>
    </row>
    <row r="28" spans="1:72" ht="15" hidden="1" customHeight="1">
      <c r="A28" s="66"/>
      <c r="B28" s="76" t="s">
        <v>8</v>
      </c>
      <c r="C28" s="616" t="s">
        <v>864</v>
      </c>
      <c r="D28" s="225">
        <v>96.4</v>
      </c>
      <c r="E28" s="225">
        <v>100</v>
      </c>
      <c r="F28" s="225">
        <v>100</v>
      </c>
      <c r="G28" s="225">
        <v>100</v>
      </c>
      <c r="H28" s="225">
        <v>100</v>
      </c>
      <c r="I28" s="225">
        <v>100</v>
      </c>
      <c r="J28" s="225">
        <v>100</v>
      </c>
      <c r="K28" s="225">
        <v>100</v>
      </c>
      <c r="L28" s="225">
        <v>100</v>
      </c>
      <c r="M28" s="225">
        <v>100</v>
      </c>
      <c r="N28" s="225">
        <v>100</v>
      </c>
      <c r="O28" s="225">
        <v>100</v>
      </c>
      <c r="P28" s="225">
        <v>100</v>
      </c>
      <c r="Q28" s="225">
        <v>77.777777777777771</v>
      </c>
      <c r="R28" s="225">
        <v>100</v>
      </c>
      <c r="S28" s="225">
        <v>100</v>
      </c>
      <c r="T28" s="225">
        <v>100</v>
      </c>
      <c r="U28" s="225">
        <v>100</v>
      </c>
      <c r="V28" s="225">
        <v>100</v>
      </c>
      <c r="W28" s="225">
        <v>100</v>
      </c>
      <c r="X28" s="225">
        <v>60</v>
      </c>
      <c r="Y28" s="617">
        <v>100</v>
      </c>
      <c r="Z28" s="616" t="s">
        <v>865</v>
      </c>
      <c r="AA28" s="225">
        <v>96.8</v>
      </c>
      <c r="AB28" s="225">
        <v>100</v>
      </c>
      <c r="AC28" s="225">
        <v>100</v>
      </c>
      <c r="AD28" s="225">
        <v>100</v>
      </c>
      <c r="AE28" s="225">
        <v>100</v>
      </c>
      <c r="AF28" s="225">
        <v>100</v>
      </c>
      <c r="AG28" s="225">
        <v>100</v>
      </c>
      <c r="AH28" s="225">
        <v>100</v>
      </c>
      <c r="AI28" s="225">
        <v>100</v>
      </c>
      <c r="AJ28" s="225">
        <v>100</v>
      </c>
      <c r="AK28" s="225">
        <v>100</v>
      </c>
      <c r="AL28" s="225">
        <v>100</v>
      </c>
      <c r="AM28" s="225">
        <v>100</v>
      </c>
      <c r="AN28" s="225">
        <v>82.222222222222214</v>
      </c>
      <c r="AO28" s="225">
        <v>100</v>
      </c>
      <c r="AP28" s="225">
        <v>100</v>
      </c>
      <c r="AQ28" s="225">
        <v>100</v>
      </c>
      <c r="AR28" s="225">
        <v>100</v>
      </c>
      <c r="AS28" s="225">
        <v>100</v>
      </c>
      <c r="AT28" s="225">
        <v>100</v>
      </c>
      <c r="AU28" s="225">
        <v>60</v>
      </c>
      <c r="AV28" s="617">
        <v>100</v>
      </c>
      <c r="AW28" s="616" t="s">
        <v>865</v>
      </c>
      <c r="AX28" s="225">
        <v>96</v>
      </c>
      <c r="AY28" s="225">
        <v>100</v>
      </c>
      <c r="AZ28" s="225">
        <v>100</v>
      </c>
      <c r="BA28" s="225">
        <v>100</v>
      </c>
      <c r="BB28" s="225">
        <v>100</v>
      </c>
      <c r="BC28" s="225">
        <v>100</v>
      </c>
      <c r="BD28" s="225">
        <v>100</v>
      </c>
      <c r="BE28" s="225">
        <v>100</v>
      </c>
      <c r="BF28" s="225">
        <v>100</v>
      </c>
      <c r="BG28" s="225">
        <v>100</v>
      </c>
      <c r="BH28" s="225">
        <v>100</v>
      </c>
      <c r="BI28" s="225">
        <v>100</v>
      </c>
      <c r="BJ28" s="225">
        <v>100</v>
      </c>
      <c r="BK28" s="225">
        <v>73.333333333333329</v>
      </c>
      <c r="BL28" s="225">
        <v>100</v>
      </c>
      <c r="BM28" s="225">
        <v>100</v>
      </c>
      <c r="BN28" s="225">
        <v>100</v>
      </c>
      <c r="BO28" s="225">
        <v>100</v>
      </c>
      <c r="BP28" s="225">
        <v>100</v>
      </c>
      <c r="BQ28" s="225">
        <v>100</v>
      </c>
      <c r="BR28" s="225">
        <v>60</v>
      </c>
      <c r="BS28" s="617">
        <v>100</v>
      </c>
    </row>
    <row r="29" spans="1:72" ht="15" hidden="1" customHeight="1">
      <c r="A29" s="66"/>
      <c r="B29" s="76" t="s">
        <v>9</v>
      </c>
      <c r="C29" s="616" t="s">
        <v>864</v>
      </c>
      <c r="D29" s="225">
        <v>97.5</v>
      </c>
      <c r="E29" s="225">
        <v>100</v>
      </c>
      <c r="F29" s="225">
        <v>100</v>
      </c>
      <c r="G29" s="225">
        <v>100</v>
      </c>
      <c r="H29" s="225">
        <v>100</v>
      </c>
      <c r="I29" s="225">
        <v>100</v>
      </c>
      <c r="J29" s="225">
        <v>100</v>
      </c>
      <c r="K29" s="225">
        <v>100</v>
      </c>
      <c r="L29" s="225">
        <v>100</v>
      </c>
      <c r="M29" s="225">
        <v>100</v>
      </c>
      <c r="N29" s="225">
        <v>100</v>
      </c>
      <c r="O29" s="225">
        <v>100</v>
      </c>
      <c r="P29" s="225">
        <v>100</v>
      </c>
      <c r="Q29" s="225">
        <v>77.777777777777771</v>
      </c>
      <c r="R29" s="225">
        <v>100</v>
      </c>
      <c r="S29" s="225">
        <v>100</v>
      </c>
      <c r="T29" s="225">
        <v>100</v>
      </c>
      <c r="U29" s="225">
        <v>100</v>
      </c>
      <c r="V29" s="225">
        <v>100</v>
      </c>
      <c r="W29" s="225">
        <v>100</v>
      </c>
      <c r="X29" s="225">
        <v>100</v>
      </c>
      <c r="Y29" s="617">
        <v>90</v>
      </c>
      <c r="Z29" s="616" t="s">
        <v>865</v>
      </c>
      <c r="AA29" s="225">
        <v>97.6</v>
      </c>
      <c r="AB29" s="225">
        <v>100</v>
      </c>
      <c r="AC29" s="225">
        <v>100</v>
      </c>
      <c r="AD29" s="225">
        <v>100</v>
      </c>
      <c r="AE29" s="225">
        <v>100</v>
      </c>
      <c r="AF29" s="225">
        <v>100</v>
      </c>
      <c r="AG29" s="225">
        <v>100</v>
      </c>
      <c r="AH29" s="225">
        <v>100</v>
      </c>
      <c r="AI29" s="225">
        <v>100</v>
      </c>
      <c r="AJ29" s="225">
        <v>100</v>
      </c>
      <c r="AK29" s="225">
        <v>100</v>
      </c>
      <c r="AL29" s="225">
        <v>100</v>
      </c>
      <c r="AM29" s="225">
        <v>100</v>
      </c>
      <c r="AN29" s="225">
        <v>73.333333333333329</v>
      </c>
      <c r="AO29" s="225">
        <v>100</v>
      </c>
      <c r="AP29" s="225">
        <v>100</v>
      </c>
      <c r="AQ29" s="225">
        <v>100</v>
      </c>
      <c r="AR29" s="225">
        <v>100</v>
      </c>
      <c r="AS29" s="225">
        <v>100</v>
      </c>
      <c r="AT29" s="225">
        <v>100</v>
      </c>
      <c r="AU29" s="225">
        <v>100</v>
      </c>
      <c r="AV29" s="617">
        <v>100</v>
      </c>
      <c r="AW29" s="616" t="s">
        <v>865</v>
      </c>
      <c r="AX29" s="225">
        <v>97.4</v>
      </c>
      <c r="AY29" s="225">
        <v>100</v>
      </c>
      <c r="AZ29" s="225">
        <v>100</v>
      </c>
      <c r="BA29" s="225">
        <v>100</v>
      </c>
      <c r="BB29" s="225">
        <v>100</v>
      </c>
      <c r="BC29" s="225">
        <v>100</v>
      </c>
      <c r="BD29" s="225">
        <v>100</v>
      </c>
      <c r="BE29" s="225">
        <v>100</v>
      </c>
      <c r="BF29" s="225">
        <v>100</v>
      </c>
      <c r="BG29" s="225">
        <v>100</v>
      </c>
      <c r="BH29" s="225">
        <v>100</v>
      </c>
      <c r="BI29" s="225">
        <v>100</v>
      </c>
      <c r="BJ29" s="225">
        <v>100</v>
      </c>
      <c r="BK29" s="225">
        <v>82.222222222222214</v>
      </c>
      <c r="BL29" s="225">
        <v>100</v>
      </c>
      <c r="BM29" s="225">
        <v>100</v>
      </c>
      <c r="BN29" s="225">
        <v>100</v>
      </c>
      <c r="BO29" s="225">
        <v>100</v>
      </c>
      <c r="BP29" s="225">
        <v>100</v>
      </c>
      <c r="BQ29" s="225">
        <v>100</v>
      </c>
      <c r="BR29" s="225">
        <v>100</v>
      </c>
      <c r="BS29" s="617">
        <v>80</v>
      </c>
    </row>
    <row r="30" spans="1:72" ht="15" hidden="1" customHeight="1">
      <c r="A30" s="66"/>
      <c r="B30" s="76" t="s">
        <v>10</v>
      </c>
      <c r="C30" s="616" t="s">
        <v>864</v>
      </c>
      <c r="D30" s="225">
        <v>96</v>
      </c>
      <c r="E30" s="225">
        <v>100</v>
      </c>
      <c r="F30" s="225">
        <v>100</v>
      </c>
      <c r="G30" s="225">
        <v>100</v>
      </c>
      <c r="H30" s="225">
        <v>100</v>
      </c>
      <c r="I30" s="225">
        <v>100</v>
      </c>
      <c r="J30" s="225">
        <v>100</v>
      </c>
      <c r="K30" s="225">
        <v>100</v>
      </c>
      <c r="L30" s="225">
        <v>100</v>
      </c>
      <c r="M30" s="225">
        <v>100</v>
      </c>
      <c r="N30" s="225">
        <v>100</v>
      </c>
      <c r="O30" s="225">
        <v>100</v>
      </c>
      <c r="P30" s="225">
        <v>100</v>
      </c>
      <c r="Q30" s="225">
        <v>75.555555555555557</v>
      </c>
      <c r="R30" s="225">
        <v>100</v>
      </c>
      <c r="S30" s="225">
        <v>100</v>
      </c>
      <c r="T30" s="225">
        <v>100</v>
      </c>
      <c r="U30" s="225">
        <v>100</v>
      </c>
      <c r="V30" s="225">
        <v>100</v>
      </c>
      <c r="W30" s="225">
        <v>100</v>
      </c>
      <c r="X30" s="225">
        <v>80</v>
      </c>
      <c r="Y30" s="617">
        <v>80</v>
      </c>
      <c r="Z30" s="616" t="s">
        <v>865</v>
      </c>
      <c r="AA30" s="225">
        <v>93</v>
      </c>
      <c r="AB30" s="225">
        <v>100</v>
      </c>
      <c r="AC30" s="225">
        <v>100</v>
      </c>
      <c r="AD30" s="225">
        <v>100</v>
      </c>
      <c r="AE30" s="225">
        <v>100</v>
      </c>
      <c r="AF30" s="225">
        <v>100</v>
      </c>
      <c r="AG30" s="225">
        <v>100</v>
      </c>
      <c r="AH30" s="225">
        <v>100</v>
      </c>
      <c r="AI30" s="225">
        <v>100</v>
      </c>
      <c r="AJ30" s="225">
        <v>100</v>
      </c>
      <c r="AK30" s="225">
        <v>100</v>
      </c>
      <c r="AL30" s="225">
        <v>100</v>
      </c>
      <c r="AM30" s="225">
        <v>100</v>
      </c>
      <c r="AN30" s="225">
        <v>51.111111111111107</v>
      </c>
      <c r="AO30" s="225">
        <v>100</v>
      </c>
      <c r="AP30" s="225">
        <v>100</v>
      </c>
      <c r="AQ30" s="225">
        <v>100</v>
      </c>
      <c r="AR30" s="225">
        <v>100</v>
      </c>
      <c r="AS30" s="225">
        <v>100</v>
      </c>
      <c r="AT30" s="225">
        <v>100</v>
      </c>
      <c r="AU30" s="225">
        <v>60</v>
      </c>
      <c r="AV30" s="617">
        <v>80</v>
      </c>
      <c r="AW30" s="616" t="s">
        <v>865</v>
      </c>
      <c r="AX30" s="225">
        <v>99</v>
      </c>
      <c r="AY30" s="225">
        <v>100</v>
      </c>
      <c r="AZ30" s="225">
        <v>100</v>
      </c>
      <c r="BA30" s="225">
        <v>100</v>
      </c>
      <c r="BB30" s="225">
        <v>100</v>
      </c>
      <c r="BC30" s="225">
        <v>100</v>
      </c>
      <c r="BD30" s="225">
        <v>100</v>
      </c>
      <c r="BE30" s="225">
        <v>100</v>
      </c>
      <c r="BF30" s="225">
        <v>100</v>
      </c>
      <c r="BG30" s="225">
        <v>100</v>
      </c>
      <c r="BH30" s="225">
        <v>100</v>
      </c>
      <c r="BI30" s="225">
        <v>100</v>
      </c>
      <c r="BJ30" s="225">
        <v>100</v>
      </c>
      <c r="BK30" s="225">
        <v>100</v>
      </c>
      <c r="BL30" s="225">
        <v>100</v>
      </c>
      <c r="BM30" s="225">
        <v>100</v>
      </c>
      <c r="BN30" s="225">
        <v>100</v>
      </c>
      <c r="BO30" s="225">
        <v>100</v>
      </c>
      <c r="BP30" s="225">
        <v>100</v>
      </c>
      <c r="BQ30" s="225">
        <v>100</v>
      </c>
      <c r="BR30" s="225">
        <v>100</v>
      </c>
      <c r="BS30" s="617">
        <v>80</v>
      </c>
    </row>
    <row r="31" spans="1:72" ht="15" hidden="1" customHeight="1">
      <c r="A31" s="66"/>
      <c r="B31" s="76" t="s">
        <v>11</v>
      </c>
      <c r="C31" s="616" t="s">
        <v>864</v>
      </c>
      <c r="D31" s="225">
        <v>97.6</v>
      </c>
      <c r="E31" s="225">
        <v>100</v>
      </c>
      <c r="F31" s="225">
        <v>100</v>
      </c>
      <c r="G31" s="225">
        <v>100</v>
      </c>
      <c r="H31" s="225">
        <v>100</v>
      </c>
      <c r="I31" s="225">
        <v>100</v>
      </c>
      <c r="J31" s="225">
        <v>100</v>
      </c>
      <c r="K31" s="225">
        <v>100</v>
      </c>
      <c r="L31" s="225">
        <v>100</v>
      </c>
      <c r="M31" s="225">
        <v>100</v>
      </c>
      <c r="N31" s="225">
        <v>100</v>
      </c>
      <c r="O31" s="225">
        <v>100</v>
      </c>
      <c r="P31" s="225">
        <v>100</v>
      </c>
      <c r="Q31" s="225">
        <v>82.222222222222214</v>
      </c>
      <c r="R31" s="225">
        <v>100</v>
      </c>
      <c r="S31" s="225">
        <v>100</v>
      </c>
      <c r="T31" s="225">
        <v>100</v>
      </c>
      <c r="U31" s="225">
        <v>100</v>
      </c>
      <c r="V31" s="225">
        <v>100</v>
      </c>
      <c r="W31" s="225">
        <v>100</v>
      </c>
      <c r="X31" s="225">
        <v>80</v>
      </c>
      <c r="Y31" s="617">
        <v>100</v>
      </c>
      <c r="Z31" s="616" t="s">
        <v>865</v>
      </c>
      <c r="AA31" s="225">
        <v>96.8</v>
      </c>
      <c r="AB31" s="225">
        <v>100</v>
      </c>
      <c r="AC31" s="225">
        <v>100</v>
      </c>
      <c r="AD31" s="225">
        <v>100</v>
      </c>
      <c r="AE31" s="225">
        <v>100</v>
      </c>
      <c r="AF31" s="225">
        <v>100</v>
      </c>
      <c r="AG31" s="225">
        <v>100</v>
      </c>
      <c r="AH31" s="225">
        <v>100</v>
      </c>
      <c r="AI31" s="225">
        <v>100</v>
      </c>
      <c r="AJ31" s="225">
        <v>100</v>
      </c>
      <c r="AK31" s="225">
        <v>100</v>
      </c>
      <c r="AL31" s="225">
        <v>100</v>
      </c>
      <c r="AM31" s="225">
        <v>100</v>
      </c>
      <c r="AN31" s="225">
        <v>82.222222222222214</v>
      </c>
      <c r="AO31" s="225">
        <v>100</v>
      </c>
      <c r="AP31" s="225">
        <v>100</v>
      </c>
      <c r="AQ31" s="225">
        <v>100</v>
      </c>
      <c r="AR31" s="225">
        <v>100</v>
      </c>
      <c r="AS31" s="225">
        <v>100</v>
      </c>
      <c r="AT31" s="225">
        <v>100</v>
      </c>
      <c r="AU31" s="225">
        <v>60</v>
      </c>
      <c r="AV31" s="617">
        <v>100</v>
      </c>
      <c r="AW31" s="616" t="s">
        <v>865</v>
      </c>
      <c r="AX31" s="225">
        <v>98.4</v>
      </c>
      <c r="AY31" s="225">
        <v>100</v>
      </c>
      <c r="AZ31" s="225">
        <v>100</v>
      </c>
      <c r="BA31" s="225">
        <v>100</v>
      </c>
      <c r="BB31" s="225">
        <v>100</v>
      </c>
      <c r="BC31" s="225">
        <v>100</v>
      </c>
      <c r="BD31" s="225">
        <v>100</v>
      </c>
      <c r="BE31" s="225">
        <v>100</v>
      </c>
      <c r="BF31" s="225">
        <v>100</v>
      </c>
      <c r="BG31" s="225">
        <v>100</v>
      </c>
      <c r="BH31" s="225">
        <v>100</v>
      </c>
      <c r="BI31" s="225">
        <v>100</v>
      </c>
      <c r="BJ31" s="225">
        <v>100</v>
      </c>
      <c r="BK31" s="225">
        <v>82.222222222222214</v>
      </c>
      <c r="BL31" s="225">
        <v>100</v>
      </c>
      <c r="BM31" s="225">
        <v>100</v>
      </c>
      <c r="BN31" s="225">
        <v>100</v>
      </c>
      <c r="BO31" s="225">
        <v>100</v>
      </c>
      <c r="BP31" s="225">
        <v>100</v>
      </c>
      <c r="BQ31" s="225">
        <v>100</v>
      </c>
      <c r="BR31" s="225">
        <v>100</v>
      </c>
      <c r="BS31" s="617">
        <v>100</v>
      </c>
    </row>
    <row r="32" spans="1:72" ht="15" hidden="1" customHeight="1">
      <c r="A32" s="66"/>
      <c r="B32" s="76" t="s">
        <v>12</v>
      </c>
      <c r="C32" s="616" t="s">
        <v>864</v>
      </c>
      <c r="D32" s="225">
        <v>97.8</v>
      </c>
      <c r="E32" s="225">
        <v>100</v>
      </c>
      <c r="F32" s="225">
        <v>90</v>
      </c>
      <c r="G32" s="225">
        <v>100</v>
      </c>
      <c r="H32" s="225">
        <v>100</v>
      </c>
      <c r="I32" s="225">
        <v>100</v>
      </c>
      <c r="J32" s="225">
        <v>100</v>
      </c>
      <c r="K32" s="225">
        <v>100</v>
      </c>
      <c r="L32" s="225">
        <v>100</v>
      </c>
      <c r="M32" s="225">
        <v>100</v>
      </c>
      <c r="N32" s="225">
        <v>100</v>
      </c>
      <c r="O32" s="225">
        <v>100</v>
      </c>
      <c r="P32" s="225">
        <v>100</v>
      </c>
      <c r="Q32" s="225">
        <v>95.555555555555557</v>
      </c>
      <c r="R32" s="225">
        <v>100</v>
      </c>
      <c r="S32" s="225">
        <v>100</v>
      </c>
      <c r="T32" s="225">
        <v>100</v>
      </c>
      <c r="U32" s="225">
        <v>100</v>
      </c>
      <c r="V32" s="225">
        <v>100</v>
      </c>
      <c r="W32" s="225">
        <v>100</v>
      </c>
      <c r="X32" s="225">
        <v>80</v>
      </c>
      <c r="Y32" s="617">
        <v>90</v>
      </c>
      <c r="Z32" s="616" t="s">
        <v>865</v>
      </c>
      <c r="AA32" s="225">
        <v>96.1</v>
      </c>
      <c r="AB32" s="225">
        <v>100</v>
      </c>
      <c r="AC32" s="225">
        <v>90</v>
      </c>
      <c r="AD32" s="225">
        <v>100</v>
      </c>
      <c r="AE32" s="225">
        <v>100</v>
      </c>
      <c r="AF32" s="225">
        <v>100</v>
      </c>
      <c r="AG32" s="225">
        <v>100</v>
      </c>
      <c r="AH32" s="225">
        <v>100</v>
      </c>
      <c r="AI32" s="225">
        <v>100</v>
      </c>
      <c r="AJ32" s="225">
        <v>100</v>
      </c>
      <c r="AK32" s="225">
        <v>100</v>
      </c>
      <c r="AL32" s="225">
        <v>100</v>
      </c>
      <c r="AM32" s="225">
        <v>100</v>
      </c>
      <c r="AN32" s="225">
        <v>91.111111111111114</v>
      </c>
      <c r="AO32" s="225">
        <v>100</v>
      </c>
      <c r="AP32" s="225">
        <v>100</v>
      </c>
      <c r="AQ32" s="225">
        <v>100</v>
      </c>
      <c r="AR32" s="225">
        <v>100</v>
      </c>
      <c r="AS32" s="225">
        <v>100</v>
      </c>
      <c r="AT32" s="225">
        <v>100</v>
      </c>
      <c r="AU32" s="225">
        <v>60</v>
      </c>
      <c r="AV32" s="617">
        <v>80</v>
      </c>
      <c r="AW32" s="616" t="s">
        <v>865</v>
      </c>
      <c r="AX32" s="225">
        <v>99.5</v>
      </c>
      <c r="AY32" s="225">
        <v>100</v>
      </c>
      <c r="AZ32" s="225">
        <v>90</v>
      </c>
      <c r="BA32" s="225">
        <v>100</v>
      </c>
      <c r="BB32" s="225">
        <v>100</v>
      </c>
      <c r="BC32" s="225">
        <v>100</v>
      </c>
      <c r="BD32" s="225">
        <v>100</v>
      </c>
      <c r="BE32" s="225">
        <v>100</v>
      </c>
      <c r="BF32" s="225">
        <v>100</v>
      </c>
      <c r="BG32" s="225">
        <v>100</v>
      </c>
      <c r="BH32" s="225">
        <v>100</v>
      </c>
      <c r="BI32" s="225">
        <v>100</v>
      </c>
      <c r="BJ32" s="225">
        <v>100</v>
      </c>
      <c r="BK32" s="225">
        <v>100</v>
      </c>
      <c r="BL32" s="225">
        <v>100</v>
      </c>
      <c r="BM32" s="225">
        <v>100</v>
      </c>
      <c r="BN32" s="225">
        <v>100</v>
      </c>
      <c r="BO32" s="225">
        <v>100</v>
      </c>
      <c r="BP32" s="225">
        <v>100</v>
      </c>
      <c r="BQ32" s="225">
        <v>100</v>
      </c>
      <c r="BR32" s="225">
        <v>100</v>
      </c>
      <c r="BS32" s="617">
        <v>100</v>
      </c>
    </row>
    <row r="33" spans="1:71" ht="15" hidden="1" customHeight="1">
      <c r="A33" s="66"/>
      <c r="B33" s="76" t="s">
        <v>13</v>
      </c>
      <c r="C33" s="616" t="s">
        <v>864</v>
      </c>
      <c r="D33" s="225">
        <v>94.95</v>
      </c>
      <c r="E33" s="225">
        <v>100</v>
      </c>
      <c r="F33" s="225">
        <v>100</v>
      </c>
      <c r="G33" s="225">
        <v>100</v>
      </c>
      <c r="H33" s="225">
        <v>100</v>
      </c>
      <c r="I33" s="225">
        <v>100</v>
      </c>
      <c r="J33" s="225">
        <v>100</v>
      </c>
      <c r="K33" s="225">
        <v>100</v>
      </c>
      <c r="L33" s="225">
        <v>100</v>
      </c>
      <c r="M33" s="225">
        <v>100</v>
      </c>
      <c r="N33" s="225">
        <v>100</v>
      </c>
      <c r="O33" s="225">
        <v>100</v>
      </c>
      <c r="P33" s="225">
        <v>100</v>
      </c>
      <c r="Q33" s="225">
        <v>78.888888888888886</v>
      </c>
      <c r="R33" s="225">
        <v>100</v>
      </c>
      <c r="S33" s="225">
        <v>100</v>
      </c>
      <c r="T33" s="225">
        <v>100</v>
      </c>
      <c r="U33" s="225">
        <v>100</v>
      </c>
      <c r="V33" s="225">
        <v>95</v>
      </c>
      <c r="W33" s="225">
        <v>100</v>
      </c>
      <c r="X33" s="225">
        <v>90</v>
      </c>
      <c r="Y33" s="617">
        <v>50</v>
      </c>
      <c r="Z33" s="616" t="s">
        <v>865</v>
      </c>
      <c r="AA33" s="225">
        <v>95.5</v>
      </c>
      <c r="AB33" s="225">
        <v>100</v>
      </c>
      <c r="AC33" s="225">
        <v>100</v>
      </c>
      <c r="AD33" s="225">
        <v>100</v>
      </c>
      <c r="AE33" s="225">
        <v>100</v>
      </c>
      <c r="AF33" s="225">
        <v>100</v>
      </c>
      <c r="AG33" s="225">
        <v>100</v>
      </c>
      <c r="AH33" s="225">
        <v>100</v>
      </c>
      <c r="AI33" s="225">
        <v>100</v>
      </c>
      <c r="AJ33" s="225">
        <v>100</v>
      </c>
      <c r="AK33" s="225">
        <v>100</v>
      </c>
      <c r="AL33" s="225">
        <v>100</v>
      </c>
      <c r="AM33" s="225">
        <v>100</v>
      </c>
      <c r="AN33" s="225">
        <v>77.777777777777786</v>
      </c>
      <c r="AO33" s="225">
        <v>100</v>
      </c>
      <c r="AP33" s="225">
        <v>100</v>
      </c>
      <c r="AQ33" s="225">
        <v>100</v>
      </c>
      <c r="AR33" s="225">
        <v>100</v>
      </c>
      <c r="AS33" s="225">
        <v>90</v>
      </c>
      <c r="AT33" s="225">
        <v>100</v>
      </c>
      <c r="AU33" s="225">
        <v>100</v>
      </c>
      <c r="AV33" s="617">
        <v>60</v>
      </c>
      <c r="AW33" s="616" t="s">
        <v>865</v>
      </c>
      <c r="AX33" s="225">
        <v>94.4</v>
      </c>
      <c r="AY33" s="225">
        <v>100</v>
      </c>
      <c r="AZ33" s="225">
        <v>100</v>
      </c>
      <c r="BA33" s="225">
        <v>100</v>
      </c>
      <c r="BB33" s="225">
        <v>100</v>
      </c>
      <c r="BC33" s="225">
        <v>100</v>
      </c>
      <c r="BD33" s="225">
        <v>100</v>
      </c>
      <c r="BE33" s="225">
        <v>100</v>
      </c>
      <c r="BF33" s="225">
        <v>100</v>
      </c>
      <c r="BG33" s="225">
        <v>100</v>
      </c>
      <c r="BH33" s="225">
        <v>100</v>
      </c>
      <c r="BI33" s="225">
        <v>100</v>
      </c>
      <c r="BJ33" s="225">
        <v>100</v>
      </c>
      <c r="BK33" s="225">
        <v>80</v>
      </c>
      <c r="BL33" s="225">
        <v>100</v>
      </c>
      <c r="BM33" s="225">
        <v>100</v>
      </c>
      <c r="BN33" s="225">
        <v>100</v>
      </c>
      <c r="BO33" s="225">
        <v>100</v>
      </c>
      <c r="BP33" s="225">
        <v>100</v>
      </c>
      <c r="BQ33" s="225">
        <v>100</v>
      </c>
      <c r="BR33" s="225">
        <v>80</v>
      </c>
      <c r="BS33" s="617">
        <v>40</v>
      </c>
    </row>
    <row r="34" spans="1:71" ht="15" hidden="1" customHeight="1">
      <c r="A34" s="66"/>
      <c r="B34" s="76" t="s">
        <v>14</v>
      </c>
      <c r="C34" s="616" t="s">
        <v>864</v>
      </c>
      <c r="D34" s="225">
        <v>97.95</v>
      </c>
      <c r="E34" s="225">
        <v>100</v>
      </c>
      <c r="F34" s="225">
        <v>100</v>
      </c>
      <c r="G34" s="225">
        <v>100</v>
      </c>
      <c r="H34" s="225">
        <v>90</v>
      </c>
      <c r="I34" s="225">
        <v>100</v>
      </c>
      <c r="J34" s="225">
        <v>100</v>
      </c>
      <c r="K34" s="225">
        <v>100</v>
      </c>
      <c r="L34" s="225">
        <v>100</v>
      </c>
      <c r="M34" s="225">
        <v>90</v>
      </c>
      <c r="N34" s="225">
        <v>100</v>
      </c>
      <c r="O34" s="225">
        <v>100</v>
      </c>
      <c r="P34" s="225">
        <v>100</v>
      </c>
      <c r="Q34" s="225">
        <v>94.444444444444443</v>
      </c>
      <c r="R34" s="225">
        <v>100</v>
      </c>
      <c r="S34" s="225">
        <v>100</v>
      </c>
      <c r="T34" s="225">
        <v>100</v>
      </c>
      <c r="U34" s="225">
        <v>100</v>
      </c>
      <c r="V34" s="225">
        <v>95</v>
      </c>
      <c r="W34" s="225">
        <v>100</v>
      </c>
      <c r="X34" s="225">
        <v>100</v>
      </c>
      <c r="Y34" s="617">
        <v>90</v>
      </c>
      <c r="Z34" s="616" t="s">
        <v>865</v>
      </c>
      <c r="AA34" s="225">
        <v>98.7</v>
      </c>
      <c r="AB34" s="225">
        <v>100</v>
      </c>
      <c r="AC34" s="225">
        <v>100</v>
      </c>
      <c r="AD34" s="225">
        <v>100</v>
      </c>
      <c r="AE34" s="225">
        <v>90</v>
      </c>
      <c r="AF34" s="225">
        <v>100</v>
      </c>
      <c r="AG34" s="225">
        <v>100</v>
      </c>
      <c r="AH34" s="225">
        <v>100</v>
      </c>
      <c r="AI34" s="225">
        <v>100</v>
      </c>
      <c r="AJ34" s="225">
        <v>90</v>
      </c>
      <c r="AK34" s="225">
        <v>100</v>
      </c>
      <c r="AL34" s="225">
        <v>100</v>
      </c>
      <c r="AM34" s="225">
        <v>100</v>
      </c>
      <c r="AN34" s="225">
        <v>100</v>
      </c>
      <c r="AO34" s="225">
        <v>100</v>
      </c>
      <c r="AP34" s="225">
        <v>100</v>
      </c>
      <c r="AQ34" s="225">
        <v>100</v>
      </c>
      <c r="AR34" s="225">
        <v>100</v>
      </c>
      <c r="AS34" s="225">
        <v>90</v>
      </c>
      <c r="AT34" s="225">
        <v>100</v>
      </c>
      <c r="AU34" s="225">
        <v>100</v>
      </c>
      <c r="AV34" s="617">
        <v>100</v>
      </c>
      <c r="AW34" s="616" t="s">
        <v>865</v>
      </c>
      <c r="AX34" s="225">
        <v>97.2</v>
      </c>
      <c r="AY34" s="225">
        <v>100</v>
      </c>
      <c r="AZ34" s="225">
        <v>100</v>
      </c>
      <c r="BA34" s="225">
        <v>100</v>
      </c>
      <c r="BB34" s="225">
        <v>90</v>
      </c>
      <c r="BC34" s="225">
        <v>100</v>
      </c>
      <c r="BD34" s="225">
        <v>100</v>
      </c>
      <c r="BE34" s="225">
        <v>100</v>
      </c>
      <c r="BF34" s="225">
        <v>100</v>
      </c>
      <c r="BG34" s="225">
        <v>90</v>
      </c>
      <c r="BH34" s="225">
        <v>100</v>
      </c>
      <c r="BI34" s="225">
        <v>100</v>
      </c>
      <c r="BJ34" s="225">
        <v>100</v>
      </c>
      <c r="BK34" s="225">
        <v>88.888888888888886</v>
      </c>
      <c r="BL34" s="225">
        <v>100</v>
      </c>
      <c r="BM34" s="225">
        <v>100</v>
      </c>
      <c r="BN34" s="225">
        <v>100</v>
      </c>
      <c r="BO34" s="225">
        <v>100</v>
      </c>
      <c r="BP34" s="225">
        <v>100</v>
      </c>
      <c r="BQ34" s="225">
        <v>100</v>
      </c>
      <c r="BR34" s="225">
        <v>100</v>
      </c>
      <c r="BS34" s="617">
        <v>80</v>
      </c>
    </row>
    <row r="35" spans="1:71" ht="15" hidden="1" customHeight="1">
      <c r="A35" s="66"/>
      <c r="B35" s="76" t="s">
        <v>15</v>
      </c>
      <c r="C35" s="616" t="s">
        <v>864</v>
      </c>
      <c r="D35" s="225">
        <v>94.75</v>
      </c>
      <c r="E35" s="225">
        <v>100</v>
      </c>
      <c r="F35" s="225">
        <v>100</v>
      </c>
      <c r="G35" s="225">
        <v>100</v>
      </c>
      <c r="H35" s="225">
        <v>100</v>
      </c>
      <c r="I35" s="225">
        <v>100</v>
      </c>
      <c r="J35" s="225">
        <v>100</v>
      </c>
      <c r="K35" s="225">
        <v>100</v>
      </c>
      <c r="L35" s="225">
        <v>100</v>
      </c>
      <c r="M35" s="225">
        <v>90</v>
      </c>
      <c r="N35" s="225">
        <v>100</v>
      </c>
      <c r="O35" s="225">
        <v>100</v>
      </c>
      <c r="P35" s="225">
        <v>100</v>
      </c>
      <c r="Q35" s="225">
        <v>72.222222222222214</v>
      </c>
      <c r="R35" s="225">
        <v>100</v>
      </c>
      <c r="S35" s="225">
        <v>100</v>
      </c>
      <c r="T35" s="225">
        <v>100</v>
      </c>
      <c r="U35" s="225">
        <v>100</v>
      </c>
      <c r="V35" s="225">
        <v>100</v>
      </c>
      <c r="W35" s="225">
        <v>95</v>
      </c>
      <c r="X35" s="225">
        <v>100</v>
      </c>
      <c r="Y35" s="617">
        <v>60</v>
      </c>
      <c r="Z35" s="616" t="s">
        <v>865</v>
      </c>
      <c r="AA35" s="225">
        <v>94.5</v>
      </c>
      <c r="AB35" s="225">
        <v>100</v>
      </c>
      <c r="AC35" s="225">
        <v>100</v>
      </c>
      <c r="AD35" s="225">
        <v>100</v>
      </c>
      <c r="AE35" s="225">
        <v>100</v>
      </c>
      <c r="AF35" s="225">
        <v>100</v>
      </c>
      <c r="AG35" s="225">
        <v>100</v>
      </c>
      <c r="AH35" s="225">
        <v>100</v>
      </c>
      <c r="AI35" s="225">
        <v>100</v>
      </c>
      <c r="AJ35" s="225">
        <v>90</v>
      </c>
      <c r="AK35" s="225">
        <v>100</v>
      </c>
      <c r="AL35" s="225">
        <v>100</v>
      </c>
      <c r="AM35" s="225">
        <v>100</v>
      </c>
      <c r="AN35" s="225">
        <v>66.666666666666657</v>
      </c>
      <c r="AO35" s="225">
        <v>100</v>
      </c>
      <c r="AP35" s="225">
        <v>100</v>
      </c>
      <c r="AQ35" s="225">
        <v>100</v>
      </c>
      <c r="AR35" s="225">
        <v>100</v>
      </c>
      <c r="AS35" s="225">
        <v>100</v>
      </c>
      <c r="AT35" s="225">
        <v>100</v>
      </c>
      <c r="AU35" s="225">
        <v>100</v>
      </c>
      <c r="AV35" s="617">
        <v>60</v>
      </c>
      <c r="AW35" s="616" t="s">
        <v>865</v>
      </c>
      <c r="AX35" s="225">
        <v>95</v>
      </c>
      <c r="AY35" s="225">
        <v>100</v>
      </c>
      <c r="AZ35" s="225">
        <v>100</v>
      </c>
      <c r="BA35" s="225">
        <v>100</v>
      </c>
      <c r="BB35" s="225">
        <v>100</v>
      </c>
      <c r="BC35" s="225">
        <v>100</v>
      </c>
      <c r="BD35" s="225">
        <v>100</v>
      </c>
      <c r="BE35" s="225">
        <v>100</v>
      </c>
      <c r="BF35" s="225">
        <v>100</v>
      </c>
      <c r="BG35" s="225">
        <v>90</v>
      </c>
      <c r="BH35" s="225">
        <v>100</v>
      </c>
      <c r="BI35" s="225">
        <v>100</v>
      </c>
      <c r="BJ35" s="225">
        <v>100</v>
      </c>
      <c r="BK35" s="225">
        <v>77.777777777777786</v>
      </c>
      <c r="BL35" s="225">
        <v>100</v>
      </c>
      <c r="BM35" s="225">
        <v>100</v>
      </c>
      <c r="BN35" s="225">
        <v>100</v>
      </c>
      <c r="BO35" s="225">
        <v>100</v>
      </c>
      <c r="BP35" s="225">
        <v>100</v>
      </c>
      <c r="BQ35" s="225">
        <v>90</v>
      </c>
      <c r="BR35" s="225">
        <v>100</v>
      </c>
      <c r="BS35" s="617">
        <v>60</v>
      </c>
    </row>
    <row r="36" spans="1:71" ht="15" hidden="1" customHeight="1">
      <c r="A36" s="66"/>
      <c r="B36" s="76" t="s">
        <v>16</v>
      </c>
      <c r="C36" s="616" t="s">
        <v>864</v>
      </c>
      <c r="D36" s="225">
        <v>97.2</v>
      </c>
      <c r="E36" s="225">
        <v>100</v>
      </c>
      <c r="F36" s="225">
        <v>100</v>
      </c>
      <c r="G36" s="225">
        <v>100</v>
      </c>
      <c r="H36" s="225">
        <v>100</v>
      </c>
      <c r="I36" s="225">
        <v>100</v>
      </c>
      <c r="J36" s="225">
        <v>100</v>
      </c>
      <c r="K36" s="225">
        <v>100</v>
      </c>
      <c r="L36" s="225">
        <v>100</v>
      </c>
      <c r="M36" s="225">
        <v>100</v>
      </c>
      <c r="N36" s="225">
        <v>100</v>
      </c>
      <c r="O36" s="225">
        <v>100</v>
      </c>
      <c r="P36" s="225">
        <v>100</v>
      </c>
      <c r="Q36" s="225">
        <v>91.111111111111114</v>
      </c>
      <c r="R36" s="225">
        <v>100</v>
      </c>
      <c r="S36" s="225">
        <v>100</v>
      </c>
      <c r="T36" s="225">
        <v>100</v>
      </c>
      <c r="U36" s="225">
        <v>70</v>
      </c>
      <c r="V36" s="225">
        <v>100</v>
      </c>
      <c r="W36" s="225">
        <v>100</v>
      </c>
      <c r="X36" s="225">
        <v>80</v>
      </c>
      <c r="Y36" s="617">
        <v>100</v>
      </c>
      <c r="Z36" s="616" t="s">
        <v>865</v>
      </c>
      <c r="AA36" s="225">
        <v>96.8</v>
      </c>
      <c r="AB36" s="225">
        <v>100</v>
      </c>
      <c r="AC36" s="225">
        <v>100</v>
      </c>
      <c r="AD36" s="225">
        <v>100</v>
      </c>
      <c r="AE36" s="225">
        <v>100</v>
      </c>
      <c r="AF36" s="225">
        <v>100</v>
      </c>
      <c r="AG36" s="225">
        <v>100</v>
      </c>
      <c r="AH36" s="225">
        <v>100</v>
      </c>
      <c r="AI36" s="225">
        <v>100</v>
      </c>
      <c r="AJ36" s="225">
        <v>100</v>
      </c>
      <c r="AK36" s="225">
        <v>100</v>
      </c>
      <c r="AL36" s="225">
        <v>100</v>
      </c>
      <c r="AM36" s="225">
        <v>100</v>
      </c>
      <c r="AN36" s="225">
        <v>91.111111111111114</v>
      </c>
      <c r="AO36" s="225">
        <v>100</v>
      </c>
      <c r="AP36" s="225">
        <v>100</v>
      </c>
      <c r="AQ36" s="225">
        <v>100</v>
      </c>
      <c r="AR36" s="225">
        <v>60</v>
      </c>
      <c r="AS36" s="225">
        <v>100</v>
      </c>
      <c r="AT36" s="225">
        <v>100</v>
      </c>
      <c r="AU36" s="225">
        <v>80</v>
      </c>
      <c r="AV36" s="617">
        <v>100</v>
      </c>
      <c r="AW36" s="616" t="s">
        <v>865</v>
      </c>
      <c r="AX36" s="225">
        <v>97.6</v>
      </c>
      <c r="AY36" s="225">
        <v>100</v>
      </c>
      <c r="AZ36" s="225">
        <v>100</v>
      </c>
      <c r="BA36" s="225">
        <v>100</v>
      </c>
      <c r="BB36" s="225">
        <v>100</v>
      </c>
      <c r="BC36" s="225">
        <v>100</v>
      </c>
      <c r="BD36" s="225">
        <v>100</v>
      </c>
      <c r="BE36" s="225">
        <v>100</v>
      </c>
      <c r="BF36" s="225">
        <v>100</v>
      </c>
      <c r="BG36" s="225">
        <v>100</v>
      </c>
      <c r="BH36" s="225">
        <v>100</v>
      </c>
      <c r="BI36" s="225">
        <v>100</v>
      </c>
      <c r="BJ36" s="225">
        <v>100</v>
      </c>
      <c r="BK36" s="225">
        <v>91.111111111111114</v>
      </c>
      <c r="BL36" s="225">
        <v>100</v>
      </c>
      <c r="BM36" s="225">
        <v>100</v>
      </c>
      <c r="BN36" s="225">
        <v>100</v>
      </c>
      <c r="BO36" s="225">
        <v>80</v>
      </c>
      <c r="BP36" s="225">
        <v>100</v>
      </c>
      <c r="BQ36" s="225">
        <v>100</v>
      </c>
      <c r="BR36" s="225">
        <v>80</v>
      </c>
      <c r="BS36" s="617">
        <v>100</v>
      </c>
    </row>
    <row r="37" spans="1:71" ht="15" hidden="1" customHeight="1">
      <c r="A37" s="66"/>
      <c r="B37" s="76" t="s">
        <v>17</v>
      </c>
      <c r="C37" s="616" t="s">
        <v>864</v>
      </c>
      <c r="D37" s="225">
        <v>99.1</v>
      </c>
      <c r="E37" s="225">
        <v>100</v>
      </c>
      <c r="F37" s="225">
        <v>100</v>
      </c>
      <c r="G37" s="225">
        <v>100</v>
      </c>
      <c r="H37" s="225">
        <v>100</v>
      </c>
      <c r="I37" s="225">
        <v>100</v>
      </c>
      <c r="J37" s="225">
        <v>100</v>
      </c>
      <c r="K37" s="225">
        <v>100</v>
      </c>
      <c r="L37" s="225">
        <v>100</v>
      </c>
      <c r="M37" s="225">
        <v>100</v>
      </c>
      <c r="N37" s="225">
        <v>100</v>
      </c>
      <c r="O37" s="225">
        <v>100</v>
      </c>
      <c r="P37" s="225">
        <v>100</v>
      </c>
      <c r="Q37" s="225">
        <v>90</v>
      </c>
      <c r="R37" s="225">
        <v>100</v>
      </c>
      <c r="S37" s="225">
        <v>100</v>
      </c>
      <c r="T37" s="225">
        <v>100</v>
      </c>
      <c r="U37" s="225">
        <v>100</v>
      </c>
      <c r="V37" s="225">
        <v>100</v>
      </c>
      <c r="W37" s="225">
        <v>100</v>
      </c>
      <c r="X37" s="225">
        <v>100</v>
      </c>
      <c r="Y37" s="617">
        <v>100</v>
      </c>
      <c r="Z37" s="616" t="s">
        <v>865</v>
      </c>
      <c r="AA37" s="225">
        <v>98.2</v>
      </c>
      <c r="AB37" s="225">
        <v>100</v>
      </c>
      <c r="AC37" s="225">
        <v>100</v>
      </c>
      <c r="AD37" s="225">
        <v>100</v>
      </c>
      <c r="AE37" s="225">
        <v>100</v>
      </c>
      <c r="AF37" s="225">
        <v>100</v>
      </c>
      <c r="AG37" s="225">
        <v>100</v>
      </c>
      <c r="AH37" s="225">
        <v>100</v>
      </c>
      <c r="AI37" s="225">
        <v>100</v>
      </c>
      <c r="AJ37" s="225">
        <v>100</v>
      </c>
      <c r="AK37" s="225">
        <v>100</v>
      </c>
      <c r="AL37" s="225">
        <v>100</v>
      </c>
      <c r="AM37" s="225">
        <v>100</v>
      </c>
      <c r="AN37" s="225">
        <v>80</v>
      </c>
      <c r="AO37" s="225">
        <v>100</v>
      </c>
      <c r="AP37" s="225">
        <v>100</v>
      </c>
      <c r="AQ37" s="225">
        <v>100</v>
      </c>
      <c r="AR37" s="225">
        <v>100</v>
      </c>
      <c r="AS37" s="225">
        <v>100</v>
      </c>
      <c r="AT37" s="225">
        <v>100</v>
      </c>
      <c r="AU37" s="225">
        <v>100</v>
      </c>
      <c r="AV37" s="617">
        <v>100</v>
      </c>
      <c r="AW37" s="616" t="s">
        <v>865</v>
      </c>
      <c r="AX37" s="225">
        <v>100</v>
      </c>
      <c r="AY37" s="225">
        <v>100</v>
      </c>
      <c r="AZ37" s="225">
        <v>100</v>
      </c>
      <c r="BA37" s="225">
        <v>100</v>
      </c>
      <c r="BB37" s="225">
        <v>100</v>
      </c>
      <c r="BC37" s="225">
        <v>100</v>
      </c>
      <c r="BD37" s="225">
        <v>100</v>
      </c>
      <c r="BE37" s="225">
        <v>100</v>
      </c>
      <c r="BF37" s="225">
        <v>100</v>
      </c>
      <c r="BG37" s="225">
        <v>100</v>
      </c>
      <c r="BH37" s="225">
        <v>100</v>
      </c>
      <c r="BI37" s="225">
        <v>100</v>
      </c>
      <c r="BJ37" s="225">
        <v>100</v>
      </c>
      <c r="BK37" s="225">
        <v>100</v>
      </c>
      <c r="BL37" s="225">
        <v>100</v>
      </c>
      <c r="BM37" s="225">
        <v>100</v>
      </c>
      <c r="BN37" s="225">
        <v>100</v>
      </c>
      <c r="BO37" s="225">
        <v>100</v>
      </c>
      <c r="BP37" s="225">
        <v>100</v>
      </c>
      <c r="BQ37" s="225">
        <v>100</v>
      </c>
      <c r="BR37" s="225">
        <v>100</v>
      </c>
      <c r="BS37" s="617">
        <v>100</v>
      </c>
    </row>
    <row r="38" spans="1:71" ht="15" hidden="1" customHeight="1">
      <c r="A38" s="66"/>
      <c r="B38" s="76" t="s">
        <v>18</v>
      </c>
      <c r="C38" s="616" t="s">
        <v>864</v>
      </c>
      <c r="D38" s="225">
        <v>96.3</v>
      </c>
      <c r="E38" s="225">
        <v>100</v>
      </c>
      <c r="F38" s="225">
        <v>100</v>
      </c>
      <c r="G38" s="225">
        <v>100</v>
      </c>
      <c r="H38" s="225">
        <v>100</v>
      </c>
      <c r="I38" s="225">
        <v>100</v>
      </c>
      <c r="J38" s="225">
        <v>100</v>
      </c>
      <c r="K38" s="225">
        <v>100</v>
      </c>
      <c r="L38" s="225">
        <v>100</v>
      </c>
      <c r="M38" s="225">
        <v>90</v>
      </c>
      <c r="N38" s="225">
        <v>100</v>
      </c>
      <c r="O38" s="225">
        <v>100</v>
      </c>
      <c r="P38" s="225">
        <v>100</v>
      </c>
      <c r="Q38" s="225">
        <v>77.777777777777771</v>
      </c>
      <c r="R38" s="225">
        <v>100</v>
      </c>
      <c r="S38" s="225">
        <v>100</v>
      </c>
      <c r="T38" s="225">
        <v>100</v>
      </c>
      <c r="U38" s="225">
        <v>90</v>
      </c>
      <c r="V38" s="225">
        <v>100</v>
      </c>
      <c r="W38" s="225">
        <v>100</v>
      </c>
      <c r="X38" s="225">
        <v>80</v>
      </c>
      <c r="Y38" s="617">
        <v>100</v>
      </c>
      <c r="Z38" s="616" t="s">
        <v>865</v>
      </c>
      <c r="AA38" s="225">
        <v>97.9</v>
      </c>
      <c r="AB38" s="225">
        <v>100</v>
      </c>
      <c r="AC38" s="225">
        <v>100</v>
      </c>
      <c r="AD38" s="225">
        <v>100</v>
      </c>
      <c r="AE38" s="225">
        <v>100</v>
      </c>
      <c r="AF38" s="225">
        <v>100</v>
      </c>
      <c r="AG38" s="225">
        <v>100</v>
      </c>
      <c r="AH38" s="225">
        <v>100</v>
      </c>
      <c r="AI38" s="225">
        <v>100</v>
      </c>
      <c r="AJ38" s="225">
        <v>90</v>
      </c>
      <c r="AK38" s="225">
        <v>100</v>
      </c>
      <c r="AL38" s="225">
        <v>100</v>
      </c>
      <c r="AM38" s="225">
        <v>100</v>
      </c>
      <c r="AN38" s="225">
        <v>91.111111111111114</v>
      </c>
      <c r="AO38" s="225">
        <v>100</v>
      </c>
      <c r="AP38" s="225">
        <v>100</v>
      </c>
      <c r="AQ38" s="225">
        <v>100</v>
      </c>
      <c r="AR38" s="225">
        <v>80</v>
      </c>
      <c r="AS38" s="225">
        <v>100</v>
      </c>
      <c r="AT38" s="225">
        <v>100</v>
      </c>
      <c r="AU38" s="225">
        <v>100</v>
      </c>
      <c r="AV38" s="617">
        <v>100</v>
      </c>
      <c r="AW38" s="616" t="s">
        <v>865</v>
      </c>
      <c r="AX38" s="225">
        <v>94.7</v>
      </c>
      <c r="AY38" s="225">
        <v>100</v>
      </c>
      <c r="AZ38" s="225">
        <v>100</v>
      </c>
      <c r="BA38" s="225">
        <v>100</v>
      </c>
      <c r="BB38" s="225">
        <v>100</v>
      </c>
      <c r="BC38" s="225">
        <v>100</v>
      </c>
      <c r="BD38" s="225">
        <v>100</v>
      </c>
      <c r="BE38" s="225">
        <v>100</v>
      </c>
      <c r="BF38" s="225">
        <v>100</v>
      </c>
      <c r="BG38" s="225">
        <v>90</v>
      </c>
      <c r="BH38" s="225">
        <v>100</v>
      </c>
      <c r="BI38" s="225">
        <v>100</v>
      </c>
      <c r="BJ38" s="225">
        <v>100</v>
      </c>
      <c r="BK38" s="225">
        <v>64.444444444444429</v>
      </c>
      <c r="BL38" s="225">
        <v>100</v>
      </c>
      <c r="BM38" s="225">
        <v>100</v>
      </c>
      <c r="BN38" s="225">
        <v>100</v>
      </c>
      <c r="BO38" s="225">
        <v>100</v>
      </c>
      <c r="BP38" s="225">
        <v>100</v>
      </c>
      <c r="BQ38" s="225">
        <v>100</v>
      </c>
      <c r="BR38" s="225">
        <v>60</v>
      </c>
      <c r="BS38" s="617">
        <v>100</v>
      </c>
    </row>
    <row r="39" spans="1:71" ht="15" hidden="1" customHeight="1">
      <c r="A39" s="66"/>
      <c r="B39" s="76" t="s">
        <v>19</v>
      </c>
      <c r="C39" s="616" t="s">
        <v>864</v>
      </c>
      <c r="D39" s="225">
        <v>93.95</v>
      </c>
      <c r="E39" s="225">
        <v>100</v>
      </c>
      <c r="F39" s="225">
        <v>100</v>
      </c>
      <c r="G39" s="225">
        <v>100</v>
      </c>
      <c r="H39" s="225">
        <v>100</v>
      </c>
      <c r="I39" s="225">
        <v>100</v>
      </c>
      <c r="J39" s="225">
        <v>100</v>
      </c>
      <c r="K39" s="225">
        <v>90</v>
      </c>
      <c r="L39" s="225">
        <v>100</v>
      </c>
      <c r="M39" s="225">
        <v>90</v>
      </c>
      <c r="N39" s="225">
        <v>100</v>
      </c>
      <c r="O39" s="225">
        <v>100</v>
      </c>
      <c r="P39" s="225">
        <v>100</v>
      </c>
      <c r="Q39" s="225">
        <v>64.444444444444443</v>
      </c>
      <c r="R39" s="225">
        <v>95</v>
      </c>
      <c r="S39" s="225">
        <v>100</v>
      </c>
      <c r="T39" s="225">
        <v>95</v>
      </c>
      <c r="U39" s="225">
        <v>100</v>
      </c>
      <c r="V39" s="225">
        <v>100</v>
      </c>
      <c r="W39" s="225">
        <v>95</v>
      </c>
      <c r="X39" s="225">
        <v>80</v>
      </c>
      <c r="Y39" s="617">
        <v>90</v>
      </c>
      <c r="Z39" s="616" t="s">
        <v>865</v>
      </c>
      <c r="AA39" s="225">
        <v>92.5</v>
      </c>
      <c r="AB39" s="225">
        <v>100</v>
      </c>
      <c r="AC39" s="225">
        <v>100</v>
      </c>
      <c r="AD39" s="225">
        <v>100</v>
      </c>
      <c r="AE39" s="225">
        <v>100</v>
      </c>
      <c r="AF39" s="225">
        <v>100</v>
      </c>
      <c r="AG39" s="225">
        <v>100</v>
      </c>
      <c r="AH39" s="225">
        <v>90</v>
      </c>
      <c r="AI39" s="225">
        <v>100</v>
      </c>
      <c r="AJ39" s="225">
        <v>90</v>
      </c>
      <c r="AK39" s="225">
        <v>100</v>
      </c>
      <c r="AL39" s="225">
        <v>100</v>
      </c>
      <c r="AM39" s="225">
        <v>100</v>
      </c>
      <c r="AN39" s="225">
        <v>60</v>
      </c>
      <c r="AO39" s="225">
        <v>90</v>
      </c>
      <c r="AP39" s="225">
        <v>100</v>
      </c>
      <c r="AQ39" s="225">
        <v>100</v>
      </c>
      <c r="AR39" s="225">
        <v>100</v>
      </c>
      <c r="AS39" s="225">
        <v>100</v>
      </c>
      <c r="AT39" s="225">
        <v>100</v>
      </c>
      <c r="AU39" s="225">
        <v>60</v>
      </c>
      <c r="AV39" s="617">
        <v>80</v>
      </c>
      <c r="AW39" s="616" t="s">
        <v>865</v>
      </c>
      <c r="AX39" s="225">
        <v>95.4</v>
      </c>
      <c r="AY39" s="225">
        <v>100</v>
      </c>
      <c r="AZ39" s="225">
        <v>100</v>
      </c>
      <c r="BA39" s="225">
        <v>100</v>
      </c>
      <c r="BB39" s="225">
        <v>100</v>
      </c>
      <c r="BC39" s="225">
        <v>100</v>
      </c>
      <c r="BD39" s="225">
        <v>100</v>
      </c>
      <c r="BE39" s="225">
        <v>90</v>
      </c>
      <c r="BF39" s="225">
        <v>100</v>
      </c>
      <c r="BG39" s="225">
        <v>90</v>
      </c>
      <c r="BH39" s="225">
        <v>100</v>
      </c>
      <c r="BI39" s="225">
        <v>100</v>
      </c>
      <c r="BJ39" s="225">
        <v>100</v>
      </c>
      <c r="BK39" s="225">
        <v>68.888888888888886</v>
      </c>
      <c r="BL39" s="225">
        <v>100</v>
      </c>
      <c r="BM39" s="225">
        <v>100</v>
      </c>
      <c r="BN39" s="225">
        <v>90</v>
      </c>
      <c r="BO39" s="225">
        <v>100</v>
      </c>
      <c r="BP39" s="225">
        <v>100</v>
      </c>
      <c r="BQ39" s="225">
        <v>90</v>
      </c>
      <c r="BR39" s="225">
        <v>100</v>
      </c>
      <c r="BS39" s="617">
        <v>100</v>
      </c>
    </row>
    <row r="40" spans="1:71" ht="15" hidden="1" customHeight="1">
      <c r="A40" s="66"/>
      <c r="B40" s="76" t="s">
        <v>20</v>
      </c>
      <c r="C40" s="616" t="s">
        <v>864</v>
      </c>
      <c r="D40" s="225">
        <v>96.7</v>
      </c>
      <c r="E40" s="225">
        <v>100</v>
      </c>
      <c r="F40" s="225">
        <v>100</v>
      </c>
      <c r="G40" s="225">
        <v>100</v>
      </c>
      <c r="H40" s="225">
        <v>100</v>
      </c>
      <c r="I40" s="225">
        <v>100</v>
      </c>
      <c r="J40" s="225">
        <v>100</v>
      </c>
      <c r="K40" s="225">
        <v>100</v>
      </c>
      <c r="L40" s="225">
        <v>100</v>
      </c>
      <c r="M40" s="225">
        <v>100</v>
      </c>
      <c r="N40" s="225">
        <v>100</v>
      </c>
      <c r="O40" s="225">
        <v>100</v>
      </c>
      <c r="P40" s="225">
        <v>100</v>
      </c>
      <c r="Q40" s="225">
        <v>85.555555555555557</v>
      </c>
      <c r="R40" s="225">
        <v>100</v>
      </c>
      <c r="S40" s="225">
        <v>100</v>
      </c>
      <c r="T40" s="225">
        <v>100</v>
      </c>
      <c r="U40" s="225">
        <v>70</v>
      </c>
      <c r="V40" s="225">
        <v>100</v>
      </c>
      <c r="W40" s="225">
        <v>100</v>
      </c>
      <c r="X40" s="225">
        <v>80</v>
      </c>
      <c r="Y40" s="617">
        <v>100</v>
      </c>
      <c r="Z40" s="616" t="s">
        <v>865</v>
      </c>
      <c r="AA40" s="225">
        <v>93.4</v>
      </c>
      <c r="AB40" s="225">
        <v>100</v>
      </c>
      <c r="AC40" s="225">
        <v>100</v>
      </c>
      <c r="AD40" s="225">
        <v>100</v>
      </c>
      <c r="AE40" s="225">
        <v>100</v>
      </c>
      <c r="AF40" s="225">
        <v>100</v>
      </c>
      <c r="AG40" s="225">
        <v>100</v>
      </c>
      <c r="AH40" s="225">
        <v>100</v>
      </c>
      <c r="AI40" s="225">
        <v>100</v>
      </c>
      <c r="AJ40" s="225">
        <v>100</v>
      </c>
      <c r="AK40" s="225">
        <v>100</v>
      </c>
      <c r="AL40" s="225">
        <v>100</v>
      </c>
      <c r="AM40" s="225">
        <v>100</v>
      </c>
      <c r="AN40" s="225">
        <v>71.111111111111114</v>
      </c>
      <c r="AO40" s="225">
        <v>100</v>
      </c>
      <c r="AP40" s="225">
        <v>100</v>
      </c>
      <c r="AQ40" s="225">
        <v>100</v>
      </c>
      <c r="AR40" s="225">
        <v>40</v>
      </c>
      <c r="AS40" s="225">
        <v>100</v>
      </c>
      <c r="AT40" s="225">
        <v>100</v>
      </c>
      <c r="AU40" s="225">
        <v>60</v>
      </c>
      <c r="AV40" s="617">
        <v>100</v>
      </c>
      <c r="AW40" s="616" t="s">
        <v>865</v>
      </c>
      <c r="AX40" s="225">
        <v>100</v>
      </c>
      <c r="AY40" s="225">
        <v>100</v>
      </c>
      <c r="AZ40" s="225">
        <v>100</v>
      </c>
      <c r="BA40" s="225">
        <v>100</v>
      </c>
      <c r="BB40" s="225">
        <v>100</v>
      </c>
      <c r="BC40" s="225">
        <v>100</v>
      </c>
      <c r="BD40" s="225">
        <v>100</v>
      </c>
      <c r="BE40" s="225">
        <v>100</v>
      </c>
      <c r="BF40" s="225">
        <v>100</v>
      </c>
      <c r="BG40" s="225">
        <v>100</v>
      </c>
      <c r="BH40" s="225">
        <v>100</v>
      </c>
      <c r="BI40" s="225">
        <v>100</v>
      </c>
      <c r="BJ40" s="225">
        <v>100</v>
      </c>
      <c r="BK40" s="225">
        <v>100</v>
      </c>
      <c r="BL40" s="225">
        <v>100</v>
      </c>
      <c r="BM40" s="225">
        <v>100</v>
      </c>
      <c r="BN40" s="225">
        <v>100</v>
      </c>
      <c r="BO40" s="225">
        <v>100</v>
      </c>
      <c r="BP40" s="225">
        <v>100</v>
      </c>
      <c r="BQ40" s="225">
        <v>100</v>
      </c>
      <c r="BR40" s="225">
        <v>100</v>
      </c>
      <c r="BS40" s="617">
        <v>100</v>
      </c>
    </row>
    <row r="41" spans="1:71" ht="15" hidden="1" customHeight="1">
      <c r="A41" s="66"/>
      <c r="B41" s="76" t="s">
        <v>21</v>
      </c>
      <c r="C41" s="616" t="s">
        <v>864</v>
      </c>
      <c r="D41" s="225">
        <v>96.2</v>
      </c>
      <c r="E41" s="225">
        <v>100</v>
      </c>
      <c r="F41" s="225">
        <v>100</v>
      </c>
      <c r="G41" s="225">
        <v>100</v>
      </c>
      <c r="H41" s="225">
        <v>100</v>
      </c>
      <c r="I41" s="225">
        <v>100</v>
      </c>
      <c r="J41" s="225">
        <v>100</v>
      </c>
      <c r="K41" s="225">
        <v>100</v>
      </c>
      <c r="L41" s="225">
        <v>100</v>
      </c>
      <c r="M41" s="225">
        <v>100</v>
      </c>
      <c r="N41" s="225">
        <v>100</v>
      </c>
      <c r="O41" s="225">
        <v>100</v>
      </c>
      <c r="P41" s="225">
        <v>100</v>
      </c>
      <c r="Q41" s="225">
        <v>73.333333333333343</v>
      </c>
      <c r="R41" s="225">
        <v>100</v>
      </c>
      <c r="S41" s="225">
        <v>100</v>
      </c>
      <c r="T41" s="225">
        <v>100</v>
      </c>
      <c r="U41" s="225">
        <v>90</v>
      </c>
      <c r="V41" s="225">
        <v>100</v>
      </c>
      <c r="W41" s="225">
        <v>100</v>
      </c>
      <c r="X41" s="225">
        <v>100</v>
      </c>
      <c r="Y41" s="617">
        <v>80</v>
      </c>
      <c r="Z41" s="616" t="s">
        <v>865</v>
      </c>
      <c r="AA41" s="225">
        <v>95.2</v>
      </c>
      <c r="AB41" s="225">
        <v>100</v>
      </c>
      <c r="AC41" s="225">
        <v>100</v>
      </c>
      <c r="AD41" s="225">
        <v>100</v>
      </c>
      <c r="AE41" s="225">
        <v>100</v>
      </c>
      <c r="AF41" s="225">
        <v>100</v>
      </c>
      <c r="AG41" s="225">
        <v>100</v>
      </c>
      <c r="AH41" s="225">
        <v>100</v>
      </c>
      <c r="AI41" s="225">
        <v>100</v>
      </c>
      <c r="AJ41" s="225">
        <v>100</v>
      </c>
      <c r="AK41" s="225">
        <v>100</v>
      </c>
      <c r="AL41" s="225">
        <v>100</v>
      </c>
      <c r="AM41" s="225">
        <v>100</v>
      </c>
      <c r="AN41" s="225">
        <v>66.666666666666671</v>
      </c>
      <c r="AO41" s="225">
        <v>100</v>
      </c>
      <c r="AP41" s="225">
        <v>100</v>
      </c>
      <c r="AQ41" s="225">
        <v>100</v>
      </c>
      <c r="AR41" s="225">
        <v>80</v>
      </c>
      <c r="AS41" s="225">
        <v>100</v>
      </c>
      <c r="AT41" s="225">
        <v>100</v>
      </c>
      <c r="AU41" s="225">
        <v>100</v>
      </c>
      <c r="AV41" s="617">
        <v>80</v>
      </c>
      <c r="AW41" s="616" t="s">
        <v>865</v>
      </c>
      <c r="AX41" s="225">
        <v>97.2</v>
      </c>
      <c r="AY41" s="225">
        <v>100</v>
      </c>
      <c r="AZ41" s="225">
        <v>100</v>
      </c>
      <c r="BA41" s="225">
        <v>100</v>
      </c>
      <c r="BB41" s="225">
        <v>100</v>
      </c>
      <c r="BC41" s="225">
        <v>100</v>
      </c>
      <c r="BD41" s="225">
        <v>100</v>
      </c>
      <c r="BE41" s="225">
        <v>100</v>
      </c>
      <c r="BF41" s="225">
        <v>100</v>
      </c>
      <c r="BG41" s="225">
        <v>100</v>
      </c>
      <c r="BH41" s="225">
        <v>100</v>
      </c>
      <c r="BI41" s="225">
        <v>100</v>
      </c>
      <c r="BJ41" s="225">
        <v>100</v>
      </c>
      <c r="BK41" s="225">
        <v>80</v>
      </c>
      <c r="BL41" s="225">
        <v>100</v>
      </c>
      <c r="BM41" s="225">
        <v>100</v>
      </c>
      <c r="BN41" s="225">
        <v>100</v>
      </c>
      <c r="BO41" s="225">
        <v>100</v>
      </c>
      <c r="BP41" s="225">
        <v>100</v>
      </c>
      <c r="BQ41" s="225">
        <v>100</v>
      </c>
      <c r="BR41" s="225">
        <v>100</v>
      </c>
      <c r="BS41" s="617">
        <v>80</v>
      </c>
    </row>
    <row r="42" spans="1:71" ht="15" hidden="1" customHeight="1">
      <c r="A42" s="66"/>
      <c r="B42" s="79" t="s">
        <v>22</v>
      </c>
      <c r="C42" s="618" t="s">
        <v>864</v>
      </c>
      <c r="D42" s="226">
        <v>93.05</v>
      </c>
      <c r="E42" s="226">
        <v>100</v>
      </c>
      <c r="F42" s="226">
        <v>100</v>
      </c>
      <c r="G42" s="226">
        <v>100</v>
      </c>
      <c r="H42" s="226">
        <v>100</v>
      </c>
      <c r="I42" s="226">
        <v>100</v>
      </c>
      <c r="J42" s="226">
        <v>100</v>
      </c>
      <c r="K42" s="226">
        <v>100</v>
      </c>
      <c r="L42" s="226">
        <v>100</v>
      </c>
      <c r="M42" s="226">
        <v>90</v>
      </c>
      <c r="N42" s="226">
        <v>100</v>
      </c>
      <c r="O42" s="226">
        <v>100</v>
      </c>
      <c r="P42" s="226">
        <v>100</v>
      </c>
      <c r="Q42" s="226">
        <v>63.333333333333336</v>
      </c>
      <c r="R42" s="226">
        <v>95</v>
      </c>
      <c r="S42" s="226">
        <v>100</v>
      </c>
      <c r="T42" s="226">
        <v>100</v>
      </c>
      <c r="U42" s="226">
        <v>100</v>
      </c>
      <c r="V42" s="226">
        <v>100</v>
      </c>
      <c r="W42" s="226">
        <v>100</v>
      </c>
      <c r="X42" s="226">
        <v>90</v>
      </c>
      <c r="Y42" s="619">
        <v>50</v>
      </c>
      <c r="Z42" s="618" t="s">
        <v>865</v>
      </c>
      <c r="AA42" s="226">
        <v>92.6</v>
      </c>
      <c r="AB42" s="226">
        <v>100</v>
      </c>
      <c r="AC42" s="226">
        <v>100</v>
      </c>
      <c r="AD42" s="226">
        <v>100</v>
      </c>
      <c r="AE42" s="226">
        <v>100</v>
      </c>
      <c r="AF42" s="226">
        <v>100</v>
      </c>
      <c r="AG42" s="226">
        <v>100</v>
      </c>
      <c r="AH42" s="226">
        <v>100</v>
      </c>
      <c r="AI42" s="226">
        <v>100</v>
      </c>
      <c r="AJ42" s="226">
        <v>90</v>
      </c>
      <c r="AK42" s="226">
        <v>100</v>
      </c>
      <c r="AL42" s="226">
        <v>100</v>
      </c>
      <c r="AM42" s="226">
        <v>100</v>
      </c>
      <c r="AN42" s="226">
        <v>48.888888888888893</v>
      </c>
      <c r="AO42" s="226">
        <v>90</v>
      </c>
      <c r="AP42" s="226">
        <v>100</v>
      </c>
      <c r="AQ42" s="226">
        <v>100</v>
      </c>
      <c r="AR42" s="226">
        <v>100</v>
      </c>
      <c r="AS42" s="226">
        <v>100</v>
      </c>
      <c r="AT42" s="226">
        <v>100</v>
      </c>
      <c r="AU42" s="226">
        <v>80</v>
      </c>
      <c r="AV42" s="619">
        <v>80</v>
      </c>
      <c r="AW42" s="618" t="s">
        <v>865</v>
      </c>
      <c r="AX42" s="226">
        <v>93.5</v>
      </c>
      <c r="AY42" s="226">
        <v>100</v>
      </c>
      <c r="AZ42" s="226">
        <v>100</v>
      </c>
      <c r="BA42" s="226">
        <v>100</v>
      </c>
      <c r="BB42" s="226">
        <v>100</v>
      </c>
      <c r="BC42" s="226">
        <v>100</v>
      </c>
      <c r="BD42" s="226">
        <v>100</v>
      </c>
      <c r="BE42" s="226">
        <v>100</v>
      </c>
      <c r="BF42" s="226">
        <v>100</v>
      </c>
      <c r="BG42" s="226">
        <v>90</v>
      </c>
      <c r="BH42" s="226">
        <v>100</v>
      </c>
      <c r="BI42" s="226">
        <v>100</v>
      </c>
      <c r="BJ42" s="226">
        <v>100</v>
      </c>
      <c r="BK42" s="226">
        <v>77.777777777777786</v>
      </c>
      <c r="BL42" s="226">
        <v>100</v>
      </c>
      <c r="BM42" s="226">
        <v>100</v>
      </c>
      <c r="BN42" s="226">
        <v>100</v>
      </c>
      <c r="BO42" s="226">
        <v>100</v>
      </c>
      <c r="BP42" s="226">
        <v>100</v>
      </c>
      <c r="BQ42" s="226">
        <v>100</v>
      </c>
      <c r="BR42" s="226">
        <v>100</v>
      </c>
      <c r="BS42" s="619">
        <v>20</v>
      </c>
    </row>
    <row r="43" spans="1:71" ht="15" hidden="1" customHeight="1">
      <c r="A43" s="74" t="s">
        <v>1075</v>
      </c>
      <c r="B43" s="75"/>
      <c r="C43" s="129" t="s">
        <v>1131</v>
      </c>
      <c r="D43" s="47">
        <v>95.930147058823536</v>
      </c>
      <c r="E43" s="47">
        <v>99.264705882352942</v>
      </c>
      <c r="F43" s="47">
        <v>98.774509803921575</v>
      </c>
      <c r="G43" s="47">
        <v>99.509803921568633</v>
      </c>
      <c r="H43" s="47">
        <v>99.754901960784309</v>
      </c>
      <c r="I43" s="47">
        <v>99.754901960784309</v>
      </c>
      <c r="J43" s="47">
        <v>99.754901960784309</v>
      </c>
      <c r="K43" s="47">
        <v>99.264705882352942</v>
      </c>
      <c r="L43" s="47">
        <v>100</v>
      </c>
      <c r="M43" s="47">
        <v>96.32352941176471</v>
      </c>
      <c r="N43" s="47">
        <v>100</v>
      </c>
      <c r="O43" s="47">
        <v>100</v>
      </c>
      <c r="P43" s="47">
        <v>100</v>
      </c>
      <c r="Q43" s="47">
        <v>83.06100217864919</v>
      </c>
      <c r="R43" s="47">
        <v>98.897058823529406</v>
      </c>
      <c r="S43" s="47">
        <v>100</v>
      </c>
      <c r="T43" s="47">
        <v>100</v>
      </c>
      <c r="U43" s="47">
        <v>92.401960784313729</v>
      </c>
      <c r="V43" s="47">
        <v>99.877450980392155</v>
      </c>
      <c r="W43" s="47">
        <v>98.651960784313729</v>
      </c>
      <c r="X43" s="47">
        <v>76.470588235294116</v>
      </c>
      <c r="Y43" s="55">
        <v>83.578431372549019</v>
      </c>
      <c r="Z43" s="129" t="s">
        <v>1051</v>
      </c>
      <c r="AA43" s="47">
        <v>95.149509803921575</v>
      </c>
      <c r="AB43" s="47">
        <v>99.264705882352942</v>
      </c>
      <c r="AC43" s="47">
        <v>98.774509803921575</v>
      </c>
      <c r="AD43" s="47">
        <v>99.509803921568633</v>
      </c>
      <c r="AE43" s="47">
        <v>99.754901960784309</v>
      </c>
      <c r="AF43" s="47">
        <v>99.754901960784309</v>
      </c>
      <c r="AG43" s="47">
        <v>99.754901960784309</v>
      </c>
      <c r="AH43" s="47">
        <v>99.264705882352942</v>
      </c>
      <c r="AI43" s="47">
        <v>100</v>
      </c>
      <c r="AJ43" s="47">
        <v>96.32352941176471</v>
      </c>
      <c r="AK43" s="47">
        <v>100</v>
      </c>
      <c r="AL43" s="47">
        <v>100</v>
      </c>
      <c r="AM43" s="47">
        <v>100</v>
      </c>
      <c r="AN43" s="47">
        <v>78.758169934640534</v>
      </c>
      <c r="AO43" s="47">
        <v>98.774509803921575</v>
      </c>
      <c r="AP43" s="47">
        <v>100</v>
      </c>
      <c r="AQ43" s="47">
        <v>100</v>
      </c>
      <c r="AR43" s="47">
        <v>92.156862745098039</v>
      </c>
      <c r="AS43" s="47">
        <v>99.754901960784309</v>
      </c>
      <c r="AT43" s="47">
        <v>98.039215686274517</v>
      </c>
      <c r="AU43" s="47">
        <v>70.098039215686271</v>
      </c>
      <c r="AV43" s="55">
        <v>81.862745098039213</v>
      </c>
      <c r="AW43" s="129" t="s">
        <v>1051</v>
      </c>
      <c r="AX43" s="47">
        <v>96.710784313725483</v>
      </c>
      <c r="AY43" s="47">
        <v>99.264705882352942</v>
      </c>
      <c r="AZ43" s="47">
        <v>98.774509803921575</v>
      </c>
      <c r="BA43" s="47">
        <v>99.509803921568633</v>
      </c>
      <c r="BB43" s="47">
        <v>99.754901960784309</v>
      </c>
      <c r="BC43" s="47">
        <v>99.754901960784309</v>
      </c>
      <c r="BD43" s="47">
        <v>99.754901960784309</v>
      </c>
      <c r="BE43" s="47">
        <v>99.264705882352942</v>
      </c>
      <c r="BF43" s="47">
        <v>100</v>
      </c>
      <c r="BG43" s="47">
        <v>96.32352941176471</v>
      </c>
      <c r="BH43" s="47">
        <v>100</v>
      </c>
      <c r="BI43" s="47">
        <v>100</v>
      </c>
      <c r="BJ43" s="47">
        <v>100</v>
      </c>
      <c r="BK43" s="47">
        <v>87.363834422657959</v>
      </c>
      <c r="BL43" s="47">
        <v>99.019607843137251</v>
      </c>
      <c r="BM43" s="47">
        <v>100</v>
      </c>
      <c r="BN43" s="47">
        <v>100</v>
      </c>
      <c r="BO43" s="47">
        <v>92.647058823529406</v>
      </c>
      <c r="BP43" s="47">
        <v>100</v>
      </c>
      <c r="BQ43" s="47">
        <v>99.264705882352942</v>
      </c>
      <c r="BR43" s="47">
        <v>82.843137254901961</v>
      </c>
      <c r="BS43" s="55">
        <v>85.294117647058826</v>
      </c>
    </row>
    <row r="44" spans="1:71" ht="15" hidden="1" customHeight="1">
      <c r="A44" s="65" t="s">
        <v>1077</v>
      </c>
      <c r="B44" s="76" t="s">
        <v>23</v>
      </c>
      <c r="C44" s="616" t="s">
        <v>864</v>
      </c>
      <c r="D44" s="225">
        <v>95.35</v>
      </c>
      <c r="E44" s="225">
        <v>100</v>
      </c>
      <c r="F44" s="225">
        <v>100</v>
      </c>
      <c r="G44" s="225">
        <v>100</v>
      </c>
      <c r="H44" s="225">
        <v>100</v>
      </c>
      <c r="I44" s="225">
        <v>100</v>
      </c>
      <c r="J44" s="225">
        <v>100</v>
      </c>
      <c r="K44" s="225">
        <v>100</v>
      </c>
      <c r="L44" s="225">
        <v>100</v>
      </c>
      <c r="M44" s="225">
        <v>90</v>
      </c>
      <c r="N44" s="225">
        <v>100</v>
      </c>
      <c r="O44" s="225">
        <v>100</v>
      </c>
      <c r="P44" s="225">
        <v>100</v>
      </c>
      <c r="Q44" s="225">
        <v>85.555555555555557</v>
      </c>
      <c r="R44" s="225">
        <v>100</v>
      </c>
      <c r="S44" s="225">
        <v>100</v>
      </c>
      <c r="T44" s="225">
        <v>100</v>
      </c>
      <c r="U44" s="225">
        <v>70</v>
      </c>
      <c r="V44" s="225">
        <v>100</v>
      </c>
      <c r="W44" s="225">
        <v>95</v>
      </c>
      <c r="X44" s="225">
        <v>90</v>
      </c>
      <c r="Y44" s="617">
        <v>80</v>
      </c>
      <c r="Z44" s="616" t="s">
        <v>865</v>
      </c>
      <c r="AA44" s="225">
        <v>92.7</v>
      </c>
      <c r="AB44" s="225">
        <v>100</v>
      </c>
      <c r="AC44" s="225">
        <v>100</v>
      </c>
      <c r="AD44" s="225">
        <v>100</v>
      </c>
      <c r="AE44" s="225">
        <v>100</v>
      </c>
      <c r="AF44" s="225">
        <v>100</v>
      </c>
      <c r="AG44" s="225">
        <v>100</v>
      </c>
      <c r="AH44" s="225">
        <v>100</v>
      </c>
      <c r="AI44" s="225">
        <v>100</v>
      </c>
      <c r="AJ44" s="225">
        <v>90</v>
      </c>
      <c r="AK44" s="225">
        <v>100</v>
      </c>
      <c r="AL44" s="225">
        <v>100</v>
      </c>
      <c r="AM44" s="225">
        <v>100</v>
      </c>
      <c r="AN44" s="225">
        <v>71.111111111111114</v>
      </c>
      <c r="AO44" s="225">
        <v>100</v>
      </c>
      <c r="AP44" s="225">
        <v>100</v>
      </c>
      <c r="AQ44" s="225">
        <v>100</v>
      </c>
      <c r="AR44" s="225">
        <v>40</v>
      </c>
      <c r="AS44" s="225">
        <v>100</v>
      </c>
      <c r="AT44" s="225">
        <v>100</v>
      </c>
      <c r="AU44" s="225">
        <v>80</v>
      </c>
      <c r="AV44" s="617">
        <v>80</v>
      </c>
      <c r="AW44" s="616" t="s">
        <v>865</v>
      </c>
      <c r="AX44" s="225">
        <v>98</v>
      </c>
      <c r="AY44" s="225">
        <v>100</v>
      </c>
      <c r="AZ44" s="225">
        <v>100</v>
      </c>
      <c r="BA44" s="225">
        <v>100</v>
      </c>
      <c r="BB44" s="225">
        <v>100</v>
      </c>
      <c r="BC44" s="225">
        <v>100</v>
      </c>
      <c r="BD44" s="225">
        <v>100</v>
      </c>
      <c r="BE44" s="225">
        <v>100</v>
      </c>
      <c r="BF44" s="225">
        <v>100</v>
      </c>
      <c r="BG44" s="225">
        <v>90</v>
      </c>
      <c r="BH44" s="225">
        <v>100</v>
      </c>
      <c r="BI44" s="225">
        <v>100</v>
      </c>
      <c r="BJ44" s="225">
        <v>100</v>
      </c>
      <c r="BK44" s="225">
        <v>100</v>
      </c>
      <c r="BL44" s="225">
        <v>100</v>
      </c>
      <c r="BM44" s="225">
        <v>100</v>
      </c>
      <c r="BN44" s="225">
        <v>100</v>
      </c>
      <c r="BO44" s="225">
        <v>100</v>
      </c>
      <c r="BP44" s="225">
        <v>100</v>
      </c>
      <c r="BQ44" s="225">
        <v>90</v>
      </c>
      <c r="BR44" s="225">
        <v>100</v>
      </c>
      <c r="BS44" s="617">
        <v>80</v>
      </c>
    </row>
    <row r="45" spans="1:71" ht="15" hidden="1" customHeight="1">
      <c r="A45" s="66"/>
      <c r="B45" s="76" t="s">
        <v>24</v>
      </c>
      <c r="C45" s="616" t="s">
        <v>864</v>
      </c>
      <c r="D45" s="225">
        <v>94.55</v>
      </c>
      <c r="E45" s="225">
        <v>100</v>
      </c>
      <c r="F45" s="225">
        <v>100</v>
      </c>
      <c r="G45" s="225">
        <v>100</v>
      </c>
      <c r="H45" s="225">
        <v>100</v>
      </c>
      <c r="I45" s="225">
        <v>100</v>
      </c>
      <c r="J45" s="225">
        <v>100</v>
      </c>
      <c r="K45" s="225">
        <v>100</v>
      </c>
      <c r="L45" s="225">
        <v>100</v>
      </c>
      <c r="M45" s="225">
        <v>100</v>
      </c>
      <c r="N45" s="225">
        <v>100</v>
      </c>
      <c r="O45" s="225">
        <v>100</v>
      </c>
      <c r="P45" s="225">
        <v>100</v>
      </c>
      <c r="Q45" s="225">
        <v>70</v>
      </c>
      <c r="R45" s="225">
        <v>100</v>
      </c>
      <c r="S45" s="225">
        <v>100</v>
      </c>
      <c r="T45" s="225">
        <v>100</v>
      </c>
      <c r="U45" s="225">
        <v>90</v>
      </c>
      <c r="V45" s="225">
        <v>100</v>
      </c>
      <c r="W45" s="225">
        <v>95</v>
      </c>
      <c r="X45" s="225">
        <v>60</v>
      </c>
      <c r="Y45" s="617">
        <v>90</v>
      </c>
      <c r="Z45" s="616" t="s">
        <v>865</v>
      </c>
      <c r="AA45" s="225">
        <v>93.5</v>
      </c>
      <c r="AB45" s="225">
        <v>100</v>
      </c>
      <c r="AC45" s="225">
        <v>100</v>
      </c>
      <c r="AD45" s="225">
        <v>100</v>
      </c>
      <c r="AE45" s="225">
        <v>100</v>
      </c>
      <c r="AF45" s="225">
        <v>100</v>
      </c>
      <c r="AG45" s="225">
        <v>100</v>
      </c>
      <c r="AH45" s="225">
        <v>100</v>
      </c>
      <c r="AI45" s="225">
        <v>100</v>
      </c>
      <c r="AJ45" s="225">
        <v>100</v>
      </c>
      <c r="AK45" s="225">
        <v>100</v>
      </c>
      <c r="AL45" s="225">
        <v>100</v>
      </c>
      <c r="AM45" s="225">
        <v>100</v>
      </c>
      <c r="AN45" s="225">
        <v>71.111111111111114</v>
      </c>
      <c r="AO45" s="225">
        <v>100</v>
      </c>
      <c r="AP45" s="225">
        <v>100</v>
      </c>
      <c r="AQ45" s="225">
        <v>100</v>
      </c>
      <c r="AR45" s="225">
        <v>100</v>
      </c>
      <c r="AS45" s="225">
        <v>100</v>
      </c>
      <c r="AT45" s="225">
        <v>90</v>
      </c>
      <c r="AU45" s="225">
        <v>40</v>
      </c>
      <c r="AV45" s="617">
        <v>80</v>
      </c>
      <c r="AW45" s="616" t="s">
        <v>865</v>
      </c>
      <c r="AX45" s="225">
        <v>95.6</v>
      </c>
      <c r="AY45" s="225">
        <v>100</v>
      </c>
      <c r="AZ45" s="225">
        <v>100</v>
      </c>
      <c r="BA45" s="225">
        <v>100</v>
      </c>
      <c r="BB45" s="225">
        <v>100</v>
      </c>
      <c r="BC45" s="225">
        <v>100</v>
      </c>
      <c r="BD45" s="225">
        <v>100</v>
      </c>
      <c r="BE45" s="225">
        <v>100</v>
      </c>
      <c r="BF45" s="225">
        <v>100</v>
      </c>
      <c r="BG45" s="225">
        <v>100</v>
      </c>
      <c r="BH45" s="225">
        <v>100</v>
      </c>
      <c r="BI45" s="225">
        <v>100</v>
      </c>
      <c r="BJ45" s="225">
        <v>100</v>
      </c>
      <c r="BK45" s="225">
        <v>68.888888888888886</v>
      </c>
      <c r="BL45" s="225">
        <v>100</v>
      </c>
      <c r="BM45" s="225">
        <v>100</v>
      </c>
      <c r="BN45" s="225">
        <v>100</v>
      </c>
      <c r="BO45" s="225">
        <v>80</v>
      </c>
      <c r="BP45" s="225">
        <v>100</v>
      </c>
      <c r="BQ45" s="225">
        <v>100</v>
      </c>
      <c r="BR45" s="225">
        <v>80</v>
      </c>
      <c r="BS45" s="617">
        <v>100</v>
      </c>
    </row>
    <row r="46" spans="1:71" ht="15" hidden="1" customHeight="1">
      <c r="A46" s="66"/>
      <c r="B46" s="76" t="s">
        <v>223</v>
      </c>
      <c r="C46" s="616" t="s">
        <v>864</v>
      </c>
      <c r="D46" s="225">
        <v>93.55</v>
      </c>
      <c r="E46" s="225">
        <v>100</v>
      </c>
      <c r="F46" s="225">
        <v>100</v>
      </c>
      <c r="G46" s="225">
        <v>100</v>
      </c>
      <c r="H46" s="225">
        <v>100</v>
      </c>
      <c r="I46" s="225">
        <v>100</v>
      </c>
      <c r="J46" s="225">
        <v>100</v>
      </c>
      <c r="K46" s="225">
        <v>100</v>
      </c>
      <c r="L46" s="225">
        <v>100</v>
      </c>
      <c r="M46" s="225">
        <v>90</v>
      </c>
      <c r="N46" s="225">
        <v>100</v>
      </c>
      <c r="O46" s="225">
        <v>100</v>
      </c>
      <c r="P46" s="225">
        <v>100</v>
      </c>
      <c r="Q46" s="225">
        <v>81.111111111111114</v>
      </c>
      <c r="R46" s="225">
        <v>95</v>
      </c>
      <c r="S46" s="225">
        <v>100</v>
      </c>
      <c r="T46" s="225">
        <v>100</v>
      </c>
      <c r="U46" s="225">
        <v>70</v>
      </c>
      <c r="V46" s="225">
        <v>100</v>
      </c>
      <c r="W46" s="225">
        <v>90</v>
      </c>
      <c r="X46" s="225">
        <v>80</v>
      </c>
      <c r="Y46" s="617">
        <v>70</v>
      </c>
      <c r="Z46" s="616" t="s">
        <v>865</v>
      </c>
      <c r="AA46" s="225">
        <v>95.4</v>
      </c>
      <c r="AB46" s="225">
        <v>100</v>
      </c>
      <c r="AC46" s="225">
        <v>100</v>
      </c>
      <c r="AD46" s="225">
        <v>100</v>
      </c>
      <c r="AE46" s="225">
        <v>100</v>
      </c>
      <c r="AF46" s="225">
        <v>100</v>
      </c>
      <c r="AG46" s="225">
        <v>100</v>
      </c>
      <c r="AH46" s="225">
        <v>100</v>
      </c>
      <c r="AI46" s="225">
        <v>100</v>
      </c>
      <c r="AJ46" s="225">
        <v>90</v>
      </c>
      <c r="AK46" s="225">
        <v>100</v>
      </c>
      <c r="AL46" s="225">
        <v>100</v>
      </c>
      <c r="AM46" s="225">
        <v>100</v>
      </c>
      <c r="AN46" s="225">
        <v>91.111111111111114</v>
      </c>
      <c r="AO46" s="225">
        <v>100</v>
      </c>
      <c r="AP46" s="225">
        <v>100</v>
      </c>
      <c r="AQ46" s="225">
        <v>100</v>
      </c>
      <c r="AR46" s="225">
        <v>80</v>
      </c>
      <c r="AS46" s="225">
        <v>100</v>
      </c>
      <c r="AT46" s="225">
        <v>90</v>
      </c>
      <c r="AU46" s="225">
        <v>100</v>
      </c>
      <c r="AV46" s="617">
        <v>60</v>
      </c>
      <c r="AW46" s="616" t="s">
        <v>865</v>
      </c>
      <c r="AX46" s="225">
        <v>91.7</v>
      </c>
      <c r="AY46" s="225">
        <v>100</v>
      </c>
      <c r="AZ46" s="225">
        <v>100</v>
      </c>
      <c r="BA46" s="225">
        <v>100</v>
      </c>
      <c r="BB46" s="225">
        <v>100</v>
      </c>
      <c r="BC46" s="225">
        <v>100</v>
      </c>
      <c r="BD46" s="225">
        <v>100</v>
      </c>
      <c r="BE46" s="225">
        <v>100</v>
      </c>
      <c r="BF46" s="225">
        <v>100</v>
      </c>
      <c r="BG46" s="225">
        <v>90</v>
      </c>
      <c r="BH46" s="225">
        <v>100</v>
      </c>
      <c r="BI46" s="225">
        <v>100</v>
      </c>
      <c r="BJ46" s="225">
        <v>100</v>
      </c>
      <c r="BK46" s="225">
        <v>71.111111111111114</v>
      </c>
      <c r="BL46" s="225">
        <v>90</v>
      </c>
      <c r="BM46" s="225">
        <v>100</v>
      </c>
      <c r="BN46" s="225">
        <v>100</v>
      </c>
      <c r="BO46" s="225">
        <v>60</v>
      </c>
      <c r="BP46" s="225">
        <v>100</v>
      </c>
      <c r="BQ46" s="225">
        <v>90</v>
      </c>
      <c r="BR46" s="225">
        <v>60</v>
      </c>
      <c r="BS46" s="617">
        <v>80</v>
      </c>
    </row>
    <row r="47" spans="1:71" ht="15" hidden="1" customHeight="1">
      <c r="A47" s="66"/>
      <c r="B47" s="76" t="s">
        <v>25</v>
      </c>
      <c r="C47" s="616" t="s">
        <v>864</v>
      </c>
      <c r="D47" s="225">
        <v>91.4</v>
      </c>
      <c r="E47" s="225">
        <v>100</v>
      </c>
      <c r="F47" s="225">
        <v>100</v>
      </c>
      <c r="G47" s="225">
        <v>100</v>
      </c>
      <c r="H47" s="225">
        <v>100</v>
      </c>
      <c r="I47" s="225">
        <v>100</v>
      </c>
      <c r="J47" s="225">
        <v>100</v>
      </c>
      <c r="K47" s="225">
        <v>100</v>
      </c>
      <c r="L47" s="225">
        <v>100</v>
      </c>
      <c r="M47" s="225">
        <v>90</v>
      </c>
      <c r="N47" s="225">
        <v>100</v>
      </c>
      <c r="O47" s="225">
        <v>100</v>
      </c>
      <c r="P47" s="225">
        <v>100</v>
      </c>
      <c r="Q47" s="225">
        <v>70</v>
      </c>
      <c r="R47" s="225">
        <v>95</v>
      </c>
      <c r="S47" s="225">
        <v>100</v>
      </c>
      <c r="T47" s="225">
        <v>100</v>
      </c>
      <c r="U47" s="225">
        <v>80</v>
      </c>
      <c r="V47" s="225">
        <v>100</v>
      </c>
      <c r="W47" s="225">
        <v>95</v>
      </c>
      <c r="X47" s="225">
        <v>60</v>
      </c>
      <c r="Y47" s="617">
        <v>50</v>
      </c>
      <c r="Z47" s="616" t="s">
        <v>865</v>
      </c>
      <c r="AA47" s="225">
        <v>87.9</v>
      </c>
      <c r="AB47" s="225">
        <v>100</v>
      </c>
      <c r="AC47" s="225">
        <v>100</v>
      </c>
      <c r="AD47" s="225">
        <v>100</v>
      </c>
      <c r="AE47" s="225">
        <v>100</v>
      </c>
      <c r="AF47" s="225">
        <v>100</v>
      </c>
      <c r="AG47" s="225">
        <v>100</v>
      </c>
      <c r="AH47" s="225">
        <v>100</v>
      </c>
      <c r="AI47" s="225">
        <v>100</v>
      </c>
      <c r="AJ47" s="225">
        <v>90</v>
      </c>
      <c r="AK47" s="225">
        <v>100</v>
      </c>
      <c r="AL47" s="225">
        <v>100</v>
      </c>
      <c r="AM47" s="225">
        <v>100</v>
      </c>
      <c r="AN47" s="225">
        <v>51.111111111111107</v>
      </c>
      <c r="AO47" s="225">
        <v>90</v>
      </c>
      <c r="AP47" s="225">
        <v>100</v>
      </c>
      <c r="AQ47" s="225">
        <v>100</v>
      </c>
      <c r="AR47" s="225">
        <v>100</v>
      </c>
      <c r="AS47" s="225">
        <v>100</v>
      </c>
      <c r="AT47" s="225">
        <v>90</v>
      </c>
      <c r="AU47" s="225">
        <v>20</v>
      </c>
      <c r="AV47" s="617">
        <v>40</v>
      </c>
      <c r="AW47" s="616" t="s">
        <v>865</v>
      </c>
      <c r="AX47" s="225">
        <v>94.9</v>
      </c>
      <c r="AY47" s="225">
        <v>100</v>
      </c>
      <c r="AZ47" s="225">
        <v>100</v>
      </c>
      <c r="BA47" s="225">
        <v>100</v>
      </c>
      <c r="BB47" s="225">
        <v>100</v>
      </c>
      <c r="BC47" s="225">
        <v>100</v>
      </c>
      <c r="BD47" s="225">
        <v>100</v>
      </c>
      <c r="BE47" s="225">
        <v>100</v>
      </c>
      <c r="BF47" s="225">
        <v>100</v>
      </c>
      <c r="BG47" s="225">
        <v>90</v>
      </c>
      <c r="BH47" s="225">
        <v>100</v>
      </c>
      <c r="BI47" s="225">
        <v>100</v>
      </c>
      <c r="BJ47" s="225">
        <v>100</v>
      </c>
      <c r="BK47" s="225">
        <v>88.888888888888886</v>
      </c>
      <c r="BL47" s="225">
        <v>100</v>
      </c>
      <c r="BM47" s="225">
        <v>100</v>
      </c>
      <c r="BN47" s="225">
        <v>100</v>
      </c>
      <c r="BO47" s="225">
        <v>60</v>
      </c>
      <c r="BP47" s="225">
        <v>100</v>
      </c>
      <c r="BQ47" s="225">
        <v>100</v>
      </c>
      <c r="BR47" s="225">
        <v>100</v>
      </c>
      <c r="BS47" s="617">
        <v>60</v>
      </c>
    </row>
    <row r="48" spans="1:71" ht="15" hidden="1" customHeight="1">
      <c r="A48" s="66"/>
      <c r="B48" s="76" t="s">
        <v>26</v>
      </c>
      <c r="C48" s="616" t="s">
        <v>864</v>
      </c>
      <c r="D48" s="225">
        <v>96.05</v>
      </c>
      <c r="E48" s="225">
        <v>100</v>
      </c>
      <c r="F48" s="225">
        <v>100</v>
      </c>
      <c r="G48" s="225">
        <v>100</v>
      </c>
      <c r="H48" s="225">
        <v>100</v>
      </c>
      <c r="I48" s="225">
        <v>100</v>
      </c>
      <c r="J48" s="225">
        <v>100</v>
      </c>
      <c r="K48" s="225">
        <v>100</v>
      </c>
      <c r="L48" s="225">
        <v>100</v>
      </c>
      <c r="M48" s="225">
        <v>100</v>
      </c>
      <c r="N48" s="225">
        <v>100</v>
      </c>
      <c r="O48" s="225">
        <v>100</v>
      </c>
      <c r="P48" s="225">
        <v>100</v>
      </c>
      <c r="Q48" s="225">
        <v>91.111111111111114</v>
      </c>
      <c r="R48" s="225">
        <v>95</v>
      </c>
      <c r="S48" s="225">
        <v>100</v>
      </c>
      <c r="T48" s="225">
        <v>100</v>
      </c>
      <c r="U48" s="225">
        <v>90</v>
      </c>
      <c r="V48" s="225">
        <v>95</v>
      </c>
      <c r="W48" s="225">
        <v>95</v>
      </c>
      <c r="X48" s="225">
        <v>50</v>
      </c>
      <c r="Y48" s="617">
        <v>100</v>
      </c>
      <c r="Z48" s="616" t="s">
        <v>865</v>
      </c>
      <c r="AA48" s="225">
        <v>94.5</v>
      </c>
      <c r="AB48" s="225">
        <v>100</v>
      </c>
      <c r="AC48" s="225">
        <v>100</v>
      </c>
      <c r="AD48" s="225">
        <v>100</v>
      </c>
      <c r="AE48" s="225">
        <v>100</v>
      </c>
      <c r="AF48" s="225">
        <v>100</v>
      </c>
      <c r="AG48" s="225">
        <v>100</v>
      </c>
      <c r="AH48" s="225">
        <v>100</v>
      </c>
      <c r="AI48" s="225">
        <v>100</v>
      </c>
      <c r="AJ48" s="225">
        <v>100</v>
      </c>
      <c r="AK48" s="225">
        <v>100</v>
      </c>
      <c r="AL48" s="225">
        <v>100</v>
      </c>
      <c r="AM48" s="225">
        <v>100</v>
      </c>
      <c r="AN48" s="225">
        <v>91.111111111111114</v>
      </c>
      <c r="AO48" s="225">
        <v>90</v>
      </c>
      <c r="AP48" s="225">
        <v>100</v>
      </c>
      <c r="AQ48" s="225">
        <v>100</v>
      </c>
      <c r="AR48" s="225">
        <v>80</v>
      </c>
      <c r="AS48" s="225">
        <v>90</v>
      </c>
      <c r="AT48" s="225">
        <v>90</v>
      </c>
      <c r="AU48" s="225">
        <v>40</v>
      </c>
      <c r="AV48" s="617">
        <v>100</v>
      </c>
      <c r="AW48" s="616" t="s">
        <v>865</v>
      </c>
      <c r="AX48" s="225">
        <v>97.6</v>
      </c>
      <c r="AY48" s="225">
        <v>100</v>
      </c>
      <c r="AZ48" s="225">
        <v>100</v>
      </c>
      <c r="BA48" s="225">
        <v>100</v>
      </c>
      <c r="BB48" s="225">
        <v>100</v>
      </c>
      <c r="BC48" s="225">
        <v>100</v>
      </c>
      <c r="BD48" s="225">
        <v>100</v>
      </c>
      <c r="BE48" s="225">
        <v>100</v>
      </c>
      <c r="BF48" s="225">
        <v>100</v>
      </c>
      <c r="BG48" s="225">
        <v>100</v>
      </c>
      <c r="BH48" s="225">
        <v>100</v>
      </c>
      <c r="BI48" s="225">
        <v>100</v>
      </c>
      <c r="BJ48" s="225">
        <v>100</v>
      </c>
      <c r="BK48" s="225">
        <v>91.111111111111114</v>
      </c>
      <c r="BL48" s="225">
        <v>100</v>
      </c>
      <c r="BM48" s="225">
        <v>100</v>
      </c>
      <c r="BN48" s="225">
        <v>100</v>
      </c>
      <c r="BO48" s="225">
        <v>100</v>
      </c>
      <c r="BP48" s="225">
        <v>100</v>
      </c>
      <c r="BQ48" s="225">
        <v>100</v>
      </c>
      <c r="BR48" s="225">
        <v>60</v>
      </c>
      <c r="BS48" s="617">
        <v>100</v>
      </c>
    </row>
    <row r="49" spans="1:71" ht="15" hidden="1" customHeight="1">
      <c r="A49" s="66"/>
      <c r="B49" s="76" t="s">
        <v>27</v>
      </c>
      <c r="C49" s="616" t="s">
        <v>864</v>
      </c>
      <c r="D49" s="225">
        <v>96.3</v>
      </c>
      <c r="E49" s="225">
        <v>100</v>
      </c>
      <c r="F49" s="225">
        <v>100</v>
      </c>
      <c r="G49" s="225">
        <v>100</v>
      </c>
      <c r="H49" s="225">
        <v>100</v>
      </c>
      <c r="I49" s="225">
        <v>100</v>
      </c>
      <c r="J49" s="225">
        <v>100</v>
      </c>
      <c r="K49" s="225">
        <v>100</v>
      </c>
      <c r="L49" s="225">
        <v>100</v>
      </c>
      <c r="M49" s="225">
        <v>100</v>
      </c>
      <c r="N49" s="225">
        <v>100</v>
      </c>
      <c r="O49" s="225">
        <v>100</v>
      </c>
      <c r="P49" s="225">
        <v>100</v>
      </c>
      <c r="Q49" s="225">
        <v>84.444444444444443</v>
      </c>
      <c r="R49" s="225">
        <v>100</v>
      </c>
      <c r="S49" s="225">
        <v>100</v>
      </c>
      <c r="T49" s="225">
        <v>100</v>
      </c>
      <c r="U49" s="225">
        <v>100</v>
      </c>
      <c r="V49" s="225">
        <v>100</v>
      </c>
      <c r="W49" s="225">
        <v>100</v>
      </c>
      <c r="X49" s="225">
        <v>80</v>
      </c>
      <c r="Y49" s="617">
        <v>70</v>
      </c>
      <c r="Z49" s="616" t="s">
        <v>865</v>
      </c>
      <c r="AA49" s="225">
        <v>95.6</v>
      </c>
      <c r="AB49" s="225">
        <v>100</v>
      </c>
      <c r="AC49" s="225">
        <v>100</v>
      </c>
      <c r="AD49" s="225">
        <v>100</v>
      </c>
      <c r="AE49" s="225">
        <v>100</v>
      </c>
      <c r="AF49" s="225">
        <v>100</v>
      </c>
      <c r="AG49" s="225">
        <v>100</v>
      </c>
      <c r="AH49" s="225">
        <v>100</v>
      </c>
      <c r="AI49" s="225">
        <v>100</v>
      </c>
      <c r="AJ49" s="225">
        <v>100</v>
      </c>
      <c r="AK49" s="225">
        <v>100</v>
      </c>
      <c r="AL49" s="225">
        <v>100</v>
      </c>
      <c r="AM49" s="225">
        <v>100</v>
      </c>
      <c r="AN49" s="225">
        <v>80</v>
      </c>
      <c r="AO49" s="225">
        <v>100</v>
      </c>
      <c r="AP49" s="225">
        <v>100</v>
      </c>
      <c r="AQ49" s="225">
        <v>100</v>
      </c>
      <c r="AR49" s="225">
        <v>100</v>
      </c>
      <c r="AS49" s="225">
        <v>100</v>
      </c>
      <c r="AT49" s="225">
        <v>100</v>
      </c>
      <c r="AU49" s="225">
        <v>60</v>
      </c>
      <c r="AV49" s="617">
        <v>80</v>
      </c>
      <c r="AW49" s="616" t="s">
        <v>865</v>
      </c>
      <c r="AX49" s="225">
        <v>97</v>
      </c>
      <c r="AY49" s="225">
        <v>100</v>
      </c>
      <c r="AZ49" s="225">
        <v>100</v>
      </c>
      <c r="BA49" s="225">
        <v>100</v>
      </c>
      <c r="BB49" s="225">
        <v>100</v>
      </c>
      <c r="BC49" s="225">
        <v>100</v>
      </c>
      <c r="BD49" s="225">
        <v>100</v>
      </c>
      <c r="BE49" s="225">
        <v>100</v>
      </c>
      <c r="BF49" s="225">
        <v>100</v>
      </c>
      <c r="BG49" s="225">
        <v>100</v>
      </c>
      <c r="BH49" s="225">
        <v>100</v>
      </c>
      <c r="BI49" s="225">
        <v>100</v>
      </c>
      <c r="BJ49" s="225">
        <v>100</v>
      </c>
      <c r="BK49" s="225">
        <v>88.888888888888886</v>
      </c>
      <c r="BL49" s="225">
        <v>100</v>
      </c>
      <c r="BM49" s="225">
        <v>100</v>
      </c>
      <c r="BN49" s="225">
        <v>100</v>
      </c>
      <c r="BO49" s="225">
        <v>100</v>
      </c>
      <c r="BP49" s="225">
        <v>100</v>
      </c>
      <c r="BQ49" s="225">
        <v>100</v>
      </c>
      <c r="BR49" s="225">
        <v>100</v>
      </c>
      <c r="BS49" s="617">
        <v>60</v>
      </c>
    </row>
    <row r="50" spans="1:71" ht="15" hidden="1" customHeight="1">
      <c r="A50" s="66"/>
      <c r="B50" s="76" t="s">
        <v>28</v>
      </c>
      <c r="C50" s="616" t="s">
        <v>864</v>
      </c>
      <c r="D50" s="225">
        <v>97.9</v>
      </c>
      <c r="E50" s="225">
        <v>100</v>
      </c>
      <c r="F50" s="225">
        <v>100</v>
      </c>
      <c r="G50" s="225">
        <v>100</v>
      </c>
      <c r="H50" s="225">
        <v>100</v>
      </c>
      <c r="I50" s="225">
        <v>100</v>
      </c>
      <c r="J50" s="225">
        <v>100</v>
      </c>
      <c r="K50" s="225">
        <v>100</v>
      </c>
      <c r="L50" s="225">
        <v>100</v>
      </c>
      <c r="M50" s="225">
        <v>100</v>
      </c>
      <c r="N50" s="225">
        <v>100</v>
      </c>
      <c r="O50" s="225">
        <v>100</v>
      </c>
      <c r="P50" s="225">
        <v>100</v>
      </c>
      <c r="Q50" s="225">
        <v>90</v>
      </c>
      <c r="R50" s="225">
        <v>100</v>
      </c>
      <c r="S50" s="225">
        <v>100</v>
      </c>
      <c r="T50" s="225">
        <v>100</v>
      </c>
      <c r="U50" s="225">
        <v>90</v>
      </c>
      <c r="V50" s="225">
        <v>100</v>
      </c>
      <c r="W50" s="225">
        <v>100</v>
      </c>
      <c r="X50" s="225">
        <v>80</v>
      </c>
      <c r="Y50" s="617">
        <v>100</v>
      </c>
      <c r="Z50" s="616" t="s">
        <v>865</v>
      </c>
      <c r="AA50" s="225">
        <v>96.6</v>
      </c>
      <c r="AB50" s="225">
        <v>100</v>
      </c>
      <c r="AC50" s="225">
        <v>100</v>
      </c>
      <c r="AD50" s="225">
        <v>100</v>
      </c>
      <c r="AE50" s="225">
        <v>100</v>
      </c>
      <c r="AF50" s="225">
        <v>100</v>
      </c>
      <c r="AG50" s="225">
        <v>100</v>
      </c>
      <c r="AH50" s="225">
        <v>100</v>
      </c>
      <c r="AI50" s="225">
        <v>100</v>
      </c>
      <c r="AJ50" s="225">
        <v>100</v>
      </c>
      <c r="AK50" s="225">
        <v>100</v>
      </c>
      <c r="AL50" s="225">
        <v>100</v>
      </c>
      <c r="AM50" s="225">
        <v>100</v>
      </c>
      <c r="AN50" s="225">
        <v>80</v>
      </c>
      <c r="AO50" s="225">
        <v>100</v>
      </c>
      <c r="AP50" s="225">
        <v>100</v>
      </c>
      <c r="AQ50" s="225">
        <v>100</v>
      </c>
      <c r="AR50" s="225">
        <v>80</v>
      </c>
      <c r="AS50" s="225">
        <v>100</v>
      </c>
      <c r="AT50" s="225">
        <v>100</v>
      </c>
      <c r="AU50" s="225">
        <v>80</v>
      </c>
      <c r="AV50" s="617">
        <v>100</v>
      </c>
      <c r="AW50" s="616" t="s">
        <v>865</v>
      </c>
      <c r="AX50" s="225">
        <v>99.2</v>
      </c>
      <c r="AY50" s="225">
        <v>100</v>
      </c>
      <c r="AZ50" s="225">
        <v>100</v>
      </c>
      <c r="BA50" s="225">
        <v>100</v>
      </c>
      <c r="BB50" s="225">
        <v>100</v>
      </c>
      <c r="BC50" s="225">
        <v>100</v>
      </c>
      <c r="BD50" s="225">
        <v>100</v>
      </c>
      <c r="BE50" s="225">
        <v>100</v>
      </c>
      <c r="BF50" s="225">
        <v>100</v>
      </c>
      <c r="BG50" s="225">
        <v>100</v>
      </c>
      <c r="BH50" s="225">
        <v>100</v>
      </c>
      <c r="BI50" s="225">
        <v>100</v>
      </c>
      <c r="BJ50" s="225">
        <v>100</v>
      </c>
      <c r="BK50" s="225">
        <v>100</v>
      </c>
      <c r="BL50" s="225">
        <v>100</v>
      </c>
      <c r="BM50" s="225">
        <v>100</v>
      </c>
      <c r="BN50" s="225">
        <v>100</v>
      </c>
      <c r="BO50" s="225">
        <v>100</v>
      </c>
      <c r="BP50" s="225">
        <v>100</v>
      </c>
      <c r="BQ50" s="225">
        <v>100</v>
      </c>
      <c r="BR50" s="225">
        <v>80</v>
      </c>
      <c r="BS50" s="617">
        <v>100</v>
      </c>
    </row>
    <row r="51" spans="1:71" ht="15" hidden="1" customHeight="1">
      <c r="A51" s="66"/>
      <c r="B51" s="76" t="s">
        <v>29</v>
      </c>
      <c r="C51" s="616" t="s">
        <v>864</v>
      </c>
      <c r="D51" s="225">
        <v>98</v>
      </c>
      <c r="E51" s="225">
        <v>100</v>
      </c>
      <c r="F51" s="225">
        <v>90</v>
      </c>
      <c r="G51" s="225">
        <v>100</v>
      </c>
      <c r="H51" s="225">
        <v>100</v>
      </c>
      <c r="I51" s="225">
        <v>100</v>
      </c>
      <c r="J51" s="225">
        <v>100</v>
      </c>
      <c r="K51" s="225">
        <v>90</v>
      </c>
      <c r="L51" s="225">
        <v>100</v>
      </c>
      <c r="M51" s="225">
        <v>100</v>
      </c>
      <c r="N51" s="225">
        <v>100</v>
      </c>
      <c r="O51" s="225">
        <v>100</v>
      </c>
      <c r="P51" s="225">
        <v>100</v>
      </c>
      <c r="Q51" s="225">
        <v>95.555555555555557</v>
      </c>
      <c r="R51" s="225">
        <v>100</v>
      </c>
      <c r="S51" s="225">
        <v>100</v>
      </c>
      <c r="T51" s="225">
        <v>100</v>
      </c>
      <c r="U51" s="225">
        <v>100</v>
      </c>
      <c r="V51" s="225">
        <v>100</v>
      </c>
      <c r="W51" s="225">
        <v>100</v>
      </c>
      <c r="X51" s="225">
        <v>80</v>
      </c>
      <c r="Y51" s="617">
        <v>100</v>
      </c>
      <c r="Z51" s="616" t="s">
        <v>865</v>
      </c>
      <c r="AA51" s="225">
        <v>97.6</v>
      </c>
      <c r="AB51" s="225">
        <v>100</v>
      </c>
      <c r="AC51" s="225">
        <v>90</v>
      </c>
      <c r="AD51" s="225">
        <v>100</v>
      </c>
      <c r="AE51" s="225">
        <v>100</v>
      </c>
      <c r="AF51" s="225">
        <v>100</v>
      </c>
      <c r="AG51" s="225">
        <v>100</v>
      </c>
      <c r="AH51" s="225">
        <v>90</v>
      </c>
      <c r="AI51" s="225">
        <v>100</v>
      </c>
      <c r="AJ51" s="225">
        <v>100</v>
      </c>
      <c r="AK51" s="225">
        <v>100</v>
      </c>
      <c r="AL51" s="225">
        <v>100</v>
      </c>
      <c r="AM51" s="225">
        <v>100</v>
      </c>
      <c r="AN51" s="225">
        <v>91.111111111111114</v>
      </c>
      <c r="AO51" s="225">
        <v>100</v>
      </c>
      <c r="AP51" s="225">
        <v>100</v>
      </c>
      <c r="AQ51" s="225">
        <v>100</v>
      </c>
      <c r="AR51" s="225">
        <v>100</v>
      </c>
      <c r="AS51" s="225">
        <v>100</v>
      </c>
      <c r="AT51" s="225">
        <v>100</v>
      </c>
      <c r="AU51" s="225">
        <v>80</v>
      </c>
      <c r="AV51" s="617">
        <v>100</v>
      </c>
      <c r="AW51" s="616" t="s">
        <v>865</v>
      </c>
      <c r="AX51" s="225">
        <v>98.4</v>
      </c>
      <c r="AY51" s="225">
        <v>100</v>
      </c>
      <c r="AZ51" s="225">
        <v>90</v>
      </c>
      <c r="BA51" s="225">
        <v>100</v>
      </c>
      <c r="BB51" s="225">
        <v>100</v>
      </c>
      <c r="BC51" s="225">
        <v>100</v>
      </c>
      <c r="BD51" s="225">
        <v>100</v>
      </c>
      <c r="BE51" s="225">
        <v>90</v>
      </c>
      <c r="BF51" s="225">
        <v>100</v>
      </c>
      <c r="BG51" s="225">
        <v>100</v>
      </c>
      <c r="BH51" s="225">
        <v>100</v>
      </c>
      <c r="BI51" s="225">
        <v>100</v>
      </c>
      <c r="BJ51" s="225">
        <v>100</v>
      </c>
      <c r="BK51" s="225">
        <v>100</v>
      </c>
      <c r="BL51" s="225">
        <v>100</v>
      </c>
      <c r="BM51" s="225">
        <v>100</v>
      </c>
      <c r="BN51" s="225">
        <v>100</v>
      </c>
      <c r="BO51" s="225">
        <v>100</v>
      </c>
      <c r="BP51" s="225">
        <v>100</v>
      </c>
      <c r="BQ51" s="225">
        <v>100</v>
      </c>
      <c r="BR51" s="225">
        <v>80</v>
      </c>
      <c r="BS51" s="617">
        <v>100</v>
      </c>
    </row>
    <row r="52" spans="1:71" ht="15" hidden="1" customHeight="1">
      <c r="A52" s="66"/>
      <c r="B52" s="76" t="s">
        <v>270</v>
      </c>
      <c r="C52" s="616" t="s">
        <v>864</v>
      </c>
      <c r="D52" s="225">
        <v>98.3</v>
      </c>
      <c r="E52" s="225">
        <v>100</v>
      </c>
      <c r="F52" s="225">
        <v>100</v>
      </c>
      <c r="G52" s="225">
        <v>100</v>
      </c>
      <c r="H52" s="225">
        <v>100</v>
      </c>
      <c r="I52" s="225">
        <v>100</v>
      </c>
      <c r="J52" s="225">
        <v>100</v>
      </c>
      <c r="K52" s="225">
        <v>100</v>
      </c>
      <c r="L52" s="225">
        <v>100</v>
      </c>
      <c r="M52" s="225">
        <v>100</v>
      </c>
      <c r="N52" s="225">
        <v>100</v>
      </c>
      <c r="O52" s="225">
        <v>100</v>
      </c>
      <c r="P52" s="225">
        <v>100</v>
      </c>
      <c r="Q52" s="225">
        <v>94.444444444444443</v>
      </c>
      <c r="R52" s="225">
        <v>100</v>
      </c>
      <c r="S52" s="225">
        <v>100</v>
      </c>
      <c r="T52" s="225">
        <v>100</v>
      </c>
      <c r="U52" s="225">
        <v>90</v>
      </c>
      <c r="V52" s="225">
        <v>100</v>
      </c>
      <c r="W52" s="225">
        <v>100</v>
      </c>
      <c r="X52" s="225">
        <v>80</v>
      </c>
      <c r="Y52" s="617">
        <v>100</v>
      </c>
      <c r="Z52" s="616" t="s">
        <v>865</v>
      </c>
      <c r="AA52" s="225">
        <v>97.4</v>
      </c>
      <c r="AB52" s="225">
        <v>100</v>
      </c>
      <c r="AC52" s="225">
        <v>100</v>
      </c>
      <c r="AD52" s="225">
        <v>100</v>
      </c>
      <c r="AE52" s="225">
        <v>100</v>
      </c>
      <c r="AF52" s="225">
        <v>100</v>
      </c>
      <c r="AG52" s="225">
        <v>100</v>
      </c>
      <c r="AH52" s="225">
        <v>100</v>
      </c>
      <c r="AI52" s="225">
        <v>100</v>
      </c>
      <c r="AJ52" s="225">
        <v>100</v>
      </c>
      <c r="AK52" s="225">
        <v>100</v>
      </c>
      <c r="AL52" s="225">
        <v>100</v>
      </c>
      <c r="AM52" s="225">
        <v>100</v>
      </c>
      <c r="AN52" s="225">
        <v>88.888888888888886</v>
      </c>
      <c r="AO52" s="225">
        <v>100</v>
      </c>
      <c r="AP52" s="225">
        <v>100</v>
      </c>
      <c r="AQ52" s="225">
        <v>100</v>
      </c>
      <c r="AR52" s="225">
        <v>80</v>
      </c>
      <c r="AS52" s="225">
        <v>100</v>
      </c>
      <c r="AT52" s="225">
        <v>100</v>
      </c>
      <c r="AU52" s="225">
        <v>80</v>
      </c>
      <c r="AV52" s="617">
        <v>100</v>
      </c>
      <c r="AW52" s="616" t="s">
        <v>865</v>
      </c>
      <c r="AX52" s="225">
        <v>99.2</v>
      </c>
      <c r="AY52" s="225">
        <v>100</v>
      </c>
      <c r="AZ52" s="225">
        <v>100</v>
      </c>
      <c r="BA52" s="225">
        <v>100</v>
      </c>
      <c r="BB52" s="225">
        <v>100</v>
      </c>
      <c r="BC52" s="225">
        <v>100</v>
      </c>
      <c r="BD52" s="225">
        <v>100</v>
      </c>
      <c r="BE52" s="225">
        <v>100</v>
      </c>
      <c r="BF52" s="225">
        <v>100</v>
      </c>
      <c r="BG52" s="225">
        <v>100</v>
      </c>
      <c r="BH52" s="225">
        <v>100</v>
      </c>
      <c r="BI52" s="225">
        <v>100</v>
      </c>
      <c r="BJ52" s="225">
        <v>100</v>
      </c>
      <c r="BK52" s="225">
        <v>100</v>
      </c>
      <c r="BL52" s="225">
        <v>100</v>
      </c>
      <c r="BM52" s="225">
        <v>100</v>
      </c>
      <c r="BN52" s="225">
        <v>100</v>
      </c>
      <c r="BO52" s="225">
        <v>100</v>
      </c>
      <c r="BP52" s="225">
        <v>100</v>
      </c>
      <c r="BQ52" s="225">
        <v>100</v>
      </c>
      <c r="BR52" s="225">
        <v>80</v>
      </c>
      <c r="BS52" s="617">
        <v>100</v>
      </c>
    </row>
    <row r="53" spans="1:71" ht="15" hidden="1" customHeight="1">
      <c r="A53" s="66"/>
      <c r="B53" s="76" t="s">
        <v>30</v>
      </c>
      <c r="C53" s="616" t="s">
        <v>864</v>
      </c>
      <c r="D53" s="225">
        <v>96.5</v>
      </c>
      <c r="E53" s="225">
        <v>100</v>
      </c>
      <c r="F53" s="225">
        <v>100</v>
      </c>
      <c r="G53" s="225">
        <v>100</v>
      </c>
      <c r="H53" s="225">
        <v>100</v>
      </c>
      <c r="I53" s="225">
        <v>100</v>
      </c>
      <c r="J53" s="225">
        <v>100</v>
      </c>
      <c r="K53" s="225">
        <v>100</v>
      </c>
      <c r="L53" s="225">
        <v>100</v>
      </c>
      <c r="M53" s="225">
        <v>90</v>
      </c>
      <c r="N53" s="225">
        <v>100</v>
      </c>
      <c r="O53" s="225">
        <v>100</v>
      </c>
      <c r="P53" s="225">
        <v>100</v>
      </c>
      <c r="Q53" s="225">
        <v>95.555555555555557</v>
      </c>
      <c r="R53" s="225">
        <v>100</v>
      </c>
      <c r="S53" s="225">
        <v>100</v>
      </c>
      <c r="T53" s="225">
        <v>100</v>
      </c>
      <c r="U53" s="225">
        <v>80</v>
      </c>
      <c r="V53" s="225">
        <v>100</v>
      </c>
      <c r="W53" s="225">
        <v>100</v>
      </c>
      <c r="X53" s="225">
        <v>80</v>
      </c>
      <c r="Y53" s="617">
        <v>80</v>
      </c>
      <c r="Z53" s="616" t="s">
        <v>865</v>
      </c>
      <c r="AA53" s="225">
        <v>95.3</v>
      </c>
      <c r="AB53" s="225">
        <v>100</v>
      </c>
      <c r="AC53" s="225">
        <v>100</v>
      </c>
      <c r="AD53" s="225">
        <v>100</v>
      </c>
      <c r="AE53" s="225">
        <v>100</v>
      </c>
      <c r="AF53" s="225">
        <v>100</v>
      </c>
      <c r="AG53" s="225">
        <v>100</v>
      </c>
      <c r="AH53" s="225">
        <v>100</v>
      </c>
      <c r="AI53" s="225">
        <v>100</v>
      </c>
      <c r="AJ53" s="225">
        <v>90</v>
      </c>
      <c r="AK53" s="225">
        <v>100</v>
      </c>
      <c r="AL53" s="225">
        <v>100</v>
      </c>
      <c r="AM53" s="225">
        <v>100</v>
      </c>
      <c r="AN53" s="225">
        <v>91.111111111111114</v>
      </c>
      <c r="AO53" s="225">
        <v>100</v>
      </c>
      <c r="AP53" s="225">
        <v>100</v>
      </c>
      <c r="AQ53" s="225">
        <v>100</v>
      </c>
      <c r="AR53" s="225">
        <v>80</v>
      </c>
      <c r="AS53" s="225">
        <v>100</v>
      </c>
      <c r="AT53" s="225">
        <v>100</v>
      </c>
      <c r="AU53" s="225">
        <v>60</v>
      </c>
      <c r="AV53" s="617">
        <v>80</v>
      </c>
      <c r="AW53" s="616" t="s">
        <v>865</v>
      </c>
      <c r="AX53" s="225">
        <v>97.7</v>
      </c>
      <c r="AY53" s="225">
        <v>100</v>
      </c>
      <c r="AZ53" s="225">
        <v>100</v>
      </c>
      <c r="BA53" s="225">
        <v>100</v>
      </c>
      <c r="BB53" s="225">
        <v>100</v>
      </c>
      <c r="BC53" s="225">
        <v>100</v>
      </c>
      <c r="BD53" s="225">
        <v>100</v>
      </c>
      <c r="BE53" s="225">
        <v>100</v>
      </c>
      <c r="BF53" s="225">
        <v>100</v>
      </c>
      <c r="BG53" s="225">
        <v>90</v>
      </c>
      <c r="BH53" s="225">
        <v>100</v>
      </c>
      <c r="BI53" s="225">
        <v>100</v>
      </c>
      <c r="BJ53" s="225">
        <v>100</v>
      </c>
      <c r="BK53" s="225">
        <v>100</v>
      </c>
      <c r="BL53" s="225">
        <v>100</v>
      </c>
      <c r="BM53" s="225">
        <v>100</v>
      </c>
      <c r="BN53" s="225">
        <v>100</v>
      </c>
      <c r="BO53" s="225">
        <v>80</v>
      </c>
      <c r="BP53" s="225">
        <v>100</v>
      </c>
      <c r="BQ53" s="225">
        <v>100</v>
      </c>
      <c r="BR53" s="225">
        <v>100</v>
      </c>
      <c r="BS53" s="617">
        <v>80</v>
      </c>
    </row>
    <row r="54" spans="1:71" ht="15" hidden="1" customHeight="1">
      <c r="A54" s="66"/>
      <c r="B54" s="76" t="s">
        <v>31</v>
      </c>
      <c r="C54" s="616" t="s">
        <v>864</v>
      </c>
      <c r="D54" s="225">
        <v>97</v>
      </c>
      <c r="E54" s="225">
        <v>100</v>
      </c>
      <c r="F54" s="225">
        <v>100</v>
      </c>
      <c r="G54" s="225">
        <v>100</v>
      </c>
      <c r="H54" s="225">
        <v>100</v>
      </c>
      <c r="I54" s="225">
        <v>100</v>
      </c>
      <c r="J54" s="225">
        <v>100</v>
      </c>
      <c r="K54" s="225">
        <v>100</v>
      </c>
      <c r="L54" s="225">
        <v>100</v>
      </c>
      <c r="M54" s="225">
        <v>100</v>
      </c>
      <c r="N54" s="225">
        <v>100</v>
      </c>
      <c r="O54" s="225">
        <v>100</v>
      </c>
      <c r="P54" s="225">
        <v>100</v>
      </c>
      <c r="Q54" s="225">
        <v>91.111111111111114</v>
      </c>
      <c r="R54" s="225">
        <v>100</v>
      </c>
      <c r="S54" s="225">
        <v>100</v>
      </c>
      <c r="T54" s="225">
        <v>100</v>
      </c>
      <c r="U54" s="225">
        <v>80</v>
      </c>
      <c r="V54" s="225">
        <v>100</v>
      </c>
      <c r="W54" s="225">
        <v>100</v>
      </c>
      <c r="X54" s="225">
        <v>90</v>
      </c>
      <c r="Y54" s="617">
        <v>80</v>
      </c>
      <c r="Z54" s="616" t="s">
        <v>865</v>
      </c>
      <c r="AA54" s="225">
        <v>95.8</v>
      </c>
      <c r="AB54" s="225">
        <v>100</v>
      </c>
      <c r="AC54" s="225">
        <v>100</v>
      </c>
      <c r="AD54" s="225">
        <v>100</v>
      </c>
      <c r="AE54" s="225">
        <v>100</v>
      </c>
      <c r="AF54" s="225">
        <v>100</v>
      </c>
      <c r="AG54" s="225">
        <v>100</v>
      </c>
      <c r="AH54" s="225">
        <v>100</v>
      </c>
      <c r="AI54" s="225">
        <v>100</v>
      </c>
      <c r="AJ54" s="225">
        <v>100</v>
      </c>
      <c r="AK54" s="225">
        <v>100</v>
      </c>
      <c r="AL54" s="225">
        <v>100</v>
      </c>
      <c r="AM54" s="225">
        <v>100</v>
      </c>
      <c r="AN54" s="225">
        <v>82.222222222222214</v>
      </c>
      <c r="AO54" s="225">
        <v>100</v>
      </c>
      <c r="AP54" s="225">
        <v>100</v>
      </c>
      <c r="AQ54" s="225">
        <v>100</v>
      </c>
      <c r="AR54" s="225">
        <v>80</v>
      </c>
      <c r="AS54" s="225">
        <v>100</v>
      </c>
      <c r="AT54" s="225">
        <v>100</v>
      </c>
      <c r="AU54" s="225">
        <v>80</v>
      </c>
      <c r="AV54" s="617">
        <v>80</v>
      </c>
      <c r="AW54" s="616" t="s">
        <v>865</v>
      </c>
      <c r="AX54" s="225">
        <v>98.2</v>
      </c>
      <c r="AY54" s="225">
        <v>100</v>
      </c>
      <c r="AZ54" s="225">
        <v>100</v>
      </c>
      <c r="BA54" s="225">
        <v>100</v>
      </c>
      <c r="BB54" s="225">
        <v>100</v>
      </c>
      <c r="BC54" s="225">
        <v>100</v>
      </c>
      <c r="BD54" s="225">
        <v>100</v>
      </c>
      <c r="BE54" s="225">
        <v>100</v>
      </c>
      <c r="BF54" s="225">
        <v>100</v>
      </c>
      <c r="BG54" s="225">
        <v>100</v>
      </c>
      <c r="BH54" s="225">
        <v>100</v>
      </c>
      <c r="BI54" s="225">
        <v>100</v>
      </c>
      <c r="BJ54" s="225">
        <v>100</v>
      </c>
      <c r="BK54" s="225">
        <v>100</v>
      </c>
      <c r="BL54" s="225">
        <v>100</v>
      </c>
      <c r="BM54" s="225">
        <v>100</v>
      </c>
      <c r="BN54" s="225">
        <v>100</v>
      </c>
      <c r="BO54" s="225">
        <v>80</v>
      </c>
      <c r="BP54" s="225">
        <v>100</v>
      </c>
      <c r="BQ54" s="225">
        <v>100</v>
      </c>
      <c r="BR54" s="225">
        <v>100</v>
      </c>
      <c r="BS54" s="617">
        <v>80</v>
      </c>
    </row>
    <row r="55" spans="1:71" ht="15" hidden="1" customHeight="1">
      <c r="A55" s="66"/>
      <c r="B55" s="76" t="s">
        <v>32</v>
      </c>
      <c r="C55" s="616" t="s">
        <v>864</v>
      </c>
      <c r="D55" s="225">
        <v>97</v>
      </c>
      <c r="E55" s="225">
        <v>100</v>
      </c>
      <c r="F55" s="225">
        <v>100</v>
      </c>
      <c r="G55" s="225">
        <v>100</v>
      </c>
      <c r="H55" s="225">
        <v>100</v>
      </c>
      <c r="I55" s="225">
        <v>100</v>
      </c>
      <c r="J55" s="225">
        <v>100</v>
      </c>
      <c r="K55" s="225">
        <v>100</v>
      </c>
      <c r="L55" s="225">
        <v>100</v>
      </c>
      <c r="M55" s="225">
        <v>100</v>
      </c>
      <c r="N55" s="225">
        <v>100</v>
      </c>
      <c r="O55" s="225">
        <v>100</v>
      </c>
      <c r="P55" s="225">
        <v>100</v>
      </c>
      <c r="Q55" s="225">
        <v>81.111111111111114</v>
      </c>
      <c r="R55" s="225">
        <v>100</v>
      </c>
      <c r="S55" s="225">
        <v>100</v>
      </c>
      <c r="T55" s="225">
        <v>100</v>
      </c>
      <c r="U55" s="225">
        <v>100</v>
      </c>
      <c r="V55" s="225">
        <v>100</v>
      </c>
      <c r="W55" s="225">
        <v>100</v>
      </c>
      <c r="X55" s="225">
        <v>80</v>
      </c>
      <c r="Y55" s="617">
        <v>90</v>
      </c>
      <c r="Z55" s="616" t="s">
        <v>865</v>
      </c>
      <c r="AA55" s="225">
        <v>94.8</v>
      </c>
      <c r="AB55" s="225">
        <v>100</v>
      </c>
      <c r="AC55" s="225">
        <v>100</v>
      </c>
      <c r="AD55" s="225">
        <v>100</v>
      </c>
      <c r="AE55" s="225">
        <v>100</v>
      </c>
      <c r="AF55" s="225">
        <v>100</v>
      </c>
      <c r="AG55" s="225">
        <v>100</v>
      </c>
      <c r="AH55" s="225">
        <v>100</v>
      </c>
      <c r="AI55" s="225">
        <v>100</v>
      </c>
      <c r="AJ55" s="225">
        <v>100</v>
      </c>
      <c r="AK55" s="225">
        <v>100</v>
      </c>
      <c r="AL55" s="225">
        <v>100</v>
      </c>
      <c r="AM55" s="225">
        <v>100</v>
      </c>
      <c r="AN55" s="225">
        <v>71.111111111111114</v>
      </c>
      <c r="AO55" s="225">
        <v>100</v>
      </c>
      <c r="AP55" s="225">
        <v>100</v>
      </c>
      <c r="AQ55" s="225">
        <v>100</v>
      </c>
      <c r="AR55" s="225">
        <v>100</v>
      </c>
      <c r="AS55" s="225">
        <v>100</v>
      </c>
      <c r="AT55" s="225">
        <v>100</v>
      </c>
      <c r="AU55" s="225">
        <v>60</v>
      </c>
      <c r="AV55" s="617">
        <v>80</v>
      </c>
      <c r="AW55" s="616" t="s">
        <v>865</v>
      </c>
      <c r="AX55" s="225">
        <v>99.2</v>
      </c>
      <c r="AY55" s="225">
        <v>100</v>
      </c>
      <c r="AZ55" s="225">
        <v>100</v>
      </c>
      <c r="BA55" s="225">
        <v>100</v>
      </c>
      <c r="BB55" s="225">
        <v>100</v>
      </c>
      <c r="BC55" s="225">
        <v>100</v>
      </c>
      <c r="BD55" s="225">
        <v>100</v>
      </c>
      <c r="BE55" s="225">
        <v>100</v>
      </c>
      <c r="BF55" s="225">
        <v>100</v>
      </c>
      <c r="BG55" s="225">
        <v>100</v>
      </c>
      <c r="BH55" s="225">
        <v>100</v>
      </c>
      <c r="BI55" s="225">
        <v>100</v>
      </c>
      <c r="BJ55" s="225">
        <v>100</v>
      </c>
      <c r="BK55" s="225">
        <v>91.111111111111114</v>
      </c>
      <c r="BL55" s="225">
        <v>100</v>
      </c>
      <c r="BM55" s="225">
        <v>100</v>
      </c>
      <c r="BN55" s="225">
        <v>100</v>
      </c>
      <c r="BO55" s="225">
        <v>100</v>
      </c>
      <c r="BP55" s="225">
        <v>100</v>
      </c>
      <c r="BQ55" s="225">
        <v>100</v>
      </c>
      <c r="BR55" s="225">
        <v>100</v>
      </c>
      <c r="BS55" s="617">
        <v>100</v>
      </c>
    </row>
    <row r="56" spans="1:71" ht="15" hidden="1" customHeight="1">
      <c r="A56" s="66"/>
      <c r="B56" s="76" t="s">
        <v>33</v>
      </c>
      <c r="C56" s="616" t="s">
        <v>864</v>
      </c>
      <c r="D56" s="225">
        <v>92.7</v>
      </c>
      <c r="E56" s="225">
        <v>100</v>
      </c>
      <c r="F56" s="225">
        <v>90</v>
      </c>
      <c r="G56" s="225">
        <v>100</v>
      </c>
      <c r="H56" s="225">
        <v>100</v>
      </c>
      <c r="I56" s="225">
        <v>100</v>
      </c>
      <c r="J56" s="225">
        <v>100</v>
      </c>
      <c r="K56" s="225">
        <v>100</v>
      </c>
      <c r="L56" s="225">
        <v>100</v>
      </c>
      <c r="M56" s="225">
        <v>100</v>
      </c>
      <c r="N56" s="225">
        <v>100</v>
      </c>
      <c r="O56" s="225">
        <v>100</v>
      </c>
      <c r="P56" s="225">
        <v>100</v>
      </c>
      <c r="Q56" s="225">
        <v>65.555555555555557</v>
      </c>
      <c r="R56" s="225">
        <v>100</v>
      </c>
      <c r="S56" s="225">
        <v>100</v>
      </c>
      <c r="T56" s="225">
        <v>100</v>
      </c>
      <c r="U56" s="225">
        <v>80</v>
      </c>
      <c r="V56" s="225">
        <v>100</v>
      </c>
      <c r="W56" s="225">
        <v>100</v>
      </c>
      <c r="X56" s="225">
        <v>40</v>
      </c>
      <c r="Y56" s="617">
        <v>90</v>
      </c>
      <c r="Z56" s="616" t="s">
        <v>865</v>
      </c>
      <c r="AA56" s="225">
        <v>96.9</v>
      </c>
      <c r="AB56" s="225">
        <v>100</v>
      </c>
      <c r="AC56" s="225">
        <v>90</v>
      </c>
      <c r="AD56" s="225">
        <v>100</v>
      </c>
      <c r="AE56" s="225">
        <v>100</v>
      </c>
      <c r="AF56" s="225">
        <v>100</v>
      </c>
      <c r="AG56" s="225">
        <v>100</v>
      </c>
      <c r="AH56" s="225">
        <v>100</v>
      </c>
      <c r="AI56" s="225">
        <v>100</v>
      </c>
      <c r="AJ56" s="225">
        <v>100</v>
      </c>
      <c r="AK56" s="225">
        <v>100</v>
      </c>
      <c r="AL56" s="225">
        <v>100</v>
      </c>
      <c r="AM56" s="225">
        <v>100</v>
      </c>
      <c r="AN56" s="225">
        <v>88.888888888888886</v>
      </c>
      <c r="AO56" s="225">
        <v>100</v>
      </c>
      <c r="AP56" s="225">
        <v>100</v>
      </c>
      <c r="AQ56" s="225">
        <v>100</v>
      </c>
      <c r="AR56" s="225">
        <v>100</v>
      </c>
      <c r="AS56" s="225">
        <v>100</v>
      </c>
      <c r="AT56" s="225">
        <v>100</v>
      </c>
      <c r="AU56" s="225">
        <v>60</v>
      </c>
      <c r="AV56" s="617">
        <v>100</v>
      </c>
      <c r="AW56" s="616" t="s">
        <v>865</v>
      </c>
      <c r="AX56" s="225">
        <v>88.5</v>
      </c>
      <c r="AY56" s="225">
        <v>100</v>
      </c>
      <c r="AZ56" s="225">
        <v>90</v>
      </c>
      <c r="BA56" s="225">
        <v>100</v>
      </c>
      <c r="BB56" s="225">
        <v>100</v>
      </c>
      <c r="BC56" s="225">
        <v>100</v>
      </c>
      <c r="BD56" s="225">
        <v>100</v>
      </c>
      <c r="BE56" s="225">
        <v>100</v>
      </c>
      <c r="BF56" s="225">
        <v>100</v>
      </c>
      <c r="BG56" s="225">
        <v>100</v>
      </c>
      <c r="BH56" s="225">
        <v>100</v>
      </c>
      <c r="BI56" s="225">
        <v>100</v>
      </c>
      <c r="BJ56" s="225">
        <v>100</v>
      </c>
      <c r="BK56" s="225">
        <v>42.222222222222214</v>
      </c>
      <c r="BL56" s="225">
        <v>100</v>
      </c>
      <c r="BM56" s="225">
        <v>100</v>
      </c>
      <c r="BN56" s="225">
        <v>100</v>
      </c>
      <c r="BO56" s="225">
        <v>60</v>
      </c>
      <c r="BP56" s="225">
        <v>100</v>
      </c>
      <c r="BQ56" s="225">
        <v>100</v>
      </c>
      <c r="BR56" s="225">
        <v>20</v>
      </c>
      <c r="BS56" s="617">
        <v>80</v>
      </c>
    </row>
    <row r="57" spans="1:71" ht="15" hidden="1" customHeight="1">
      <c r="A57" s="66"/>
      <c r="B57" s="76" t="s">
        <v>34</v>
      </c>
      <c r="C57" s="616" t="s">
        <v>864</v>
      </c>
      <c r="D57" s="225">
        <v>95.1</v>
      </c>
      <c r="E57" s="225">
        <v>100</v>
      </c>
      <c r="F57" s="225">
        <v>100</v>
      </c>
      <c r="G57" s="225">
        <v>100</v>
      </c>
      <c r="H57" s="225">
        <v>100</v>
      </c>
      <c r="I57" s="225">
        <v>100</v>
      </c>
      <c r="J57" s="225">
        <v>100</v>
      </c>
      <c r="K57" s="225">
        <v>100</v>
      </c>
      <c r="L57" s="225">
        <v>100</v>
      </c>
      <c r="M57" s="225">
        <v>100</v>
      </c>
      <c r="N57" s="225">
        <v>100</v>
      </c>
      <c r="O57" s="225">
        <v>100</v>
      </c>
      <c r="P57" s="225">
        <v>100</v>
      </c>
      <c r="Q57" s="225">
        <v>90</v>
      </c>
      <c r="R57" s="225">
        <v>100</v>
      </c>
      <c r="S57" s="225">
        <v>100</v>
      </c>
      <c r="T57" s="225">
        <v>100</v>
      </c>
      <c r="U57" s="225">
        <v>80</v>
      </c>
      <c r="V57" s="225">
        <v>100</v>
      </c>
      <c r="W57" s="225">
        <v>100</v>
      </c>
      <c r="X57" s="225">
        <v>70</v>
      </c>
      <c r="Y57" s="617">
        <v>60</v>
      </c>
      <c r="Z57" s="616" t="s">
        <v>865</v>
      </c>
      <c r="AA57" s="225">
        <v>94.8</v>
      </c>
      <c r="AB57" s="225">
        <v>100</v>
      </c>
      <c r="AC57" s="225">
        <v>100</v>
      </c>
      <c r="AD57" s="225">
        <v>100</v>
      </c>
      <c r="AE57" s="225">
        <v>100</v>
      </c>
      <c r="AF57" s="225">
        <v>100</v>
      </c>
      <c r="AG57" s="225">
        <v>100</v>
      </c>
      <c r="AH57" s="225">
        <v>100</v>
      </c>
      <c r="AI57" s="225">
        <v>100</v>
      </c>
      <c r="AJ57" s="225">
        <v>100</v>
      </c>
      <c r="AK57" s="225">
        <v>100</v>
      </c>
      <c r="AL57" s="225">
        <v>100</v>
      </c>
      <c r="AM57" s="225">
        <v>100</v>
      </c>
      <c r="AN57" s="225">
        <v>91.111111111111114</v>
      </c>
      <c r="AO57" s="225">
        <v>100</v>
      </c>
      <c r="AP57" s="225">
        <v>100</v>
      </c>
      <c r="AQ57" s="225">
        <v>100</v>
      </c>
      <c r="AR57" s="225">
        <v>80</v>
      </c>
      <c r="AS57" s="225">
        <v>100</v>
      </c>
      <c r="AT57" s="225">
        <v>100</v>
      </c>
      <c r="AU57" s="225">
        <v>60</v>
      </c>
      <c r="AV57" s="617">
        <v>60</v>
      </c>
      <c r="AW57" s="616" t="s">
        <v>865</v>
      </c>
      <c r="AX57" s="225">
        <v>95.4</v>
      </c>
      <c r="AY57" s="225">
        <v>100</v>
      </c>
      <c r="AZ57" s="225">
        <v>100</v>
      </c>
      <c r="BA57" s="225">
        <v>100</v>
      </c>
      <c r="BB57" s="225">
        <v>100</v>
      </c>
      <c r="BC57" s="225">
        <v>100</v>
      </c>
      <c r="BD57" s="225">
        <v>100</v>
      </c>
      <c r="BE57" s="225">
        <v>100</v>
      </c>
      <c r="BF57" s="225">
        <v>100</v>
      </c>
      <c r="BG57" s="225">
        <v>100</v>
      </c>
      <c r="BH57" s="225">
        <v>100</v>
      </c>
      <c r="BI57" s="225">
        <v>100</v>
      </c>
      <c r="BJ57" s="225">
        <v>100</v>
      </c>
      <c r="BK57" s="225">
        <v>88.888888888888886</v>
      </c>
      <c r="BL57" s="225">
        <v>100</v>
      </c>
      <c r="BM57" s="225">
        <v>100</v>
      </c>
      <c r="BN57" s="225">
        <v>100</v>
      </c>
      <c r="BO57" s="225">
        <v>80</v>
      </c>
      <c r="BP57" s="225">
        <v>100</v>
      </c>
      <c r="BQ57" s="225">
        <v>100</v>
      </c>
      <c r="BR57" s="225">
        <v>80</v>
      </c>
      <c r="BS57" s="617">
        <v>60</v>
      </c>
    </row>
    <row r="58" spans="1:71" ht="15" hidden="1" customHeight="1">
      <c r="A58" s="66"/>
      <c r="B58" s="76" t="s">
        <v>35</v>
      </c>
      <c r="C58" s="616" t="s">
        <v>864</v>
      </c>
      <c r="D58" s="225">
        <v>95.35</v>
      </c>
      <c r="E58" s="225">
        <v>100</v>
      </c>
      <c r="F58" s="225">
        <v>100</v>
      </c>
      <c r="G58" s="225">
        <v>100</v>
      </c>
      <c r="H58" s="225">
        <v>100</v>
      </c>
      <c r="I58" s="225">
        <v>100</v>
      </c>
      <c r="J58" s="225">
        <v>100</v>
      </c>
      <c r="K58" s="225">
        <v>100</v>
      </c>
      <c r="L58" s="225">
        <v>100</v>
      </c>
      <c r="M58" s="225">
        <v>100</v>
      </c>
      <c r="N58" s="225">
        <v>100</v>
      </c>
      <c r="O58" s="225">
        <v>100</v>
      </c>
      <c r="P58" s="225">
        <v>100</v>
      </c>
      <c r="Q58" s="225">
        <v>91.111111111111114</v>
      </c>
      <c r="R58" s="225">
        <v>100</v>
      </c>
      <c r="S58" s="225">
        <v>100</v>
      </c>
      <c r="T58" s="225">
        <v>100</v>
      </c>
      <c r="U58" s="225">
        <v>80</v>
      </c>
      <c r="V58" s="225">
        <v>100</v>
      </c>
      <c r="W58" s="225">
        <v>95</v>
      </c>
      <c r="X58" s="225">
        <v>80</v>
      </c>
      <c r="Y58" s="617">
        <v>60</v>
      </c>
      <c r="Z58" s="616" t="s">
        <v>865</v>
      </c>
      <c r="AA58" s="225">
        <v>93.5</v>
      </c>
      <c r="AB58" s="225">
        <v>100</v>
      </c>
      <c r="AC58" s="225">
        <v>100</v>
      </c>
      <c r="AD58" s="225">
        <v>100</v>
      </c>
      <c r="AE58" s="225">
        <v>100</v>
      </c>
      <c r="AF58" s="225">
        <v>100</v>
      </c>
      <c r="AG58" s="225">
        <v>100</v>
      </c>
      <c r="AH58" s="225">
        <v>100</v>
      </c>
      <c r="AI58" s="225">
        <v>100</v>
      </c>
      <c r="AJ58" s="225">
        <v>100</v>
      </c>
      <c r="AK58" s="225">
        <v>100</v>
      </c>
      <c r="AL58" s="225">
        <v>100</v>
      </c>
      <c r="AM58" s="225">
        <v>100</v>
      </c>
      <c r="AN58" s="225">
        <v>91.111111111111114</v>
      </c>
      <c r="AO58" s="225">
        <v>100</v>
      </c>
      <c r="AP58" s="225">
        <v>100</v>
      </c>
      <c r="AQ58" s="225">
        <v>100</v>
      </c>
      <c r="AR58" s="225">
        <v>60</v>
      </c>
      <c r="AS58" s="225">
        <v>100</v>
      </c>
      <c r="AT58" s="225">
        <v>90</v>
      </c>
      <c r="AU58" s="225">
        <v>60</v>
      </c>
      <c r="AV58" s="617">
        <v>60</v>
      </c>
      <c r="AW58" s="616" t="s">
        <v>865</v>
      </c>
      <c r="AX58" s="225">
        <v>97.2</v>
      </c>
      <c r="AY58" s="225">
        <v>100</v>
      </c>
      <c r="AZ58" s="225">
        <v>100</v>
      </c>
      <c r="BA58" s="225">
        <v>100</v>
      </c>
      <c r="BB58" s="225">
        <v>100</v>
      </c>
      <c r="BC58" s="225">
        <v>100</v>
      </c>
      <c r="BD58" s="225">
        <v>100</v>
      </c>
      <c r="BE58" s="225">
        <v>100</v>
      </c>
      <c r="BF58" s="225">
        <v>100</v>
      </c>
      <c r="BG58" s="225">
        <v>100</v>
      </c>
      <c r="BH58" s="225">
        <v>100</v>
      </c>
      <c r="BI58" s="225">
        <v>100</v>
      </c>
      <c r="BJ58" s="225">
        <v>100</v>
      </c>
      <c r="BK58" s="225">
        <v>91.111111111111114</v>
      </c>
      <c r="BL58" s="225">
        <v>100</v>
      </c>
      <c r="BM58" s="225">
        <v>100</v>
      </c>
      <c r="BN58" s="225">
        <v>100</v>
      </c>
      <c r="BO58" s="225">
        <v>100</v>
      </c>
      <c r="BP58" s="225">
        <v>100</v>
      </c>
      <c r="BQ58" s="225">
        <v>100</v>
      </c>
      <c r="BR58" s="225">
        <v>100</v>
      </c>
      <c r="BS58" s="617">
        <v>60</v>
      </c>
    </row>
    <row r="59" spans="1:71" ht="15" hidden="1" customHeight="1">
      <c r="A59" s="66"/>
      <c r="B59" s="76" t="s">
        <v>36</v>
      </c>
      <c r="C59" s="616" t="s">
        <v>864</v>
      </c>
      <c r="D59" s="225">
        <v>95.5</v>
      </c>
      <c r="E59" s="225">
        <v>100</v>
      </c>
      <c r="F59" s="225">
        <v>100</v>
      </c>
      <c r="G59" s="225">
        <v>100</v>
      </c>
      <c r="H59" s="225">
        <v>100</v>
      </c>
      <c r="I59" s="225">
        <v>100</v>
      </c>
      <c r="J59" s="225">
        <v>100</v>
      </c>
      <c r="K59" s="225">
        <v>100</v>
      </c>
      <c r="L59" s="225">
        <v>100</v>
      </c>
      <c r="M59" s="225">
        <v>100</v>
      </c>
      <c r="N59" s="225">
        <v>100</v>
      </c>
      <c r="O59" s="225">
        <v>100</v>
      </c>
      <c r="P59" s="225">
        <v>100</v>
      </c>
      <c r="Q59" s="225">
        <v>77.777777777777771</v>
      </c>
      <c r="R59" s="225">
        <v>100</v>
      </c>
      <c r="S59" s="225">
        <v>100</v>
      </c>
      <c r="T59" s="225">
        <v>100</v>
      </c>
      <c r="U59" s="225">
        <v>90</v>
      </c>
      <c r="V59" s="225">
        <v>100</v>
      </c>
      <c r="W59" s="225">
        <v>100</v>
      </c>
      <c r="X59" s="225">
        <v>60</v>
      </c>
      <c r="Y59" s="617">
        <v>90</v>
      </c>
      <c r="Z59" s="616" t="s">
        <v>865</v>
      </c>
      <c r="AA59" s="225">
        <v>96</v>
      </c>
      <c r="AB59" s="225">
        <v>100</v>
      </c>
      <c r="AC59" s="225">
        <v>100</v>
      </c>
      <c r="AD59" s="225">
        <v>100</v>
      </c>
      <c r="AE59" s="225">
        <v>100</v>
      </c>
      <c r="AF59" s="225">
        <v>100</v>
      </c>
      <c r="AG59" s="225">
        <v>100</v>
      </c>
      <c r="AH59" s="225">
        <v>100</v>
      </c>
      <c r="AI59" s="225">
        <v>100</v>
      </c>
      <c r="AJ59" s="225">
        <v>100</v>
      </c>
      <c r="AK59" s="225">
        <v>100</v>
      </c>
      <c r="AL59" s="225">
        <v>100</v>
      </c>
      <c r="AM59" s="225">
        <v>100</v>
      </c>
      <c r="AN59" s="225">
        <v>82.222222222222214</v>
      </c>
      <c r="AO59" s="225">
        <v>100</v>
      </c>
      <c r="AP59" s="225">
        <v>100</v>
      </c>
      <c r="AQ59" s="225">
        <v>100</v>
      </c>
      <c r="AR59" s="225">
        <v>80</v>
      </c>
      <c r="AS59" s="225">
        <v>100</v>
      </c>
      <c r="AT59" s="225">
        <v>100</v>
      </c>
      <c r="AU59" s="225">
        <v>60</v>
      </c>
      <c r="AV59" s="617">
        <v>100</v>
      </c>
      <c r="AW59" s="616" t="s">
        <v>865</v>
      </c>
      <c r="AX59" s="225">
        <v>95</v>
      </c>
      <c r="AY59" s="225">
        <v>100</v>
      </c>
      <c r="AZ59" s="225">
        <v>100</v>
      </c>
      <c r="BA59" s="225">
        <v>100</v>
      </c>
      <c r="BB59" s="225">
        <v>100</v>
      </c>
      <c r="BC59" s="225">
        <v>100</v>
      </c>
      <c r="BD59" s="225">
        <v>100</v>
      </c>
      <c r="BE59" s="225">
        <v>100</v>
      </c>
      <c r="BF59" s="225">
        <v>100</v>
      </c>
      <c r="BG59" s="225">
        <v>100</v>
      </c>
      <c r="BH59" s="225">
        <v>100</v>
      </c>
      <c r="BI59" s="225">
        <v>100</v>
      </c>
      <c r="BJ59" s="225">
        <v>100</v>
      </c>
      <c r="BK59" s="225">
        <v>73.333333333333329</v>
      </c>
      <c r="BL59" s="225">
        <v>100</v>
      </c>
      <c r="BM59" s="225">
        <v>100</v>
      </c>
      <c r="BN59" s="225">
        <v>100</v>
      </c>
      <c r="BO59" s="225">
        <v>100</v>
      </c>
      <c r="BP59" s="225">
        <v>100</v>
      </c>
      <c r="BQ59" s="225">
        <v>100</v>
      </c>
      <c r="BR59" s="225">
        <v>60</v>
      </c>
      <c r="BS59" s="617">
        <v>80</v>
      </c>
    </row>
    <row r="60" spans="1:71" ht="15" hidden="1" customHeight="1">
      <c r="A60" s="66"/>
      <c r="B60" s="76" t="s">
        <v>37</v>
      </c>
      <c r="C60" s="616" t="s">
        <v>864</v>
      </c>
      <c r="D60" s="225">
        <v>97.7</v>
      </c>
      <c r="E60" s="225">
        <v>100</v>
      </c>
      <c r="F60" s="225">
        <v>100</v>
      </c>
      <c r="G60" s="225">
        <v>100</v>
      </c>
      <c r="H60" s="225">
        <v>100</v>
      </c>
      <c r="I60" s="225">
        <v>100</v>
      </c>
      <c r="J60" s="225">
        <v>100</v>
      </c>
      <c r="K60" s="225">
        <v>100</v>
      </c>
      <c r="L60" s="225">
        <v>100</v>
      </c>
      <c r="M60" s="225">
        <v>90</v>
      </c>
      <c r="N60" s="225">
        <v>100</v>
      </c>
      <c r="O60" s="225">
        <v>100</v>
      </c>
      <c r="P60" s="225">
        <v>100</v>
      </c>
      <c r="Q60" s="225">
        <v>95.555555555555557</v>
      </c>
      <c r="R60" s="225">
        <v>100</v>
      </c>
      <c r="S60" s="225">
        <v>100</v>
      </c>
      <c r="T60" s="225">
        <v>100</v>
      </c>
      <c r="U60" s="225">
        <v>100</v>
      </c>
      <c r="V60" s="225">
        <v>100</v>
      </c>
      <c r="W60" s="225">
        <v>100</v>
      </c>
      <c r="X60" s="225">
        <v>90</v>
      </c>
      <c r="Y60" s="617">
        <v>80</v>
      </c>
      <c r="Z60" s="616" t="s">
        <v>865</v>
      </c>
      <c r="AA60" s="225">
        <v>96.9</v>
      </c>
      <c r="AB60" s="225">
        <v>100</v>
      </c>
      <c r="AC60" s="225">
        <v>100</v>
      </c>
      <c r="AD60" s="225">
        <v>100</v>
      </c>
      <c r="AE60" s="225">
        <v>100</v>
      </c>
      <c r="AF60" s="225">
        <v>100</v>
      </c>
      <c r="AG60" s="225">
        <v>100</v>
      </c>
      <c r="AH60" s="225">
        <v>100</v>
      </c>
      <c r="AI60" s="225">
        <v>100</v>
      </c>
      <c r="AJ60" s="225">
        <v>90</v>
      </c>
      <c r="AK60" s="225">
        <v>100</v>
      </c>
      <c r="AL60" s="225">
        <v>100</v>
      </c>
      <c r="AM60" s="225">
        <v>100</v>
      </c>
      <c r="AN60" s="225">
        <v>91.111111111111114</v>
      </c>
      <c r="AO60" s="225">
        <v>100</v>
      </c>
      <c r="AP60" s="225">
        <v>100</v>
      </c>
      <c r="AQ60" s="225">
        <v>100</v>
      </c>
      <c r="AR60" s="225">
        <v>100</v>
      </c>
      <c r="AS60" s="225">
        <v>100</v>
      </c>
      <c r="AT60" s="225">
        <v>100</v>
      </c>
      <c r="AU60" s="225">
        <v>80</v>
      </c>
      <c r="AV60" s="617">
        <v>80</v>
      </c>
      <c r="AW60" s="616" t="s">
        <v>865</v>
      </c>
      <c r="AX60" s="225">
        <v>98.5</v>
      </c>
      <c r="AY60" s="225">
        <v>100</v>
      </c>
      <c r="AZ60" s="225">
        <v>100</v>
      </c>
      <c r="BA60" s="225">
        <v>100</v>
      </c>
      <c r="BB60" s="225">
        <v>100</v>
      </c>
      <c r="BC60" s="225">
        <v>100</v>
      </c>
      <c r="BD60" s="225">
        <v>100</v>
      </c>
      <c r="BE60" s="225">
        <v>100</v>
      </c>
      <c r="BF60" s="225">
        <v>100</v>
      </c>
      <c r="BG60" s="225">
        <v>90</v>
      </c>
      <c r="BH60" s="225">
        <v>100</v>
      </c>
      <c r="BI60" s="225">
        <v>100</v>
      </c>
      <c r="BJ60" s="225">
        <v>100</v>
      </c>
      <c r="BK60" s="225">
        <v>100</v>
      </c>
      <c r="BL60" s="225">
        <v>100</v>
      </c>
      <c r="BM60" s="225">
        <v>100</v>
      </c>
      <c r="BN60" s="225">
        <v>100</v>
      </c>
      <c r="BO60" s="225">
        <v>100</v>
      </c>
      <c r="BP60" s="225">
        <v>100</v>
      </c>
      <c r="BQ60" s="225">
        <v>100</v>
      </c>
      <c r="BR60" s="225">
        <v>100</v>
      </c>
      <c r="BS60" s="617">
        <v>80</v>
      </c>
    </row>
    <row r="61" spans="1:71" ht="15" hidden="1" customHeight="1">
      <c r="A61" s="66"/>
      <c r="B61" s="76" t="s">
        <v>38</v>
      </c>
      <c r="C61" s="616" t="s">
        <v>864</v>
      </c>
      <c r="D61" s="225">
        <v>94.85</v>
      </c>
      <c r="E61" s="225">
        <v>100</v>
      </c>
      <c r="F61" s="225">
        <v>100</v>
      </c>
      <c r="G61" s="225">
        <v>100</v>
      </c>
      <c r="H61" s="225">
        <v>100</v>
      </c>
      <c r="I61" s="225">
        <v>100</v>
      </c>
      <c r="J61" s="225">
        <v>100</v>
      </c>
      <c r="K61" s="225">
        <v>100</v>
      </c>
      <c r="L61" s="225">
        <v>100</v>
      </c>
      <c r="M61" s="225">
        <v>90</v>
      </c>
      <c r="N61" s="225">
        <v>100</v>
      </c>
      <c r="O61" s="225">
        <v>100</v>
      </c>
      <c r="P61" s="225">
        <v>100</v>
      </c>
      <c r="Q61" s="225">
        <v>75.555555555555557</v>
      </c>
      <c r="R61" s="225">
        <v>95</v>
      </c>
      <c r="S61" s="225">
        <v>100</v>
      </c>
      <c r="T61" s="225">
        <v>100</v>
      </c>
      <c r="U61" s="225">
        <v>100</v>
      </c>
      <c r="V61" s="225">
        <v>100</v>
      </c>
      <c r="W61" s="225">
        <v>100</v>
      </c>
      <c r="X61" s="225">
        <v>70</v>
      </c>
      <c r="Y61" s="617">
        <v>80</v>
      </c>
      <c r="Z61" s="616" t="s">
        <v>865</v>
      </c>
      <c r="AA61" s="225">
        <v>93.8</v>
      </c>
      <c r="AB61" s="225">
        <v>100</v>
      </c>
      <c r="AC61" s="225">
        <v>100</v>
      </c>
      <c r="AD61" s="225">
        <v>100</v>
      </c>
      <c r="AE61" s="225">
        <v>100</v>
      </c>
      <c r="AF61" s="225">
        <v>100</v>
      </c>
      <c r="AG61" s="225">
        <v>100</v>
      </c>
      <c r="AH61" s="225">
        <v>100</v>
      </c>
      <c r="AI61" s="225">
        <v>100</v>
      </c>
      <c r="AJ61" s="225">
        <v>90</v>
      </c>
      <c r="AK61" s="225">
        <v>100</v>
      </c>
      <c r="AL61" s="225">
        <v>100</v>
      </c>
      <c r="AM61" s="225">
        <v>100</v>
      </c>
      <c r="AN61" s="225">
        <v>71.111111111111114</v>
      </c>
      <c r="AO61" s="225">
        <v>90</v>
      </c>
      <c r="AP61" s="225">
        <v>100</v>
      </c>
      <c r="AQ61" s="225">
        <v>100</v>
      </c>
      <c r="AR61" s="225">
        <v>100</v>
      </c>
      <c r="AS61" s="225">
        <v>100</v>
      </c>
      <c r="AT61" s="225">
        <v>100</v>
      </c>
      <c r="AU61" s="225">
        <v>60</v>
      </c>
      <c r="AV61" s="617">
        <v>80</v>
      </c>
      <c r="AW61" s="616" t="s">
        <v>865</v>
      </c>
      <c r="AX61" s="225">
        <v>95.9</v>
      </c>
      <c r="AY61" s="225">
        <v>100</v>
      </c>
      <c r="AZ61" s="225">
        <v>100</v>
      </c>
      <c r="BA61" s="225">
        <v>100</v>
      </c>
      <c r="BB61" s="225">
        <v>100</v>
      </c>
      <c r="BC61" s="225">
        <v>100</v>
      </c>
      <c r="BD61" s="225">
        <v>100</v>
      </c>
      <c r="BE61" s="225">
        <v>100</v>
      </c>
      <c r="BF61" s="225">
        <v>100</v>
      </c>
      <c r="BG61" s="225">
        <v>90</v>
      </c>
      <c r="BH61" s="225">
        <v>100</v>
      </c>
      <c r="BI61" s="225">
        <v>100</v>
      </c>
      <c r="BJ61" s="225">
        <v>100</v>
      </c>
      <c r="BK61" s="225">
        <v>80</v>
      </c>
      <c r="BL61" s="225">
        <v>100</v>
      </c>
      <c r="BM61" s="225">
        <v>100</v>
      </c>
      <c r="BN61" s="225">
        <v>100</v>
      </c>
      <c r="BO61" s="225">
        <v>100</v>
      </c>
      <c r="BP61" s="225">
        <v>100</v>
      </c>
      <c r="BQ61" s="225">
        <v>100</v>
      </c>
      <c r="BR61" s="225">
        <v>80</v>
      </c>
      <c r="BS61" s="617">
        <v>80</v>
      </c>
    </row>
    <row r="62" spans="1:71" ht="15" hidden="1" customHeight="1">
      <c r="A62" s="66"/>
      <c r="B62" s="76" t="s">
        <v>40</v>
      </c>
      <c r="C62" s="616" t="s">
        <v>864</v>
      </c>
      <c r="D62" s="225">
        <v>96.65</v>
      </c>
      <c r="E62" s="225">
        <v>100</v>
      </c>
      <c r="F62" s="225">
        <v>100</v>
      </c>
      <c r="G62" s="225">
        <v>100</v>
      </c>
      <c r="H62" s="225">
        <v>100</v>
      </c>
      <c r="I62" s="225">
        <v>100</v>
      </c>
      <c r="J62" s="225">
        <v>100</v>
      </c>
      <c r="K62" s="225">
        <v>100</v>
      </c>
      <c r="L62" s="225">
        <v>100</v>
      </c>
      <c r="M62" s="225">
        <v>90</v>
      </c>
      <c r="N62" s="225">
        <v>100</v>
      </c>
      <c r="O62" s="225">
        <v>100</v>
      </c>
      <c r="P62" s="225">
        <v>100</v>
      </c>
      <c r="Q62" s="225">
        <v>90</v>
      </c>
      <c r="R62" s="225">
        <v>95</v>
      </c>
      <c r="S62" s="225">
        <v>100</v>
      </c>
      <c r="T62" s="225">
        <v>100</v>
      </c>
      <c r="U62" s="225">
        <v>100</v>
      </c>
      <c r="V62" s="225">
        <v>100</v>
      </c>
      <c r="W62" s="225">
        <v>100</v>
      </c>
      <c r="X62" s="225">
        <v>70</v>
      </c>
      <c r="Y62" s="617">
        <v>90</v>
      </c>
      <c r="Z62" s="616" t="s">
        <v>865</v>
      </c>
      <c r="AA62" s="225">
        <v>95.1</v>
      </c>
      <c r="AB62" s="225">
        <v>100</v>
      </c>
      <c r="AC62" s="225">
        <v>100</v>
      </c>
      <c r="AD62" s="225">
        <v>100</v>
      </c>
      <c r="AE62" s="225">
        <v>100</v>
      </c>
      <c r="AF62" s="225">
        <v>100</v>
      </c>
      <c r="AG62" s="225">
        <v>100</v>
      </c>
      <c r="AH62" s="225">
        <v>100</v>
      </c>
      <c r="AI62" s="225">
        <v>100</v>
      </c>
      <c r="AJ62" s="225">
        <v>90</v>
      </c>
      <c r="AK62" s="225">
        <v>100</v>
      </c>
      <c r="AL62" s="225">
        <v>100</v>
      </c>
      <c r="AM62" s="225">
        <v>100</v>
      </c>
      <c r="AN62" s="225">
        <v>80</v>
      </c>
      <c r="AO62" s="225">
        <v>100</v>
      </c>
      <c r="AP62" s="225">
        <v>100</v>
      </c>
      <c r="AQ62" s="225">
        <v>100</v>
      </c>
      <c r="AR62" s="225">
        <v>100</v>
      </c>
      <c r="AS62" s="225">
        <v>100</v>
      </c>
      <c r="AT62" s="225">
        <v>100</v>
      </c>
      <c r="AU62" s="225">
        <v>60</v>
      </c>
      <c r="AV62" s="617">
        <v>80</v>
      </c>
      <c r="AW62" s="616" t="s">
        <v>865</v>
      </c>
      <c r="AX62" s="225">
        <v>98.2</v>
      </c>
      <c r="AY62" s="225">
        <v>100</v>
      </c>
      <c r="AZ62" s="225">
        <v>100</v>
      </c>
      <c r="BA62" s="225">
        <v>100</v>
      </c>
      <c r="BB62" s="225">
        <v>100</v>
      </c>
      <c r="BC62" s="225">
        <v>100</v>
      </c>
      <c r="BD62" s="225">
        <v>100</v>
      </c>
      <c r="BE62" s="225">
        <v>100</v>
      </c>
      <c r="BF62" s="225">
        <v>100</v>
      </c>
      <c r="BG62" s="225">
        <v>90</v>
      </c>
      <c r="BH62" s="225">
        <v>100</v>
      </c>
      <c r="BI62" s="225">
        <v>100</v>
      </c>
      <c r="BJ62" s="225">
        <v>100</v>
      </c>
      <c r="BK62" s="225">
        <v>100</v>
      </c>
      <c r="BL62" s="225">
        <v>90</v>
      </c>
      <c r="BM62" s="225">
        <v>100</v>
      </c>
      <c r="BN62" s="225">
        <v>100</v>
      </c>
      <c r="BO62" s="225">
        <v>100</v>
      </c>
      <c r="BP62" s="225">
        <v>100</v>
      </c>
      <c r="BQ62" s="225">
        <v>100</v>
      </c>
      <c r="BR62" s="225">
        <v>80</v>
      </c>
      <c r="BS62" s="617">
        <v>100</v>
      </c>
    </row>
    <row r="63" spans="1:71" ht="15" hidden="1" customHeight="1">
      <c r="A63" s="66"/>
      <c r="B63" s="76" t="s">
        <v>41</v>
      </c>
      <c r="C63" s="616" t="s">
        <v>864</v>
      </c>
      <c r="D63" s="225">
        <v>94.65</v>
      </c>
      <c r="E63" s="225">
        <v>100</v>
      </c>
      <c r="F63" s="225">
        <v>90</v>
      </c>
      <c r="G63" s="225">
        <v>100</v>
      </c>
      <c r="H63" s="225">
        <v>100</v>
      </c>
      <c r="I63" s="225">
        <v>100</v>
      </c>
      <c r="J63" s="225">
        <v>100</v>
      </c>
      <c r="K63" s="225">
        <v>100</v>
      </c>
      <c r="L63" s="225">
        <v>100</v>
      </c>
      <c r="M63" s="225">
        <v>100</v>
      </c>
      <c r="N63" s="225">
        <v>100</v>
      </c>
      <c r="O63" s="225">
        <v>100</v>
      </c>
      <c r="P63" s="225">
        <v>100</v>
      </c>
      <c r="Q63" s="225">
        <v>71.111111111111114</v>
      </c>
      <c r="R63" s="225">
        <v>100</v>
      </c>
      <c r="S63" s="225">
        <v>100</v>
      </c>
      <c r="T63" s="225">
        <v>100</v>
      </c>
      <c r="U63" s="225">
        <v>90</v>
      </c>
      <c r="V63" s="225">
        <v>100</v>
      </c>
      <c r="W63" s="225">
        <v>95</v>
      </c>
      <c r="X63" s="225">
        <v>60</v>
      </c>
      <c r="Y63" s="617">
        <v>100</v>
      </c>
      <c r="Z63" s="616" t="s">
        <v>865</v>
      </c>
      <c r="AA63" s="225">
        <v>92.2</v>
      </c>
      <c r="AB63" s="225">
        <v>100</v>
      </c>
      <c r="AC63" s="225">
        <v>90</v>
      </c>
      <c r="AD63" s="225">
        <v>100</v>
      </c>
      <c r="AE63" s="225">
        <v>100</v>
      </c>
      <c r="AF63" s="225">
        <v>100</v>
      </c>
      <c r="AG63" s="225">
        <v>100</v>
      </c>
      <c r="AH63" s="225">
        <v>100</v>
      </c>
      <c r="AI63" s="225">
        <v>100</v>
      </c>
      <c r="AJ63" s="225">
        <v>100</v>
      </c>
      <c r="AK63" s="225">
        <v>100</v>
      </c>
      <c r="AL63" s="225">
        <v>100</v>
      </c>
      <c r="AM63" s="225">
        <v>100</v>
      </c>
      <c r="AN63" s="225">
        <v>51.111111111111107</v>
      </c>
      <c r="AO63" s="225">
        <v>100</v>
      </c>
      <c r="AP63" s="225">
        <v>100</v>
      </c>
      <c r="AQ63" s="225">
        <v>100</v>
      </c>
      <c r="AR63" s="225">
        <v>100</v>
      </c>
      <c r="AS63" s="225">
        <v>100</v>
      </c>
      <c r="AT63" s="225">
        <v>90</v>
      </c>
      <c r="AU63" s="225">
        <v>40</v>
      </c>
      <c r="AV63" s="617">
        <v>100</v>
      </c>
      <c r="AW63" s="616" t="s">
        <v>865</v>
      </c>
      <c r="AX63" s="225">
        <v>97.1</v>
      </c>
      <c r="AY63" s="225">
        <v>100</v>
      </c>
      <c r="AZ63" s="225">
        <v>90</v>
      </c>
      <c r="BA63" s="225">
        <v>100</v>
      </c>
      <c r="BB63" s="225">
        <v>100</v>
      </c>
      <c r="BC63" s="225">
        <v>100</v>
      </c>
      <c r="BD63" s="225">
        <v>100</v>
      </c>
      <c r="BE63" s="225">
        <v>100</v>
      </c>
      <c r="BF63" s="225">
        <v>100</v>
      </c>
      <c r="BG63" s="225">
        <v>100</v>
      </c>
      <c r="BH63" s="225">
        <v>100</v>
      </c>
      <c r="BI63" s="225">
        <v>100</v>
      </c>
      <c r="BJ63" s="225">
        <v>100</v>
      </c>
      <c r="BK63" s="225">
        <v>91.111111111111114</v>
      </c>
      <c r="BL63" s="225">
        <v>100</v>
      </c>
      <c r="BM63" s="225">
        <v>100</v>
      </c>
      <c r="BN63" s="225">
        <v>100</v>
      </c>
      <c r="BO63" s="225">
        <v>80</v>
      </c>
      <c r="BP63" s="225">
        <v>100</v>
      </c>
      <c r="BQ63" s="225">
        <v>100</v>
      </c>
      <c r="BR63" s="225">
        <v>80</v>
      </c>
      <c r="BS63" s="617">
        <v>100</v>
      </c>
    </row>
    <row r="64" spans="1:71" ht="15" hidden="1" customHeight="1">
      <c r="A64" s="66"/>
      <c r="B64" s="76" t="s">
        <v>49</v>
      </c>
      <c r="C64" s="616" t="s">
        <v>864</v>
      </c>
      <c r="D64" s="225">
        <v>96.8</v>
      </c>
      <c r="E64" s="225">
        <v>100</v>
      </c>
      <c r="F64" s="225">
        <v>100</v>
      </c>
      <c r="G64" s="225">
        <v>100</v>
      </c>
      <c r="H64" s="225">
        <v>100</v>
      </c>
      <c r="I64" s="225">
        <v>100</v>
      </c>
      <c r="J64" s="225">
        <v>100</v>
      </c>
      <c r="K64" s="225">
        <v>100</v>
      </c>
      <c r="L64" s="225">
        <v>100</v>
      </c>
      <c r="M64" s="225">
        <v>100</v>
      </c>
      <c r="N64" s="225">
        <v>100</v>
      </c>
      <c r="O64" s="225">
        <v>100</v>
      </c>
      <c r="P64" s="225">
        <v>100</v>
      </c>
      <c r="Q64" s="225">
        <v>82.222222222222214</v>
      </c>
      <c r="R64" s="225">
        <v>100</v>
      </c>
      <c r="S64" s="225">
        <v>100</v>
      </c>
      <c r="T64" s="225">
        <v>100</v>
      </c>
      <c r="U64" s="225">
        <v>100</v>
      </c>
      <c r="V64" s="225">
        <v>100</v>
      </c>
      <c r="W64" s="225">
        <v>100</v>
      </c>
      <c r="X64" s="225">
        <v>60</v>
      </c>
      <c r="Y64" s="617">
        <v>100</v>
      </c>
      <c r="Z64" s="616" t="s">
        <v>865</v>
      </c>
      <c r="AA64" s="225">
        <v>96.8</v>
      </c>
      <c r="AB64" s="225">
        <v>100</v>
      </c>
      <c r="AC64" s="225">
        <v>100</v>
      </c>
      <c r="AD64" s="225">
        <v>100</v>
      </c>
      <c r="AE64" s="225">
        <v>100</v>
      </c>
      <c r="AF64" s="225">
        <v>100</v>
      </c>
      <c r="AG64" s="225">
        <v>100</v>
      </c>
      <c r="AH64" s="225">
        <v>100</v>
      </c>
      <c r="AI64" s="225">
        <v>100</v>
      </c>
      <c r="AJ64" s="225">
        <v>100</v>
      </c>
      <c r="AK64" s="225">
        <v>100</v>
      </c>
      <c r="AL64" s="225">
        <v>100</v>
      </c>
      <c r="AM64" s="225">
        <v>100</v>
      </c>
      <c r="AN64" s="225">
        <v>82.222222222222214</v>
      </c>
      <c r="AO64" s="225">
        <v>100</v>
      </c>
      <c r="AP64" s="225">
        <v>100</v>
      </c>
      <c r="AQ64" s="225">
        <v>100</v>
      </c>
      <c r="AR64" s="225">
        <v>100</v>
      </c>
      <c r="AS64" s="225">
        <v>100</v>
      </c>
      <c r="AT64" s="225">
        <v>100</v>
      </c>
      <c r="AU64" s="225">
        <v>60</v>
      </c>
      <c r="AV64" s="617">
        <v>100</v>
      </c>
      <c r="AW64" s="616" t="s">
        <v>865</v>
      </c>
      <c r="AX64" s="225">
        <v>96.8</v>
      </c>
      <c r="AY64" s="225">
        <v>100</v>
      </c>
      <c r="AZ64" s="225">
        <v>100</v>
      </c>
      <c r="BA64" s="225">
        <v>100</v>
      </c>
      <c r="BB64" s="225">
        <v>100</v>
      </c>
      <c r="BC64" s="225">
        <v>100</v>
      </c>
      <c r="BD64" s="225">
        <v>100</v>
      </c>
      <c r="BE64" s="225">
        <v>100</v>
      </c>
      <c r="BF64" s="225">
        <v>100</v>
      </c>
      <c r="BG64" s="225">
        <v>100</v>
      </c>
      <c r="BH64" s="225">
        <v>100</v>
      </c>
      <c r="BI64" s="225">
        <v>100</v>
      </c>
      <c r="BJ64" s="225">
        <v>100</v>
      </c>
      <c r="BK64" s="225">
        <v>82.222222222222214</v>
      </c>
      <c r="BL64" s="225">
        <v>100</v>
      </c>
      <c r="BM64" s="225">
        <v>100</v>
      </c>
      <c r="BN64" s="225">
        <v>100</v>
      </c>
      <c r="BO64" s="225">
        <v>100</v>
      </c>
      <c r="BP64" s="225">
        <v>100</v>
      </c>
      <c r="BQ64" s="225">
        <v>100</v>
      </c>
      <c r="BR64" s="225">
        <v>60</v>
      </c>
      <c r="BS64" s="617">
        <v>100</v>
      </c>
    </row>
    <row r="65" spans="1:71" ht="15" hidden="1" customHeight="1">
      <c r="A65" s="66"/>
      <c r="B65" s="76" t="s">
        <v>54</v>
      </c>
      <c r="C65" s="616" t="s">
        <v>864</v>
      </c>
      <c r="D65" s="225">
        <v>94.4</v>
      </c>
      <c r="E65" s="225">
        <v>100</v>
      </c>
      <c r="F65" s="225">
        <v>100</v>
      </c>
      <c r="G65" s="225">
        <v>100</v>
      </c>
      <c r="H65" s="225">
        <v>100</v>
      </c>
      <c r="I65" s="225">
        <v>100</v>
      </c>
      <c r="J65" s="225">
        <v>100</v>
      </c>
      <c r="K65" s="225">
        <v>100</v>
      </c>
      <c r="L65" s="225">
        <v>100</v>
      </c>
      <c r="M65" s="225">
        <v>100</v>
      </c>
      <c r="N65" s="225">
        <v>100</v>
      </c>
      <c r="O65" s="225">
        <v>100</v>
      </c>
      <c r="P65" s="225">
        <v>100</v>
      </c>
      <c r="Q65" s="225">
        <v>81.111111111111114</v>
      </c>
      <c r="R65" s="225">
        <v>95</v>
      </c>
      <c r="S65" s="225">
        <v>100</v>
      </c>
      <c r="T65" s="225">
        <v>100</v>
      </c>
      <c r="U65" s="225">
        <v>90</v>
      </c>
      <c r="V65" s="225">
        <v>100</v>
      </c>
      <c r="W65" s="225">
        <v>95</v>
      </c>
      <c r="X65" s="225">
        <v>50</v>
      </c>
      <c r="Y65" s="617">
        <v>80</v>
      </c>
      <c r="Z65" s="616" t="s">
        <v>865</v>
      </c>
      <c r="AA65" s="225">
        <v>90.4</v>
      </c>
      <c r="AB65" s="225">
        <v>100</v>
      </c>
      <c r="AC65" s="225">
        <v>100</v>
      </c>
      <c r="AD65" s="225">
        <v>100</v>
      </c>
      <c r="AE65" s="225">
        <v>100</v>
      </c>
      <c r="AF65" s="225">
        <v>100</v>
      </c>
      <c r="AG65" s="225">
        <v>100</v>
      </c>
      <c r="AH65" s="225">
        <v>100</v>
      </c>
      <c r="AI65" s="225">
        <v>100</v>
      </c>
      <c r="AJ65" s="225">
        <v>100</v>
      </c>
      <c r="AK65" s="225">
        <v>100</v>
      </c>
      <c r="AL65" s="225">
        <v>100</v>
      </c>
      <c r="AM65" s="225">
        <v>100</v>
      </c>
      <c r="AN65" s="225">
        <v>71.111111111111114</v>
      </c>
      <c r="AO65" s="225">
        <v>90</v>
      </c>
      <c r="AP65" s="225">
        <v>100</v>
      </c>
      <c r="AQ65" s="225">
        <v>100</v>
      </c>
      <c r="AR65" s="225">
        <v>100</v>
      </c>
      <c r="AS65" s="225">
        <v>100</v>
      </c>
      <c r="AT65" s="225">
        <v>90</v>
      </c>
      <c r="AU65" s="225">
        <v>0</v>
      </c>
      <c r="AV65" s="617">
        <v>60</v>
      </c>
      <c r="AW65" s="616" t="s">
        <v>865</v>
      </c>
      <c r="AX65" s="225">
        <v>98.4</v>
      </c>
      <c r="AY65" s="225">
        <v>100</v>
      </c>
      <c r="AZ65" s="225">
        <v>100</v>
      </c>
      <c r="BA65" s="225">
        <v>100</v>
      </c>
      <c r="BB65" s="225">
        <v>100</v>
      </c>
      <c r="BC65" s="225">
        <v>100</v>
      </c>
      <c r="BD65" s="225">
        <v>100</v>
      </c>
      <c r="BE65" s="225">
        <v>100</v>
      </c>
      <c r="BF65" s="225">
        <v>100</v>
      </c>
      <c r="BG65" s="225">
        <v>100</v>
      </c>
      <c r="BH65" s="225">
        <v>100</v>
      </c>
      <c r="BI65" s="225">
        <v>100</v>
      </c>
      <c r="BJ65" s="225">
        <v>100</v>
      </c>
      <c r="BK65" s="225">
        <v>91.111111111111114</v>
      </c>
      <c r="BL65" s="225">
        <v>100</v>
      </c>
      <c r="BM65" s="225">
        <v>100</v>
      </c>
      <c r="BN65" s="225">
        <v>100</v>
      </c>
      <c r="BO65" s="225">
        <v>80</v>
      </c>
      <c r="BP65" s="225">
        <v>100</v>
      </c>
      <c r="BQ65" s="225">
        <v>100</v>
      </c>
      <c r="BR65" s="225">
        <v>100</v>
      </c>
      <c r="BS65" s="617">
        <v>100</v>
      </c>
    </row>
    <row r="66" spans="1:71" ht="15" hidden="1" customHeight="1">
      <c r="A66" s="66"/>
      <c r="B66" s="76" t="s">
        <v>58</v>
      </c>
      <c r="C66" s="616" t="s">
        <v>864</v>
      </c>
      <c r="D66" s="225">
        <v>94.7</v>
      </c>
      <c r="E66" s="225">
        <v>100</v>
      </c>
      <c r="F66" s="225">
        <v>90</v>
      </c>
      <c r="G66" s="225">
        <v>100</v>
      </c>
      <c r="H66" s="225">
        <v>100</v>
      </c>
      <c r="I66" s="225">
        <v>100</v>
      </c>
      <c r="J66" s="225">
        <v>90</v>
      </c>
      <c r="K66" s="225">
        <v>90</v>
      </c>
      <c r="L66" s="225">
        <v>100</v>
      </c>
      <c r="M66" s="225">
        <v>100</v>
      </c>
      <c r="N66" s="225">
        <v>100</v>
      </c>
      <c r="O66" s="225">
        <v>100</v>
      </c>
      <c r="P66" s="225">
        <v>100</v>
      </c>
      <c r="Q66" s="225">
        <v>71.111111111111114</v>
      </c>
      <c r="R66" s="225">
        <v>100</v>
      </c>
      <c r="S66" s="225">
        <v>100</v>
      </c>
      <c r="T66" s="225">
        <v>100</v>
      </c>
      <c r="U66" s="225">
        <v>90</v>
      </c>
      <c r="V66" s="225">
        <v>100</v>
      </c>
      <c r="W66" s="225">
        <v>100</v>
      </c>
      <c r="X66" s="225">
        <v>70</v>
      </c>
      <c r="Y66" s="617">
        <v>100</v>
      </c>
      <c r="Z66" s="616" t="s">
        <v>865</v>
      </c>
      <c r="AA66" s="225">
        <v>92.1</v>
      </c>
      <c r="AB66" s="225">
        <v>100</v>
      </c>
      <c r="AC66" s="225">
        <v>90</v>
      </c>
      <c r="AD66" s="225">
        <v>100</v>
      </c>
      <c r="AE66" s="225">
        <v>100</v>
      </c>
      <c r="AF66" s="225">
        <v>100</v>
      </c>
      <c r="AG66" s="225">
        <v>90</v>
      </c>
      <c r="AH66" s="225">
        <v>90</v>
      </c>
      <c r="AI66" s="225">
        <v>100</v>
      </c>
      <c r="AJ66" s="225">
        <v>100</v>
      </c>
      <c r="AK66" s="225">
        <v>100</v>
      </c>
      <c r="AL66" s="225">
        <v>100</v>
      </c>
      <c r="AM66" s="225">
        <v>100</v>
      </c>
      <c r="AN66" s="225">
        <v>51.111111111111107</v>
      </c>
      <c r="AO66" s="225">
        <v>100</v>
      </c>
      <c r="AP66" s="225">
        <v>100</v>
      </c>
      <c r="AQ66" s="225">
        <v>100</v>
      </c>
      <c r="AR66" s="225">
        <v>80</v>
      </c>
      <c r="AS66" s="225">
        <v>100</v>
      </c>
      <c r="AT66" s="225">
        <v>100</v>
      </c>
      <c r="AU66" s="225">
        <v>60</v>
      </c>
      <c r="AV66" s="617">
        <v>100</v>
      </c>
      <c r="AW66" s="616" t="s">
        <v>865</v>
      </c>
      <c r="AX66" s="225">
        <v>97.3</v>
      </c>
      <c r="AY66" s="225">
        <v>100</v>
      </c>
      <c r="AZ66" s="225">
        <v>90</v>
      </c>
      <c r="BA66" s="225">
        <v>100</v>
      </c>
      <c r="BB66" s="225">
        <v>100</v>
      </c>
      <c r="BC66" s="225">
        <v>100</v>
      </c>
      <c r="BD66" s="225">
        <v>90</v>
      </c>
      <c r="BE66" s="225">
        <v>90</v>
      </c>
      <c r="BF66" s="225">
        <v>100</v>
      </c>
      <c r="BG66" s="225">
        <v>100</v>
      </c>
      <c r="BH66" s="225">
        <v>100</v>
      </c>
      <c r="BI66" s="225">
        <v>100</v>
      </c>
      <c r="BJ66" s="225">
        <v>100</v>
      </c>
      <c r="BK66" s="225">
        <v>91.111111111111114</v>
      </c>
      <c r="BL66" s="225">
        <v>100</v>
      </c>
      <c r="BM66" s="225">
        <v>100</v>
      </c>
      <c r="BN66" s="225">
        <v>100</v>
      </c>
      <c r="BO66" s="225">
        <v>100</v>
      </c>
      <c r="BP66" s="225">
        <v>100</v>
      </c>
      <c r="BQ66" s="225">
        <v>100</v>
      </c>
      <c r="BR66" s="225">
        <v>80</v>
      </c>
      <c r="BS66" s="617">
        <v>100</v>
      </c>
    </row>
    <row r="67" spans="1:71" ht="15" hidden="1" customHeight="1">
      <c r="A67" s="66"/>
      <c r="B67" s="76" t="s">
        <v>60</v>
      </c>
      <c r="C67" s="616" t="s">
        <v>864</v>
      </c>
      <c r="D67" s="225">
        <v>94.4</v>
      </c>
      <c r="E67" s="225">
        <v>90</v>
      </c>
      <c r="F67" s="225">
        <v>100</v>
      </c>
      <c r="G67" s="225">
        <v>90</v>
      </c>
      <c r="H67" s="225">
        <v>100</v>
      </c>
      <c r="I67" s="225">
        <v>100</v>
      </c>
      <c r="J67" s="225">
        <v>100</v>
      </c>
      <c r="K67" s="225">
        <v>100</v>
      </c>
      <c r="L67" s="225">
        <v>100</v>
      </c>
      <c r="M67" s="225">
        <v>70</v>
      </c>
      <c r="N67" s="225">
        <v>100</v>
      </c>
      <c r="O67" s="225">
        <v>100</v>
      </c>
      <c r="P67" s="225">
        <v>100</v>
      </c>
      <c r="Q67" s="225">
        <v>90</v>
      </c>
      <c r="R67" s="225">
        <v>100</v>
      </c>
      <c r="S67" s="225">
        <v>100</v>
      </c>
      <c r="T67" s="225">
        <v>100</v>
      </c>
      <c r="U67" s="225">
        <v>90</v>
      </c>
      <c r="V67" s="225">
        <v>100</v>
      </c>
      <c r="W67" s="225">
        <v>100</v>
      </c>
      <c r="X67" s="225">
        <v>80</v>
      </c>
      <c r="Y67" s="617">
        <v>80</v>
      </c>
      <c r="Z67" s="616" t="s">
        <v>865</v>
      </c>
      <c r="AA67" s="225">
        <v>96.5</v>
      </c>
      <c r="AB67" s="225">
        <v>90</v>
      </c>
      <c r="AC67" s="225">
        <v>100</v>
      </c>
      <c r="AD67" s="225">
        <v>90</v>
      </c>
      <c r="AE67" s="225">
        <v>100</v>
      </c>
      <c r="AF67" s="225">
        <v>100</v>
      </c>
      <c r="AG67" s="225">
        <v>100</v>
      </c>
      <c r="AH67" s="225">
        <v>100</v>
      </c>
      <c r="AI67" s="225">
        <v>100</v>
      </c>
      <c r="AJ67" s="225">
        <v>70</v>
      </c>
      <c r="AK67" s="225">
        <v>100</v>
      </c>
      <c r="AL67" s="225">
        <v>100</v>
      </c>
      <c r="AM67" s="225">
        <v>100</v>
      </c>
      <c r="AN67" s="225">
        <v>88.888888888888886</v>
      </c>
      <c r="AO67" s="225">
        <v>100</v>
      </c>
      <c r="AP67" s="225">
        <v>100</v>
      </c>
      <c r="AQ67" s="225">
        <v>100</v>
      </c>
      <c r="AR67" s="225">
        <v>100</v>
      </c>
      <c r="AS67" s="225">
        <v>100</v>
      </c>
      <c r="AT67" s="225">
        <v>100</v>
      </c>
      <c r="AU67" s="225">
        <v>100</v>
      </c>
      <c r="AV67" s="617">
        <v>100</v>
      </c>
      <c r="AW67" s="616" t="s">
        <v>865</v>
      </c>
      <c r="AX67" s="225">
        <v>92.3</v>
      </c>
      <c r="AY67" s="225">
        <v>90</v>
      </c>
      <c r="AZ67" s="225">
        <v>100</v>
      </c>
      <c r="BA67" s="225">
        <v>90</v>
      </c>
      <c r="BB67" s="225">
        <v>100</v>
      </c>
      <c r="BC67" s="225">
        <v>100</v>
      </c>
      <c r="BD67" s="225">
        <v>100</v>
      </c>
      <c r="BE67" s="225">
        <v>100</v>
      </c>
      <c r="BF67" s="225">
        <v>100</v>
      </c>
      <c r="BG67" s="225">
        <v>70</v>
      </c>
      <c r="BH67" s="225">
        <v>100</v>
      </c>
      <c r="BI67" s="225">
        <v>100</v>
      </c>
      <c r="BJ67" s="225">
        <v>100</v>
      </c>
      <c r="BK67" s="225">
        <v>91.111111111111114</v>
      </c>
      <c r="BL67" s="225">
        <v>100</v>
      </c>
      <c r="BM67" s="225">
        <v>100</v>
      </c>
      <c r="BN67" s="225">
        <v>100</v>
      </c>
      <c r="BO67" s="225">
        <v>80</v>
      </c>
      <c r="BP67" s="225">
        <v>100</v>
      </c>
      <c r="BQ67" s="225">
        <v>100</v>
      </c>
      <c r="BR67" s="225">
        <v>60</v>
      </c>
      <c r="BS67" s="617">
        <v>60</v>
      </c>
    </row>
    <row r="68" spans="1:71" ht="15" hidden="1" customHeight="1">
      <c r="A68" s="66"/>
      <c r="B68" s="76" t="s">
        <v>43</v>
      </c>
      <c r="C68" s="616" t="s">
        <v>864</v>
      </c>
      <c r="D68" s="225">
        <v>97.6</v>
      </c>
      <c r="E68" s="225">
        <v>100</v>
      </c>
      <c r="F68" s="225">
        <v>100</v>
      </c>
      <c r="G68" s="225">
        <v>100</v>
      </c>
      <c r="H68" s="225">
        <v>100</v>
      </c>
      <c r="I68" s="225">
        <v>100</v>
      </c>
      <c r="J68" s="225">
        <v>100</v>
      </c>
      <c r="K68" s="225">
        <v>100</v>
      </c>
      <c r="L68" s="225">
        <v>100</v>
      </c>
      <c r="M68" s="225">
        <v>100</v>
      </c>
      <c r="N68" s="225">
        <v>100</v>
      </c>
      <c r="O68" s="225">
        <v>100</v>
      </c>
      <c r="P68" s="225">
        <v>100</v>
      </c>
      <c r="Q68" s="225">
        <v>86.666666666666657</v>
      </c>
      <c r="R68" s="225">
        <v>100</v>
      </c>
      <c r="S68" s="225">
        <v>100</v>
      </c>
      <c r="T68" s="225">
        <v>100</v>
      </c>
      <c r="U68" s="225">
        <v>100</v>
      </c>
      <c r="V68" s="225">
        <v>100</v>
      </c>
      <c r="W68" s="225">
        <v>100</v>
      </c>
      <c r="X68" s="225">
        <v>70</v>
      </c>
      <c r="Y68" s="617">
        <v>100</v>
      </c>
      <c r="Z68" s="616" t="s">
        <v>865</v>
      </c>
      <c r="AA68" s="225">
        <v>96</v>
      </c>
      <c r="AB68" s="225">
        <v>100</v>
      </c>
      <c r="AC68" s="225">
        <v>100</v>
      </c>
      <c r="AD68" s="225">
        <v>100</v>
      </c>
      <c r="AE68" s="225">
        <v>100</v>
      </c>
      <c r="AF68" s="225">
        <v>100</v>
      </c>
      <c r="AG68" s="225">
        <v>100</v>
      </c>
      <c r="AH68" s="225">
        <v>100</v>
      </c>
      <c r="AI68" s="225">
        <v>100</v>
      </c>
      <c r="AJ68" s="225">
        <v>100</v>
      </c>
      <c r="AK68" s="225">
        <v>100</v>
      </c>
      <c r="AL68" s="225">
        <v>100</v>
      </c>
      <c r="AM68" s="225">
        <v>100</v>
      </c>
      <c r="AN68" s="225">
        <v>73.333333333333329</v>
      </c>
      <c r="AO68" s="225">
        <v>100</v>
      </c>
      <c r="AP68" s="225">
        <v>100</v>
      </c>
      <c r="AQ68" s="225">
        <v>100</v>
      </c>
      <c r="AR68" s="225">
        <v>100</v>
      </c>
      <c r="AS68" s="225">
        <v>100</v>
      </c>
      <c r="AT68" s="225">
        <v>100</v>
      </c>
      <c r="AU68" s="225">
        <v>60</v>
      </c>
      <c r="AV68" s="617">
        <v>100</v>
      </c>
      <c r="AW68" s="616" t="s">
        <v>865</v>
      </c>
      <c r="AX68" s="225">
        <v>99.2</v>
      </c>
      <c r="AY68" s="225">
        <v>100</v>
      </c>
      <c r="AZ68" s="225">
        <v>100</v>
      </c>
      <c r="BA68" s="225">
        <v>100</v>
      </c>
      <c r="BB68" s="225">
        <v>100</v>
      </c>
      <c r="BC68" s="225">
        <v>100</v>
      </c>
      <c r="BD68" s="225">
        <v>100</v>
      </c>
      <c r="BE68" s="225">
        <v>100</v>
      </c>
      <c r="BF68" s="225">
        <v>100</v>
      </c>
      <c r="BG68" s="225">
        <v>100</v>
      </c>
      <c r="BH68" s="225">
        <v>100</v>
      </c>
      <c r="BI68" s="225">
        <v>100</v>
      </c>
      <c r="BJ68" s="225">
        <v>100</v>
      </c>
      <c r="BK68" s="225">
        <v>100</v>
      </c>
      <c r="BL68" s="225">
        <v>100</v>
      </c>
      <c r="BM68" s="225">
        <v>100</v>
      </c>
      <c r="BN68" s="225">
        <v>100</v>
      </c>
      <c r="BO68" s="225">
        <v>100</v>
      </c>
      <c r="BP68" s="225">
        <v>100</v>
      </c>
      <c r="BQ68" s="225">
        <v>100</v>
      </c>
      <c r="BR68" s="225">
        <v>80</v>
      </c>
      <c r="BS68" s="617">
        <v>100</v>
      </c>
    </row>
    <row r="69" spans="1:71" ht="15" hidden="1" customHeight="1">
      <c r="A69" s="66"/>
      <c r="B69" s="76" t="s">
        <v>45</v>
      </c>
      <c r="C69" s="616" t="s">
        <v>864</v>
      </c>
      <c r="D69" s="225">
        <v>96.7</v>
      </c>
      <c r="E69" s="225">
        <v>90</v>
      </c>
      <c r="F69" s="225">
        <v>100</v>
      </c>
      <c r="G69" s="225">
        <v>100</v>
      </c>
      <c r="H69" s="225">
        <v>100</v>
      </c>
      <c r="I69" s="225">
        <v>100</v>
      </c>
      <c r="J69" s="225">
        <v>100</v>
      </c>
      <c r="K69" s="225">
        <v>90</v>
      </c>
      <c r="L69" s="225">
        <v>100</v>
      </c>
      <c r="M69" s="225">
        <v>90</v>
      </c>
      <c r="N69" s="225">
        <v>100</v>
      </c>
      <c r="O69" s="225">
        <v>100</v>
      </c>
      <c r="P69" s="225">
        <v>100</v>
      </c>
      <c r="Q69" s="225">
        <v>91.111111111111114</v>
      </c>
      <c r="R69" s="225">
        <v>100</v>
      </c>
      <c r="S69" s="225">
        <v>100</v>
      </c>
      <c r="T69" s="225">
        <v>100</v>
      </c>
      <c r="U69" s="225">
        <v>80</v>
      </c>
      <c r="V69" s="225">
        <v>100</v>
      </c>
      <c r="W69" s="225">
        <v>100</v>
      </c>
      <c r="X69" s="225">
        <v>90</v>
      </c>
      <c r="Y69" s="617">
        <v>100</v>
      </c>
      <c r="Z69" s="616" t="s">
        <v>865</v>
      </c>
      <c r="AA69" s="225">
        <v>95.5</v>
      </c>
      <c r="AB69" s="225">
        <v>90</v>
      </c>
      <c r="AC69" s="225">
        <v>100</v>
      </c>
      <c r="AD69" s="225">
        <v>100</v>
      </c>
      <c r="AE69" s="225">
        <v>100</v>
      </c>
      <c r="AF69" s="225">
        <v>100</v>
      </c>
      <c r="AG69" s="225">
        <v>100</v>
      </c>
      <c r="AH69" s="225">
        <v>90</v>
      </c>
      <c r="AI69" s="225">
        <v>100</v>
      </c>
      <c r="AJ69" s="225">
        <v>90</v>
      </c>
      <c r="AK69" s="225">
        <v>100</v>
      </c>
      <c r="AL69" s="225">
        <v>100</v>
      </c>
      <c r="AM69" s="225">
        <v>100</v>
      </c>
      <c r="AN69" s="225">
        <v>91.111111111111114</v>
      </c>
      <c r="AO69" s="225">
        <v>100</v>
      </c>
      <c r="AP69" s="225">
        <v>100</v>
      </c>
      <c r="AQ69" s="225">
        <v>100</v>
      </c>
      <c r="AR69" s="225">
        <v>60</v>
      </c>
      <c r="AS69" s="225">
        <v>100</v>
      </c>
      <c r="AT69" s="225">
        <v>100</v>
      </c>
      <c r="AU69" s="225">
        <v>80</v>
      </c>
      <c r="AV69" s="617">
        <v>100</v>
      </c>
      <c r="AW69" s="616" t="s">
        <v>865</v>
      </c>
      <c r="AX69" s="225">
        <v>97.9</v>
      </c>
      <c r="AY69" s="225">
        <v>90</v>
      </c>
      <c r="AZ69" s="225">
        <v>100</v>
      </c>
      <c r="BA69" s="225">
        <v>100</v>
      </c>
      <c r="BB69" s="225">
        <v>100</v>
      </c>
      <c r="BC69" s="225">
        <v>100</v>
      </c>
      <c r="BD69" s="225">
        <v>100</v>
      </c>
      <c r="BE69" s="225">
        <v>90</v>
      </c>
      <c r="BF69" s="225">
        <v>100</v>
      </c>
      <c r="BG69" s="225">
        <v>90</v>
      </c>
      <c r="BH69" s="225">
        <v>100</v>
      </c>
      <c r="BI69" s="225">
        <v>100</v>
      </c>
      <c r="BJ69" s="225">
        <v>100</v>
      </c>
      <c r="BK69" s="225">
        <v>91.111111111111114</v>
      </c>
      <c r="BL69" s="225">
        <v>100</v>
      </c>
      <c r="BM69" s="225">
        <v>100</v>
      </c>
      <c r="BN69" s="225">
        <v>100</v>
      </c>
      <c r="BO69" s="225">
        <v>100</v>
      </c>
      <c r="BP69" s="225">
        <v>100</v>
      </c>
      <c r="BQ69" s="225">
        <v>100</v>
      </c>
      <c r="BR69" s="225">
        <v>100</v>
      </c>
      <c r="BS69" s="617">
        <v>100</v>
      </c>
    </row>
    <row r="70" spans="1:71" ht="15" hidden="1" customHeight="1">
      <c r="A70" s="66"/>
      <c r="B70" s="76" t="s">
        <v>39</v>
      </c>
      <c r="C70" s="616" t="s">
        <v>864</v>
      </c>
      <c r="D70" s="225">
        <v>94</v>
      </c>
      <c r="E70" s="225">
        <v>100</v>
      </c>
      <c r="F70" s="225">
        <v>100</v>
      </c>
      <c r="G70" s="225">
        <v>100</v>
      </c>
      <c r="H70" s="225">
        <v>100</v>
      </c>
      <c r="I70" s="225">
        <v>100</v>
      </c>
      <c r="J70" s="225">
        <v>100</v>
      </c>
      <c r="K70" s="225">
        <v>100</v>
      </c>
      <c r="L70" s="225">
        <v>100</v>
      </c>
      <c r="M70" s="225">
        <v>90</v>
      </c>
      <c r="N70" s="225">
        <v>100</v>
      </c>
      <c r="O70" s="225">
        <v>100</v>
      </c>
      <c r="P70" s="225">
        <v>100</v>
      </c>
      <c r="Q70" s="225">
        <v>60</v>
      </c>
      <c r="R70" s="225">
        <v>100</v>
      </c>
      <c r="S70" s="225">
        <v>100</v>
      </c>
      <c r="T70" s="225">
        <v>100</v>
      </c>
      <c r="U70" s="225">
        <v>100</v>
      </c>
      <c r="V70" s="225">
        <v>100</v>
      </c>
      <c r="W70" s="225">
        <v>100</v>
      </c>
      <c r="X70" s="225">
        <v>90</v>
      </c>
      <c r="Y70" s="617">
        <v>70</v>
      </c>
      <c r="Z70" s="616" t="s">
        <v>865</v>
      </c>
      <c r="AA70" s="225">
        <v>92.3</v>
      </c>
      <c r="AB70" s="225">
        <v>100</v>
      </c>
      <c r="AC70" s="225">
        <v>100</v>
      </c>
      <c r="AD70" s="225">
        <v>100</v>
      </c>
      <c r="AE70" s="225">
        <v>100</v>
      </c>
      <c r="AF70" s="225">
        <v>100</v>
      </c>
      <c r="AG70" s="225">
        <v>100</v>
      </c>
      <c r="AH70" s="225">
        <v>100</v>
      </c>
      <c r="AI70" s="225">
        <v>100</v>
      </c>
      <c r="AJ70" s="225">
        <v>90</v>
      </c>
      <c r="AK70" s="225">
        <v>100</v>
      </c>
      <c r="AL70" s="225">
        <v>100</v>
      </c>
      <c r="AM70" s="225">
        <v>100</v>
      </c>
      <c r="AN70" s="225">
        <v>51.111111111111107</v>
      </c>
      <c r="AO70" s="225">
        <v>100</v>
      </c>
      <c r="AP70" s="225">
        <v>100</v>
      </c>
      <c r="AQ70" s="225">
        <v>100</v>
      </c>
      <c r="AR70" s="225">
        <v>100</v>
      </c>
      <c r="AS70" s="225">
        <v>100</v>
      </c>
      <c r="AT70" s="225">
        <v>100</v>
      </c>
      <c r="AU70" s="225">
        <v>80</v>
      </c>
      <c r="AV70" s="617">
        <v>60</v>
      </c>
      <c r="AW70" s="616" t="s">
        <v>865</v>
      </c>
      <c r="AX70" s="225">
        <v>95.7</v>
      </c>
      <c r="AY70" s="225">
        <v>100</v>
      </c>
      <c r="AZ70" s="225">
        <v>100</v>
      </c>
      <c r="BA70" s="225">
        <v>100</v>
      </c>
      <c r="BB70" s="225">
        <v>100</v>
      </c>
      <c r="BC70" s="225">
        <v>100</v>
      </c>
      <c r="BD70" s="225">
        <v>100</v>
      </c>
      <c r="BE70" s="225">
        <v>100</v>
      </c>
      <c r="BF70" s="225">
        <v>100</v>
      </c>
      <c r="BG70" s="225">
        <v>90</v>
      </c>
      <c r="BH70" s="225">
        <v>100</v>
      </c>
      <c r="BI70" s="225">
        <v>100</v>
      </c>
      <c r="BJ70" s="225">
        <v>100</v>
      </c>
      <c r="BK70" s="225">
        <v>68.888888888888886</v>
      </c>
      <c r="BL70" s="225">
        <v>100</v>
      </c>
      <c r="BM70" s="225">
        <v>100</v>
      </c>
      <c r="BN70" s="225">
        <v>100</v>
      </c>
      <c r="BO70" s="225">
        <v>100</v>
      </c>
      <c r="BP70" s="225">
        <v>100</v>
      </c>
      <c r="BQ70" s="225">
        <v>100</v>
      </c>
      <c r="BR70" s="225">
        <v>100</v>
      </c>
      <c r="BS70" s="617">
        <v>80</v>
      </c>
    </row>
    <row r="71" spans="1:71" ht="15" hidden="1" customHeight="1">
      <c r="A71" s="66"/>
      <c r="B71" s="76" t="s">
        <v>42</v>
      </c>
      <c r="C71" s="616" t="s">
        <v>864</v>
      </c>
      <c r="D71" s="225">
        <v>94.55</v>
      </c>
      <c r="E71" s="225">
        <v>100</v>
      </c>
      <c r="F71" s="225">
        <v>100</v>
      </c>
      <c r="G71" s="225">
        <v>90</v>
      </c>
      <c r="H71" s="225">
        <v>100</v>
      </c>
      <c r="I71" s="225">
        <v>100</v>
      </c>
      <c r="J71" s="225">
        <v>100</v>
      </c>
      <c r="K71" s="225">
        <v>100</v>
      </c>
      <c r="L71" s="225">
        <v>100</v>
      </c>
      <c r="M71" s="225">
        <v>100</v>
      </c>
      <c r="N71" s="225">
        <v>100</v>
      </c>
      <c r="O71" s="225">
        <v>100</v>
      </c>
      <c r="P71" s="225">
        <v>100</v>
      </c>
      <c r="Q71" s="225">
        <v>68.888888888888886</v>
      </c>
      <c r="R71" s="225">
        <v>95</v>
      </c>
      <c r="S71" s="225">
        <v>100</v>
      </c>
      <c r="T71" s="225">
        <v>100</v>
      </c>
      <c r="U71" s="225">
        <v>100</v>
      </c>
      <c r="V71" s="225">
        <v>100</v>
      </c>
      <c r="W71" s="225">
        <v>100</v>
      </c>
      <c r="X71" s="225">
        <v>90</v>
      </c>
      <c r="Y71" s="617">
        <v>70</v>
      </c>
      <c r="Z71" s="616" t="s">
        <v>865</v>
      </c>
      <c r="AA71" s="225">
        <v>95.1</v>
      </c>
      <c r="AB71" s="225">
        <v>100</v>
      </c>
      <c r="AC71" s="225">
        <v>100</v>
      </c>
      <c r="AD71" s="225">
        <v>90</v>
      </c>
      <c r="AE71" s="225">
        <v>100</v>
      </c>
      <c r="AF71" s="225">
        <v>100</v>
      </c>
      <c r="AG71" s="225">
        <v>100</v>
      </c>
      <c r="AH71" s="225">
        <v>100</v>
      </c>
      <c r="AI71" s="225">
        <v>100</v>
      </c>
      <c r="AJ71" s="225">
        <v>100</v>
      </c>
      <c r="AK71" s="225">
        <v>100</v>
      </c>
      <c r="AL71" s="225">
        <v>100</v>
      </c>
      <c r="AM71" s="225">
        <v>100</v>
      </c>
      <c r="AN71" s="225">
        <v>71.111111111111114</v>
      </c>
      <c r="AO71" s="225">
        <v>100</v>
      </c>
      <c r="AP71" s="225">
        <v>100</v>
      </c>
      <c r="AQ71" s="225">
        <v>100</v>
      </c>
      <c r="AR71" s="225">
        <v>100</v>
      </c>
      <c r="AS71" s="225">
        <v>100</v>
      </c>
      <c r="AT71" s="225">
        <v>100</v>
      </c>
      <c r="AU71" s="225">
        <v>80</v>
      </c>
      <c r="AV71" s="617">
        <v>80</v>
      </c>
      <c r="AW71" s="616" t="s">
        <v>865</v>
      </c>
      <c r="AX71" s="225">
        <v>94</v>
      </c>
      <c r="AY71" s="225">
        <v>100</v>
      </c>
      <c r="AZ71" s="225">
        <v>100</v>
      </c>
      <c r="BA71" s="225">
        <v>90</v>
      </c>
      <c r="BB71" s="225">
        <v>100</v>
      </c>
      <c r="BC71" s="225">
        <v>100</v>
      </c>
      <c r="BD71" s="225">
        <v>100</v>
      </c>
      <c r="BE71" s="225">
        <v>100</v>
      </c>
      <c r="BF71" s="225">
        <v>100</v>
      </c>
      <c r="BG71" s="225">
        <v>100</v>
      </c>
      <c r="BH71" s="225">
        <v>100</v>
      </c>
      <c r="BI71" s="225">
        <v>100</v>
      </c>
      <c r="BJ71" s="225">
        <v>100</v>
      </c>
      <c r="BK71" s="225">
        <v>66.666666666666671</v>
      </c>
      <c r="BL71" s="225">
        <v>90</v>
      </c>
      <c r="BM71" s="225">
        <v>100</v>
      </c>
      <c r="BN71" s="225">
        <v>100</v>
      </c>
      <c r="BO71" s="225">
        <v>100</v>
      </c>
      <c r="BP71" s="225">
        <v>100</v>
      </c>
      <c r="BQ71" s="225">
        <v>100</v>
      </c>
      <c r="BR71" s="225">
        <v>100</v>
      </c>
      <c r="BS71" s="617">
        <v>60</v>
      </c>
    </row>
    <row r="72" spans="1:71" ht="15" hidden="1" customHeight="1">
      <c r="A72" s="66"/>
      <c r="B72" s="76" t="s">
        <v>44</v>
      </c>
      <c r="C72" s="616" t="s">
        <v>864</v>
      </c>
      <c r="D72" s="225">
        <v>97.05</v>
      </c>
      <c r="E72" s="225">
        <v>100</v>
      </c>
      <c r="F72" s="225">
        <v>100</v>
      </c>
      <c r="G72" s="225">
        <v>100</v>
      </c>
      <c r="H72" s="225">
        <v>100</v>
      </c>
      <c r="I72" s="225">
        <v>100</v>
      </c>
      <c r="J72" s="225">
        <v>100</v>
      </c>
      <c r="K72" s="225">
        <v>100</v>
      </c>
      <c r="L72" s="225">
        <v>100</v>
      </c>
      <c r="M72" s="225">
        <v>90</v>
      </c>
      <c r="N72" s="225">
        <v>100</v>
      </c>
      <c r="O72" s="225">
        <v>100</v>
      </c>
      <c r="P72" s="225">
        <v>100</v>
      </c>
      <c r="Q72" s="225">
        <v>85.555555555555557</v>
      </c>
      <c r="R72" s="225">
        <v>90</v>
      </c>
      <c r="S72" s="225">
        <v>100</v>
      </c>
      <c r="T72" s="225">
        <v>100</v>
      </c>
      <c r="U72" s="225">
        <v>100</v>
      </c>
      <c r="V72" s="225">
        <v>100</v>
      </c>
      <c r="W72" s="225">
        <v>95</v>
      </c>
      <c r="X72" s="225">
        <v>90</v>
      </c>
      <c r="Y72" s="617">
        <v>100</v>
      </c>
      <c r="Z72" s="616" t="s">
        <v>865</v>
      </c>
      <c r="AA72" s="225">
        <v>96.4</v>
      </c>
      <c r="AB72" s="225">
        <v>100</v>
      </c>
      <c r="AC72" s="225">
        <v>100</v>
      </c>
      <c r="AD72" s="225">
        <v>100</v>
      </c>
      <c r="AE72" s="225">
        <v>100</v>
      </c>
      <c r="AF72" s="225">
        <v>100</v>
      </c>
      <c r="AG72" s="225">
        <v>100</v>
      </c>
      <c r="AH72" s="225">
        <v>100</v>
      </c>
      <c r="AI72" s="225">
        <v>100</v>
      </c>
      <c r="AJ72" s="225">
        <v>90</v>
      </c>
      <c r="AK72" s="225">
        <v>100</v>
      </c>
      <c r="AL72" s="225">
        <v>100</v>
      </c>
      <c r="AM72" s="225">
        <v>100</v>
      </c>
      <c r="AN72" s="225">
        <v>80</v>
      </c>
      <c r="AO72" s="225">
        <v>90</v>
      </c>
      <c r="AP72" s="225">
        <v>100</v>
      </c>
      <c r="AQ72" s="225">
        <v>100</v>
      </c>
      <c r="AR72" s="225">
        <v>100</v>
      </c>
      <c r="AS72" s="225">
        <v>100</v>
      </c>
      <c r="AT72" s="225">
        <v>100</v>
      </c>
      <c r="AU72" s="225">
        <v>80</v>
      </c>
      <c r="AV72" s="617">
        <v>100</v>
      </c>
      <c r="AW72" s="616" t="s">
        <v>865</v>
      </c>
      <c r="AX72" s="225">
        <v>97.7</v>
      </c>
      <c r="AY72" s="225">
        <v>100</v>
      </c>
      <c r="AZ72" s="225">
        <v>100</v>
      </c>
      <c r="BA72" s="225">
        <v>100</v>
      </c>
      <c r="BB72" s="225">
        <v>100</v>
      </c>
      <c r="BC72" s="225">
        <v>100</v>
      </c>
      <c r="BD72" s="225">
        <v>100</v>
      </c>
      <c r="BE72" s="225">
        <v>100</v>
      </c>
      <c r="BF72" s="225">
        <v>100</v>
      </c>
      <c r="BG72" s="225">
        <v>90</v>
      </c>
      <c r="BH72" s="225">
        <v>100</v>
      </c>
      <c r="BI72" s="225">
        <v>100</v>
      </c>
      <c r="BJ72" s="225">
        <v>100</v>
      </c>
      <c r="BK72" s="225">
        <v>91.111111111111114</v>
      </c>
      <c r="BL72" s="225">
        <v>90</v>
      </c>
      <c r="BM72" s="225">
        <v>100</v>
      </c>
      <c r="BN72" s="225">
        <v>100</v>
      </c>
      <c r="BO72" s="225">
        <v>100</v>
      </c>
      <c r="BP72" s="225">
        <v>100</v>
      </c>
      <c r="BQ72" s="225">
        <v>90</v>
      </c>
      <c r="BR72" s="225">
        <v>100</v>
      </c>
      <c r="BS72" s="617">
        <v>100</v>
      </c>
    </row>
    <row r="73" spans="1:71" ht="15" hidden="1" customHeight="1">
      <c r="A73" s="66"/>
      <c r="B73" s="76" t="s">
        <v>46</v>
      </c>
      <c r="C73" s="616" t="s">
        <v>864</v>
      </c>
      <c r="D73" s="225">
        <v>95.2</v>
      </c>
      <c r="E73" s="225">
        <v>100</v>
      </c>
      <c r="F73" s="225">
        <v>100</v>
      </c>
      <c r="G73" s="225">
        <v>100</v>
      </c>
      <c r="H73" s="225">
        <v>100</v>
      </c>
      <c r="I73" s="225">
        <v>100</v>
      </c>
      <c r="J73" s="225">
        <v>100</v>
      </c>
      <c r="K73" s="225">
        <v>100</v>
      </c>
      <c r="L73" s="225">
        <v>100</v>
      </c>
      <c r="M73" s="225">
        <v>100</v>
      </c>
      <c r="N73" s="225">
        <v>100</v>
      </c>
      <c r="O73" s="225">
        <v>100</v>
      </c>
      <c r="P73" s="225">
        <v>100</v>
      </c>
      <c r="Q73" s="225">
        <v>67.777777777777786</v>
      </c>
      <c r="R73" s="225">
        <v>100</v>
      </c>
      <c r="S73" s="225">
        <v>100</v>
      </c>
      <c r="T73" s="225">
        <v>100</v>
      </c>
      <c r="U73" s="225">
        <v>100</v>
      </c>
      <c r="V73" s="225">
        <v>100</v>
      </c>
      <c r="W73" s="225">
        <v>100</v>
      </c>
      <c r="X73" s="225">
        <v>90</v>
      </c>
      <c r="Y73" s="617">
        <v>70</v>
      </c>
      <c r="Z73" s="616" t="s">
        <v>865</v>
      </c>
      <c r="AA73" s="225">
        <v>96</v>
      </c>
      <c r="AB73" s="225">
        <v>100</v>
      </c>
      <c r="AC73" s="225">
        <v>100</v>
      </c>
      <c r="AD73" s="225">
        <v>100</v>
      </c>
      <c r="AE73" s="225">
        <v>100</v>
      </c>
      <c r="AF73" s="225">
        <v>100</v>
      </c>
      <c r="AG73" s="225">
        <v>100</v>
      </c>
      <c r="AH73" s="225">
        <v>100</v>
      </c>
      <c r="AI73" s="225">
        <v>100</v>
      </c>
      <c r="AJ73" s="225">
        <v>100</v>
      </c>
      <c r="AK73" s="225">
        <v>100</v>
      </c>
      <c r="AL73" s="225">
        <v>100</v>
      </c>
      <c r="AM73" s="225">
        <v>100</v>
      </c>
      <c r="AN73" s="225">
        <v>66.666666666666671</v>
      </c>
      <c r="AO73" s="225">
        <v>100</v>
      </c>
      <c r="AP73" s="225">
        <v>100</v>
      </c>
      <c r="AQ73" s="225">
        <v>100</v>
      </c>
      <c r="AR73" s="225">
        <v>100</v>
      </c>
      <c r="AS73" s="225">
        <v>100</v>
      </c>
      <c r="AT73" s="225">
        <v>100</v>
      </c>
      <c r="AU73" s="225">
        <v>100</v>
      </c>
      <c r="AV73" s="617">
        <v>80</v>
      </c>
      <c r="AW73" s="616" t="s">
        <v>865</v>
      </c>
      <c r="AX73" s="225">
        <v>94.4</v>
      </c>
      <c r="AY73" s="225">
        <v>100</v>
      </c>
      <c r="AZ73" s="225">
        <v>100</v>
      </c>
      <c r="BA73" s="225">
        <v>100</v>
      </c>
      <c r="BB73" s="225">
        <v>100</v>
      </c>
      <c r="BC73" s="225">
        <v>100</v>
      </c>
      <c r="BD73" s="225">
        <v>100</v>
      </c>
      <c r="BE73" s="225">
        <v>100</v>
      </c>
      <c r="BF73" s="225">
        <v>100</v>
      </c>
      <c r="BG73" s="225">
        <v>100</v>
      </c>
      <c r="BH73" s="225">
        <v>100</v>
      </c>
      <c r="BI73" s="225">
        <v>100</v>
      </c>
      <c r="BJ73" s="225">
        <v>100</v>
      </c>
      <c r="BK73" s="225">
        <v>68.888888888888886</v>
      </c>
      <c r="BL73" s="225">
        <v>100</v>
      </c>
      <c r="BM73" s="225">
        <v>100</v>
      </c>
      <c r="BN73" s="225">
        <v>100</v>
      </c>
      <c r="BO73" s="225">
        <v>100</v>
      </c>
      <c r="BP73" s="225">
        <v>100</v>
      </c>
      <c r="BQ73" s="225">
        <v>100</v>
      </c>
      <c r="BR73" s="225">
        <v>80</v>
      </c>
      <c r="BS73" s="617">
        <v>60</v>
      </c>
    </row>
    <row r="74" spans="1:71" ht="15" hidden="1" customHeight="1">
      <c r="A74" s="66"/>
      <c r="B74" s="76" t="s">
        <v>47</v>
      </c>
      <c r="C74" s="616" t="s">
        <v>864</v>
      </c>
      <c r="D74" s="225">
        <v>96.7</v>
      </c>
      <c r="E74" s="225">
        <v>100</v>
      </c>
      <c r="F74" s="225">
        <v>100</v>
      </c>
      <c r="G74" s="225">
        <v>100</v>
      </c>
      <c r="H74" s="225">
        <v>100</v>
      </c>
      <c r="I74" s="225">
        <v>100</v>
      </c>
      <c r="J74" s="225">
        <v>100</v>
      </c>
      <c r="K74" s="225">
        <v>100</v>
      </c>
      <c r="L74" s="225">
        <v>100</v>
      </c>
      <c r="M74" s="225">
        <v>100</v>
      </c>
      <c r="N74" s="225">
        <v>100</v>
      </c>
      <c r="O74" s="225">
        <v>100</v>
      </c>
      <c r="P74" s="225">
        <v>100</v>
      </c>
      <c r="Q74" s="225">
        <v>77.777777777777786</v>
      </c>
      <c r="R74" s="225">
        <v>100</v>
      </c>
      <c r="S74" s="225">
        <v>100</v>
      </c>
      <c r="T74" s="225">
        <v>100</v>
      </c>
      <c r="U74" s="225">
        <v>100</v>
      </c>
      <c r="V74" s="225">
        <v>100</v>
      </c>
      <c r="W74" s="225">
        <v>100</v>
      </c>
      <c r="X74" s="225">
        <v>80</v>
      </c>
      <c r="Y74" s="617">
        <v>90</v>
      </c>
      <c r="Z74" s="616" t="s">
        <v>865</v>
      </c>
      <c r="AA74" s="225">
        <v>96</v>
      </c>
      <c r="AB74" s="225">
        <v>100</v>
      </c>
      <c r="AC74" s="225">
        <v>100</v>
      </c>
      <c r="AD74" s="225">
        <v>100</v>
      </c>
      <c r="AE74" s="225">
        <v>100</v>
      </c>
      <c r="AF74" s="225">
        <v>100</v>
      </c>
      <c r="AG74" s="225">
        <v>100</v>
      </c>
      <c r="AH74" s="225">
        <v>100</v>
      </c>
      <c r="AI74" s="225">
        <v>100</v>
      </c>
      <c r="AJ74" s="225">
        <v>100</v>
      </c>
      <c r="AK74" s="225">
        <v>100</v>
      </c>
      <c r="AL74" s="225">
        <v>100</v>
      </c>
      <c r="AM74" s="225">
        <v>100</v>
      </c>
      <c r="AN74" s="225">
        <v>66.666666666666671</v>
      </c>
      <c r="AO74" s="225">
        <v>100</v>
      </c>
      <c r="AP74" s="225">
        <v>100</v>
      </c>
      <c r="AQ74" s="225">
        <v>100</v>
      </c>
      <c r="AR74" s="225">
        <v>100</v>
      </c>
      <c r="AS74" s="225">
        <v>100</v>
      </c>
      <c r="AT74" s="225">
        <v>100</v>
      </c>
      <c r="AU74" s="225">
        <v>100</v>
      </c>
      <c r="AV74" s="617">
        <v>80</v>
      </c>
      <c r="AW74" s="616" t="s">
        <v>865</v>
      </c>
      <c r="AX74" s="225">
        <v>97.4</v>
      </c>
      <c r="AY74" s="225">
        <v>100</v>
      </c>
      <c r="AZ74" s="225">
        <v>100</v>
      </c>
      <c r="BA74" s="225">
        <v>100</v>
      </c>
      <c r="BB74" s="225">
        <v>100</v>
      </c>
      <c r="BC74" s="225">
        <v>100</v>
      </c>
      <c r="BD74" s="225">
        <v>100</v>
      </c>
      <c r="BE74" s="225">
        <v>100</v>
      </c>
      <c r="BF74" s="225">
        <v>100</v>
      </c>
      <c r="BG74" s="225">
        <v>100</v>
      </c>
      <c r="BH74" s="225">
        <v>100</v>
      </c>
      <c r="BI74" s="225">
        <v>100</v>
      </c>
      <c r="BJ74" s="225">
        <v>100</v>
      </c>
      <c r="BK74" s="225">
        <v>88.888888888888886</v>
      </c>
      <c r="BL74" s="225">
        <v>100</v>
      </c>
      <c r="BM74" s="225">
        <v>100</v>
      </c>
      <c r="BN74" s="225">
        <v>100</v>
      </c>
      <c r="BO74" s="225">
        <v>100</v>
      </c>
      <c r="BP74" s="225">
        <v>100</v>
      </c>
      <c r="BQ74" s="225">
        <v>100</v>
      </c>
      <c r="BR74" s="225">
        <v>60</v>
      </c>
      <c r="BS74" s="617">
        <v>100</v>
      </c>
    </row>
    <row r="75" spans="1:71" ht="15" hidden="1" customHeight="1">
      <c r="A75" s="66"/>
      <c r="B75" s="76" t="s">
        <v>48</v>
      </c>
      <c r="C75" s="616" t="s">
        <v>864</v>
      </c>
      <c r="D75" s="225">
        <v>96.9</v>
      </c>
      <c r="E75" s="225">
        <v>100</v>
      </c>
      <c r="F75" s="225">
        <v>100</v>
      </c>
      <c r="G75" s="225">
        <v>100</v>
      </c>
      <c r="H75" s="225">
        <v>100</v>
      </c>
      <c r="I75" s="225">
        <v>100</v>
      </c>
      <c r="J75" s="225">
        <v>100</v>
      </c>
      <c r="K75" s="225">
        <v>100</v>
      </c>
      <c r="L75" s="225">
        <v>100</v>
      </c>
      <c r="M75" s="225">
        <v>100</v>
      </c>
      <c r="N75" s="225">
        <v>100</v>
      </c>
      <c r="O75" s="225">
        <v>100</v>
      </c>
      <c r="P75" s="225">
        <v>100</v>
      </c>
      <c r="Q75" s="225">
        <v>85.555555555555557</v>
      </c>
      <c r="R75" s="225">
        <v>100</v>
      </c>
      <c r="S75" s="225">
        <v>100</v>
      </c>
      <c r="T75" s="225">
        <v>100</v>
      </c>
      <c r="U75" s="225">
        <v>100</v>
      </c>
      <c r="V75" s="225">
        <v>100</v>
      </c>
      <c r="W75" s="225">
        <v>100</v>
      </c>
      <c r="X75" s="225">
        <v>80</v>
      </c>
      <c r="Y75" s="617">
        <v>80</v>
      </c>
      <c r="Z75" s="616" t="s">
        <v>865</v>
      </c>
      <c r="AA75" s="225">
        <v>96.4</v>
      </c>
      <c r="AB75" s="225">
        <v>100</v>
      </c>
      <c r="AC75" s="225">
        <v>100</v>
      </c>
      <c r="AD75" s="225">
        <v>100</v>
      </c>
      <c r="AE75" s="225">
        <v>100</v>
      </c>
      <c r="AF75" s="225">
        <v>100</v>
      </c>
      <c r="AG75" s="225">
        <v>100</v>
      </c>
      <c r="AH75" s="225">
        <v>100</v>
      </c>
      <c r="AI75" s="225">
        <v>100</v>
      </c>
      <c r="AJ75" s="225">
        <v>100</v>
      </c>
      <c r="AK75" s="225">
        <v>100</v>
      </c>
      <c r="AL75" s="225">
        <v>100</v>
      </c>
      <c r="AM75" s="225">
        <v>100</v>
      </c>
      <c r="AN75" s="225">
        <v>80</v>
      </c>
      <c r="AO75" s="225">
        <v>100</v>
      </c>
      <c r="AP75" s="225">
        <v>100</v>
      </c>
      <c r="AQ75" s="225">
        <v>100</v>
      </c>
      <c r="AR75" s="225">
        <v>100</v>
      </c>
      <c r="AS75" s="225">
        <v>100</v>
      </c>
      <c r="AT75" s="225">
        <v>100</v>
      </c>
      <c r="AU75" s="225">
        <v>80</v>
      </c>
      <c r="AV75" s="617">
        <v>80</v>
      </c>
      <c r="AW75" s="616" t="s">
        <v>865</v>
      </c>
      <c r="AX75" s="225">
        <v>97.4</v>
      </c>
      <c r="AY75" s="225">
        <v>100</v>
      </c>
      <c r="AZ75" s="225">
        <v>100</v>
      </c>
      <c r="BA75" s="225">
        <v>100</v>
      </c>
      <c r="BB75" s="225">
        <v>100</v>
      </c>
      <c r="BC75" s="225">
        <v>100</v>
      </c>
      <c r="BD75" s="225">
        <v>100</v>
      </c>
      <c r="BE75" s="225">
        <v>100</v>
      </c>
      <c r="BF75" s="225">
        <v>100</v>
      </c>
      <c r="BG75" s="225">
        <v>100</v>
      </c>
      <c r="BH75" s="225">
        <v>100</v>
      </c>
      <c r="BI75" s="225">
        <v>100</v>
      </c>
      <c r="BJ75" s="225">
        <v>100</v>
      </c>
      <c r="BK75" s="225">
        <v>91.111111111111114</v>
      </c>
      <c r="BL75" s="225">
        <v>100</v>
      </c>
      <c r="BM75" s="225">
        <v>100</v>
      </c>
      <c r="BN75" s="225">
        <v>100</v>
      </c>
      <c r="BO75" s="225">
        <v>100</v>
      </c>
      <c r="BP75" s="225">
        <v>100</v>
      </c>
      <c r="BQ75" s="225">
        <v>100</v>
      </c>
      <c r="BR75" s="225">
        <v>80</v>
      </c>
      <c r="BS75" s="617">
        <v>80</v>
      </c>
    </row>
    <row r="76" spans="1:71" ht="15" hidden="1" customHeight="1">
      <c r="A76" s="66"/>
      <c r="B76" s="76" t="s">
        <v>50</v>
      </c>
      <c r="C76" s="616" t="s">
        <v>864</v>
      </c>
      <c r="D76" s="225">
        <v>95.3</v>
      </c>
      <c r="E76" s="225">
        <v>100</v>
      </c>
      <c r="F76" s="225">
        <v>100</v>
      </c>
      <c r="G76" s="225">
        <v>100</v>
      </c>
      <c r="H76" s="225">
        <v>100</v>
      </c>
      <c r="I76" s="225">
        <v>100</v>
      </c>
      <c r="J76" s="225">
        <v>100</v>
      </c>
      <c r="K76" s="225">
        <v>100</v>
      </c>
      <c r="L76" s="225">
        <v>100</v>
      </c>
      <c r="M76" s="225">
        <v>100</v>
      </c>
      <c r="N76" s="225">
        <v>100</v>
      </c>
      <c r="O76" s="225">
        <v>100</v>
      </c>
      <c r="P76" s="225">
        <v>100</v>
      </c>
      <c r="Q76" s="225">
        <v>74.444444444444443</v>
      </c>
      <c r="R76" s="225">
        <v>100</v>
      </c>
      <c r="S76" s="225">
        <v>100</v>
      </c>
      <c r="T76" s="225">
        <v>100</v>
      </c>
      <c r="U76" s="225">
        <v>100</v>
      </c>
      <c r="V76" s="225">
        <v>100</v>
      </c>
      <c r="W76" s="225">
        <v>100</v>
      </c>
      <c r="X76" s="225">
        <v>90</v>
      </c>
      <c r="Y76" s="617">
        <v>60</v>
      </c>
      <c r="Z76" s="616" t="s">
        <v>865</v>
      </c>
      <c r="AA76" s="225">
        <v>93.6</v>
      </c>
      <c r="AB76" s="225">
        <v>100</v>
      </c>
      <c r="AC76" s="225">
        <v>100</v>
      </c>
      <c r="AD76" s="225">
        <v>100</v>
      </c>
      <c r="AE76" s="225">
        <v>100</v>
      </c>
      <c r="AF76" s="225">
        <v>100</v>
      </c>
      <c r="AG76" s="225">
        <v>100</v>
      </c>
      <c r="AH76" s="225">
        <v>100</v>
      </c>
      <c r="AI76" s="225">
        <v>100</v>
      </c>
      <c r="AJ76" s="225">
        <v>100</v>
      </c>
      <c r="AK76" s="225">
        <v>100</v>
      </c>
      <c r="AL76" s="225">
        <v>100</v>
      </c>
      <c r="AM76" s="225">
        <v>100</v>
      </c>
      <c r="AN76" s="225">
        <v>71.111111111111114</v>
      </c>
      <c r="AO76" s="225">
        <v>100</v>
      </c>
      <c r="AP76" s="225">
        <v>100</v>
      </c>
      <c r="AQ76" s="225">
        <v>100</v>
      </c>
      <c r="AR76" s="225">
        <v>100</v>
      </c>
      <c r="AS76" s="225">
        <v>100</v>
      </c>
      <c r="AT76" s="225">
        <v>100</v>
      </c>
      <c r="AU76" s="225">
        <v>80</v>
      </c>
      <c r="AV76" s="617">
        <v>40</v>
      </c>
      <c r="AW76" s="616" t="s">
        <v>865</v>
      </c>
      <c r="AX76" s="225">
        <v>97</v>
      </c>
      <c r="AY76" s="225">
        <v>100</v>
      </c>
      <c r="AZ76" s="225">
        <v>100</v>
      </c>
      <c r="BA76" s="225">
        <v>100</v>
      </c>
      <c r="BB76" s="225">
        <v>100</v>
      </c>
      <c r="BC76" s="225">
        <v>100</v>
      </c>
      <c r="BD76" s="225">
        <v>100</v>
      </c>
      <c r="BE76" s="225">
        <v>100</v>
      </c>
      <c r="BF76" s="225">
        <v>100</v>
      </c>
      <c r="BG76" s="225">
        <v>100</v>
      </c>
      <c r="BH76" s="225">
        <v>100</v>
      </c>
      <c r="BI76" s="225">
        <v>100</v>
      </c>
      <c r="BJ76" s="225">
        <v>100</v>
      </c>
      <c r="BK76" s="225">
        <v>77.777777777777786</v>
      </c>
      <c r="BL76" s="225">
        <v>100</v>
      </c>
      <c r="BM76" s="225">
        <v>100</v>
      </c>
      <c r="BN76" s="225">
        <v>100</v>
      </c>
      <c r="BO76" s="225">
        <v>100</v>
      </c>
      <c r="BP76" s="225">
        <v>100</v>
      </c>
      <c r="BQ76" s="225">
        <v>100</v>
      </c>
      <c r="BR76" s="225">
        <v>100</v>
      </c>
      <c r="BS76" s="617">
        <v>80</v>
      </c>
    </row>
    <row r="77" spans="1:71" ht="15" hidden="1" customHeight="1">
      <c r="A77" s="66"/>
      <c r="B77" s="76" t="s">
        <v>51</v>
      </c>
      <c r="C77" s="616" t="s">
        <v>864</v>
      </c>
      <c r="D77" s="225">
        <v>94.8</v>
      </c>
      <c r="E77" s="225">
        <v>100</v>
      </c>
      <c r="F77" s="225">
        <v>100</v>
      </c>
      <c r="G77" s="225">
        <v>100</v>
      </c>
      <c r="H77" s="225">
        <v>100</v>
      </c>
      <c r="I77" s="225">
        <v>100</v>
      </c>
      <c r="J77" s="225">
        <v>100</v>
      </c>
      <c r="K77" s="225">
        <v>100</v>
      </c>
      <c r="L77" s="225">
        <v>100</v>
      </c>
      <c r="M77" s="225">
        <v>100</v>
      </c>
      <c r="N77" s="225">
        <v>100</v>
      </c>
      <c r="O77" s="225">
        <v>100</v>
      </c>
      <c r="P77" s="225">
        <v>100</v>
      </c>
      <c r="Q77" s="225">
        <v>68.888888888888886</v>
      </c>
      <c r="R77" s="225">
        <v>100</v>
      </c>
      <c r="S77" s="225">
        <v>100</v>
      </c>
      <c r="T77" s="225">
        <v>100</v>
      </c>
      <c r="U77" s="225">
        <v>100</v>
      </c>
      <c r="V77" s="225">
        <v>100</v>
      </c>
      <c r="W77" s="225">
        <v>100</v>
      </c>
      <c r="X77" s="225">
        <v>90</v>
      </c>
      <c r="Y77" s="617">
        <v>60</v>
      </c>
      <c r="Z77" s="616" t="s">
        <v>865</v>
      </c>
      <c r="AA77" s="225">
        <v>91.6</v>
      </c>
      <c r="AB77" s="225">
        <v>100</v>
      </c>
      <c r="AC77" s="225">
        <v>100</v>
      </c>
      <c r="AD77" s="225">
        <v>100</v>
      </c>
      <c r="AE77" s="225">
        <v>100</v>
      </c>
      <c r="AF77" s="225">
        <v>100</v>
      </c>
      <c r="AG77" s="225">
        <v>100</v>
      </c>
      <c r="AH77" s="225">
        <v>100</v>
      </c>
      <c r="AI77" s="225">
        <v>100</v>
      </c>
      <c r="AJ77" s="225">
        <v>100</v>
      </c>
      <c r="AK77" s="225">
        <v>100</v>
      </c>
      <c r="AL77" s="225">
        <v>100</v>
      </c>
      <c r="AM77" s="225">
        <v>100</v>
      </c>
      <c r="AN77" s="225">
        <v>48.888888888888893</v>
      </c>
      <c r="AO77" s="225">
        <v>100</v>
      </c>
      <c r="AP77" s="225">
        <v>100</v>
      </c>
      <c r="AQ77" s="225">
        <v>100</v>
      </c>
      <c r="AR77" s="225">
        <v>100</v>
      </c>
      <c r="AS77" s="225">
        <v>100</v>
      </c>
      <c r="AT77" s="225">
        <v>100</v>
      </c>
      <c r="AU77" s="225">
        <v>80</v>
      </c>
      <c r="AV77" s="617">
        <v>40</v>
      </c>
      <c r="AW77" s="616" t="s">
        <v>865</v>
      </c>
      <c r="AX77" s="225">
        <v>98</v>
      </c>
      <c r="AY77" s="225">
        <v>100</v>
      </c>
      <c r="AZ77" s="225">
        <v>100</v>
      </c>
      <c r="BA77" s="225">
        <v>100</v>
      </c>
      <c r="BB77" s="225">
        <v>100</v>
      </c>
      <c r="BC77" s="225">
        <v>100</v>
      </c>
      <c r="BD77" s="225">
        <v>100</v>
      </c>
      <c r="BE77" s="225">
        <v>100</v>
      </c>
      <c r="BF77" s="225">
        <v>100</v>
      </c>
      <c r="BG77" s="225">
        <v>100</v>
      </c>
      <c r="BH77" s="225">
        <v>100</v>
      </c>
      <c r="BI77" s="225">
        <v>100</v>
      </c>
      <c r="BJ77" s="225">
        <v>100</v>
      </c>
      <c r="BK77" s="225">
        <v>88.888888888888886</v>
      </c>
      <c r="BL77" s="225">
        <v>100</v>
      </c>
      <c r="BM77" s="225">
        <v>100</v>
      </c>
      <c r="BN77" s="225">
        <v>100</v>
      </c>
      <c r="BO77" s="225">
        <v>100</v>
      </c>
      <c r="BP77" s="225">
        <v>100</v>
      </c>
      <c r="BQ77" s="225">
        <v>100</v>
      </c>
      <c r="BR77" s="225">
        <v>100</v>
      </c>
      <c r="BS77" s="617">
        <v>80</v>
      </c>
    </row>
    <row r="78" spans="1:71" ht="15" hidden="1" customHeight="1">
      <c r="A78" s="66"/>
      <c r="B78" s="76" t="s">
        <v>52</v>
      </c>
      <c r="C78" s="616" t="s">
        <v>864</v>
      </c>
      <c r="D78" s="225">
        <v>97.25</v>
      </c>
      <c r="E78" s="225">
        <v>100</v>
      </c>
      <c r="F78" s="225">
        <v>100</v>
      </c>
      <c r="G78" s="225">
        <v>100</v>
      </c>
      <c r="H78" s="225">
        <v>100</v>
      </c>
      <c r="I78" s="225">
        <v>100</v>
      </c>
      <c r="J78" s="225">
        <v>100</v>
      </c>
      <c r="K78" s="225">
        <v>100</v>
      </c>
      <c r="L78" s="225">
        <v>100</v>
      </c>
      <c r="M78" s="225">
        <v>100</v>
      </c>
      <c r="N78" s="225">
        <v>100</v>
      </c>
      <c r="O78" s="225">
        <v>100</v>
      </c>
      <c r="P78" s="225">
        <v>100</v>
      </c>
      <c r="Q78" s="225">
        <v>86.666666666666657</v>
      </c>
      <c r="R78" s="225">
        <v>100</v>
      </c>
      <c r="S78" s="225">
        <v>100</v>
      </c>
      <c r="T78" s="225">
        <v>100</v>
      </c>
      <c r="U78" s="225">
        <v>100</v>
      </c>
      <c r="V78" s="225">
        <v>100</v>
      </c>
      <c r="W78" s="225">
        <v>95</v>
      </c>
      <c r="X78" s="225">
        <v>80</v>
      </c>
      <c r="Y78" s="617">
        <v>90</v>
      </c>
      <c r="Z78" s="616" t="s">
        <v>865</v>
      </c>
      <c r="AA78" s="225">
        <v>95.3</v>
      </c>
      <c r="AB78" s="225">
        <v>100</v>
      </c>
      <c r="AC78" s="225">
        <v>100</v>
      </c>
      <c r="AD78" s="225">
        <v>100</v>
      </c>
      <c r="AE78" s="225">
        <v>100</v>
      </c>
      <c r="AF78" s="225">
        <v>100</v>
      </c>
      <c r="AG78" s="225">
        <v>100</v>
      </c>
      <c r="AH78" s="225">
        <v>100</v>
      </c>
      <c r="AI78" s="225">
        <v>100</v>
      </c>
      <c r="AJ78" s="225">
        <v>100</v>
      </c>
      <c r="AK78" s="225">
        <v>100</v>
      </c>
      <c r="AL78" s="225">
        <v>100</v>
      </c>
      <c r="AM78" s="225">
        <v>100</v>
      </c>
      <c r="AN78" s="225">
        <v>73.333333333333329</v>
      </c>
      <c r="AO78" s="225">
        <v>100</v>
      </c>
      <c r="AP78" s="225">
        <v>100</v>
      </c>
      <c r="AQ78" s="225">
        <v>100</v>
      </c>
      <c r="AR78" s="225">
        <v>100</v>
      </c>
      <c r="AS78" s="225">
        <v>100</v>
      </c>
      <c r="AT78" s="225">
        <v>90</v>
      </c>
      <c r="AU78" s="225">
        <v>80</v>
      </c>
      <c r="AV78" s="617">
        <v>80</v>
      </c>
      <c r="AW78" s="616" t="s">
        <v>865</v>
      </c>
      <c r="AX78" s="225">
        <v>99.2</v>
      </c>
      <c r="AY78" s="225">
        <v>100</v>
      </c>
      <c r="AZ78" s="225">
        <v>100</v>
      </c>
      <c r="BA78" s="225">
        <v>100</v>
      </c>
      <c r="BB78" s="225">
        <v>100</v>
      </c>
      <c r="BC78" s="225">
        <v>100</v>
      </c>
      <c r="BD78" s="225">
        <v>100</v>
      </c>
      <c r="BE78" s="225">
        <v>100</v>
      </c>
      <c r="BF78" s="225">
        <v>100</v>
      </c>
      <c r="BG78" s="225">
        <v>100</v>
      </c>
      <c r="BH78" s="225">
        <v>100</v>
      </c>
      <c r="BI78" s="225">
        <v>100</v>
      </c>
      <c r="BJ78" s="225">
        <v>100</v>
      </c>
      <c r="BK78" s="225">
        <v>100</v>
      </c>
      <c r="BL78" s="225">
        <v>100</v>
      </c>
      <c r="BM78" s="225">
        <v>100</v>
      </c>
      <c r="BN78" s="225">
        <v>100</v>
      </c>
      <c r="BO78" s="225">
        <v>100</v>
      </c>
      <c r="BP78" s="225">
        <v>100</v>
      </c>
      <c r="BQ78" s="225">
        <v>100</v>
      </c>
      <c r="BR78" s="225">
        <v>80</v>
      </c>
      <c r="BS78" s="617">
        <v>100</v>
      </c>
    </row>
    <row r="79" spans="1:71" ht="15" hidden="1" customHeight="1">
      <c r="A79" s="66"/>
      <c r="B79" s="76" t="s">
        <v>53</v>
      </c>
      <c r="C79" s="616" t="s">
        <v>864</v>
      </c>
      <c r="D79" s="225">
        <v>98.1</v>
      </c>
      <c r="E79" s="225">
        <v>100</v>
      </c>
      <c r="F79" s="225">
        <v>90</v>
      </c>
      <c r="G79" s="225">
        <v>100</v>
      </c>
      <c r="H79" s="225">
        <v>100</v>
      </c>
      <c r="I79" s="225">
        <v>100</v>
      </c>
      <c r="J79" s="225">
        <v>100</v>
      </c>
      <c r="K79" s="225">
        <v>100</v>
      </c>
      <c r="L79" s="225">
        <v>100</v>
      </c>
      <c r="M79" s="225">
        <v>100</v>
      </c>
      <c r="N79" s="225">
        <v>100</v>
      </c>
      <c r="O79" s="225">
        <v>100</v>
      </c>
      <c r="P79" s="225">
        <v>100</v>
      </c>
      <c r="Q79" s="225">
        <v>84.444444444444443</v>
      </c>
      <c r="R79" s="225">
        <v>100</v>
      </c>
      <c r="S79" s="225">
        <v>100</v>
      </c>
      <c r="T79" s="225">
        <v>100</v>
      </c>
      <c r="U79" s="225">
        <v>100</v>
      </c>
      <c r="V79" s="225">
        <v>100</v>
      </c>
      <c r="W79" s="225">
        <v>100</v>
      </c>
      <c r="X79" s="225">
        <v>100</v>
      </c>
      <c r="Y79" s="617">
        <v>100</v>
      </c>
      <c r="Z79" s="616" t="s">
        <v>865</v>
      </c>
      <c r="AA79" s="225">
        <v>97.7</v>
      </c>
      <c r="AB79" s="225">
        <v>100</v>
      </c>
      <c r="AC79" s="225">
        <v>90</v>
      </c>
      <c r="AD79" s="225">
        <v>100</v>
      </c>
      <c r="AE79" s="225">
        <v>100</v>
      </c>
      <c r="AF79" s="225">
        <v>100</v>
      </c>
      <c r="AG79" s="225">
        <v>100</v>
      </c>
      <c r="AH79" s="225">
        <v>100</v>
      </c>
      <c r="AI79" s="225">
        <v>100</v>
      </c>
      <c r="AJ79" s="225">
        <v>100</v>
      </c>
      <c r="AK79" s="225">
        <v>100</v>
      </c>
      <c r="AL79" s="225">
        <v>100</v>
      </c>
      <c r="AM79" s="225">
        <v>100</v>
      </c>
      <c r="AN79" s="225">
        <v>80</v>
      </c>
      <c r="AO79" s="225">
        <v>100</v>
      </c>
      <c r="AP79" s="225">
        <v>100</v>
      </c>
      <c r="AQ79" s="225">
        <v>100</v>
      </c>
      <c r="AR79" s="225">
        <v>100</v>
      </c>
      <c r="AS79" s="225">
        <v>100</v>
      </c>
      <c r="AT79" s="225">
        <v>100</v>
      </c>
      <c r="AU79" s="225">
        <v>100</v>
      </c>
      <c r="AV79" s="617">
        <v>100</v>
      </c>
      <c r="AW79" s="616" t="s">
        <v>865</v>
      </c>
      <c r="AX79" s="225">
        <v>98.5</v>
      </c>
      <c r="AY79" s="225">
        <v>100</v>
      </c>
      <c r="AZ79" s="225">
        <v>90</v>
      </c>
      <c r="BA79" s="225">
        <v>100</v>
      </c>
      <c r="BB79" s="225">
        <v>100</v>
      </c>
      <c r="BC79" s="225">
        <v>100</v>
      </c>
      <c r="BD79" s="225">
        <v>100</v>
      </c>
      <c r="BE79" s="225">
        <v>100</v>
      </c>
      <c r="BF79" s="225">
        <v>100</v>
      </c>
      <c r="BG79" s="225">
        <v>100</v>
      </c>
      <c r="BH79" s="225">
        <v>100</v>
      </c>
      <c r="BI79" s="225">
        <v>100</v>
      </c>
      <c r="BJ79" s="225">
        <v>100</v>
      </c>
      <c r="BK79" s="225">
        <v>88.888888888888886</v>
      </c>
      <c r="BL79" s="225">
        <v>100</v>
      </c>
      <c r="BM79" s="225">
        <v>100</v>
      </c>
      <c r="BN79" s="225">
        <v>100</v>
      </c>
      <c r="BO79" s="225">
        <v>100</v>
      </c>
      <c r="BP79" s="225">
        <v>100</v>
      </c>
      <c r="BQ79" s="225">
        <v>100</v>
      </c>
      <c r="BR79" s="225">
        <v>100</v>
      </c>
      <c r="BS79" s="617">
        <v>100</v>
      </c>
    </row>
    <row r="80" spans="1:71" ht="15" hidden="1" customHeight="1">
      <c r="A80" s="66"/>
      <c r="B80" s="76" t="s">
        <v>55</v>
      </c>
      <c r="C80" s="616" t="s">
        <v>864</v>
      </c>
      <c r="D80" s="225">
        <v>95.2</v>
      </c>
      <c r="E80" s="225">
        <v>100</v>
      </c>
      <c r="F80" s="225">
        <v>100</v>
      </c>
      <c r="G80" s="225">
        <v>100</v>
      </c>
      <c r="H80" s="225">
        <v>100</v>
      </c>
      <c r="I80" s="225">
        <v>100</v>
      </c>
      <c r="J80" s="225">
        <v>100</v>
      </c>
      <c r="K80" s="225">
        <v>100</v>
      </c>
      <c r="L80" s="225">
        <v>100</v>
      </c>
      <c r="M80" s="225">
        <v>80</v>
      </c>
      <c r="N80" s="225">
        <v>100</v>
      </c>
      <c r="O80" s="225">
        <v>100</v>
      </c>
      <c r="P80" s="225">
        <v>100</v>
      </c>
      <c r="Q80" s="225">
        <v>78.888888888888886</v>
      </c>
      <c r="R80" s="225">
        <v>100</v>
      </c>
      <c r="S80" s="225">
        <v>100</v>
      </c>
      <c r="T80" s="225">
        <v>100</v>
      </c>
      <c r="U80" s="225">
        <v>100</v>
      </c>
      <c r="V80" s="225">
        <v>100</v>
      </c>
      <c r="W80" s="225">
        <v>100</v>
      </c>
      <c r="X80" s="225">
        <v>90</v>
      </c>
      <c r="Y80" s="617">
        <v>70</v>
      </c>
      <c r="Z80" s="616" t="s">
        <v>865</v>
      </c>
      <c r="AA80" s="225">
        <v>97</v>
      </c>
      <c r="AB80" s="225">
        <v>100</v>
      </c>
      <c r="AC80" s="225">
        <v>100</v>
      </c>
      <c r="AD80" s="225">
        <v>100</v>
      </c>
      <c r="AE80" s="225">
        <v>100</v>
      </c>
      <c r="AF80" s="225">
        <v>100</v>
      </c>
      <c r="AG80" s="225">
        <v>100</v>
      </c>
      <c r="AH80" s="225">
        <v>100</v>
      </c>
      <c r="AI80" s="225">
        <v>100</v>
      </c>
      <c r="AJ80" s="225">
        <v>80</v>
      </c>
      <c r="AK80" s="225">
        <v>100</v>
      </c>
      <c r="AL80" s="225">
        <v>100</v>
      </c>
      <c r="AM80" s="225">
        <v>100</v>
      </c>
      <c r="AN80" s="225">
        <v>88.888888888888886</v>
      </c>
      <c r="AO80" s="225">
        <v>100</v>
      </c>
      <c r="AP80" s="225">
        <v>100</v>
      </c>
      <c r="AQ80" s="225">
        <v>100</v>
      </c>
      <c r="AR80" s="225">
        <v>100</v>
      </c>
      <c r="AS80" s="225">
        <v>100</v>
      </c>
      <c r="AT80" s="225">
        <v>100</v>
      </c>
      <c r="AU80" s="225">
        <v>100</v>
      </c>
      <c r="AV80" s="617">
        <v>80</v>
      </c>
      <c r="AW80" s="616" t="s">
        <v>865</v>
      </c>
      <c r="AX80" s="225">
        <v>93.4</v>
      </c>
      <c r="AY80" s="225">
        <v>100</v>
      </c>
      <c r="AZ80" s="225">
        <v>100</v>
      </c>
      <c r="BA80" s="225">
        <v>100</v>
      </c>
      <c r="BB80" s="225">
        <v>100</v>
      </c>
      <c r="BC80" s="225">
        <v>100</v>
      </c>
      <c r="BD80" s="225">
        <v>100</v>
      </c>
      <c r="BE80" s="225">
        <v>100</v>
      </c>
      <c r="BF80" s="225">
        <v>100</v>
      </c>
      <c r="BG80" s="225">
        <v>80</v>
      </c>
      <c r="BH80" s="225">
        <v>100</v>
      </c>
      <c r="BI80" s="225">
        <v>100</v>
      </c>
      <c r="BJ80" s="225">
        <v>100</v>
      </c>
      <c r="BK80" s="225">
        <v>68.888888888888886</v>
      </c>
      <c r="BL80" s="225">
        <v>100</v>
      </c>
      <c r="BM80" s="225">
        <v>100</v>
      </c>
      <c r="BN80" s="225">
        <v>100</v>
      </c>
      <c r="BO80" s="225">
        <v>100</v>
      </c>
      <c r="BP80" s="225">
        <v>100</v>
      </c>
      <c r="BQ80" s="225">
        <v>100</v>
      </c>
      <c r="BR80" s="225">
        <v>80</v>
      </c>
      <c r="BS80" s="617">
        <v>60</v>
      </c>
    </row>
    <row r="81" spans="1:71" ht="15" hidden="1" customHeight="1">
      <c r="A81" s="66"/>
      <c r="B81" s="76" t="s">
        <v>56</v>
      </c>
      <c r="C81" s="616" t="s">
        <v>846</v>
      </c>
      <c r="D81" s="225">
        <v>99.625</v>
      </c>
      <c r="E81" s="225">
        <v>100</v>
      </c>
      <c r="F81" s="225">
        <v>100</v>
      </c>
      <c r="G81" s="225">
        <v>100</v>
      </c>
      <c r="H81" s="225">
        <v>100</v>
      </c>
      <c r="I81" s="225">
        <v>87.5</v>
      </c>
      <c r="J81" s="225">
        <v>100</v>
      </c>
      <c r="K81" s="225">
        <v>100</v>
      </c>
      <c r="L81" s="225">
        <v>100</v>
      </c>
      <c r="M81" s="225">
        <v>100</v>
      </c>
      <c r="N81" s="225">
        <v>100</v>
      </c>
      <c r="O81" s="225">
        <v>100</v>
      </c>
      <c r="P81" s="225">
        <v>100</v>
      </c>
      <c r="Q81" s="225">
        <v>100</v>
      </c>
      <c r="R81" s="225">
        <v>100</v>
      </c>
      <c r="S81" s="225">
        <v>100</v>
      </c>
      <c r="T81" s="225">
        <v>100</v>
      </c>
      <c r="U81" s="225">
        <v>100</v>
      </c>
      <c r="V81" s="225">
        <v>100</v>
      </c>
      <c r="W81" s="225">
        <v>100</v>
      </c>
      <c r="X81" s="225">
        <v>100</v>
      </c>
      <c r="Y81" s="617">
        <v>100</v>
      </c>
      <c r="Z81" s="616" t="s">
        <v>850</v>
      </c>
      <c r="AA81" s="225">
        <v>99.625</v>
      </c>
      <c r="AB81" s="225">
        <v>100</v>
      </c>
      <c r="AC81" s="225">
        <v>100</v>
      </c>
      <c r="AD81" s="225">
        <v>100</v>
      </c>
      <c r="AE81" s="225">
        <v>100</v>
      </c>
      <c r="AF81" s="225">
        <v>87.5</v>
      </c>
      <c r="AG81" s="225">
        <v>100</v>
      </c>
      <c r="AH81" s="225">
        <v>100</v>
      </c>
      <c r="AI81" s="225">
        <v>100</v>
      </c>
      <c r="AJ81" s="225">
        <v>100</v>
      </c>
      <c r="AK81" s="225">
        <v>100</v>
      </c>
      <c r="AL81" s="225">
        <v>100</v>
      </c>
      <c r="AM81" s="225">
        <v>100</v>
      </c>
      <c r="AN81" s="225">
        <v>100</v>
      </c>
      <c r="AO81" s="225">
        <v>100</v>
      </c>
      <c r="AP81" s="225">
        <v>100</v>
      </c>
      <c r="AQ81" s="225">
        <v>100</v>
      </c>
      <c r="AR81" s="225">
        <v>100</v>
      </c>
      <c r="AS81" s="225">
        <v>100</v>
      </c>
      <c r="AT81" s="225">
        <v>100</v>
      </c>
      <c r="AU81" s="225">
        <v>100</v>
      </c>
      <c r="AV81" s="617">
        <v>100</v>
      </c>
      <c r="AW81" s="616" t="s">
        <v>850</v>
      </c>
      <c r="AX81" s="225">
        <v>99.625</v>
      </c>
      <c r="AY81" s="225">
        <v>100</v>
      </c>
      <c r="AZ81" s="225">
        <v>100</v>
      </c>
      <c r="BA81" s="225">
        <v>100</v>
      </c>
      <c r="BB81" s="225">
        <v>100</v>
      </c>
      <c r="BC81" s="225">
        <v>87.5</v>
      </c>
      <c r="BD81" s="225">
        <v>100</v>
      </c>
      <c r="BE81" s="225">
        <v>100</v>
      </c>
      <c r="BF81" s="225">
        <v>100</v>
      </c>
      <c r="BG81" s="225">
        <v>100</v>
      </c>
      <c r="BH81" s="225">
        <v>100</v>
      </c>
      <c r="BI81" s="225">
        <v>100</v>
      </c>
      <c r="BJ81" s="225">
        <v>100</v>
      </c>
      <c r="BK81" s="225">
        <v>100</v>
      </c>
      <c r="BL81" s="225">
        <v>100</v>
      </c>
      <c r="BM81" s="225">
        <v>100</v>
      </c>
      <c r="BN81" s="225">
        <v>100</v>
      </c>
      <c r="BO81" s="225">
        <v>100</v>
      </c>
      <c r="BP81" s="225">
        <v>100</v>
      </c>
      <c r="BQ81" s="225">
        <v>100</v>
      </c>
      <c r="BR81" s="225">
        <v>100</v>
      </c>
      <c r="BS81" s="617">
        <v>100</v>
      </c>
    </row>
    <row r="82" spans="1:71" ht="15" hidden="1" customHeight="1">
      <c r="A82" s="66"/>
      <c r="B82" s="76" t="s">
        <v>57</v>
      </c>
      <c r="C82" s="616" t="s">
        <v>864</v>
      </c>
      <c r="D82" s="225">
        <v>96.5</v>
      </c>
      <c r="E82" s="225">
        <v>90</v>
      </c>
      <c r="F82" s="225">
        <v>100</v>
      </c>
      <c r="G82" s="225">
        <v>100</v>
      </c>
      <c r="H82" s="225">
        <v>100</v>
      </c>
      <c r="I82" s="225">
        <v>100</v>
      </c>
      <c r="J82" s="225">
        <v>100</v>
      </c>
      <c r="K82" s="225">
        <v>100</v>
      </c>
      <c r="L82" s="225">
        <v>100</v>
      </c>
      <c r="M82" s="225">
        <v>100</v>
      </c>
      <c r="N82" s="225">
        <v>100</v>
      </c>
      <c r="O82" s="225">
        <v>100</v>
      </c>
      <c r="P82" s="225">
        <v>100</v>
      </c>
      <c r="Q82" s="225">
        <v>91.111111111111114</v>
      </c>
      <c r="R82" s="225">
        <v>100</v>
      </c>
      <c r="S82" s="225">
        <v>100</v>
      </c>
      <c r="T82" s="225">
        <v>100</v>
      </c>
      <c r="U82" s="225">
        <v>100</v>
      </c>
      <c r="V82" s="225">
        <v>100</v>
      </c>
      <c r="W82" s="225">
        <v>100</v>
      </c>
      <c r="X82" s="225">
        <v>70</v>
      </c>
      <c r="Y82" s="617">
        <v>80</v>
      </c>
      <c r="Z82" s="616" t="s">
        <v>865</v>
      </c>
      <c r="AA82" s="225">
        <v>96.9</v>
      </c>
      <c r="AB82" s="225">
        <v>90</v>
      </c>
      <c r="AC82" s="225">
        <v>100</v>
      </c>
      <c r="AD82" s="225">
        <v>100</v>
      </c>
      <c r="AE82" s="225">
        <v>100</v>
      </c>
      <c r="AF82" s="225">
        <v>100</v>
      </c>
      <c r="AG82" s="225">
        <v>100</v>
      </c>
      <c r="AH82" s="225">
        <v>100</v>
      </c>
      <c r="AI82" s="225">
        <v>100</v>
      </c>
      <c r="AJ82" s="225">
        <v>100</v>
      </c>
      <c r="AK82" s="225">
        <v>100</v>
      </c>
      <c r="AL82" s="225">
        <v>100</v>
      </c>
      <c r="AM82" s="225">
        <v>100</v>
      </c>
      <c r="AN82" s="225">
        <v>100</v>
      </c>
      <c r="AO82" s="225">
        <v>100</v>
      </c>
      <c r="AP82" s="225">
        <v>100</v>
      </c>
      <c r="AQ82" s="225">
        <v>100</v>
      </c>
      <c r="AR82" s="225">
        <v>100</v>
      </c>
      <c r="AS82" s="225">
        <v>100</v>
      </c>
      <c r="AT82" s="225">
        <v>100</v>
      </c>
      <c r="AU82" s="225">
        <v>60</v>
      </c>
      <c r="AV82" s="617">
        <v>80</v>
      </c>
      <c r="AW82" s="616" t="s">
        <v>865</v>
      </c>
      <c r="AX82" s="225">
        <v>96.1</v>
      </c>
      <c r="AY82" s="225">
        <v>90</v>
      </c>
      <c r="AZ82" s="225">
        <v>100</v>
      </c>
      <c r="BA82" s="225">
        <v>100</v>
      </c>
      <c r="BB82" s="225">
        <v>100</v>
      </c>
      <c r="BC82" s="225">
        <v>100</v>
      </c>
      <c r="BD82" s="225">
        <v>100</v>
      </c>
      <c r="BE82" s="225">
        <v>100</v>
      </c>
      <c r="BF82" s="225">
        <v>100</v>
      </c>
      <c r="BG82" s="225">
        <v>100</v>
      </c>
      <c r="BH82" s="225">
        <v>100</v>
      </c>
      <c r="BI82" s="225">
        <v>100</v>
      </c>
      <c r="BJ82" s="225">
        <v>100</v>
      </c>
      <c r="BK82" s="225">
        <v>82.222222222222214</v>
      </c>
      <c r="BL82" s="225">
        <v>100</v>
      </c>
      <c r="BM82" s="225">
        <v>100</v>
      </c>
      <c r="BN82" s="225">
        <v>100</v>
      </c>
      <c r="BO82" s="225">
        <v>100</v>
      </c>
      <c r="BP82" s="225">
        <v>100</v>
      </c>
      <c r="BQ82" s="225">
        <v>100</v>
      </c>
      <c r="BR82" s="225">
        <v>80</v>
      </c>
      <c r="BS82" s="617">
        <v>80</v>
      </c>
    </row>
    <row r="83" spans="1:71" ht="15" hidden="1" customHeight="1">
      <c r="A83" s="66"/>
      <c r="B83" s="79" t="s">
        <v>59</v>
      </c>
      <c r="C83" s="618" t="s">
        <v>864</v>
      </c>
      <c r="D83" s="226">
        <v>95.8</v>
      </c>
      <c r="E83" s="226">
        <v>100</v>
      </c>
      <c r="F83" s="226">
        <v>100</v>
      </c>
      <c r="G83" s="226">
        <v>100</v>
      </c>
      <c r="H83" s="226">
        <v>90</v>
      </c>
      <c r="I83" s="226">
        <v>100</v>
      </c>
      <c r="J83" s="226">
        <v>100</v>
      </c>
      <c r="K83" s="226">
        <v>100</v>
      </c>
      <c r="L83" s="226">
        <v>100</v>
      </c>
      <c r="M83" s="226">
        <v>100</v>
      </c>
      <c r="N83" s="226">
        <v>100</v>
      </c>
      <c r="O83" s="226">
        <v>100</v>
      </c>
      <c r="P83" s="226">
        <v>100</v>
      </c>
      <c r="Q83" s="226">
        <v>90</v>
      </c>
      <c r="R83" s="226">
        <v>100</v>
      </c>
      <c r="S83" s="226">
        <v>100</v>
      </c>
      <c r="T83" s="226">
        <v>100</v>
      </c>
      <c r="U83" s="226">
        <v>90</v>
      </c>
      <c r="V83" s="226">
        <v>100</v>
      </c>
      <c r="W83" s="226">
        <v>100</v>
      </c>
      <c r="X83" s="226">
        <v>60</v>
      </c>
      <c r="Y83" s="619">
        <v>80</v>
      </c>
      <c r="Z83" s="618" t="s">
        <v>865</v>
      </c>
      <c r="AA83" s="226">
        <v>96.3</v>
      </c>
      <c r="AB83" s="226">
        <v>100</v>
      </c>
      <c r="AC83" s="226">
        <v>100</v>
      </c>
      <c r="AD83" s="226">
        <v>100</v>
      </c>
      <c r="AE83" s="226">
        <v>90</v>
      </c>
      <c r="AF83" s="226">
        <v>100</v>
      </c>
      <c r="AG83" s="226">
        <v>100</v>
      </c>
      <c r="AH83" s="226">
        <v>100</v>
      </c>
      <c r="AI83" s="226">
        <v>100</v>
      </c>
      <c r="AJ83" s="226">
        <v>100</v>
      </c>
      <c r="AK83" s="226">
        <v>100</v>
      </c>
      <c r="AL83" s="226">
        <v>100</v>
      </c>
      <c r="AM83" s="226">
        <v>100</v>
      </c>
      <c r="AN83" s="226">
        <v>91.111111111111114</v>
      </c>
      <c r="AO83" s="226">
        <v>100</v>
      </c>
      <c r="AP83" s="226">
        <v>100</v>
      </c>
      <c r="AQ83" s="226">
        <v>100</v>
      </c>
      <c r="AR83" s="226">
        <v>100</v>
      </c>
      <c r="AS83" s="226">
        <v>100</v>
      </c>
      <c r="AT83" s="226">
        <v>100</v>
      </c>
      <c r="AU83" s="226">
        <v>60</v>
      </c>
      <c r="AV83" s="619">
        <v>80</v>
      </c>
      <c r="AW83" s="618" t="s">
        <v>865</v>
      </c>
      <c r="AX83" s="226">
        <v>95.3</v>
      </c>
      <c r="AY83" s="226">
        <v>100</v>
      </c>
      <c r="AZ83" s="226">
        <v>100</v>
      </c>
      <c r="BA83" s="226">
        <v>100</v>
      </c>
      <c r="BB83" s="226">
        <v>90</v>
      </c>
      <c r="BC83" s="226">
        <v>100</v>
      </c>
      <c r="BD83" s="226">
        <v>100</v>
      </c>
      <c r="BE83" s="226">
        <v>100</v>
      </c>
      <c r="BF83" s="226">
        <v>100</v>
      </c>
      <c r="BG83" s="226">
        <v>100</v>
      </c>
      <c r="BH83" s="226">
        <v>100</v>
      </c>
      <c r="BI83" s="226">
        <v>100</v>
      </c>
      <c r="BJ83" s="226">
        <v>100</v>
      </c>
      <c r="BK83" s="226">
        <v>88.888888888888886</v>
      </c>
      <c r="BL83" s="226">
        <v>100</v>
      </c>
      <c r="BM83" s="226">
        <v>100</v>
      </c>
      <c r="BN83" s="226">
        <v>100</v>
      </c>
      <c r="BO83" s="226">
        <v>80</v>
      </c>
      <c r="BP83" s="226">
        <v>100</v>
      </c>
      <c r="BQ83" s="226">
        <v>100</v>
      </c>
      <c r="BR83" s="226">
        <v>60</v>
      </c>
      <c r="BS83" s="619">
        <v>80</v>
      </c>
    </row>
    <row r="84" spans="1:71" ht="15" hidden="1" customHeight="1">
      <c r="A84" s="66"/>
      <c r="B84" s="79" t="s">
        <v>1132</v>
      </c>
      <c r="C84" s="618" t="s">
        <v>864</v>
      </c>
      <c r="D84" s="226">
        <v>97.9</v>
      </c>
      <c r="E84" s="226">
        <v>100</v>
      </c>
      <c r="F84" s="226">
        <v>100</v>
      </c>
      <c r="G84" s="226">
        <v>100</v>
      </c>
      <c r="H84" s="226">
        <v>100</v>
      </c>
      <c r="I84" s="226">
        <v>100</v>
      </c>
      <c r="J84" s="226">
        <v>100</v>
      </c>
      <c r="K84" s="226">
        <v>100</v>
      </c>
      <c r="L84" s="226">
        <v>100</v>
      </c>
      <c r="M84" s="226">
        <v>100</v>
      </c>
      <c r="N84" s="226">
        <v>100</v>
      </c>
      <c r="O84" s="226">
        <v>100</v>
      </c>
      <c r="P84" s="226">
        <v>100</v>
      </c>
      <c r="Q84" s="226">
        <v>100</v>
      </c>
      <c r="R84" s="226">
        <v>100</v>
      </c>
      <c r="S84" s="226">
        <v>100</v>
      </c>
      <c r="T84" s="226">
        <v>100</v>
      </c>
      <c r="U84" s="226">
        <v>90</v>
      </c>
      <c r="V84" s="226">
        <v>100</v>
      </c>
      <c r="W84" s="226">
        <v>100</v>
      </c>
      <c r="X84" s="226">
        <v>70</v>
      </c>
      <c r="Y84" s="619">
        <v>90</v>
      </c>
      <c r="Z84" s="618" t="s">
        <v>865</v>
      </c>
      <c r="AA84" s="226">
        <v>98.2</v>
      </c>
      <c r="AB84" s="226">
        <v>100</v>
      </c>
      <c r="AC84" s="226">
        <v>100</v>
      </c>
      <c r="AD84" s="226">
        <v>100</v>
      </c>
      <c r="AE84" s="226">
        <v>100</v>
      </c>
      <c r="AF84" s="226">
        <v>100</v>
      </c>
      <c r="AG84" s="226">
        <v>100</v>
      </c>
      <c r="AH84" s="226">
        <v>100</v>
      </c>
      <c r="AI84" s="226">
        <v>100</v>
      </c>
      <c r="AJ84" s="226">
        <v>100</v>
      </c>
      <c r="AK84" s="226">
        <v>100</v>
      </c>
      <c r="AL84" s="226">
        <v>100</v>
      </c>
      <c r="AM84" s="226">
        <v>100</v>
      </c>
      <c r="AN84" s="226">
        <v>100</v>
      </c>
      <c r="AO84" s="226">
        <v>100</v>
      </c>
      <c r="AP84" s="226">
        <v>100</v>
      </c>
      <c r="AQ84" s="226">
        <v>100</v>
      </c>
      <c r="AR84" s="226">
        <v>100</v>
      </c>
      <c r="AS84" s="226">
        <v>100</v>
      </c>
      <c r="AT84" s="226">
        <v>100</v>
      </c>
      <c r="AU84" s="226">
        <v>80</v>
      </c>
      <c r="AV84" s="619">
        <v>80</v>
      </c>
      <c r="AW84" s="618" t="s">
        <v>865</v>
      </c>
      <c r="AX84" s="226">
        <v>97.6</v>
      </c>
      <c r="AY84" s="226">
        <v>100</v>
      </c>
      <c r="AZ84" s="226">
        <v>100</v>
      </c>
      <c r="BA84" s="226">
        <v>100</v>
      </c>
      <c r="BB84" s="226">
        <v>100</v>
      </c>
      <c r="BC84" s="226">
        <v>100</v>
      </c>
      <c r="BD84" s="226">
        <v>100</v>
      </c>
      <c r="BE84" s="226">
        <v>100</v>
      </c>
      <c r="BF84" s="226">
        <v>100</v>
      </c>
      <c r="BG84" s="226">
        <v>100</v>
      </c>
      <c r="BH84" s="226">
        <v>100</v>
      </c>
      <c r="BI84" s="226">
        <v>100</v>
      </c>
      <c r="BJ84" s="226">
        <v>100</v>
      </c>
      <c r="BK84" s="226">
        <v>100</v>
      </c>
      <c r="BL84" s="226">
        <v>100</v>
      </c>
      <c r="BM84" s="226">
        <v>100</v>
      </c>
      <c r="BN84" s="226">
        <v>100</v>
      </c>
      <c r="BO84" s="226">
        <v>80</v>
      </c>
      <c r="BP84" s="226">
        <v>100</v>
      </c>
      <c r="BQ84" s="226">
        <v>100</v>
      </c>
      <c r="BR84" s="226">
        <v>60</v>
      </c>
      <c r="BS84" s="619">
        <v>100</v>
      </c>
    </row>
    <row r="85" spans="1:71" ht="15" hidden="1" customHeight="1">
      <c r="A85" s="74" t="s">
        <v>1075</v>
      </c>
      <c r="B85" s="75"/>
      <c r="C85" s="129" t="s">
        <v>1133</v>
      </c>
      <c r="D85" s="47">
        <v>97.859210526315792</v>
      </c>
      <c r="E85" s="47">
        <v>99.473684210526315</v>
      </c>
      <c r="F85" s="47">
        <v>100</v>
      </c>
      <c r="G85" s="47">
        <v>99.473684210526315</v>
      </c>
      <c r="H85" s="47">
        <v>100</v>
      </c>
      <c r="I85" s="47">
        <v>100</v>
      </c>
      <c r="J85" s="47">
        <v>100</v>
      </c>
      <c r="K85" s="47">
        <v>100</v>
      </c>
      <c r="L85" s="47">
        <v>100</v>
      </c>
      <c r="M85" s="47">
        <v>98.94736842105263</v>
      </c>
      <c r="N85" s="47">
        <v>100</v>
      </c>
      <c r="O85" s="47">
        <v>100</v>
      </c>
      <c r="P85" s="47">
        <v>100</v>
      </c>
      <c r="Q85" s="47">
        <v>88.801169590643227</v>
      </c>
      <c r="R85" s="47">
        <v>99.60526315789474</v>
      </c>
      <c r="S85" s="47">
        <v>99.868421052631575</v>
      </c>
      <c r="T85" s="47">
        <v>99.868421052631575</v>
      </c>
      <c r="U85" s="47">
        <v>100</v>
      </c>
      <c r="V85" s="47">
        <v>99.34210526315789</v>
      </c>
      <c r="W85" s="47">
        <v>100</v>
      </c>
      <c r="X85" s="47">
        <v>82.368421052631575</v>
      </c>
      <c r="Y85" s="55">
        <v>95</v>
      </c>
      <c r="Z85" s="129" t="s">
        <v>1134</v>
      </c>
      <c r="AA85" s="47">
        <v>97.521052631578954</v>
      </c>
      <c r="AB85" s="47">
        <v>99.473684210526315</v>
      </c>
      <c r="AC85" s="47">
        <v>100</v>
      </c>
      <c r="AD85" s="47">
        <v>99.473684210526315</v>
      </c>
      <c r="AE85" s="47">
        <v>100</v>
      </c>
      <c r="AF85" s="47">
        <v>100</v>
      </c>
      <c r="AG85" s="47">
        <v>100</v>
      </c>
      <c r="AH85" s="47">
        <v>100</v>
      </c>
      <c r="AI85" s="47">
        <v>100</v>
      </c>
      <c r="AJ85" s="47">
        <v>98.94736842105263</v>
      </c>
      <c r="AK85" s="47">
        <v>100</v>
      </c>
      <c r="AL85" s="47">
        <v>100</v>
      </c>
      <c r="AM85" s="47">
        <v>100</v>
      </c>
      <c r="AN85" s="47">
        <v>86.315789473684177</v>
      </c>
      <c r="AO85" s="47">
        <v>99.736842105263165</v>
      </c>
      <c r="AP85" s="47">
        <v>100</v>
      </c>
      <c r="AQ85" s="47">
        <v>100</v>
      </c>
      <c r="AR85" s="47">
        <v>100</v>
      </c>
      <c r="AS85" s="47">
        <v>99.736842105263165</v>
      </c>
      <c r="AT85" s="47">
        <v>100</v>
      </c>
      <c r="AU85" s="47">
        <v>80</v>
      </c>
      <c r="AV85" s="55">
        <v>93.684210526315795</v>
      </c>
      <c r="AW85" s="129" t="s">
        <v>1134</v>
      </c>
      <c r="AX85" s="47">
        <v>98.19736842105263</v>
      </c>
      <c r="AY85" s="47">
        <v>99.473684210526315</v>
      </c>
      <c r="AZ85" s="47">
        <v>100</v>
      </c>
      <c r="BA85" s="47">
        <v>99.473684210526315</v>
      </c>
      <c r="BB85" s="47">
        <v>100</v>
      </c>
      <c r="BC85" s="47">
        <v>100</v>
      </c>
      <c r="BD85" s="47">
        <v>100</v>
      </c>
      <c r="BE85" s="47">
        <v>100</v>
      </c>
      <c r="BF85" s="47">
        <v>100</v>
      </c>
      <c r="BG85" s="47">
        <v>98.94736842105263</v>
      </c>
      <c r="BH85" s="47">
        <v>100</v>
      </c>
      <c r="BI85" s="47">
        <v>100</v>
      </c>
      <c r="BJ85" s="47">
        <v>100</v>
      </c>
      <c r="BK85" s="47">
        <v>91.286549707602305</v>
      </c>
      <c r="BL85" s="47">
        <v>99.473684210526315</v>
      </c>
      <c r="BM85" s="47">
        <v>99.736842105263165</v>
      </c>
      <c r="BN85" s="47">
        <v>99.736842105263165</v>
      </c>
      <c r="BO85" s="47">
        <v>100</v>
      </c>
      <c r="BP85" s="47">
        <v>98.94736842105263</v>
      </c>
      <c r="BQ85" s="47">
        <v>100</v>
      </c>
      <c r="BR85" s="47">
        <v>84.736842105263165</v>
      </c>
      <c r="BS85" s="55">
        <v>96.315789473684205</v>
      </c>
    </row>
    <row r="86" spans="1:71" ht="15" hidden="1" customHeight="1">
      <c r="A86" s="65" t="s">
        <v>1078</v>
      </c>
      <c r="B86" s="76" t="s">
        <v>0</v>
      </c>
      <c r="C86" s="616" t="s">
        <v>864</v>
      </c>
      <c r="D86" s="225">
        <v>97.15</v>
      </c>
      <c r="E86" s="225">
        <v>100</v>
      </c>
      <c r="F86" s="225">
        <v>100</v>
      </c>
      <c r="G86" s="225">
        <v>100</v>
      </c>
      <c r="H86" s="225">
        <v>100</v>
      </c>
      <c r="I86" s="225">
        <v>100</v>
      </c>
      <c r="J86" s="225">
        <v>100</v>
      </c>
      <c r="K86" s="225">
        <v>100</v>
      </c>
      <c r="L86" s="225">
        <v>100</v>
      </c>
      <c r="M86" s="225">
        <v>100</v>
      </c>
      <c r="N86" s="225">
        <v>100</v>
      </c>
      <c r="O86" s="225">
        <v>100</v>
      </c>
      <c r="P86" s="225">
        <v>100</v>
      </c>
      <c r="Q86" s="225">
        <v>85.555555555555557</v>
      </c>
      <c r="R86" s="225">
        <v>100</v>
      </c>
      <c r="S86" s="225">
        <v>100</v>
      </c>
      <c r="T86" s="225">
        <v>100</v>
      </c>
      <c r="U86" s="225">
        <v>100</v>
      </c>
      <c r="V86" s="225">
        <v>95</v>
      </c>
      <c r="W86" s="225">
        <v>100</v>
      </c>
      <c r="X86" s="225">
        <v>80</v>
      </c>
      <c r="Y86" s="617">
        <v>90</v>
      </c>
      <c r="Z86" s="616" t="s">
        <v>865</v>
      </c>
      <c r="AA86" s="225">
        <v>94.8</v>
      </c>
      <c r="AB86" s="225">
        <v>100</v>
      </c>
      <c r="AC86" s="225">
        <v>100</v>
      </c>
      <c r="AD86" s="225">
        <v>100</v>
      </c>
      <c r="AE86" s="225">
        <v>100</v>
      </c>
      <c r="AF86" s="225">
        <v>100</v>
      </c>
      <c r="AG86" s="225">
        <v>100</v>
      </c>
      <c r="AH86" s="225">
        <v>100</v>
      </c>
      <c r="AI86" s="225">
        <v>100</v>
      </c>
      <c r="AJ86" s="225">
        <v>100</v>
      </c>
      <c r="AK86" s="225">
        <v>100</v>
      </c>
      <c r="AL86" s="225">
        <v>100</v>
      </c>
      <c r="AM86" s="225">
        <v>100</v>
      </c>
      <c r="AN86" s="225">
        <v>71.111111111111114</v>
      </c>
      <c r="AO86" s="225">
        <v>100</v>
      </c>
      <c r="AP86" s="225">
        <v>100</v>
      </c>
      <c r="AQ86" s="225">
        <v>100</v>
      </c>
      <c r="AR86" s="225">
        <v>100</v>
      </c>
      <c r="AS86" s="225">
        <v>100</v>
      </c>
      <c r="AT86" s="225">
        <v>100</v>
      </c>
      <c r="AU86" s="225">
        <v>60</v>
      </c>
      <c r="AV86" s="617">
        <v>80</v>
      </c>
      <c r="AW86" s="616" t="s">
        <v>865</v>
      </c>
      <c r="AX86" s="225">
        <v>99.5</v>
      </c>
      <c r="AY86" s="225">
        <v>100</v>
      </c>
      <c r="AZ86" s="225">
        <v>100</v>
      </c>
      <c r="BA86" s="225">
        <v>100</v>
      </c>
      <c r="BB86" s="225">
        <v>100</v>
      </c>
      <c r="BC86" s="225">
        <v>100</v>
      </c>
      <c r="BD86" s="225">
        <v>100</v>
      </c>
      <c r="BE86" s="225">
        <v>100</v>
      </c>
      <c r="BF86" s="225">
        <v>100</v>
      </c>
      <c r="BG86" s="225">
        <v>100</v>
      </c>
      <c r="BH86" s="225">
        <v>100</v>
      </c>
      <c r="BI86" s="225">
        <v>100</v>
      </c>
      <c r="BJ86" s="225">
        <v>100</v>
      </c>
      <c r="BK86" s="225">
        <v>100</v>
      </c>
      <c r="BL86" s="225">
        <v>100</v>
      </c>
      <c r="BM86" s="225">
        <v>100</v>
      </c>
      <c r="BN86" s="225">
        <v>100</v>
      </c>
      <c r="BO86" s="225">
        <v>100</v>
      </c>
      <c r="BP86" s="225">
        <v>90</v>
      </c>
      <c r="BQ86" s="225">
        <v>100</v>
      </c>
      <c r="BR86" s="225">
        <v>100</v>
      </c>
      <c r="BS86" s="617">
        <v>100</v>
      </c>
    </row>
    <row r="87" spans="1:71" ht="15" hidden="1" customHeight="1">
      <c r="A87" s="66"/>
      <c r="B87" s="76" t="s">
        <v>61</v>
      </c>
      <c r="C87" s="616" t="s">
        <v>864</v>
      </c>
      <c r="D87" s="225">
        <v>98.7</v>
      </c>
      <c r="E87" s="225">
        <v>100</v>
      </c>
      <c r="F87" s="225">
        <v>100</v>
      </c>
      <c r="G87" s="225">
        <v>100</v>
      </c>
      <c r="H87" s="225">
        <v>100</v>
      </c>
      <c r="I87" s="225">
        <v>100</v>
      </c>
      <c r="J87" s="225">
        <v>100</v>
      </c>
      <c r="K87" s="225">
        <v>100</v>
      </c>
      <c r="L87" s="225">
        <v>100</v>
      </c>
      <c r="M87" s="225">
        <v>100</v>
      </c>
      <c r="N87" s="225">
        <v>100</v>
      </c>
      <c r="O87" s="225">
        <v>100</v>
      </c>
      <c r="P87" s="225">
        <v>100</v>
      </c>
      <c r="Q87" s="225">
        <v>90</v>
      </c>
      <c r="R87" s="225">
        <v>100</v>
      </c>
      <c r="S87" s="225">
        <v>100</v>
      </c>
      <c r="T87" s="225">
        <v>100</v>
      </c>
      <c r="U87" s="225">
        <v>100</v>
      </c>
      <c r="V87" s="225">
        <v>100</v>
      </c>
      <c r="W87" s="225">
        <v>100</v>
      </c>
      <c r="X87" s="225">
        <v>90</v>
      </c>
      <c r="Y87" s="617">
        <v>100</v>
      </c>
      <c r="Z87" s="616" t="s">
        <v>865</v>
      </c>
      <c r="AA87" s="225">
        <v>99</v>
      </c>
      <c r="AB87" s="225">
        <v>100</v>
      </c>
      <c r="AC87" s="225">
        <v>100</v>
      </c>
      <c r="AD87" s="225">
        <v>100</v>
      </c>
      <c r="AE87" s="225">
        <v>100</v>
      </c>
      <c r="AF87" s="225">
        <v>100</v>
      </c>
      <c r="AG87" s="225">
        <v>100</v>
      </c>
      <c r="AH87" s="225">
        <v>100</v>
      </c>
      <c r="AI87" s="225">
        <v>100</v>
      </c>
      <c r="AJ87" s="225">
        <v>100</v>
      </c>
      <c r="AK87" s="225">
        <v>100</v>
      </c>
      <c r="AL87" s="225">
        <v>100</v>
      </c>
      <c r="AM87" s="225">
        <v>100</v>
      </c>
      <c r="AN87" s="225">
        <v>88.888888888888886</v>
      </c>
      <c r="AO87" s="225">
        <v>100</v>
      </c>
      <c r="AP87" s="225">
        <v>100</v>
      </c>
      <c r="AQ87" s="225">
        <v>100</v>
      </c>
      <c r="AR87" s="225">
        <v>100</v>
      </c>
      <c r="AS87" s="225">
        <v>100</v>
      </c>
      <c r="AT87" s="225">
        <v>100</v>
      </c>
      <c r="AU87" s="225">
        <v>100</v>
      </c>
      <c r="AV87" s="617">
        <v>100</v>
      </c>
      <c r="AW87" s="616" t="s">
        <v>865</v>
      </c>
      <c r="AX87" s="225">
        <v>98.4</v>
      </c>
      <c r="AY87" s="225">
        <v>100</v>
      </c>
      <c r="AZ87" s="225">
        <v>100</v>
      </c>
      <c r="BA87" s="225">
        <v>100</v>
      </c>
      <c r="BB87" s="225">
        <v>100</v>
      </c>
      <c r="BC87" s="225">
        <v>100</v>
      </c>
      <c r="BD87" s="225">
        <v>100</v>
      </c>
      <c r="BE87" s="225">
        <v>100</v>
      </c>
      <c r="BF87" s="225">
        <v>100</v>
      </c>
      <c r="BG87" s="225">
        <v>100</v>
      </c>
      <c r="BH87" s="225">
        <v>100</v>
      </c>
      <c r="BI87" s="225">
        <v>100</v>
      </c>
      <c r="BJ87" s="225">
        <v>100</v>
      </c>
      <c r="BK87" s="225">
        <v>91.111111111111114</v>
      </c>
      <c r="BL87" s="225">
        <v>100</v>
      </c>
      <c r="BM87" s="225">
        <v>100</v>
      </c>
      <c r="BN87" s="225">
        <v>100</v>
      </c>
      <c r="BO87" s="225">
        <v>100</v>
      </c>
      <c r="BP87" s="225">
        <v>100</v>
      </c>
      <c r="BQ87" s="225">
        <v>100</v>
      </c>
      <c r="BR87" s="225">
        <v>80</v>
      </c>
      <c r="BS87" s="617">
        <v>100</v>
      </c>
    </row>
    <row r="88" spans="1:71" ht="15" hidden="1" customHeight="1">
      <c r="A88" s="66"/>
      <c r="B88" s="76" t="s">
        <v>62</v>
      </c>
      <c r="C88" s="616" t="s">
        <v>864</v>
      </c>
      <c r="D88" s="225">
        <v>99.25</v>
      </c>
      <c r="E88" s="225">
        <v>100</v>
      </c>
      <c r="F88" s="225">
        <v>100</v>
      </c>
      <c r="G88" s="225">
        <v>100</v>
      </c>
      <c r="H88" s="225">
        <v>100</v>
      </c>
      <c r="I88" s="225">
        <v>100</v>
      </c>
      <c r="J88" s="225">
        <v>100</v>
      </c>
      <c r="K88" s="225">
        <v>100</v>
      </c>
      <c r="L88" s="225">
        <v>100</v>
      </c>
      <c r="M88" s="225">
        <v>100</v>
      </c>
      <c r="N88" s="225">
        <v>100</v>
      </c>
      <c r="O88" s="225">
        <v>100</v>
      </c>
      <c r="P88" s="225">
        <v>100</v>
      </c>
      <c r="Q88" s="225">
        <v>94.444444444444443</v>
      </c>
      <c r="R88" s="225">
        <v>100</v>
      </c>
      <c r="S88" s="225">
        <v>100</v>
      </c>
      <c r="T88" s="225">
        <v>100</v>
      </c>
      <c r="U88" s="225">
        <v>100</v>
      </c>
      <c r="V88" s="225">
        <v>95</v>
      </c>
      <c r="W88" s="225">
        <v>100</v>
      </c>
      <c r="X88" s="225">
        <v>100</v>
      </c>
      <c r="Y88" s="617">
        <v>100</v>
      </c>
      <c r="Z88" s="616" t="s">
        <v>865</v>
      </c>
      <c r="AA88" s="225">
        <v>99</v>
      </c>
      <c r="AB88" s="225">
        <v>100</v>
      </c>
      <c r="AC88" s="225">
        <v>100</v>
      </c>
      <c r="AD88" s="225">
        <v>100</v>
      </c>
      <c r="AE88" s="225">
        <v>100</v>
      </c>
      <c r="AF88" s="225">
        <v>100</v>
      </c>
      <c r="AG88" s="225">
        <v>100</v>
      </c>
      <c r="AH88" s="225">
        <v>100</v>
      </c>
      <c r="AI88" s="225">
        <v>100</v>
      </c>
      <c r="AJ88" s="225">
        <v>100</v>
      </c>
      <c r="AK88" s="225">
        <v>100</v>
      </c>
      <c r="AL88" s="225">
        <v>100</v>
      </c>
      <c r="AM88" s="225">
        <v>100</v>
      </c>
      <c r="AN88" s="225">
        <v>88.888888888888886</v>
      </c>
      <c r="AO88" s="225">
        <v>100</v>
      </c>
      <c r="AP88" s="225">
        <v>100</v>
      </c>
      <c r="AQ88" s="225">
        <v>100</v>
      </c>
      <c r="AR88" s="225">
        <v>100</v>
      </c>
      <c r="AS88" s="225">
        <v>100</v>
      </c>
      <c r="AT88" s="225">
        <v>100</v>
      </c>
      <c r="AU88" s="225">
        <v>100</v>
      </c>
      <c r="AV88" s="617">
        <v>100</v>
      </c>
      <c r="AW88" s="616" t="s">
        <v>865</v>
      </c>
      <c r="AX88" s="225">
        <v>99.5</v>
      </c>
      <c r="AY88" s="225">
        <v>100</v>
      </c>
      <c r="AZ88" s="225">
        <v>100</v>
      </c>
      <c r="BA88" s="225">
        <v>100</v>
      </c>
      <c r="BB88" s="225">
        <v>100</v>
      </c>
      <c r="BC88" s="225">
        <v>100</v>
      </c>
      <c r="BD88" s="225">
        <v>100</v>
      </c>
      <c r="BE88" s="225">
        <v>100</v>
      </c>
      <c r="BF88" s="225">
        <v>100</v>
      </c>
      <c r="BG88" s="225">
        <v>100</v>
      </c>
      <c r="BH88" s="225">
        <v>100</v>
      </c>
      <c r="BI88" s="225">
        <v>100</v>
      </c>
      <c r="BJ88" s="225">
        <v>100</v>
      </c>
      <c r="BK88" s="225">
        <v>100</v>
      </c>
      <c r="BL88" s="225">
        <v>100</v>
      </c>
      <c r="BM88" s="225">
        <v>100</v>
      </c>
      <c r="BN88" s="225">
        <v>100</v>
      </c>
      <c r="BO88" s="225">
        <v>100</v>
      </c>
      <c r="BP88" s="225">
        <v>90</v>
      </c>
      <c r="BQ88" s="225">
        <v>100</v>
      </c>
      <c r="BR88" s="225">
        <v>100</v>
      </c>
      <c r="BS88" s="617">
        <v>100</v>
      </c>
    </row>
    <row r="89" spans="1:71" ht="15" hidden="1" customHeight="1">
      <c r="A89" s="66"/>
      <c r="B89" s="76" t="s">
        <v>63</v>
      </c>
      <c r="C89" s="616" t="s">
        <v>864</v>
      </c>
      <c r="D89" s="225">
        <v>95.1</v>
      </c>
      <c r="E89" s="225">
        <v>100</v>
      </c>
      <c r="F89" s="225">
        <v>100</v>
      </c>
      <c r="G89" s="225">
        <v>100</v>
      </c>
      <c r="H89" s="225">
        <v>100</v>
      </c>
      <c r="I89" s="225">
        <v>100</v>
      </c>
      <c r="J89" s="225">
        <v>100</v>
      </c>
      <c r="K89" s="225">
        <v>100</v>
      </c>
      <c r="L89" s="225">
        <v>100</v>
      </c>
      <c r="M89" s="225">
        <v>90</v>
      </c>
      <c r="N89" s="225">
        <v>100</v>
      </c>
      <c r="O89" s="225">
        <v>100</v>
      </c>
      <c r="P89" s="225">
        <v>100</v>
      </c>
      <c r="Q89" s="225">
        <v>75.555555555555557</v>
      </c>
      <c r="R89" s="225">
        <v>100</v>
      </c>
      <c r="S89" s="225">
        <v>100</v>
      </c>
      <c r="T89" s="225">
        <v>100</v>
      </c>
      <c r="U89" s="225">
        <v>100</v>
      </c>
      <c r="V89" s="225">
        <v>100</v>
      </c>
      <c r="W89" s="225">
        <v>100</v>
      </c>
      <c r="X89" s="225">
        <v>70</v>
      </c>
      <c r="Y89" s="617">
        <v>80</v>
      </c>
      <c r="Z89" s="616" t="s">
        <v>865</v>
      </c>
      <c r="AA89" s="225">
        <v>93.3</v>
      </c>
      <c r="AB89" s="225">
        <v>100</v>
      </c>
      <c r="AC89" s="225">
        <v>100</v>
      </c>
      <c r="AD89" s="225">
        <v>100</v>
      </c>
      <c r="AE89" s="225">
        <v>100</v>
      </c>
      <c r="AF89" s="225">
        <v>100</v>
      </c>
      <c r="AG89" s="225">
        <v>100</v>
      </c>
      <c r="AH89" s="225">
        <v>100</v>
      </c>
      <c r="AI89" s="225">
        <v>100</v>
      </c>
      <c r="AJ89" s="225">
        <v>90</v>
      </c>
      <c r="AK89" s="225">
        <v>100</v>
      </c>
      <c r="AL89" s="225">
        <v>100</v>
      </c>
      <c r="AM89" s="225">
        <v>100</v>
      </c>
      <c r="AN89" s="225">
        <v>71.111111111111114</v>
      </c>
      <c r="AO89" s="225">
        <v>100</v>
      </c>
      <c r="AP89" s="225">
        <v>100</v>
      </c>
      <c r="AQ89" s="225">
        <v>100</v>
      </c>
      <c r="AR89" s="225">
        <v>100</v>
      </c>
      <c r="AS89" s="225">
        <v>100</v>
      </c>
      <c r="AT89" s="225">
        <v>100</v>
      </c>
      <c r="AU89" s="225">
        <v>60</v>
      </c>
      <c r="AV89" s="617">
        <v>60</v>
      </c>
      <c r="AW89" s="616" t="s">
        <v>865</v>
      </c>
      <c r="AX89" s="225">
        <v>96.9</v>
      </c>
      <c r="AY89" s="225">
        <v>100</v>
      </c>
      <c r="AZ89" s="225">
        <v>100</v>
      </c>
      <c r="BA89" s="225">
        <v>100</v>
      </c>
      <c r="BB89" s="225">
        <v>100</v>
      </c>
      <c r="BC89" s="225">
        <v>100</v>
      </c>
      <c r="BD89" s="225">
        <v>100</v>
      </c>
      <c r="BE89" s="225">
        <v>100</v>
      </c>
      <c r="BF89" s="225">
        <v>100</v>
      </c>
      <c r="BG89" s="225">
        <v>90</v>
      </c>
      <c r="BH89" s="225">
        <v>100</v>
      </c>
      <c r="BI89" s="225">
        <v>100</v>
      </c>
      <c r="BJ89" s="225">
        <v>100</v>
      </c>
      <c r="BK89" s="225">
        <v>80</v>
      </c>
      <c r="BL89" s="225">
        <v>100</v>
      </c>
      <c r="BM89" s="225">
        <v>100</v>
      </c>
      <c r="BN89" s="225">
        <v>100</v>
      </c>
      <c r="BO89" s="225">
        <v>100</v>
      </c>
      <c r="BP89" s="225">
        <v>100</v>
      </c>
      <c r="BQ89" s="225">
        <v>100</v>
      </c>
      <c r="BR89" s="225">
        <v>80</v>
      </c>
      <c r="BS89" s="617">
        <v>100</v>
      </c>
    </row>
    <row r="90" spans="1:71" ht="15" hidden="1" customHeight="1">
      <c r="A90" s="66"/>
      <c r="B90" s="76" t="s">
        <v>64</v>
      </c>
      <c r="C90" s="616" t="s">
        <v>864</v>
      </c>
      <c r="D90" s="225">
        <v>98.7</v>
      </c>
      <c r="E90" s="225">
        <v>100</v>
      </c>
      <c r="F90" s="225">
        <v>100</v>
      </c>
      <c r="G90" s="225">
        <v>100</v>
      </c>
      <c r="H90" s="225">
        <v>100</v>
      </c>
      <c r="I90" s="225">
        <v>100</v>
      </c>
      <c r="J90" s="225">
        <v>100</v>
      </c>
      <c r="K90" s="225">
        <v>100</v>
      </c>
      <c r="L90" s="225">
        <v>100</v>
      </c>
      <c r="M90" s="225">
        <v>100</v>
      </c>
      <c r="N90" s="225">
        <v>100</v>
      </c>
      <c r="O90" s="225">
        <v>100</v>
      </c>
      <c r="P90" s="225">
        <v>100</v>
      </c>
      <c r="Q90" s="225">
        <v>90</v>
      </c>
      <c r="R90" s="225">
        <v>100</v>
      </c>
      <c r="S90" s="225">
        <v>100</v>
      </c>
      <c r="T90" s="225">
        <v>100</v>
      </c>
      <c r="U90" s="225">
        <v>100</v>
      </c>
      <c r="V90" s="225">
        <v>100</v>
      </c>
      <c r="W90" s="225">
        <v>100</v>
      </c>
      <c r="X90" s="225">
        <v>90</v>
      </c>
      <c r="Y90" s="617">
        <v>100</v>
      </c>
      <c r="Z90" s="616" t="s">
        <v>865</v>
      </c>
      <c r="AA90" s="225">
        <v>98.4</v>
      </c>
      <c r="AB90" s="225">
        <v>100</v>
      </c>
      <c r="AC90" s="225">
        <v>100</v>
      </c>
      <c r="AD90" s="225">
        <v>100</v>
      </c>
      <c r="AE90" s="225">
        <v>100</v>
      </c>
      <c r="AF90" s="225">
        <v>100</v>
      </c>
      <c r="AG90" s="225">
        <v>100</v>
      </c>
      <c r="AH90" s="225">
        <v>100</v>
      </c>
      <c r="AI90" s="225">
        <v>100</v>
      </c>
      <c r="AJ90" s="225">
        <v>100</v>
      </c>
      <c r="AK90" s="225">
        <v>100</v>
      </c>
      <c r="AL90" s="225">
        <v>100</v>
      </c>
      <c r="AM90" s="225">
        <v>100</v>
      </c>
      <c r="AN90" s="225">
        <v>91.111111111111114</v>
      </c>
      <c r="AO90" s="225">
        <v>100</v>
      </c>
      <c r="AP90" s="225">
        <v>100</v>
      </c>
      <c r="AQ90" s="225">
        <v>100</v>
      </c>
      <c r="AR90" s="225">
        <v>100</v>
      </c>
      <c r="AS90" s="225">
        <v>100</v>
      </c>
      <c r="AT90" s="225">
        <v>100</v>
      </c>
      <c r="AU90" s="225">
        <v>80</v>
      </c>
      <c r="AV90" s="617">
        <v>100</v>
      </c>
      <c r="AW90" s="616" t="s">
        <v>865</v>
      </c>
      <c r="AX90" s="225">
        <v>99</v>
      </c>
      <c r="AY90" s="225">
        <v>100</v>
      </c>
      <c r="AZ90" s="225">
        <v>100</v>
      </c>
      <c r="BA90" s="225">
        <v>100</v>
      </c>
      <c r="BB90" s="225">
        <v>100</v>
      </c>
      <c r="BC90" s="225">
        <v>100</v>
      </c>
      <c r="BD90" s="225">
        <v>100</v>
      </c>
      <c r="BE90" s="225">
        <v>100</v>
      </c>
      <c r="BF90" s="225">
        <v>100</v>
      </c>
      <c r="BG90" s="225">
        <v>100</v>
      </c>
      <c r="BH90" s="225">
        <v>100</v>
      </c>
      <c r="BI90" s="225">
        <v>100</v>
      </c>
      <c r="BJ90" s="225">
        <v>100</v>
      </c>
      <c r="BK90" s="225">
        <v>88.888888888888886</v>
      </c>
      <c r="BL90" s="225">
        <v>100</v>
      </c>
      <c r="BM90" s="225">
        <v>100</v>
      </c>
      <c r="BN90" s="225">
        <v>100</v>
      </c>
      <c r="BO90" s="225">
        <v>100</v>
      </c>
      <c r="BP90" s="225">
        <v>100</v>
      </c>
      <c r="BQ90" s="225">
        <v>100</v>
      </c>
      <c r="BR90" s="225">
        <v>100</v>
      </c>
      <c r="BS90" s="617">
        <v>100</v>
      </c>
    </row>
    <row r="91" spans="1:71" ht="15" hidden="1" customHeight="1">
      <c r="A91" s="66"/>
      <c r="B91" s="76" t="s">
        <v>65</v>
      </c>
      <c r="C91" s="616" t="s">
        <v>864</v>
      </c>
      <c r="D91" s="225">
        <v>97.5</v>
      </c>
      <c r="E91" s="225">
        <v>100</v>
      </c>
      <c r="F91" s="225">
        <v>100</v>
      </c>
      <c r="G91" s="225">
        <v>100</v>
      </c>
      <c r="H91" s="225">
        <v>100</v>
      </c>
      <c r="I91" s="225">
        <v>100</v>
      </c>
      <c r="J91" s="225">
        <v>100</v>
      </c>
      <c r="K91" s="225">
        <v>100</v>
      </c>
      <c r="L91" s="225">
        <v>100</v>
      </c>
      <c r="M91" s="225">
        <v>100</v>
      </c>
      <c r="N91" s="225">
        <v>100</v>
      </c>
      <c r="O91" s="225">
        <v>100</v>
      </c>
      <c r="P91" s="225">
        <v>100</v>
      </c>
      <c r="Q91" s="225">
        <v>81.111111111111114</v>
      </c>
      <c r="R91" s="225">
        <v>100</v>
      </c>
      <c r="S91" s="225">
        <v>100</v>
      </c>
      <c r="T91" s="225">
        <v>100</v>
      </c>
      <c r="U91" s="225">
        <v>100</v>
      </c>
      <c r="V91" s="225">
        <v>100</v>
      </c>
      <c r="W91" s="225">
        <v>100</v>
      </c>
      <c r="X91" s="225">
        <v>80</v>
      </c>
      <c r="Y91" s="617">
        <v>100</v>
      </c>
      <c r="Z91" s="616" t="s">
        <v>865</v>
      </c>
      <c r="AA91" s="225">
        <v>95</v>
      </c>
      <c r="AB91" s="225">
        <v>100</v>
      </c>
      <c r="AC91" s="225">
        <v>100</v>
      </c>
      <c r="AD91" s="225">
        <v>100</v>
      </c>
      <c r="AE91" s="225">
        <v>100</v>
      </c>
      <c r="AF91" s="225">
        <v>100</v>
      </c>
      <c r="AG91" s="225">
        <v>100</v>
      </c>
      <c r="AH91" s="225">
        <v>100</v>
      </c>
      <c r="AI91" s="225">
        <v>100</v>
      </c>
      <c r="AJ91" s="225">
        <v>100</v>
      </c>
      <c r="AK91" s="225">
        <v>100</v>
      </c>
      <c r="AL91" s="225">
        <v>100</v>
      </c>
      <c r="AM91" s="225">
        <v>100</v>
      </c>
      <c r="AN91" s="225">
        <v>62.222222222222214</v>
      </c>
      <c r="AO91" s="225">
        <v>100</v>
      </c>
      <c r="AP91" s="225">
        <v>100</v>
      </c>
      <c r="AQ91" s="225">
        <v>100</v>
      </c>
      <c r="AR91" s="225">
        <v>100</v>
      </c>
      <c r="AS91" s="225">
        <v>100</v>
      </c>
      <c r="AT91" s="225">
        <v>100</v>
      </c>
      <c r="AU91" s="225">
        <v>60</v>
      </c>
      <c r="AV91" s="617">
        <v>100</v>
      </c>
      <c r="AW91" s="616" t="s">
        <v>865</v>
      </c>
      <c r="AX91" s="225">
        <v>100</v>
      </c>
      <c r="AY91" s="225">
        <v>100</v>
      </c>
      <c r="AZ91" s="225">
        <v>100</v>
      </c>
      <c r="BA91" s="225">
        <v>100</v>
      </c>
      <c r="BB91" s="225">
        <v>100</v>
      </c>
      <c r="BC91" s="225">
        <v>100</v>
      </c>
      <c r="BD91" s="225">
        <v>100</v>
      </c>
      <c r="BE91" s="225">
        <v>100</v>
      </c>
      <c r="BF91" s="225">
        <v>100</v>
      </c>
      <c r="BG91" s="225">
        <v>100</v>
      </c>
      <c r="BH91" s="225">
        <v>100</v>
      </c>
      <c r="BI91" s="225">
        <v>100</v>
      </c>
      <c r="BJ91" s="225">
        <v>100</v>
      </c>
      <c r="BK91" s="225">
        <v>100</v>
      </c>
      <c r="BL91" s="225">
        <v>100</v>
      </c>
      <c r="BM91" s="225">
        <v>100</v>
      </c>
      <c r="BN91" s="225">
        <v>100</v>
      </c>
      <c r="BO91" s="225">
        <v>100</v>
      </c>
      <c r="BP91" s="225">
        <v>100</v>
      </c>
      <c r="BQ91" s="225">
        <v>100</v>
      </c>
      <c r="BR91" s="225">
        <v>100</v>
      </c>
      <c r="BS91" s="617">
        <v>100</v>
      </c>
    </row>
    <row r="92" spans="1:71" ht="15" hidden="1" customHeight="1">
      <c r="A92" s="66"/>
      <c r="B92" s="76" t="s">
        <v>66</v>
      </c>
      <c r="C92" s="616" t="s">
        <v>864</v>
      </c>
      <c r="D92" s="225">
        <v>95.45</v>
      </c>
      <c r="E92" s="225">
        <v>100</v>
      </c>
      <c r="F92" s="225">
        <v>100</v>
      </c>
      <c r="G92" s="225">
        <v>100</v>
      </c>
      <c r="H92" s="225">
        <v>100</v>
      </c>
      <c r="I92" s="225">
        <v>100</v>
      </c>
      <c r="J92" s="225">
        <v>100</v>
      </c>
      <c r="K92" s="225">
        <v>100</v>
      </c>
      <c r="L92" s="225">
        <v>100</v>
      </c>
      <c r="M92" s="225">
        <v>90</v>
      </c>
      <c r="N92" s="225">
        <v>100</v>
      </c>
      <c r="O92" s="225">
        <v>100</v>
      </c>
      <c r="P92" s="225">
        <v>100</v>
      </c>
      <c r="Q92" s="225">
        <v>86.666666666666657</v>
      </c>
      <c r="R92" s="225">
        <v>95</v>
      </c>
      <c r="S92" s="225">
        <v>95</v>
      </c>
      <c r="T92" s="225">
        <v>95</v>
      </c>
      <c r="U92" s="225">
        <v>100</v>
      </c>
      <c r="V92" s="225">
        <v>95</v>
      </c>
      <c r="W92" s="225">
        <v>100</v>
      </c>
      <c r="X92" s="225">
        <v>60</v>
      </c>
      <c r="Y92" s="617">
        <v>100</v>
      </c>
      <c r="Z92" s="616" t="s">
        <v>865</v>
      </c>
      <c r="AA92" s="225">
        <v>97.1</v>
      </c>
      <c r="AB92" s="225">
        <v>100</v>
      </c>
      <c r="AC92" s="225">
        <v>100</v>
      </c>
      <c r="AD92" s="225">
        <v>100</v>
      </c>
      <c r="AE92" s="225">
        <v>100</v>
      </c>
      <c r="AF92" s="225">
        <v>100</v>
      </c>
      <c r="AG92" s="225">
        <v>100</v>
      </c>
      <c r="AH92" s="225">
        <v>100</v>
      </c>
      <c r="AI92" s="225">
        <v>100</v>
      </c>
      <c r="AJ92" s="225">
        <v>90</v>
      </c>
      <c r="AK92" s="225">
        <v>100</v>
      </c>
      <c r="AL92" s="225">
        <v>100</v>
      </c>
      <c r="AM92" s="225">
        <v>100</v>
      </c>
      <c r="AN92" s="225">
        <v>91.111111111111114</v>
      </c>
      <c r="AO92" s="225">
        <v>100</v>
      </c>
      <c r="AP92" s="225">
        <v>100</v>
      </c>
      <c r="AQ92" s="225">
        <v>100</v>
      </c>
      <c r="AR92" s="225">
        <v>100</v>
      </c>
      <c r="AS92" s="225">
        <v>100</v>
      </c>
      <c r="AT92" s="225">
        <v>100</v>
      </c>
      <c r="AU92" s="225">
        <v>60</v>
      </c>
      <c r="AV92" s="617">
        <v>100</v>
      </c>
      <c r="AW92" s="616" t="s">
        <v>865</v>
      </c>
      <c r="AX92" s="225">
        <v>93.8</v>
      </c>
      <c r="AY92" s="225">
        <v>100</v>
      </c>
      <c r="AZ92" s="225">
        <v>100</v>
      </c>
      <c r="BA92" s="225">
        <v>100</v>
      </c>
      <c r="BB92" s="225">
        <v>100</v>
      </c>
      <c r="BC92" s="225">
        <v>100</v>
      </c>
      <c r="BD92" s="225">
        <v>100</v>
      </c>
      <c r="BE92" s="225">
        <v>100</v>
      </c>
      <c r="BF92" s="225">
        <v>100</v>
      </c>
      <c r="BG92" s="225">
        <v>90</v>
      </c>
      <c r="BH92" s="225">
        <v>100</v>
      </c>
      <c r="BI92" s="225">
        <v>100</v>
      </c>
      <c r="BJ92" s="225">
        <v>100</v>
      </c>
      <c r="BK92" s="225">
        <v>82.222222222222214</v>
      </c>
      <c r="BL92" s="225">
        <v>90</v>
      </c>
      <c r="BM92" s="225">
        <v>90</v>
      </c>
      <c r="BN92" s="225">
        <v>90</v>
      </c>
      <c r="BO92" s="225">
        <v>100</v>
      </c>
      <c r="BP92" s="225">
        <v>90</v>
      </c>
      <c r="BQ92" s="225">
        <v>100</v>
      </c>
      <c r="BR92" s="225">
        <v>60</v>
      </c>
      <c r="BS92" s="617">
        <v>100</v>
      </c>
    </row>
    <row r="93" spans="1:71" ht="15" hidden="1" customHeight="1">
      <c r="A93" s="66"/>
      <c r="B93" s="76" t="s">
        <v>67</v>
      </c>
      <c r="C93" s="616" t="s">
        <v>864</v>
      </c>
      <c r="D93" s="225">
        <v>96.6</v>
      </c>
      <c r="E93" s="225">
        <v>100</v>
      </c>
      <c r="F93" s="225">
        <v>100</v>
      </c>
      <c r="G93" s="225">
        <v>100</v>
      </c>
      <c r="H93" s="225">
        <v>100</v>
      </c>
      <c r="I93" s="225">
        <v>100</v>
      </c>
      <c r="J93" s="225">
        <v>100</v>
      </c>
      <c r="K93" s="225">
        <v>100</v>
      </c>
      <c r="L93" s="225">
        <v>100</v>
      </c>
      <c r="M93" s="225">
        <v>90</v>
      </c>
      <c r="N93" s="225">
        <v>100</v>
      </c>
      <c r="O93" s="225">
        <v>100</v>
      </c>
      <c r="P93" s="225">
        <v>100</v>
      </c>
      <c r="Q93" s="225">
        <v>81.111111111111114</v>
      </c>
      <c r="R93" s="225">
        <v>100</v>
      </c>
      <c r="S93" s="225">
        <v>100</v>
      </c>
      <c r="T93" s="225">
        <v>100</v>
      </c>
      <c r="U93" s="225">
        <v>100</v>
      </c>
      <c r="V93" s="225">
        <v>100</v>
      </c>
      <c r="W93" s="225">
        <v>100</v>
      </c>
      <c r="X93" s="225">
        <v>70</v>
      </c>
      <c r="Y93" s="617">
        <v>100</v>
      </c>
      <c r="Z93" s="616" t="s">
        <v>865</v>
      </c>
      <c r="AA93" s="225">
        <v>97.9</v>
      </c>
      <c r="AB93" s="225">
        <v>100</v>
      </c>
      <c r="AC93" s="225">
        <v>100</v>
      </c>
      <c r="AD93" s="225">
        <v>100</v>
      </c>
      <c r="AE93" s="225">
        <v>100</v>
      </c>
      <c r="AF93" s="225">
        <v>100</v>
      </c>
      <c r="AG93" s="225">
        <v>100</v>
      </c>
      <c r="AH93" s="225">
        <v>100</v>
      </c>
      <c r="AI93" s="225">
        <v>100</v>
      </c>
      <c r="AJ93" s="225">
        <v>90</v>
      </c>
      <c r="AK93" s="225">
        <v>100</v>
      </c>
      <c r="AL93" s="225">
        <v>100</v>
      </c>
      <c r="AM93" s="225">
        <v>100</v>
      </c>
      <c r="AN93" s="225">
        <v>91.111111111111114</v>
      </c>
      <c r="AO93" s="225">
        <v>100</v>
      </c>
      <c r="AP93" s="225">
        <v>100</v>
      </c>
      <c r="AQ93" s="225">
        <v>100</v>
      </c>
      <c r="AR93" s="225">
        <v>100</v>
      </c>
      <c r="AS93" s="225">
        <v>100</v>
      </c>
      <c r="AT93" s="225">
        <v>100</v>
      </c>
      <c r="AU93" s="225">
        <v>80</v>
      </c>
      <c r="AV93" s="617">
        <v>100</v>
      </c>
      <c r="AW93" s="616" t="s">
        <v>865</v>
      </c>
      <c r="AX93" s="225">
        <v>95.3</v>
      </c>
      <c r="AY93" s="225">
        <v>100</v>
      </c>
      <c r="AZ93" s="225">
        <v>100</v>
      </c>
      <c r="BA93" s="225">
        <v>100</v>
      </c>
      <c r="BB93" s="225">
        <v>100</v>
      </c>
      <c r="BC93" s="225">
        <v>100</v>
      </c>
      <c r="BD93" s="225">
        <v>100</v>
      </c>
      <c r="BE93" s="225">
        <v>100</v>
      </c>
      <c r="BF93" s="225">
        <v>100</v>
      </c>
      <c r="BG93" s="225">
        <v>90</v>
      </c>
      <c r="BH93" s="225">
        <v>100</v>
      </c>
      <c r="BI93" s="225">
        <v>100</v>
      </c>
      <c r="BJ93" s="225">
        <v>100</v>
      </c>
      <c r="BK93" s="225">
        <v>71.111111111111114</v>
      </c>
      <c r="BL93" s="225">
        <v>100</v>
      </c>
      <c r="BM93" s="225">
        <v>100</v>
      </c>
      <c r="BN93" s="225">
        <v>100</v>
      </c>
      <c r="BO93" s="225">
        <v>100</v>
      </c>
      <c r="BP93" s="225">
        <v>100</v>
      </c>
      <c r="BQ93" s="225">
        <v>100</v>
      </c>
      <c r="BR93" s="225">
        <v>60</v>
      </c>
      <c r="BS93" s="617">
        <v>100</v>
      </c>
    </row>
    <row r="94" spans="1:71" ht="15" hidden="1" customHeight="1">
      <c r="A94" s="66"/>
      <c r="B94" s="76" t="s">
        <v>68</v>
      </c>
      <c r="C94" s="616" t="s">
        <v>864</v>
      </c>
      <c r="D94" s="225">
        <v>100</v>
      </c>
      <c r="E94" s="225">
        <v>100</v>
      </c>
      <c r="F94" s="225">
        <v>100</v>
      </c>
      <c r="G94" s="225">
        <v>100</v>
      </c>
      <c r="H94" s="225">
        <v>100</v>
      </c>
      <c r="I94" s="225">
        <v>100</v>
      </c>
      <c r="J94" s="225">
        <v>100</v>
      </c>
      <c r="K94" s="225">
        <v>100</v>
      </c>
      <c r="L94" s="225">
        <v>100</v>
      </c>
      <c r="M94" s="225">
        <v>100</v>
      </c>
      <c r="N94" s="225">
        <v>100</v>
      </c>
      <c r="O94" s="225">
        <v>100</v>
      </c>
      <c r="P94" s="225">
        <v>100</v>
      </c>
      <c r="Q94" s="225">
        <v>100</v>
      </c>
      <c r="R94" s="225">
        <v>100</v>
      </c>
      <c r="S94" s="225">
        <v>100</v>
      </c>
      <c r="T94" s="225">
        <v>100</v>
      </c>
      <c r="U94" s="225">
        <v>100</v>
      </c>
      <c r="V94" s="225">
        <v>100</v>
      </c>
      <c r="W94" s="225">
        <v>100</v>
      </c>
      <c r="X94" s="225">
        <v>100</v>
      </c>
      <c r="Y94" s="617">
        <v>100</v>
      </c>
      <c r="Z94" s="616" t="s">
        <v>865</v>
      </c>
      <c r="AA94" s="225">
        <v>100</v>
      </c>
      <c r="AB94" s="225">
        <v>100</v>
      </c>
      <c r="AC94" s="225">
        <v>100</v>
      </c>
      <c r="AD94" s="225">
        <v>100</v>
      </c>
      <c r="AE94" s="225">
        <v>100</v>
      </c>
      <c r="AF94" s="225">
        <v>100</v>
      </c>
      <c r="AG94" s="225">
        <v>100</v>
      </c>
      <c r="AH94" s="225">
        <v>100</v>
      </c>
      <c r="AI94" s="225">
        <v>100</v>
      </c>
      <c r="AJ94" s="225">
        <v>100</v>
      </c>
      <c r="AK94" s="225">
        <v>100</v>
      </c>
      <c r="AL94" s="225">
        <v>100</v>
      </c>
      <c r="AM94" s="225">
        <v>100</v>
      </c>
      <c r="AN94" s="225">
        <v>100</v>
      </c>
      <c r="AO94" s="225">
        <v>100</v>
      </c>
      <c r="AP94" s="225">
        <v>100</v>
      </c>
      <c r="AQ94" s="225">
        <v>100</v>
      </c>
      <c r="AR94" s="225">
        <v>100</v>
      </c>
      <c r="AS94" s="225">
        <v>100</v>
      </c>
      <c r="AT94" s="225">
        <v>100</v>
      </c>
      <c r="AU94" s="225">
        <v>100</v>
      </c>
      <c r="AV94" s="617">
        <v>100</v>
      </c>
      <c r="AW94" s="616" t="s">
        <v>865</v>
      </c>
      <c r="AX94" s="225">
        <v>100</v>
      </c>
      <c r="AY94" s="225">
        <v>100</v>
      </c>
      <c r="AZ94" s="225">
        <v>100</v>
      </c>
      <c r="BA94" s="225">
        <v>100</v>
      </c>
      <c r="BB94" s="225">
        <v>100</v>
      </c>
      <c r="BC94" s="225">
        <v>100</v>
      </c>
      <c r="BD94" s="225">
        <v>100</v>
      </c>
      <c r="BE94" s="225">
        <v>100</v>
      </c>
      <c r="BF94" s="225">
        <v>100</v>
      </c>
      <c r="BG94" s="225">
        <v>100</v>
      </c>
      <c r="BH94" s="225">
        <v>100</v>
      </c>
      <c r="BI94" s="225">
        <v>100</v>
      </c>
      <c r="BJ94" s="225">
        <v>100</v>
      </c>
      <c r="BK94" s="225">
        <v>100</v>
      </c>
      <c r="BL94" s="225">
        <v>100</v>
      </c>
      <c r="BM94" s="225">
        <v>100</v>
      </c>
      <c r="BN94" s="225">
        <v>100</v>
      </c>
      <c r="BO94" s="225">
        <v>100</v>
      </c>
      <c r="BP94" s="225">
        <v>100</v>
      </c>
      <c r="BQ94" s="225">
        <v>100</v>
      </c>
      <c r="BR94" s="225">
        <v>100</v>
      </c>
      <c r="BS94" s="617">
        <v>100</v>
      </c>
    </row>
    <row r="95" spans="1:71" ht="15" hidden="1" customHeight="1">
      <c r="A95" s="66"/>
      <c r="B95" s="76" t="s">
        <v>71</v>
      </c>
      <c r="C95" s="616" t="s">
        <v>864</v>
      </c>
      <c r="D95" s="225">
        <v>94.5</v>
      </c>
      <c r="E95" s="225">
        <v>100</v>
      </c>
      <c r="F95" s="225">
        <v>100</v>
      </c>
      <c r="G95" s="225">
        <v>100</v>
      </c>
      <c r="H95" s="225">
        <v>100</v>
      </c>
      <c r="I95" s="225">
        <v>100</v>
      </c>
      <c r="J95" s="225">
        <v>100</v>
      </c>
      <c r="K95" s="225">
        <v>100</v>
      </c>
      <c r="L95" s="225">
        <v>100</v>
      </c>
      <c r="M95" s="225">
        <v>100</v>
      </c>
      <c r="N95" s="225">
        <v>100</v>
      </c>
      <c r="O95" s="225">
        <v>100</v>
      </c>
      <c r="P95" s="225">
        <v>100</v>
      </c>
      <c r="Q95" s="225">
        <v>66.666666666666657</v>
      </c>
      <c r="R95" s="225">
        <v>100</v>
      </c>
      <c r="S95" s="225">
        <v>100</v>
      </c>
      <c r="T95" s="225">
        <v>100</v>
      </c>
      <c r="U95" s="225">
        <v>100</v>
      </c>
      <c r="V95" s="225">
        <v>100</v>
      </c>
      <c r="W95" s="225">
        <v>100</v>
      </c>
      <c r="X95" s="225">
        <v>50</v>
      </c>
      <c r="Y95" s="617">
        <v>90</v>
      </c>
      <c r="Z95" s="616" t="s">
        <v>865</v>
      </c>
      <c r="AA95" s="225">
        <v>94</v>
      </c>
      <c r="AB95" s="225">
        <v>100</v>
      </c>
      <c r="AC95" s="225">
        <v>100</v>
      </c>
      <c r="AD95" s="225">
        <v>100</v>
      </c>
      <c r="AE95" s="225">
        <v>100</v>
      </c>
      <c r="AF95" s="225">
        <v>100</v>
      </c>
      <c r="AG95" s="225">
        <v>100</v>
      </c>
      <c r="AH95" s="225">
        <v>100</v>
      </c>
      <c r="AI95" s="225">
        <v>100</v>
      </c>
      <c r="AJ95" s="225">
        <v>100</v>
      </c>
      <c r="AK95" s="225">
        <v>100</v>
      </c>
      <c r="AL95" s="225">
        <v>100</v>
      </c>
      <c r="AM95" s="225">
        <v>100</v>
      </c>
      <c r="AN95" s="225">
        <v>71.111111111111114</v>
      </c>
      <c r="AO95" s="225">
        <v>100</v>
      </c>
      <c r="AP95" s="225">
        <v>100</v>
      </c>
      <c r="AQ95" s="225">
        <v>100</v>
      </c>
      <c r="AR95" s="225">
        <v>100</v>
      </c>
      <c r="AS95" s="225">
        <v>100</v>
      </c>
      <c r="AT95" s="225">
        <v>100</v>
      </c>
      <c r="AU95" s="225">
        <v>40</v>
      </c>
      <c r="AV95" s="617">
        <v>80</v>
      </c>
      <c r="AW95" s="616" t="s">
        <v>865</v>
      </c>
      <c r="AX95" s="225">
        <v>95</v>
      </c>
      <c r="AY95" s="225">
        <v>100</v>
      </c>
      <c r="AZ95" s="225">
        <v>100</v>
      </c>
      <c r="BA95" s="225">
        <v>100</v>
      </c>
      <c r="BB95" s="225">
        <v>100</v>
      </c>
      <c r="BC95" s="225">
        <v>100</v>
      </c>
      <c r="BD95" s="225">
        <v>100</v>
      </c>
      <c r="BE95" s="225">
        <v>100</v>
      </c>
      <c r="BF95" s="225">
        <v>100</v>
      </c>
      <c r="BG95" s="225">
        <v>100</v>
      </c>
      <c r="BH95" s="225">
        <v>100</v>
      </c>
      <c r="BI95" s="225">
        <v>100</v>
      </c>
      <c r="BJ95" s="225">
        <v>100</v>
      </c>
      <c r="BK95" s="225">
        <v>62.222222222222214</v>
      </c>
      <c r="BL95" s="225">
        <v>100</v>
      </c>
      <c r="BM95" s="225">
        <v>100</v>
      </c>
      <c r="BN95" s="225">
        <v>100</v>
      </c>
      <c r="BO95" s="225">
        <v>100</v>
      </c>
      <c r="BP95" s="225">
        <v>100</v>
      </c>
      <c r="BQ95" s="225">
        <v>100</v>
      </c>
      <c r="BR95" s="225">
        <v>60</v>
      </c>
      <c r="BS95" s="617">
        <v>100</v>
      </c>
    </row>
    <row r="96" spans="1:71" ht="15" hidden="1" customHeight="1">
      <c r="A96" s="66"/>
      <c r="B96" s="76" t="s">
        <v>74</v>
      </c>
      <c r="C96" s="616" t="s">
        <v>864</v>
      </c>
      <c r="D96" s="225">
        <v>97.6</v>
      </c>
      <c r="E96" s="225">
        <v>100</v>
      </c>
      <c r="F96" s="225">
        <v>100</v>
      </c>
      <c r="G96" s="225">
        <v>100</v>
      </c>
      <c r="H96" s="225">
        <v>100</v>
      </c>
      <c r="I96" s="225">
        <v>100</v>
      </c>
      <c r="J96" s="225">
        <v>100</v>
      </c>
      <c r="K96" s="225">
        <v>100</v>
      </c>
      <c r="L96" s="225">
        <v>100</v>
      </c>
      <c r="M96" s="225">
        <v>100</v>
      </c>
      <c r="N96" s="225">
        <v>100</v>
      </c>
      <c r="O96" s="225">
        <v>100</v>
      </c>
      <c r="P96" s="225">
        <v>100</v>
      </c>
      <c r="Q96" s="225">
        <v>86.666666666666657</v>
      </c>
      <c r="R96" s="225">
        <v>100</v>
      </c>
      <c r="S96" s="225">
        <v>100</v>
      </c>
      <c r="T96" s="225">
        <v>100</v>
      </c>
      <c r="U96" s="225">
        <v>100</v>
      </c>
      <c r="V96" s="225">
        <v>100</v>
      </c>
      <c r="W96" s="225">
        <v>100</v>
      </c>
      <c r="X96" s="225">
        <v>70</v>
      </c>
      <c r="Y96" s="617">
        <v>100</v>
      </c>
      <c r="Z96" s="616" t="s">
        <v>865</v>
      </c>
      <c r="AA96" s="225">
        <v>96.8</v>
      </c>
      <c r="AB96" s="225">
        <v>100</v>
      </c>
      <c r="AC96" s="225">
        <v>100</v>
      </c>
      <c r="AD96" s="225">
        <v>100</v>
      </c>
      <c r="AE96" s="225">
        <v>100</v>
      </c>
      <c r="AF96" s="225">
        <v>100</v>
      </c>
      <c r="AG96" s="225">
        <v>100</v>
      </c>
      <c r="AH96" s="225">
        <v>100</v>
      </c>
      <c r="AI96" s="225">
        <v>100</v>
      </c>
      <c r="AJ96" s="225">
        <v>100</v>
      </c>
      <c r="AK96" s="225">
        <v>100</v>
      </c>
      <c r="AL96" s="225">
        <v>100</v>
      </c>
      <c r="AM96" s="225">
        <v>100</v>
      </c>
      <c r="AN96" s="225">
        <v>82.222222222222214</v>
      </c>
      <c r="AO96" s="225">
        <v>100</v>
      </c>
      <c r="AP96" s="225">
        <v>100</v>
      </c>
      <c r="AQ96" s="225">
        <v>100</v>
      </c>
      <c r="AR96" s="225">
        <v>100</v>
      </c>
      <c r="AS96" s="225">
        <v>100</v>
      </c>
      <c r="AT96" s="225">
        <v>100</v>
      </c>
      <c r="AU96" s="225">
        <v>60</v>
      </c>
      <c r="AV96" s="617">
        <v>100</v>
      </c>
      <c r="AW96" s="616" t="s">
        <v>865</v>
      </c>
      <c r="AX96" s="225">
        <v>98.4</v>
      </c>
      <c r="AY96" s="225">
        <v>100</v>
      </c>
      <c r="AZ96" s="225">
        <v>100</v>
      </c>
      <c r="BA96" s="225">
        <v>100</v>
      </c>
      <c r="BB96" s="225">
        <v>100</v>
      </c>
      <c r="BC96" s="225">
        <v>100</v>
      </c>
      <c r="BD96" s="225">
        <v>100</v>
      </c>
      <c r="BE96" s="225">
        <v>100</v>
      </c>
      <c r="BF96" s="225">
        <v>100</v>
      </c>
      <c r="BG96" s="225">
        <v>100</v>
      </c>
      <c r="BH96" s="225">
        <v>100</v>
      </c>
      <c r="BI96" s="225">
        <v>100</v>
      </c>
      <c r="BJ96" s="225">
        <v>100</v>
      </c>
      <c r="BK96" s="225">
        <v>91.111111111111114</v>
      </c>
      <c r="BL96" s="225">
        <v>100</v>
      </c>
      <c r="BM96" s="225">
        <v>100</v>
      </c>
      <c r="BN96" s="225">
        <v>100</v>
      </c>
      <c r="BO96" s="225">
        <v>100</v>
      </c>
      <c r="BP96" s="225">
        <v>100</v>
      </c>
      <c r="BQ96" s="225">
        <v>100</v>
      </c>
      <c r="BR96" s="225">
        <v>80</v>
      </c>
      <c r="BS96" s="617">
        <v>100</v>
      </c>
    </row>
    <row r="97" spans="1:71" ht="15" hidden="1" customHeight="1">
      <c r="A97" s="66"/>
      <c r="B97" s="76" t="s">
        <v>75</v>
      </c>
      <c r="C97" s="616" t="s">
        <v>864</v>
      </c>
      <c r="D97" s="225">
        <v>95.9</v>
      </c>
      <c r="E97" s="225">
        <v>100</v>
      </c>
      <c r="F97" s="225">
        <v>100</v>
      </c>
      <c r="G97" s="225">
        <v>90</v>
      </c>
      <c r="H97" s="225">
        <v>100</v>
      </c>
      <c r="I97" s="225">
        <v>100</v>
      </c>
      <c r="J97" s="225">
        <v>100</v>
      </c>
      <c r="K97" s="225">
        <v>100</v>
      </c>
      <c r="L97" s="225">
        <v>100</v>
      </c>
      <c r="M97" s="225">
        <v>100</v>
      </c>
      <c r="N97" s="225">
        <v>100</v>
      </c>
      <c r="O97" s="225">
        <v>100</v>
      </c>
      <c r="P97" s="225">
        <v>100</v>
      </c>
      <c r="Q97" s="225">
        <v>80</v>
      </c>
      <c r="R97" s="225">
        <v>100</v>
      </c>
      <c r="S97" s="225">
        <v>100</v>
      </c>
      <c r="T97" s="225">
        <v>100</v>
      </c>
      <c r="U97" s="225">
        <v>100</v>
      </c>
      <c r="V97" s="225">
        <v>100</v>
      </c>
      <c r="W97" s="225">
        <v>100</v>
      </c>
      <c r="X97" s="225">
        <v>80</v>
      </c>
      <c r="Y97" s="617">
        <v>80</v>
      </c>
      <c r="Z97" s="616" t="s">
        <v>865</v>
      </c>
      <c r="AA97" s="225">
        <v>94.1</v>
      </c>
      <c r="AB97" s="225">
        <v>100</v>
      </c>
      <c r="AC97" s="225">
        <v>100</v>
      </c>
      <c r="AD97" s="225">
        <v>90</v>
      </c>
      <c r="AE97" s="225">
        <v>100</v>
      </c>
      <c r="AF97" s="225">
        <v>100</v>
      </c>
      <c r="AG97" s="225">
        <v>100</v>
      </c>
      <c r="AH97" s="225">
        <v>100</v>
      </c>
      <c r="AI97" s="225">
        <v>100</v>
      </c>
      <c r="AJ97" s="225">
        <v>100</v>
      </c>
      <c r="AK97" s="225">
        <v>100</v>
      </c>
      <c r="AL97" s="225">
        <v>100</v>
      </c>
      <c r="AM97" s="225">
        <v>100</v>
      </c>
      <c r="AN97" s="225">
        <v>60</v>
      </c>
      <c r="AO97" s="225">
        <v>100</v>
      </c>
      <c r="AP97" s="225">
        <v>100</v>
      </c>
      <c r="AQ97" s="225">
        <v>100</v>
      </c>
      <c r="AR97" s="225">
        <v>100</v>
      </c>
      <c r="AS97" s="225">
        <v>100</v>
      </c>
      <c r="AT97" s="225">
        <v>100</v>
      </c>
      <c r="AU97" s="225">
        <v>80</v>
      </c>
      <c r="AV97" s="617">
        <v>80</v>
      </c>
      <c r="AW97" s="616" t="s">
        <v>865</v>
      </c>
      <c r="AX97" s="225">
        <v>97.7</v>
      </c>
      <c r="AY97" s="225">
        <v>100</v>
      </c>
      <c r="AZ97" s="225">
        <v>100</v>
      </c>
      <c r="BA97" s="225">
        <v>90</v>
      </c>
      <c r="BB97" s="225">
        <v>100</v>
      </c>
      <c r="BC97" s="225">
        <v>100</v>
      </c>
      <c r="BD97" s="225">
        <v>100</v>
      </c>
      <c r="BE97" s="225">
        <v>100</v>
      </c>
      <c r="BF97" s="225">
        <v>100</v>
      </c>
      <c r="BG97" s="225">
        <v>100</v>
      </c>
      <c r="BH97" s="225">
        <v>100</v>
      </c>
      <c r="BI97" s="225">
        <v>100</v>
      </c>
      <c r="BJ97" s="225">
        <v>100</v>
      </c>
      <c r="BK97" s="225">
        <v>100</v>
      </c>
      <c r="BL97" s="225">
        <v>100</v>
      </c>
      <c r="BM97" s="225">
        <v>100</v>
      </c>
      <c r="BN97" s="225">
        <v>100</v>
      </c>
      <c r="BO97" s="225">
        <v>100</v>
      </c>
      <c r="BP97" s="225">
        <v>100</v>
      </c>
      <c r="BQ97" s="225">
        <v>100</v>
      </c>
      <c r="BR97" s="225">
        <v>80</v>
      </c>
      <c r="BS97" s="617">
        <v>80</v>
      </c>
    </row>
    <row r="98" spans="1:71" ht="15" hidden="1" customHeight="1">
      <c r="A98" s="66"/>
      <c r="B98" s="76" t="s">
        <v>77</v>
      </c>
      <c r="C98" s="616" t="s">
        <v>864</v>
      </c>
      <c r="D98" s="225">
        <v>96.9</v>
      </c>
      <c r="E98" s="225">
        <v>90</v>
      </c>
      <c r="F98" s="225">
        <v>100</v>
      </c>
      <c r="G98" s="225">
        <v>100</v>
      </c>
      <c r="H98" s="225">
        <v>100</v>
      </c>
      <c r="I98" s="225">
        <v>100</v>
      </c>
      <c r="J98" s="225">
        <v>100</v>
      </c>
      <c r="K98" s="225">
        <v>100</v>
      </c>
      <c r="L98" s="225">
        <v>100</v>
      </c>
      <c r="M98" s="225">
        <v>100</v>
      </c>
      <c r="N98" s="225">
        <v>100</v>
      </c>
      <c r="O98" s="225">
        <v>100</v>
      </c>
      <c r="P98" s="225">
        <v>100</v>
      </c>
      <c r="Q98" s="225">
        <v>85.555555555555557</v>
      </c>
      <c r="R98" s="225">
        <v>100</v>
      </c>
      <c r="S98" s="225">
        <v>100</v>
      </c>
      <c r="T98" s="225">
        <v>100</v>
      </c>
      <c r="U98" s="225">
        <v>100</v>
      </c>
      <c r="V98" s="225">
        <v>100</v>
      </c>
      <c r="W98" s="225">
        <v>100</v>
      </c>
      <c r="X98" s="225">
        <v>80</v>
      </c>
      <c r="Y98" s="617">
        <v>90</v>
      </c>
      <c r="Z98" s="616" t="s">
        <v>865</v>
      </c>
      <c r="AA98" s="225">
        <v>96.9</v>
      </c>
      <c r="AB98" s="225">
        <v>90</v>
      </c>
      <c r="AC98" s="225">
        <v>100</v>
      </c>
      <c r="AD98" s="225">
        <v>100</v>
      </c>
      <c r="AE98" s="225">
        <v>100</v>
      </c>
      <c r="AF98" s="225">
        <v>100</v>
      </c>
      <c r="AG98" s="225">
        <v>100</v>
      </c>
      <c r="AH98" s="225">
        <v>100</v>
      </c>
      <c r="AI98" s="225">
        <v>100</v>
      </c>
      <c r="AJ98" s="225">
        <v>100</v>
      </c>
      <c r="AK98" s="225">
        <v>100</v>
      </c>
      <c r="AL98" s="225">
        <v>100</v>
      </c>
      <c r="AM98" s="225">
        <v>100</v>
      </c>
      <c r="AN98" s="225">
        <v>91.111111111111114</v>
      </c>
      <c r="AO98" s="225">
        <v>100</v>
      </c>
      <c r="AP98" s="225">
        <v>100</v>
      </c>
      <c r="AQ98" s="225">
        <v>100</v>
      </c>
      <c r="AR98" s="225">
        <v>100</v>
      </c>
      <c r="AS98" s="225">
        <v>100</v>
      </c>
      <c r="AT98" s="225">
        <v>100</v>
      </c>
      <c r="AU98" s="225">
        <v>80</v>
      </c>
      <c r="AV98" s="617">
        <v>80</v>
      </c>
      <c r="AW98" s="616" t="s">
        <v>865</v>
      </c>
      <c r="AX98" s="225">
        <v>96.9</v>
      </c>
      <c r="AY98" s="225">
        <v>90</v>
      </c>
      <c r="AZ98" s="225">
        <v>100</v>
      </c>
      <c r="BA98" s="225">
        <v>100</v>
      </c>
      <c r="BB98" s="225">
        <v>100</v>
      </c>
      <c r="BC98" s="225">
        <v>100</v>
      </c>
      <c r="BD98" s="225">
        <v>100</v>
      </c>
      <c r="BE98" s="225">
        <v>100</v>
      </c>
      <c r="BF98" s="225">
        <v>100</v>
      </c>
      <c r="BG98" s="225">
        <v>100</v>
      </c>
      <c r="BH98" s="225">
        <v>100</v>
      </c>
      <c r="BI98" s="225">
        <v>100</v>
      </c>
      <c r="BJ98" s="225">
        <v>100</v>
      </c>
      <c r="BK98" s="225">
        <v>80</v>
      </c>
      <c r="BL98" s="225">
        <v>100</v>
      </c>
      <c r="BM98" s="225">
        <v>100</v>
      </c>
      <c r="BN98" s="225">
        <v>100</v>
      </c>
      <c r="BO98" s="225">
        <v>100</v>
      </c>
      <c r="BP98" s="225">
        <v>100</v>
      </c>
      <c r="BQ98" s="225">
        <v>100</v>
      </c>
      <c r="BR98" s="225">
        <v>80</v>
      </c>
      <c r="BS98" s="617">
        <v>100</v>
      </c>
    </row>
    <row r="99" spans="1:71" ht="15" hidden="1" customHeight="1">
      <c r="A99" s="66"/>
      <c r="B99" s="76" t="s">
        <v>79</v>
      </c>
      <c r="C99" s="616" t="s">
        <v>864</v>
      </c>
      <c r="D99" s="225">
        <v>98.2</v>
      </c>
      <c r="E99" s="225">
        <v>100</v>
      </c>
      <c r="F99" s="225">
        <v>100</v>
      </c>
      <c r="G99" s="225">
        <v>100</v>
      </c>
      <c r="H99" s="225">
        <v>100</v>
      </c>
      <c r="I99" s="225">
        <v>100</v>
      </c>
      <c r="J99" s="225">
        <v>100</v>
      </c>
      <c r="K99" s="225">
        <v>100</v>
      </c>
      <c r="L99" s="225">
        <v>100</v>
      </c>
      <c r="M99" s="225">
        <v>100</v>
      </c>
      <c r="N99" s="225">
        <v>100</v>
      </c>
      <c r="O99" s="225">
        <v>100</v>
      </c>
      <c r="P99" s="225">
        <v>100</v>
      </c>
      <c r="Q99" s="225">
        <v>90</v>
      </c>
      <c r="R99" s="225">
        <v>100</v>
      </c>
      <c r="S99" s="225">
        <v>100</v>
      </c>
      <c r="T99" s="225">
        <v>100</v>
      </c>
      <c r="U99" s="225">
        <v>100</v>
      </c>
      <c r="V99" s="225">
        <v>100</v>
      </c>
      <c r="W99" s="225">
        <v>100</v>
      </c>
      <c r="X99" s="225">
        <v>90</v>
      </c>
      <c r="Y99" s="617">
        <v>90</v>
      </c>
      <c r="Z99" s="616" t="s">
        <v>865</v>
      </c>
      <c r="AA99" s="225">
        <v>100</v>
      </c>
      <c r="AB99" s="225">
        <v>100</v>
      </c>
      <c r="AC99" s="225">
        <v>100</v>
      </c>
      <c r="AD99" s="225">
        <v>100</v>
      </c>
      <c r="AE99" s="225">
        <v>100</v>
      </c>
      <c r="AF99" s="225">
        <v>100</v>
      </c>
      <c r="AG99" s="225">
        <v>100</v>
      </c>
      <c r="AH99" s="225">
        <v>100</v>
      </c>
      <c r="AI99" s="225">
        <v>100</v>
      </c>
      <c r="AJ99" s="225">
        <v>100</v>
      </c>
      <c r="AK99" s="225">
        <v>100</v>
      </c>
      <c r="AL99" s="225">
        <v>100</v>
      </c>
      <c r="AM99" s="225">
        <v>100</v>
      </c>
      <c r="AN99" s="225">
        <v>100</v>
      </c>
      <c r="AO99" s="225">
        <v>100</v>
      </c>
      <c r="AP99" s="225">
        <v>100</v>
      </c>
      <c r="AQ99" s="225">
        <v>100</v>
      </c>
      <c r="AR99" s="225">
        <v>100</v>
      </c>
      <c r="AS99" s="225">
        <v>100</v>
      </c>
      <c r="AT99" s="225">
        <v>100</v>
      </c>
      <c r="AU99" s="225">
        <v>100</v>
      </c>
      <c r="AV99" s="617">
        <v>100</v>
      </c>
      <c r="AW99" s="616" t="s">
        <v>865</v>
      </c>
      <c r="AX99" s="225">
        <v>96.4</v>
      </c>
      <c r="AY99" s="225">
        <v>100</v>
      </c>
      <c r="AZ99" s="225">
        <v>100</v>
      </c>
      <c r="BA99" s="225">
        <v>100</v>
      </c>
      <c r="BB99" s="225">
        <v>100</v>
      </c>
      <c r="BC99" s="225">
        <v>100</v>
      </c>
      <c r="BD99" s="225">
        <v>100</v>
      </c>
      <c r="BE99" s="225">
        <v>100</v>
      </c>
      <c r="BF99" s="225">
        <v>100</v>
      </c>
      <c r="BG99" s="225">
        <v>100</v>
      </c>
      <c r="BH99" s="225">
        <v>100</v>
      </c>
      <c r="BI99" s="225">
        <v>100</v>
      </c>
      <c r="BJ99" s="225">
        <v>100</v>
      </c>
      <c r="BK99" s="225">
        <v>80</v>
      </c>
      <c r="BL99" s="225">
        <v>100</v>
      </c>
      <c r="BM99" s="225">
        <v>100</v>
      </c>
      <c r="BN99" s="225">
        <v>100</v>
      </c>
      <c r="BO99" s="225">
        <v>100</v>
      </c>
      <c r="BP99" s="225">
        <v>100</v>
      </c>
      <c r="BQ99" s="225">
        <v>100</v>
      </c>
      <c r="BR99" s="225">
        <v>80</v>
      </c>
      <c r="BS99" s="617">
        <v>80</v>
      </c>
    </row>
    <row r="100" spans="1:71" ht="15" hidden="1" customHeight="1">
      <c r="A100" s="66"/>
      <c r="B100" s="76" t="s">
        <v>80</v>
      </c>
      <c r="C100" s="616" t="s">
        <v>864</v>
      </c>
      <c r="D100" s="225">
        <v>98</v>
      </c>
      <c r="E100" s="225">
        <v>100</v>
      </c>
      <c r="F100" s="225">
        <v>100</v>
      </c>
      <c r="G100" s="225">
        <v>100</v>
      </c>
      <c r="H100" s="225">
        <v>100</v>
      </c>
      <c r="I100" s="225">
        <v>100</v>
      </c>
      <c r="J100" s="225">
        <v>100</v>
      </c>
      <c r="K100" s="225">
        <v>100</v>
      </c>
      <c r="L100" s="225">
        <v>100</v>
      </c>
      <c r="M100" s="225">
        <v>100</v>
      </c>
      <c r="N100" s="225">
        <v>100</v>
      </c>
      <c r="O100" s="225">
        <v>100</v>
      </c>
      <c r="P100" s="225">
        <v>100</v>
      </c>
      <c r="Q100" s="225">
        <v>86.666666666666657</v>
      </c>
      <c r="R100" s="225">
        <v>100</v>
      </c>
      <c r="S100" s="225">
        <v>100</v>
      </c>
      <c r="T100" s="225">
        <v>100</v>
      </c>
      <c r="U100" s="225">
        <v>100</v>
      </c>
      <c r="V100" s="225">
        <v>100</v>
      </c>
      <c r="W100" s="225">
        <v>100</v>
      </c>
      <c r="X100" s="225">
        <v>80</v>
      </c>
      <c r="Y100" s="617">
        <v>100</v>
      </c>
      <c r="Z100" s="616" t="s">
        <v>865</v>
      </c>
      <c r="AA100" s="225">
        <v>97.6</v>
      </c>
      <c r="AB100" s="225">
        <v>100</v>
      </c>
      <c r="AC100" s="225">
        <v>100</v>
      </c>
      <c r="AD100" s="225">
        <v>100</v>
      </c>
      <c r="AE100" s="225">
        <v>100</v>
      </c>
      <c r="AF100" s="225">
        <v>100</v>
      </c>
      <c r="AG100" s="225">
        <v>100</v>
      </c>
      <c r="AH100" s="225">
        <v>100</v>
      </c>
      <c r="AI100" s="225">
        <v>100</v>
      </c>
      <c r="AJ100" s="225">
        <v>100</v>
      </c>
      <c r="AK100" s="225">
        <v>100</v>
      </c>
      <c r="AL100" s="225">
        <v>100</v>
      </c>
      <c r="AM100" s="225">
        <v>100</v>
      </c>
      <c r="AN100" s="225">
        <v>82.222222222222214</v>
      </c>
      <c r="AO100" s="225">
        <v>100</v>
      </c>
      <c r="AP100" s="225">
        <v>100</v>
      </c>
      <c r="AQ100" s="225">
        <v>100</v>
      </c>
      <c r="AR100" s="225">
        <v>100</v>
      </c>
      <c r="AS100" s="225">
        <v>100</v>
      </c>
      <c r="AT100" s="225">
        <v>100</v>
      </c>
      <c r="AU100" s="225">
        <v>80</v>
      </c>
      <c r="AV100" s="617">
        <v>100</v>
      </c>
      <c r="AW100" s="616" t="s">
        <v>865</v>
      </c>
      <c r="AX100" s="225">
        <v>98.4</v>
      </c>
      <c r="AY100" s="225">
        <v>100</v>
      </c>
      <c r="AZ100" s="225">
        <v>100</v>
      </c>
      <c r="BA100" s="225">
        <v>100</v>
      </c>
      <c r="BB100" s="225">
        <v>100</v>
      </c>
      <c r="BC100" s="225">
        <v>100</v>
      </c>
      <c r="BD100" s="225">
        <v>100</v>
      </c>
      <c r="BE100" s="225">
        <v>100</v>
      </c>
      <c r="BF100" s="225">
        <v>100</v>
      </c>
      <c r="BG100" s="225">
        <v>100</v>
      </c>
      <c r="BH100" s="225">
        <v>100</v>
      </c>
      <c r="BI100" s="225">
        <v>100</v>
      </c>
      <c r="BJ100" s="225">
        <v>100</v>
      </c>
      <c r="BK100" s="225">
        <v>91.111111111111114</v>
      </c>
      <c r="BL100" s="225">
        <v>100</v>
      </c>
      <c r="BM100" s="225">
        <v>100</v>
      </c>
      <c r="BN100" s="225">
        <v>100</v>
      </c>
      <c r="BO100" s="225">
        <v>100</v>
      </c>
      <c r="BP100" s="225">
        <v>100</v>
      </c>
      <c r="BQ100" s="225">
        <v>100</v>
      </c>
      <c r="BR100" s="225">
        <v>80</v>
      </c>
      <c r="BS100" s="617">
        <v>100</v>
      </c>
    </row>
    <row r="101" spans="1:71" ht="15" hidden="1" customHeight="1">
      <c r="A101" s="66"/>
      <c r="B101" s="76" t="s">
        <v>81</v>
      </c>
      <c r="C101" s="616" t="s">
        <v>864</v>
      </c>
      <c r="D101" s="225">
        <v>97.9</v>
      </c>
      <c r="E101" s="225">
        <v>100</v>
      </c>
      <c r="F101" s="225">
        <v>100</v>
      </c>
      <c r="G101" s="225">
        <v>100</v>
      </c>
      <c r="H101" s="225">
        <v>100</v>
      </c>
      <c r="I101" s="225">
        <v>100</v>
      </c>
      <c r="J101" s="225">
        <v>100</v>
      </c>
      <c r="K101" s="225">
        <v>100</v>
      </c>
      <c r="L101" s="225">
        <v>100</v>
      </c>
      <c r="M101" s="225">
        <v>100</v>
      </c>
      <c r="N101" s="225">
        <v>100</v>
      </c>
      <c r="O101" s="225">
        <v>100</v>
      </c>
      <c r="P101" s="225">
        <v>100</v>
      </c>
      <c r="Q101" s="225">
        <v>91.111111111111114</v>
      </c>
      <c r="R101" s="225">
        <v>100</v>
      </c>
      <c r="S101" s="225">
        <v>100</v>
      </c>
      <c r="T101" s="225">
        <v>100</v>
      </c>
      <c r="U101" s="225">
        <v>100</v>
      </c>
      <c r="V101" s="225">
        <v>100</v>
      </c>
      <c r="W101" s="225">
        <v>100</v>
      </c>
      <c r="X101" s="225">
        <v>80</v>
      </c>
      <c r="Y101" s="617">
        <v>90</v>
      </c>
      <c r="Z101" s="616" t="s">
        <v>865</v>
      </c>
      <c r="AA101" s="225">
        <v>98.4</v>
      </c>
      <c r="AB101" s="225">
        <v>100</v>
      </c>
      <c r="AC101" s="225">
        <v>100</v>
      </c>
      <c r="AD101" s="225">
        <v>100</v>
      </c>
      <c r="AE101" s="225">
        <v>100</v>
      </c>
      <c r="AF101" s="225">
        <v>100</v>
      </c>
      <c r="AG101" s="225">
        <v>100</v>
      </c>
      <c r="AH101" s="225">
        <v>100</v>
      </c>
      <c r="AI101" s="225">
        <v>100</v>
      </c>
      <c r="AJ101" s="225">
        <v>100</v>
      </c>
      <c r="AK101" s="225">
        <v>100</v>
      </c>
      <c r="AL101" s="225">
        <v>100</v>
      </c>
      <c r="AM101" s="225">
        <v>100</v>
      </c>
      <c r="AN101" s="225">
        <v>91.111111111111114</v>
      </c>
      <c r="AO101" s="225">
        <v>100</v>
      </c>
      <c r="AP101" s="225">
        <v>100</v>
      </c>
      <c r="AQ101" s="225">
        <v>100</v>
      </c>
      <c r="AR101" s="225">
        <v>100</v>
      </c>
      <c r="AS101" s="225">
        <v>100</v>
      </c>
      <c r="AT101" s="225">
        <v>100</v>
      </c>
      <c r="AU101" s="225">
        <v>80</v>
      </c>
      <c r="AV101" s="617">
        <v>100</v>
      </c>
      <c r="AW101" s="616" t="s">
        <v>865</v>
      </c>
      <c r="AX101" s="225">
        <v>97.4</v>
      </c>
      <c r="AY101" s="225">
        <v>100</v>
      </c>
      <c r="AZ101" s="225">
        <v>100</v>
      </c>
      <c r="BA101" s="225">
        <v>100</v>
      </c>
      <c r="BB101" s="225">
        <v>100</v>
      </c>
      <c r="BC101" s="225">
        <v>100</v>
      </c>
      <c r="BD101" s="225">
        <v>100</v>
      </c>
      <c r="BE101" s="225">
        <v>100</v>
      </c>
      <c r="BF101" s="225">
        <v>100</v>
      </c>
      <c r="BG101" s="225">
        <v>100</v>
      </c>
      <c r="BH101" s="225">
        <v>100</v>
      </c>
      <c r="BI101" s="225">
        <v>100</v>
      </c>
      <c r="BJ101" s="225">
        <v>100</v>
      </c>
      <c r="BK101" s="225">
        <v>91.111111111111114</v>
      </c>
      <c r="BL101" s="225">
        <v>100</v>
      </c>
      <c r="BM101" s="225">
        <v>100</v>
      </c>
      <c r="BN101" s="225">
        <v>100</v>
      </c>
      <c r="BO101" s="225">
        <v>100</v>
      </c>
      <c r="BP101" s="225">
        <v>100</v>
      </c>
      <c r="BQ101" s="225">
        <v>100</v>
      </c>
      <c r="BR101" s="225">
        <v>80</v>
      </c>
      <c r="BS101" s="617">
        <v>80</v>
      </c>
    </row>
    <row r="102" spans="1:71" ht="15" hidden="1" customHeight="1">
      <c r="A102" s="66"/>
      <c r="B102" s="76" t="s">
        <v>82</v>
      </c>
      <c r="C102" s="616" t="s">
        <v>864</v>
      </c>
      <c r="D102" s="225">
        <v>100</v>
      </c>
      <c r="E102" s="225">
        <v>100</v>
      </c>
      <c r="F102" s="225">
        <v>100</v>
      </c>
      <c r="G102" s="225">
        <v>100</v>
      </c>
      <c r="H102" s="225">
        <v>100</v>
      </c>
      <c r="I102" s="225">
        <v>100</v>
      </c>
      <c r="J102" s="225">
        <v>100</v>
      </c>
      <c r="K102" s="225">
        <v>100</v>
      </c>
      <c r="L102" s="225">
        <v>100</v>
      </c>
      <c r="M102" s="225">
        <v>100</v>
      </c>
      <c r="N102" s="225">
        <v>100</v>
      </c>
      <c r="O102" s="225">
        <v>100</v>
      </c>
      <c r="P102" s="225">
        <v>100</v>
      </c>
      <c r="Q102" s="225">
        <v>100</v>
      </c>
      <c r="R102" s="225">
        <v>100</v>
      </c>
      <c r="S102" s="225">
        <v>100</v>
      </c>
      <c r="T102" s="225">
        <v>100</v>
      </c>
      <c r="U102" s="225">
        <v>100</v>
      </c>
      <c r="V102" s="225">
        <v>100</v>
      </c>
      <c r="W102" s="225">
        <v>100</v>
      </c>
      <c r="X102" s="225">
        <v>100</v>
      </c>
      <c r="Y102" s="617">
        <v>100</v>
      </c>
      <c r="Z102" s="616" t="s">
        <v>865</v>
      </c>
      <c r="AA102" s="225">
        <v>100</v>
      </c>
      <c r="AB102" s="225">
        <v>100</v>
      </c>
      <c r="AC102" s="225">
        <v>100</v>
      </c>
      <c r="AD102" s="225">
        <v>100</v>
      </c>
      <c r="AE102" s="225">
        <v>100</v>
      </c>
      <c r="AF102" s="225">
        <v>100</v>
      </c>
      <c r="AG102" s="225">
        <v>100</v>
      </c>
      <c r="AH102" s="225">
        <v>100</v>
      </c>
      <c r="AI102" s="225">
        <v>100</v>
      </c>
      <c r="AJ102" s="225">
        <v>100</v>
      </c>
      <c r="AK102" s="225">
        <v>100</v>
      </c>
      <c r="AL102" s="225">
        <v>100</v>
      </c>
      <c r="AM102" s="225">
        <v>100</v>
      </c>
      <c r="AN102" s="225">
        <v>100</v>
      </c>
      <c r="AO102" s="225">
        <v>100</v>
      </c>
      <c r="AP102" s="225">
        <v>100</v>
      </c>
      <c r="AQ102" s="225">
        <v>100</v>
      </c>
      <c r="AR102" s="225">
        <v>100</v>
      </c>
      <c r="AS102" s="225">
        <v>100</v>
      </c>
      <c r="AT102" s="225">
        <v>100</v>
      </c>
      <c r="AU102" s="225">
        <v>100</v>
      </c>
      <c r="AV102" s="617">
        <v>100</v>
      </c>
      <c r="AW102" s="616" t="s">
        <v>865</v>
      </c>
      <c r="AX102" s="225">
        <v>100</v>
      </c>
      <c r="AY102" s="225">
        <v>100</v>
      </c>
      <c r="AZ102" s="225">
        <v>100</v>
      </c>
      <c r="BA102" s="225">
        <v>100</v>
      </c>
      <c r="BB102" s="225">
        <v>100</v>
      </c>
      <c r="BC102" s="225">
        <v>100</v>
      </c>
      <c r="BD102" s="225">
        <v>100</v>
      </c>
      <c r="BE102" s="225">
        <v>100</v>
      </c>
      <c r="BF102" s="225">
        <v>100</v>
      </c>
      <c r="BG102" s="225">
        <v>100</v>
      </c>
      <c r="BH102" s="225">
        <v>100</v>
      </c>
      <c r="BI102" s="225">
        <v>100</v>
      </c>
      <c r="BJ102" s="225">
        <v>100</v>
      </c>
      <c r="BK102" s="225">
        <v>100</v>
      </c>
      <c r="BL102" s="225">
        <v>100</v>
      </c>
      <c r="BM102" s="225">
        <v>100</v>
      </c>
      <c r="BN102" s="225">
        <v>100</v>
      </c>
      <c r="BO102" s="225">
        <v>100</v>
      </c>
      <c r="BP102" s="225">
        <v>100</v>
      </c>
      <c r="BQ102" s="225">
        <v>100</v>
      </c>
      <c r="BR102" s="225">
        <v>100</v>
      </c>
      <c r="BS102" s="617">
        <v>100</v>
      </c>
    </row>
    <row r="103" spans="1:71" ht="15" hidden="1" customHeight="1">
      <c r="A103" s="66"/>
      <c r="B103" s="76" t="s">
        <v>84</v>
      </c>
      <c r="C103" s="616" t="s">
        <v>864</v>
      </c>
      <c r="D103" s="225">
        <v>94</v>
      </c>
      <c r="E103" s="225">
        <v>100</v>
      </c>
      <c r="F103" s="225">
        <v>100</v>
      </c>
      <c r="G103" s="225">
        <v>100</v>
      </c>
      <c r="H103" s="225">
        <v>100</v>
      </c>
      <c r="I103" s="225">
        <v>100</v>
      </c>
      <c r="J103" s="225">
        <v>100</v>
      </c>
      <c r="K103" s="225">
        <v>100</v>
      </c>
      <c r="L103" s="225">
        <v>100</v>
      </c>
      <c r="M103" s="225">
        <v>100</v>
      </c>
      <c r="N103" s="225">
        <v>100</v>
      </c>
      <c r="O103" s="225">
        <v>100</v>
      </c>
      <c r="P103" s="225">
        <v>100</v>
      </c>
      <c r="Q103" s="225">
        <v>66.666666666666657</v>
      </c>
      <c r="R103" s="225">
        <v>100</v>
      </c>
      <c r="S103" s="225">
        <v>100</v>
      </c>
      <c r="T103" s="225">
        <v>100</v>
      </c>
      <c r="U103" s="225">
        <v>100</v>
      </c>
      <c r="V103" s="225">
        <v>100</v>
      </c>
      <c r="W103" s="225">
        <v>100</v>
      </c>
      <c r="X103" s="225">
        <v>50</v>
      </c>
      <c r="Y103" s="617">
        <v>80</v>
      </c>
      <c r="Z103" s="616" t="s">
        <v>865</v>
      </c>
      <c r="AA103" s="225">
        <v>93.2</v>
      </c>
      <c r="AB103" s="225">
        <v>100</v>
      </c>
      <c r="AC103" s="225">
        <v>100</v>
      </c>
      <c r="AD103" s="225">
        <v>100</v>
      </c>
      <c r="AE103" s="225">
        <v>100</v>
      </c>
      <c r="AF103" s="225">
        <v>100</v>
      </c>
      <c r="AG103" s="225">
        <v>100</v>
      </c>
      <c r="AH103" s="225">
        <v>100</v>
      </c>
      <c r="AI103" s="225">
        <v>100</v>
      </c>
      <c r="AJ103" s="225">
        <v>100</v>
      </c>
      <c r="AK103" s="225">
        <v>100</v>
      </c>
      <c r="AL103" s="225">
        <v>100</v>
      </c>
      <c r="AM103" s="225">
        <v>100</v>
      </c>
      <c r="AN103" s="225">
        <v>62.222222222222214</v>
      </c>
      <c r="AO103" s="225">
        <v>100</v>
      </c>
      <c r="AP103" s="225">
        <v>100</v>
      </c>
      <c r="AQ103" s="225">
        <v>100</v>
      </c>
      <c r="AR103" s="225">
        <v>100</v>
      </c>
      <c r="AS103" s="225">
        <v>100</v>
      </c>
      <c r="AT103" s="225">
        <v>100</v>
      </c>
      <c r="AU103" s="225">
        <v>40</v>
      </c>
      <c r="AV103" s="617">
        <v>80</v>
      </c>
      <c r="AW103" s="616" t="s">
        <v>865</v>
      </c>
      <c r="AX103" s="225">
        <v>94.8</v>
      </c>
      <c r="AY103" s="225">
        <v>100</v>
      </c>
      <c r="AZ103" s="225">
        <v>100</v>
      </c>
      <c r="BA103" s="225">
        <v>100</v>
      </c>
      <c r="BB103" s="225">
        <v>100</v>
      </c>
      <c r="BC103" s="225">
        <v>100</v>
      </c>
      <c r="BD103" s="225">
        <v>100</v>
      </c>
      <c r="BE103" s="225">
        <v>100</v>
      </c>
      <c r="BF103" s="225">
        <v>100</v>
      </c>
      <c r="BG103" s="225">
        <v>100</v>
      </c>
      <c r="BH103" s="225">
        <v>100</v>
      </c>
      <c r="BI103" s="225">
        <v>100</v>
      </c>
      <c r="BJ103" s="225">
        <v>100</v>
      </c>
      <c r="BK103" s="225">
        <v>71.111111111111114</v>
      </c>
      <c r="BL103" s="225">
        <v>100</v>
      </c>
      <c r="BM103" s="225">
        <v>100</v>
      </c>
      <c r="BN103" s="225">
        <v>100</v>
      </c>
      <c r="BO103" s="225">
        <v>100</v>
      </c>
      <c r="BP103" s="225">
        <v>100</v>
      </c>
      <c r="BQ103" s="225">
        <v>100</v>
      </c>
      <c r="BR103" s="225">
        <v>60</v>
      </c>
      <c r="BS103" s="617">
        <v>80</v>
      </c>
    </row>
    <row r="104" spans="1:71" ht="15" hidden="1" customHeight="1">
      <c r="A104" s="66"/>
      <c r="B104" s="76" t="s">
        <v>83</v>
      </c>
      <c r="C104" s="616" t="s">
        <v>864</v>
      </c>
      <c r="D104" s="225">
        <v>99.2</v>
      </c>
      <c r="E104" s="225">
        <v>100</v>
      </c>
      <c r="F104" s="225">
        <v>100</v>
      </c>
      <c r="G104" s="225">
        <v>100</v>
      </c>
      <c r="H104" s="225">
        <v>100</v>
      </c>
      <c r="I104" s="225">
        <v>100</v>
      </c>
      <c r="J104" s="225">
        <v>100</v>
      </c>
      <c r="K104" s="225">
        <v>100</v>
      </c>
      <c r="L104" s="225">
        <v>100</v>
      </c>
      <c r="M104" s="225">
        <v>100</v>
      </c>
      <c r="N104" s="225">
        <v>100</v>
      </c>
      <c r="O104" s="225">
        <v>100</v>
      </c>
      <c r="P104" s="225">
        <v>100</v>
      </c>
      <c r="Q104" s="225">
        <v>95.555555555555557</v>
      </c>
      <c r="R104" s="225">
        <v>100</v>
      </c>
      <c r="S104" s="225">
        <v>100</v>
      </c>
      <c r="T104" s="225">
        <v>100</v>
      </c>
      <c r="U104" s="225">
        <v>100</v>
      </c>
      <c r="V104" s="225">
        <v>100</v>
      </c>
      <c r="W104" s="225">
        <v>100</v>
      </c>
      <c r="X104" s="225">
        <v>90</v>
      </c>
      <c r="Y104" s="617">
        <v>100</v>
      </c>
      <c r="Z104" s="616" t="s">
        <v>865</v>
      </c>
      <c r="AA104" s="225">
        <v>98.4</v>
      </c>
      <c r="AB104" s="225">
        <v>100</v>
      </c>
      <c r="AC104" s="225">
        <v>100</v>
      </c>
      <c r="AD104" s="225">
        <v>100</v>
      </c>
      <c r="AE104" s="225">
        <v>100</v>
      </c>
      <c r="AF104" s="225">
        <v>100</v>
      </c>
      <c r="AG104" s="225">
        <v>100</v>
      </c>
      <c r="AH104" s="225">
        <v>100</v>
      </c>
      <c r="AI104" s="225">
        <v>100</v>
      </c>
      <c r="AJ104" s="225">
        <v>100</v>
      </c>
      <c r="AK104" s="225">
        <v>100</v>
      </c>
      <c r="AL104" s="225">
        <v>100</v>
      </c>
      <c r="AM104" s="225">
        <v>100</v>
      </c>
      <c r="AN104" s="225">
        <v>91.111111111111114</v>
      </c>
      <c r="AO104" s="225">
        <v>100</v>
      </c>
      <c r="AP104" s="225">
        <v>100</v>
      </c>
      <c r="AQ104" s="225">
        <v>100</v>
      </c>
      <c r="AR104" s="225">
        <v>100</v>
      </c>
      <c r="AS104" s="225">
        <v>100</v>
      </c>
      <c r="AT104" s="225">
        <v>100</v>
      </c>
      <c r="AU104" s="225">
        <v>80</v>
      </c>
      <c r="AV104" s="617">
        <v>100</v>
      </c>
      <c r="AW104" s="616" t="s">
        <v>865</v>
      </c>
      <c r="AX104" s="225">
        <v>100</v>
      </c>
      <c r="AY104" s="225">
        <v>100</v>
      </c>
      <c r="AZ104" s="225">
        <v>100</v>
      </c>
      <c r="BA104" s="225">
        <v>100</v>
      </c>
      <c r="BB104" s="225">
        <v>100</v>
      </c>
      <c r="BC104" s="225">
        <v>100</v>
      </c>
      <c r="BD104" s="225">
        <v>100</v>
      </c>
      <c r="BE104" s="225">
        <v>100</v>
      </c>
      <c r="BF104" s="225">
        <v>100</v>
      </c>
      <c r="BG104" s="225">
        <v>100</v>
      </c>
      <c r="BH104" s="225">
        <v>100</v>
      </c>
      <c r="BI104" s="225">
        <v>100</v>
      </c>
      <c r="BJ104" s="225">
        <v>100</v>
      </c>
      <c r="BK104" s="225">
        <v>100</v>
      </c>
      <c r="BL104" s="225">
        <v>100</v>
      </c>
      <c r="BM104" s="225">
        <v>100</v>
      </c>
      <c r="BN104" s="225">
        <v>100</v>
      </c>
      <c r="BO104" s="225">
        <v>100</v>
      </c>
      <c r="BP104" s="225">
        <v>100</v>
      </c>
      <c r="BQ104" s="225">
        <v>100</v>
      </c>
      <c r="BR104" s="225">
        <v>100</v>
      </c>
      <c r="BS104" s="617">
        <v>100</v>
      </c>
    </row>
    <row r="105" spans="1:71" ht="15" hidden="1" customHeight="1">
      <c r="A105" s="66"/>
      <c r="B105" s="76" t="s">
        <v>69</v>
      </c>
      <c r="C105" s="616" t="s">
        <v>864</v>
      </c>
      <c r="D105" s="225">
        <v>97.1</v>
      </c>
      <c r="E105" s="225">
        <v>100</v>
      </c>
      <c r="F105" s="225">
        <v>100</v>
      </c>
      <c r="G105" s="225">
        <v>100</v>
      </c>
      <c r="H105" s="225">
        <v>100</v>
      </c>
      <c r="I105" s="225">
        <v>100</v>
      </c>
      <c r="J105" s="225">
        <v>100</v>
      </c>
      <c r="K105" s="225">
        <v>100</v>
      </c>
      <c r="L105" s="225">
        <v>100</v>
      </c>
      <c r="M105" s="225">
        <v>100</v>
      </c>
      <c r="N105" s="225">
        <v>100</v>
      </c>
      <c r="O105" s="225">
        <v>100</v>
      </c>
      <c r="P105" s="225">
        <v>100</v>
      </c>
      <c r="Q105" s="225">
        <v>81.111111111111114</v>
      </c>
      <c r="R105" s="225">
        <v>100</v>
      </c>
      <c r="S105" s="225">
        <v>100</v>
      </c>
      <c r="T105" s="225">
        <v>100</v>
      </c>
      <c r="U105" s="225">
        <v>100</v>
      </c>
      <c r="V105" s="225">
        <v>100</v>
      </c>
      <c r="W105" s="225">
        <v>100</v>
      </c>
      <c r="X105" s="225">
        <v>70</v>
      </c>
      <c r="Y105" s="617">
        <v>100</v>
      </c>
      <c r="Z105" s="616" t="s">
        <v>865</v>
      </c>
      <c r="AA105" s="225">
        <v>95.8</v>
      </c>
      <c r="AB105" s="225">
        <v>100</v>
      </c>
      <c r="AC105" s="225">
        <v>100</v>
      </c>
      <c r="AD105" s="225">
        <v>100</v>
      </c>
      <c r="AE105" s="225">
        <v>100</v>
      </c>
      <c r="AF105" s="225">
        <v>100</v>
      </c>
      <c r="AG105" s="225">
        <v>100</v>
      </c>
      <c r="AH105" s="225">
        <v>100</v>
      </c>
      <c r="AI105" s="225">
        <v>100</v>
      </c>
      <c r="AJ105" s="225">
        <v>100</v>
      </c>
      <c r="AK105" s="225">
        <v>100</v>
      </c>
      <c r="AL105" s="225">
        <v>100</v>
      </c>
      <c r="AM105" s="225">
        <v>100</v>
      </c>
      <c r="AN105" s="225">
        <v>71.111111111111114</v>
      </c>
      <c r="AO105" s="225">
        <v>100</v>
      </c>
      <c r="AP105" s="225">
        <v>100</v>
      </c>
      <c r="AQ105" s="225">
        <v>100</v>
      </c>
      <c r="AR105" s="225">
        <v>100</v>
      </c>
      <c r="AS105" s="225">
        <v>100</v>
      </c>
      <c r="AT105" s="225">
        <v>100</v>
      </c>
      <c r="AU105" s="225">
        <v>60</v>
      </c>
      <c r="AV105" s="617">
        <v>100</v>
      </c>
      <c r="AW105" s="616" t="s">
        <v>865</v>
      </c>
      <c r="AX105" s="225">
        <v>98.4</v>
      </c>
      <c r="AY105" s="225">
        <v>100</v>
      </c>
      <c r="AZ105" s="225">
        <v>100</v>
      </c>
      <c r="BA105" s="225">
        <v>100</v>
      </c>
      <c r="BB105" s="225">
        <v>100</v>
      </c>
      <c r="BC105" s="225">
        <v>100</v>
      </c>
      <c r="BD105" s="225">
        <v>100</v>
      </c>
      <c r="BE105" s="225">
        <v>100</v>
      </c>
      <c r="BF105" s="225">
        <v>100</v>
      </c>
      <c r="BG105" s="225">
        <v>100</v>
      </c>
      <c r="BH105" s="225">
        <v>100</v>
      </c>
      <c r="BI105" s="225">
        <v>100</v>
      </c>
      <c r="BJ105" s="225">
        <v>100</v>
      </c>
      <c r="BK105" s="225">
        <v>91.111111111111114</v>
      </c>
      <c r="BL105" s="225">
        <v>100</v>
      </c>
      <c r="BM105" s="225">
        <v>100</v>
      </c>
      <c r="BN105" s="225">
        <v>100</v>
      </c>
      <c r="BO105" s="225">
        <v>100</v>
      </c>
      <c r="BP105" s="225">
        <v>100</v>
      </c>
      <c r="BQ105" s="225">
        <v>100</v>
      </c>
      <c r="BR105" s="225">
        <v>80</v>
      </c>
      <c r="BS105" s="617">
        <v>100</v>
      </c>
    </row>
    <row r="106" spans="1:71" ht="15" hidden="1" customHeight="1">
      <c r="A106" s="66"/>
      <c r="B106" s="76" t="s">
        <v>70</v>
      </c>
      <c r="C106" s="616" t="s">
        <v>864</v>
      </c>
      <c r="D106" s="225">
        <v>96.1</v>
      </c>
      <c r="E106" s="225">
        <v>100</v>
      </c>
      <c r="F106" s="225">
        <v>100</v>
      </c>
      <c r="G106" s="225">
        <v>100</v>
      </c>
      <c r="H106" s="225">
        <v>100</v>
      </c>
      <c r="I106" s="225">
        <v>100</v>
      </c>
      <c r="J106" s="225">
        <v>100</v>
      </c>
      <c r="K106" s="225">
        <v>100</v>
      </c>
      <c r="L106" s="225">
        <v>100</v>
      </c>
      <c r="M106" s="225">
        <v>100</v>
      </c>
      <c r="N106" s="225">
        <v>100</v>
      </c>
      <c r="O106" s="225">
        <v>100</v>
      </c>
      <c r="P106" s="225">
        <v>100</v>
      </c>
      <c r="Q106" s="225">
        <v>81.111111111111114</v>
      </c>
      <c r="R106" s="225">
        <v>95</v>
      </c>
      <c r="S106" s="225">
        <v>100</v>
      </c>
      <c r="T106" s="225">
        <v>100</v>
      </c>
      <c r="U106" s="225">
        <v>100</v>
      </c>
      <c r="V106" s="225">
        <v>95</v>
      </c>
      <c r="W106" s="225">
        <v>100</v>
      </c>
      <c r="X106" s="225">
        <v>70</v>
      </c>
      <c r="Y106" s="617">
        <v>90</v>
      </c>
      <c r="Z106" s="616" t="s">
        <v>865</v>
      </c>
      <c r="AA106" s="225">
        <v>97.4</v>
      </c>
      <c r="AB106" s="225">
        <v>100</v>
      </c>
      <c r="AC106" s="225">
        <v>100</v>
      </c>
      <c r="AD106" s="225">
        <v>100</v>
      </c>
      <c r="AE106" s="225">
        <v>100</v>
      </c>
      <c r="AF106" s="225">
        <v>100</v>
      </c>
      <c r="AG106" s="225">
        <v>100</v>
      </c>
      <c r="AH106" s="225">
        <v>100</v>
      </c>
      <c r="AI106" s="225">
        <v>100</v>
      </c>
      <c r="AJ106" s="225">
        <v>100</v>
      </c>
      <c r="AK106" s="225">
        <v>100</v>
      </c>
      <c r="AL106" s="225">
        <v>100</v>
      </c>
      <c r="AM106" s="225">
        <v>100</v>
      </c>
      <c r="AN106" s="225">
        <v>91.111111111111114</v>
      </c>
      <c r="AO106" s="225">
        <v>100</v>
      </c>
      <c r="AP106" s="225">
        <v>100</v>
      </c>
      <c r="AQ106" s="225">
        <v>100</v>
      </c>
      <c r="AR106" s="225">
        <v>100</v>
      </c>
      <c r="AS106" s="225">
        <v>100</v>
      </c>
      <c r="AT106" s="225">
        <v>100</v>
      </c>
      <c r="AU106" s="225">
        <v>80</v>
      </c>
      <c r="AV106" s="617">
        <v>80</v>
      </c>
      <c r="AW106" s="616" t="s">
        <v>865</v>
      </c>
      <c r="AX106" s="225">
        <v>94.8</v>
      </c>
      <c r="AY106" s="225">
        <v>100</v>
      </c>
      <c r="AZ106" s="225">
        <v>100</v>
      </c>
      <c r="BA106" s="225">
        <v>100</v>
      </c>
      <c r="BB106" s="225">
        <v>100</v>
      </c>
      <c r="BC106" s="225">
        <v>100</v>
      </c>
      <c r="BD106" s="225">
        <v>100</v>
      </c>
      <c r="BE106" s="225">
        <v>100</v>
      </c>
      <c r="BF106" s="225">
        <v>100</v>
      </c>
      <c r="BG106" s="225">
        <v>100</v>
      </c>
      <c r="BH106" s="225">
        <v>100</v>
      </c>
      <c r="BI106" s="225">
        <v>100</v>
      </c>
      <c r="BJ106" s="225">
        <v>100</v>
      </c>
      <c r="BK106" s="225">
        <v>71.111111111111114</v>
      </c>
      <c r="BL106" s="225">
        <v>90</v>
      </c>
      <c r="BM106" s="225">
        <v>100</v>
      </c>
      <c r="BN106" s="225">
        <v>100</v>
      </c>
      <c r="BO106" s="225">
        <v>100</v>
      </c>
      <c r="BP106" s="225">
        <v>90</v>
      </c>
      <c r="BQ106" s="225">
        <v>100</v>
      </c>
      <c r="BR106" s="225">
        <v>60</v>
      </c>
      <c r="BS106" s="617">
        <v>100</v>
      </c>
    </row>
    <row r="107" spans="1:71" ht="15" hidden="1" customHeight="1">
      <c r="A107" s="66"/>
      <c r="B107" s="76" t="s">
        <v>72</v>
      </c>
      <c r="C107" s="616" t="s">
        <v>864</v>
      </c>
      <c r="D107" s="225">
        <v>98.6</v>
      </c>
      <c r="E107" s="225">
        <v>100</v>
      </c>
      <c r="F107" s="225">
        <v>100</v>
      </c>
      <c r="G107" s="225">
        <v>100</v>
      </c>
      <c r="H107" s="225">
        <v>100</v>
      </c>
      <c r="I107" s="225">
        <v>100</v>
      </c>
      <c r="J107" s="225">
        <v>100</v>
      </c>
      <c r="K107" s="225">
        <v>100</v>
      </c>
      <c r="L107" s="225">
        <v>100</v>
      </c>
      <c r="M107" s="225">
        <v>100</v>
      </c>
      <c r="N107" s="225">
        <v>100</v>
      </c>
      <c r="O107" s="225">
        <v>100</v>
      </c>
      <c r="P107" s="225">
        <v>100</v>
      </c>
      <c r="Q107" s="225">
        <v>90</v>
      </c>
      <c r="R107" s="225">
        <v>100</v>
      </c>
      <c r="S107" s="225">
        <v>100</v>
      </c>
      <c r="T107" s="225">
        <v>100</v>
      </c>
      <c r="U107" s="225">
        <v>100</v>
      </c>
      <c r="V107" s="225">
        <v>100</v>
      </c>
      <c r="W107" s="225">
        <v>100</v>
      </c>
      <c r="X107" s="225">
        <v>100</v>
      </c>
      <c r="Y107" s="617">
        <v>90</v>
      </c>
      <c r="Z107" s="616" t="s">
        <v>865</v>
      </c>
      <c r="AA107" s="225">
        <v>97.2</v>
      </c>
      <c r="AB107" s="225">
        <v>100</v>
      </c>
      <c r="AC107" s="225">
        <v>100</v>
      </c>
      <c r="AD107" s="225">
        <v>100</v>
      </c>
      <c r="AE107" s="225">
        <v>100</v>
      </c>
      <c r="AF107" s="225">
        <v>100</v>
      </c>
      <c r="AG107" s="225">
        <v>100</v>
      </c>
      <c r="AH107" s="225">
        <v>100</v>
      </c>
      <c r="AI107" s="225">
        <v>100</v>
      </c>
      <c r="AJ107" s="225">
        <v>100</v>
      </c>
      <c r="AK107" s="225">
        <v>100</v>
      </c>
      <c r="AL107" s="225">
        <v>100</v>
      </c>
      <c r="AM107" s="225">
        <v>100</v>
      </c>
      <c r="AN107" s="225">
        <v>80</v>
      </c>
      <c r="AO107" s="225">
        <v>100</v>
      </c>
      <c r="AP107" s="225">
        <v>100</v>
      </c>
      <c r="AQ107" s="225">
        <v>100</v>
      </c>
      <c r="AR107" s="225">
        <v>100</v>
      </c>
      <c r="AS107" s="225">
        <v>100</v>
      </c>
      <c r="AT107" s="225">
        <v>100</v>
      </c>
      <c r="AU107" s="225">
        <v>100</v>
      </c>
      <c r="AV107" s="617">
        <v>80</v>
      </c>
      <c r="AW107" s="616" t="s">
        <v>865</v>
      </c>
      <c r="AX107" s="225">
        <v>100</v>
      </c>
      <c r="AY107" s="225">
        <v>100</v>
      </c>
      <c r="AZ107" s="225">
        <v>100</v>
      </c>
      <c r="BA107" s="225">
        <v>100</v>
      </c>
      <c r="BB107" s="225">
        <v>100</v>
      </c>
      <c r="BC107" s="225">
        <v>100</v>
      </c>
      <c r="BD107" s="225">
        <v>100</v>
      </c>
      <c r="BE107" s="225">
        <v>100</v>
      </c>
      <c r="BF107" s="225">
        <v>100</v>
      </c>
      <c r="BG107" s="225">
        <v>100</v>
      </c>
      <c r="BH107" s="225">
        <v>100</v>
      </c>
      <c r="BI107" s="225">
        <v>100</v>
      </c>
      <c r="BJ107" s="225">
        <v>100</v>
      </c>
      <c r="BK107" s="225">
        <v>100</v>
      </c>
      <c r="BL107" s="225">
        <v>100</v>
      </c>
      <c r="BM107" s="225">
        <v>100</v>
      </c>
      <c r="BN107" s="225">
        <v>100</v>
      </c>
      <c r="BO107" s="225">
        <v>100</v>
      </c>
      <c r="BP107" s="225">
        <v>100</v>
      </c>
      <c r="BQ107" s="225">
        <v>100</v>
      </c>
      <c r="BR107" s="225">
        <v>100</v>
      </c>
      <c r="BS107" s="617">
        <v>100</v>
      </c>
    </row>
    <row r="108" spans="1:71" ht="15" hidden="1" customHeight="1">
      <c r="A108" s="66"/>
      <c r="B108" s="76" t="s">
        <v>73</v>
      </c>
      <c r="C108" s="616" t="s">
        <v>864</v>
      </c>
      <c r="D108" s="225">
        <v>99.2</v>
      </c>
      <c r="E108" s="225">
        <v>100</v>
      </c>
      <c r="F108" s="225">
        <v>100</v>
      </c>
      <c r="G108" s="225">
        <v>100</v>
      </c>
      <c r="H108" s="225">
        <v>100</v>
      </c>
      <c r="I108" s="225">
        <v>100</v>
      </c>
      <c r="J108" s="225">
        <v>100</v>
      </c>
      <c r="K108" s="225">
        <v>100</v>
      </c>
      <c r="L108" s="225">
        <v>100</v>
      </c>
      <c r="M108" s="225">
        <v>100</v>
      </c>
      <c r="N108" s="225">
        <v>100</v>
      </c>
      <c r="O108" s="225">
        <v>100</v>
      </c>
      <c r="P108" s="225">
        <v>100</v>
      </c>
      <c r="Q108" s="225">
        <v>95.555555555555557</v>
      </c>
      <c r="R108" s="225">
        <v>100</v>
      </c>
      <c r="S108" s="225">
        <v>100</v>
      </c>
      <c r="T108" s="225">
        <v>100</v>
      </c>
      <c r="U108" s="225">
        <v>100</v>
      </c>
      <c r="V108" s="225">
        <v>100</v>
      </c>
      <c r="W108" s="225">
        <v>100</v>
      </c>
      <c r="X108" s="225">
        <v>90</v>
      </c>
      <c r="Y108" s="617">
        <v>100</v>
      </c>
      <c r="Z108" s="616" t="s">
        <v>865</v>
      </c>
      <c r="AA108" s="225">
        <v>100</v>
      </c>
      <c r="AB108" s="225">
        <v>100</v>
      </c>
      <c r="AC108" s="225">
        <v>100</v>
      </c>
      <c r="AD108" s="225">
        <v>100</v>
      </c>
      <c r="AE108" s="225">
        <v>100</v>
      </c>
      <c r="AF108" s="225">
        <v>100</v>
      </c>
      <c r="AG108" s="225">
        <v>100</v>
      </c>
      <c r="AH108" s="225">
        <v>100</v>
      </c>
      <c r="AI108" s="225">
        <v>100</v>
      </c>
      <c r="AJ108" s="225">
        <v>100</v>
      </c>
      <c r="AK108" s="225">
        <v>100</v>
      </c>
      <c r="AL108" s="225">
        <v>100</v>
      </c>
      <c r="AM108" s="225">
        <v>100</v>
      </c>
      <c r="AN108" s="225">
        <v>100</v>
      </c>
      <c r="AO108" s="225">
        <v>100</v>
      </c>
      <c r="AP108" s="225">
        <v>100</v>
      </c>
      <c r="AQ108" s="225">
        <v>100</v>
      </c>
      <c r="AR108" s="225">
        <v>100</v>
      </c>
      <c r="AS108" s="225">
        <v>100</v>
      </c>
      <c r="AT108" s="225">
        <v>100</v>
      </c>
      <c r="AU108" s="225">
        <v>100</v>
      </c>
      <c r="AV108" s="617">
        <v>100</v>
      </c>
      <c r="AW108" s="616" t="s">
        <v>865</v>
      </c>
      <c r="AX108" s="225">
        <v>98.4</v>
      </c>
      <c r="AY108" s="225">
        <v>100</v>
      </c>
      <c r="AZ108" s="225">
        <v>100</v>
      </c>
      <c r="BA108" s="225">
        <v>100</v>
      </c>
      <c r="BB108" s="225">
        <v>100</v>
      </c>
      <c r="BC108" s="225">
        <v>100</v>
      </c>
      <c r="BD108" s="225">
        <v>100</v>
      </c>
      <c r="BE108" s="225">
        <v>100</v>
      </c>
      <c r="BF108" s="225">
        <v>100</v>
      </c>
      <c r="BG108" s="225">
        <v>100</v>
      </c>
      <c r="BH108" s="225">
        <v>100</v>
      </c>
      <c r="BI108" s="225">
        <v>100</v>
      </c>
      <c r="BJ108" s="225">
        <v>100</v>
      </c>
      <c r="BK108" s="225">
        <v>91.111111111111114</v>
      </c>
      <c r="BL108" s="225">
        <v>100</v>
      </c>
      <c r="BM108" s="225">
        <v>100</v>
      </c>
      <c r="BN108" s="225">
        <v>100</v>
      </c>
      <c r="BO108" s="225">
        <v>100</v>
      </c>
      <c r="BP108" s="225">
        <v>100</v>
      </c>
      <c r="BQ108" s="225">
        <v>100</v>
      </c>
      <c r="BR108" s="225">
        <v>80</v>
      </c>
      <c r="BS108" s="617">
        <v>100</v>
      </c>
    </row>
    <row r="109" spans="1:71" ht="15" hidden="1" customHeight="1">
      <c r="A109" s="66"/>
      <c r="B109" s="76" t="s">
        <v>76</v>
      </c>
      <c r="C109" s="616" t="s">
        <v>864</v>
      </c>
      <c r="D109" s="225">
        <v>95.8</v>
      </c>
      <c r="E109" s="225">
        <v>100</v>
      </c>
      <c r="F109" s="225">
        <v>100</v>
      </c>
      <c r="G109" s="225">
        <v>90</v>
      </c>
      <c r="H109" s="225">
        <v>100</v>
      </c>
      <c r="I109" s="225">
        <v>100</v>
      </c>
      <c r="J109" s="225">
        <v>100</v>
      </c>
      <c r="K109" s="225">
        <v>100</v>
      </c>
      <c r="L109" s="225">
        <v>100</v>
      </c>
      <c r="M109" s="225">
        <v>100</v>
      </c>
      <c r="N109" s="225">
        <v>100</v>
      </c>
      <c r="O109" s="225">
        <v>100</v>
      </c>
      <c r="P109" s="225">
        <v>100</v>
      </c>
      <c r="Q109" s="225">
        <v>82.222222222222214</v>
      </c>
      <c r="R109" s="225">
        <v>100</v>
      </c>
      <c r="S109" s="225">
        <v>100</v>
      </c>
      <c r="T109" s="225">
        <v>100</v>
      </c>
      <c r="U109" s="225">
        <v>100</v>
      </c>
      <c r="V109" s="225">
        <v>100</v>
      </c>
      <c r="W109" s="225">
        <v>100</v>
      </c>
      <c r="X109" s="225">
        <v>60</v>
      </c>
      <c r="Y109" s="617">
        <v>90</v>
      </c>
      <c r="Z109" s="616" t="s">
        <v>865</v>
      </c>
      <c r="AA109" s="225">
        <v>95.3</v>
      </c>
      <c r="AB109" s="225">
        <v>100</v>
      </c>
      <c r="AC109" s="225">
        <v>100</v>
      </c>
      <c r="AD109" s="225">
        <v>90</v>
      </c>
      <c r="AE109" s="225">
        <v>100</v>
      </c>
      <c r="AF109" s="225">
        <v>100</v>
      </c>
      <c r="AG109" s="225">
        <v>100</v>
      </c>
      <c r="AH109" s="225">
        <v>100</v>
      </c>
      <c r="AI109" s="225">
        <v>100</v>
      </c>
      <c r="AJ109" s="225">
        <v>100</v>
      </c>
      <c r="AK109" s="225">
        <v>100</v>
      </c>
      <c r="AL109" s="225">
        <v>100</v>
      </c>
      <c r="AM109" s="225">
        <v>100</v>
      </c>
      <c r="AN109" s="225">
        <v>82.222222222222214</v>
      </c>
      <c r="AO109" s="225">
        <v>100</v>
      </c>
      <c r="AP109" s="225">
        <v>100</v>
      </c>
      <c r="AQ109" s="225">
        <v>100</v>
      </c>
      <c r="AR109" s="225">
        <v>100</v>
      </c>
      <c r="AS109" s="225">
        <v>100</v>
      </c>
      <c r="AT109" s="225">
        <v>100</v>
      </c>
      <c r="AU109" s="225">
        <v>60</v>
      </c>
      <c r="AV109" s="617">
        <v>80</v>
      </c>
      <c r="AW109" s="616" t="s">
        <v>865</v>
      </c>
      <c r="AX109" s="225">
        <v>96.3</v>
      </c>
      <c r="AY109" s="225">
        <v>100</v>
      </c>
      <c r="AZ109" s="225">
        <v>100</v>
      </c>
      <c r="BA109" s="225">
        <v>90</v>
      </c>
      <c r="BB109" s="225">
        <v>100</v>
      </c>
      <c r="BC109" s="225">
        <v>100</v>
      </c>
      <c r="BD109" s="225">
        <v>100</v>
      </c>
      <c r="BE109" s="225">
        <v>100</v>
      </c>
      <c r="BF109" s="225">
        <v>100</v>
      </c>
      <c r="BG109" s="225">
        <v>100</v>
      </c>
      <c r="BH109" s="225">
        <v>100</v>
      </c>
      <c r="BI109" s="225">
        <v>100</v>
      </c>
      <c r="BJ109" s="225">
        <v>100</v>
      </c>
      <c r="BK109" s="225">
        <v>82.222222222222214</v>
      </c>
      <c r="BL109" s="225">
        <v>100</v>
      </c>
      <c r="BM109" s="225">
        <v>100</v>
      </c>
      <c r="BN109" s="225">
        <v>100</v>
      </c>
      <c r="BO109" s="225">
        <v>100</v>
      </c>
      <c r="BP109" s="225">
        <v>100</v>
      </c>
      <c r="BQ109" s="225">
        <v>100</v>
      </c>
      <c r="BR109" s="225">
        <v>60</v>
      </c>
      <c r="BS109" s="617">
        <v>100</v>
      </c>
    </row>
    <row r="110" spans="1:71" ht="15" hidden="1" customHeight="1">
      <c r="A110" s="66"/>
      <c r="B110" s="76" t="s">
        <v>78</v>
      </c>
      <c r="C110" s="616" t="s">
        <v>864</v>
      </c>
      <c r="D110" s="225">
        <v>98.4</v>
      </c>
      <c r="E110" s="225">
        <v>100</v>
      </c>
      <c r="F110" s="225">
        <v>100</v>
      </c>
      <c r="G110" s="225">
        <v>100</v>
      </c>
      <c r="H110" s="225">
        <v>100</v>
      </c>
      <c r="I110" s="225">
        <v>100</v>
      </c>
      <c r="J110" s="225">
        <v>100</v>
      </c>
      <c r="K110" s="225">
        <v>100</v>
      </c>
      <c r="L110" s="225">
        <v>100</v>
      </c>
      <c r="M110" s="225">
        <v>100</v>
      </c>
      <c r="N110" s="225">
        <v>100</v>
      </c>
      <c r="O110" s="225">
        <v>100</v>
      </c>
      <c r="P110" s="225">
        <v>100</v>
      </c>
      <c r="Q110" s="225">
        <v>91.111111111111114</v>
      </c>
      <c r="R110" s="225">
        <v>100</v>
      </c>
      <c r="S110" s="225">
        <v>100</v>
      </c>
      <c r="T110" s="225">
        <v>100</v>
      </c>
      <c r="U110" s="225">
        <v>100</v>
      </c>
      <c r="V110" s="225">
        <v>100</v>
      </c>
      <c r="W110" s="225">
        <v>100</v>
      </c>
      <c r="X110" s="225">
        <v>80</v>
      </c>
      <c r="Y110" s="617">
        <v>100</v>
      </c>
      <c r="Z110" s="616" t="s">
        <v>865</v>
      </c>
      <c r="AA110" s="225">
        <v>96.8</v>
      </c>
      <c r="AB110" s="225">
        <v>100</v>
      </c>
      <c r="AC110" s="225">
        <v>100</v>
      </c>
      <c r="AD110" s="225">
        <v>100</v>
      </c>
      <c r="AE110" s="225">
        <v>100</v>
      </c>
      <c r="AF110" s="225">
        <v>100</v>
      </c>
      <c r="AG110" s="225">
        <v>100</v>
      </c>
      <c r="AH110" s="225">
        <v>100</v>
      </c>
      <c r="AI110" s="225">
        <v>100</v>
      </c>
      <c r="AJ110" s="225">
        <v>100</v>
      </c>
      <c r="AK110" s="225">
        <v>100</v>
      </c>
      <c r="AL110" s="225">
        <v>100</v>
      </c>
      <c r="AM110" s="225">
        <v>100</v>
      </c>
      <c r="AN110" s="225">
        <v>82.222222222222214</v>
      </c>
      <c r="AO110" s="225">
        <v>100</v>
      </c>
      <c r="AP110" s="225">
        <v>100</v>
      </c>
      <c r="AQ110" s="225">
        <v>100</v>
      </c>
      <c r="AR110" s="225">
        <v>100</v>
      </c>
      <c r="AS110" s="225">
        <v>100</v>
      </c>
      <c r="AT110" s="225">
        <v>100</v>
      </c>
      <c r="AU110" s="225">
        <v>60</v>
      </c>
      <c r="AV110" s="617">
        <v>100</v>
      </c>
      <c r="AW110" s="616" t="s">
        <v>865</v>
      </c>
      <c r="AX110" s="225">
        <v>100</v>
      </c>
      <c r="AY110" s="225">
        <v>100</v>
      </c>
      <c r="AZ110" s="225">
        <v>100</v>
      </c>
      <c r="BA110" s="225">
        <v>100</v>
      </c>
      <c r="BB110" s="225">
        <v>100</v>
      </c>
      <c r="BC110" s="225">
        <v>100</v>
      </c>
      <c r="BD110" s="225">
        <v>100</v>
      </c>
      <c r="BE110" s="225">
        <v>100</v>
      </c>
      <c r="BF110" s="225">
        <v>100</v>
      </c>
      <c r="BG110" s="225">
        <v>100</v>
      </c>
      <c r="BH110" s="225">
        <v>100</v>
      </c>
      <c r="BI110" s="225">
        <v>100</v>
      </c>
      <c r="BJ110" s="225">
        <v>100</v>
      </c>
      <c r="BK110" s="225">
        <v>100</v>
      </c>
      <c r="BL110" s="225">
        <v>100</v>
      </c>
      <c r="BM110" s="225">
        <v>100</v>
      </c>
      <c r="BN110" s="225">
        <v>100</v>
      </c>
      <c r="BO110" s="225">
        <v>100</v>
      </c>
      <c r="BP110" s="225">
        <v>100</v>
      </c>
      <c r="BQ110" s="225">
        <v>100</v>
      </c>
      <c r="BR110" s="225">
        <v>100</v>
      </c>
      <c r="BS110" s="617">
        <v>100</v>
      </c>
    </row>
    <row r="111" spans="1:71" ht="15" hidden="1" customHeight="1">
      <c r="A111" s="66"/>
      <c r="B111" s="76" t="s">
        <v>85</v>
      </c>
      <c r="C111" s="616" t="s">
        <v>864</v>
      </c>
      <c r="D111" s="225">
        <v>97.8</v>
      </c>
      <c r="E111" s="225">
        <v>100</v>
      </c>
      <c r="F111" s="225">
        <v>100</v>
      </c>
      <c r="G111" s="225">
        <v>100</v>
      </c>
      <c r="H111" s="225">
        <v>100</v>
      </c>
      <c r="I111" s="225">
        <v>100</v>
      </c>
      <c r="J111" s="225">
        <v>100</v>
      </c>
      <c r="K111" s="225">
        <v>100</v>
      </c>
      <c r="L111" s="225">
        <v>100</v>
      </c>
      <c r="M111" s="225">
        <v>100</v>
      </c>
      <c r="N111" s="225">
        <v>100</v>
      </c>
      <c r="O111" s="225">
        <v>100</v>
      </c>
      <c r="P111" s="225">
        <v>100</v>
      </c>
      <c r="Q111" s="225">
        <v>85.555555555555557</v>
      </c>
      <c r="R111" s="225">
        <v>100</v>
      </c>
      <c r="S111" s="225">
        <v>100</v>
      </c>
      <c r="T111" s="225">
        <v>100</v>
      </c>
      <c r="U111" s="225">
        <v>100</v>
      </c>
      <c r="V111" s="225">
        <v>100</v>
      </c>
      <c r="W111" s="225">
        <v>100</v>
      </c>
      <c r="X111" s="225">
        <v>90</v>
      </c>
      <c r="Y111" s="617">
        <v>90</v>
      </c>
      <c r="Z111" s="616" t="s">
        <v>865</v>
      </c>
      <c r="AA111" s="225">
        <v>97.2</v>
      </c>
      <c r="AB111" s="225">
        <v>100</v>
      </c>
      <c r="AC111" s="225">
        <v>100</v>
      </c>
      <c r="AD111" s="225">
        <v>100</v>
      </c>
      <c r="AE111" s="225">
        <v>100</v>
      </c>
      <c r="AF111" s="225">
        <v>100</v>
      </c>
      <c r="AG111" s="225">
        <v>100</v>
      </c>
      <c r="AH111" s="225">
        <v>100</v>
      </c>
      <c r="AI111" s="225">
        <v>100</v>
      </c>
      <c r="AJ111" s="225">
        <v>100</v>
      </c>
      <c r="AK111" s="225">
        <v>100</v>
      </c>
      <c r="AL111" s="225">
        <v>100</v>
      </c>
      <c r="AM111" s="225">
        <v>100</v>
      </c>
      <c r="AN111" s="225">
        <v>80</v>
      </c>
      <c r="AO111" s="225">
        <v>100</v>
      </c>
      <c r="AP111" s="225">
        <v>100</v>
      </c>
      <c r="AQ111" s="225">
        <v>100</v>
      </c>
      <c r="AR111" s="225">
        <v>100</v>
      </c>
      <c r="AS111" s="225">
        <v>100</v>
      </c>
      <c r="AT111" s="225">
        <v>100</v>
      </c>
      <c r="AU111" s="225">
        <v>100</v>
      </c>
      <c r="AV111" s="617">
        <v>80</v>
      </c>
      <c r="AW111" s="616" t="s">
        <v>865</v>
      </c>
      <c r="AX111" s="225">
        <v>98.4</v>
      </c>
      <c r="AY111" s="225">
        <v>100</v>
      </c>
      <c r="AZ111" s="225">
        <v>100</v>
      </c>
      <c r="BA111" s="225">
        <v>100</v>
      </c>
      <c r="BB111" s="225">
        <v>100</v>
      </c>
      <c r="BC111" s="225">
        <v>100</v>
      </c>
      <c r="BD111" s="225">
        <v>100</v>
      </c>
      <c r="BE111" s="225">
        <v>100</v>
      </c>
      <c r="BF111" s="225">
        <v>100</v>
      </c>
      <c r="BG111" s="225">
        <v>100</v>
      </c>
      <c r="BH111" s="225">
        <v>100</v>
      </c>
      <c r="BI111" s="225">
        <v>100</v>
      </c>
      <c r="BJ111" s="225">
        <v>100</v>
      </c>
      <c r="BK111" s="225">
        <v>91.111111111111114</v>
      </c>
      <c r="BL111" s="225">
        <v>100</v>
      </c>
      <c r="BM111" s="225">
        <v>100</v>
      </c>
      <c r="BN111" s="225">
        <v>100</v>
      </c>
      <c r="BO111" s="225">
        <v>100</v>
      </c>
      <c r="BP111" s="225">
        <v>100</v>
      </c>
      <c r="BQ111" s="225">
        <v>100</v>
      </c>
      <c r="BR111" s="225">
        <v>80</v>
      </c>
      <c r="BS111" s="617">
        <v>100</v>
      </c>
    </row>
    <row r="112" spans="1:71" ht="15" hidden="1" customHeight="1">
      <c r="A112" s="66"/>
      <c r="B112" s="76" t="s">
        <v>86</v>
      </c>
      <c r="C112" s="616" t="s">
        <v>864</v>
      </c>
      <c r="D112" s="225">
        <v>99.5</v>
      </c>
      <c r="E112" s="225">
        <v>100</v>
      </c>
      <c r="F112" s="225">
        <v>100</v>
      </c>
      <c r="G112" s="225">
        <v>100</v>
      </c>
      <c r="H112" s="225">
        <v>100</v>
      </c>
      <c r="I112" s="225">
        <v>100</v>
      </c>
      <c r="J112" s="225">
        <v>100</v>
      </c>
      <c r="K112" s="225">
        <v>100</v>
      </c>
      <c r="L112" s="225">
        <v>100</v>
      </c>
      <c r="M112" s="225">
        <v>100</v>
      </c>
      <c r="N112" s="225">
        <v>100</v>
      </c>
      <c r="O112" s="225">
        <v>100</v>
      </c>
      <c r="P112" s="225">
        <v>100</v>
      </c>
      <c r="Q112" s="225">
        <v>100</v>
      </c>
      <c r="R112" s="225">
        <v>100</v>
      </c>
      <c r="S112" s="225">
        <v>100</v>
      </c>
      <c r="T112" s="225">
        <v>100</v>
      </c>
      <c r="U112" s="225">
        <v>100</v>
      </c>
      <c r="V112" s="225">
        <v>100</v>
      </c>
      <c r="W112" s="225">
        <v>100</v>
      </c>
      <c r="X112" s="225">
        <v>100</v>
      </c>
      <c r="Y112" s="617">
        <v>90</v>
      </c>
      <c r="Z112" s="616" t="s">
        <v>865</v>
      </c>
      <c r="AA112" s="225">
        <v>100</v>
      </c>
      <c r="AB112" s="225">
        <v>100</v>
      </c>
      <c r="AC112" s="225">
        <v>100</v>
      </c>
      <c r="AD112" s="225">
        <v>100</v>
      </c>
      <c r="AE112" s="225">
        <v>100</v>
      </c>
      <c r="AF112" s="225">
        <v>100</v>
      </c>
      <c r="AG112" s="225">
        <v>100</v>
      </c>
      <c r="AH112" s="225">
        <v>100</v>
      </c>
      <c r="AI112" s="225">
        <v>100</v>
      </c>
      <c r="AJ112" s="225">
        <v>100</v>
      </c>
      <c r="AK112" s="225">
        <v>100</v>
      </c>
      <c r="AL112" s="225">
        <v>100</v>
      </c>
      <c r="AM112" s="225">
        <v>100</v>
      </c>
      <c r="AN112" s="225">
        <v>100</v>
      </c>
      <c r="AO112" s="225">
        <v>100</v>
      </c>
      <c r="AP112" s="225">
        <v>100</v>
      </c>
      <c r="AQ112" s="225">
        <v>100</v>
      </c>
      <c r="AR112" s="225">
        <v>100</v>
      </c>
      <c r="AS112" s="225">
        <v>100</v>
      </c>
      <c r="AT112" s="225">
        <v>100</v>
      </c>
      <c r="AU112" s="225">
        <v>100</v>
      </c>
      <c r="AV112" s="617">
        <v>100</v>
      </c>
      <c r="AW112" s="616" t="s">
        <v>865</v>
      </c>
      <c r="AX112" s="225">
        <v>99</v>
      </c>
      <c r="AY112" s="225">
        <v>100</v>
      </c>
      <c r="AZ112" s="225">
        <v>100</v>
      </c>
      <c r="BA112" s="225">
        <v>100</v>
      </c>
      <c r="BB112" s="225">
        <v>100</v>
      </c>
      <c r="BC112" s="225">
        <v>100</v>
      </c>
      <c r="BD112" s="225">
        <v>100</v>
      </c>
      <c r="BE112" s="225">
        <v>100</v>
      </c>
      <c r="BF112" s="225">
        <v>100</v>
      </c>
      <c r="BG112" s="225">
        <v>100</v>
      </c>
      <c r="BH112" s="225">
        <v>100</v>
      </c>
      <c r="BI112" s="225">
        <v>100</v>
      </c>
      <c r="BJ112" s="225">
        <v>100</v>
      </c>
      <c r="BK112" s="225">
        <v>100</v>
      </c>
      <c r="BL112" s="225">
        <v>100</v>
      </c>
      <c r="BM112" s="225">
        <v>100</v>
      </c>
      <c r="BN112" s="225">
        <v>100</v>
      </c>
      <c r="BO112" s="225">
        <v>100</v>
      </c>
      <c r="BP112" s="225">
        <v>100</v>
      </c>
      <c r="BQ112" s="225">
        <v>100</v>
      </c>
      <c r="BR112" s="225">
        <v>100</v>
      </c>
      <c r="BS112" s="617">
        <v>80</v>
      </c>
    </row>
    <row r="113" spans="1:71" ht="15" hidden="1" customHeight="1">
      <c r="A113" s="66"/>
      <c r="B113" s="76" t="s">
        <v>87</v>
      </c>
      <c r="C113" s="616" t="s">
        <v>864</v>
      </c>
      <c r="D113" s="225">
        <v>98.7</v>
      </c>
      <c r="E113" s="225">
        <v>100</v>
      </c>
      <c r="F113" s="225">
        <v>100</v>
      </c>
      <c r="G113" s="225">
        <v>100</v>
      </c>
      <c r="H113" s="225">
        <v>100</v>
      </c>
      <c r="I113" s="225">
        <v>100</v>
      </c>
      <c r="J113" s="225">
        <v>100</v>
      </c>
      <c r="K113" s="225">
        <v>100</v>
      </c>
      <c r="L113" s="225">
        <v>100</v>
      </c>
      <c r="M113" s="225">
        <v>100</v>
      </c>
      <c r="N113" s="225">
        <v>100</v>
      </c>
      <c r="O113" s="225">
        <v>100</v>
      </c>
      <c r="P113" s="225">
        <v>100</v>
      </c>
      <c r="Q113" s="225">
        <v>90</v>
      </c>
      <c r="R113" s="225">
        <v>100</v>
      </c>
      <c r="S113" s="225">
        <v>100</v>
      </c>
      <c r="T113" s="225">
        <v>100</v>
      </c>
      <c r="U113" s="225">
        <v>100</v>
      </c>
      <c r="V113" s="225">
        <v>100</v>
      </c>
      <c r="W113" s="225">
        <v>100</v>
      </c>
      <c r="X113" s="225">
        <v>90</v>
      </c>
      <c r="Y113" s="617">
        <v>100</v>
      </c>
      <c r="Z113" s="616" t="s">
        <v>865</v>
      </c>
      <c r="AA113" s="225">
        <v>100</v>
      </c>
      <c r="AB113" s="225">
        <v>100</v>
      </c>
      <c r="AC113" s="225">
        <v>100</v>
      </c>
      <c r="AD113" s="225">
        <v>100</v>
      </c>
      <c r="AE113" s="225">
        <v>100</v>
      </c>
      <c r="AF113" s="225">
        <v>100</v>
      </c>
      <c r="AG113" s="225">
        <v>100</v>
      </c>
      <c r="AH113" s="225">
        <v>100</v>
      </c>
      <c r="AI113" s="225">
        <v>100</v>
      </c>
      <c r="AJ113" s="225">
        <v>100</v>
      </c>
      <c r="AK113" s="225">
        <v>100</v>
      </c>
      <c r="AL113" s="225">
        <v>100</v>
      </c>
      <c r="AM113" s="225">
        <v>100</v>
      </c>
      <c r="AN113" s="225">
        <v>100</v>
      </c>
      <c r="AO113" s="225">
        <v>100</v>
      </c>
      <c r="AP113" s="225">
        <v>100</v>
      </c>
      <c r="AQ113" s="225">
        <v>100</v>
      </c>
      <c r="AR113" s="225">
        <v>100</v>
      </c>
      <c r="AS113" s="225">
        <v>100</v>
      </c>
      <c r="AT113" s="225">
        <v>100</v>
      </c>
      <c r="AU113" s="225">
        <v>100</v>
      </c>
      <c r="AV113" s="617">
        <v>100</v>
      </c>
      <c r="AW113" s="616" t="s">
        <v>865</v>
      </c>
      <c r="AX113" s="225">
        <v>97.4</v>
      </c>
      <c r="AY113" s="225">
        <v>100</v>
      </c>
      <c r="AZ113" s="225">
        <v>100</v>
      </c>
      <c r="BA113" s="225">
        <v>100</v>
      </c>
      <c r="BB113" s="225">
        <v>100</v>
      </c>
      <c r="BC113" s="225">
        <v>100</v>
      </c>
      <c r="BD113" s="225">
        <v>100</v>
      </c>
      <c r="BE113" s="225">
        <v>100</v>
      </c>
      <c r="BF113" s="225">
        <v>100</v>
      </c>
      <c r="BG113" s="225">
        <v>100</v>
      </c>
      <c r="BH113" s="225">
        <v>100</v>
      </c>
      <c r="BI113" s="225">
        <v>100</v>
      </c>
      <c r="BJ113" s="225">
        <v>100</v>
      </c>
      <c r="BK113" s="225">
        <v>80</v>
      </c>
      <c r="BL113" s="225">
        <v>100</v>
      </c>
      <c r="BM113" s="225">
        <v>100</v>
      </c>
      <c r="BN113" s="225">
        <v>100</v>
      </c>
      <c r="BO113" s="225">
        <v>100</v>
      </c>
      <c r="BP113" s="225">
        <v>100</v>
      </c>
      <c r="BQ113" s="225">
        <v>100</v>
      </c>
      <c r="BR113" s="225">
        <v>80</v>
      </c>
      <c r="BS113" s="617">
        <v>100</v>
      </c>
    </row>
    <row r="114" spans="1:71" ht="15" hidden="1" customHeight="1">
      <c r="A114" s="66"/>
      <c r="B114" s="76" t="s">
        <v>88</v>
      </c>
      <c r="C114" s="616" t="s">
        <v>864</v>
      </c>
      <c r="D114" s="225">
        <v>100</v>
      </c>
      <c r="E114" s="225">
        <v>100</v>
      </c>
      <c r="F114" s="225">
        <v>100</v>
      </c>
      <c r="G114" s="225">
        <v>100</v>
      </c>
      <c r="H114" s="225">
        <v>100</v>
      </c>
      <c r="I114" s="225">
        <v>100</v>
      </c>
      <c r="J114" s="225">
        <v>100</v>
      </c>
      <c r="K114" s="225">
        <v>100</v>
      </c>
      <c r="L114" s="225">
        <v>100</v>
      </c>
      <c r="M114" s="225">
        <v>100</v>
      </c>
      <c r="N114" s="225">
        <v>100</v>
      </c>
      <c r="O114" s="225">
        <v>100</v>
      </c>
      <c r="P114" s="225">
        <v>100</v>
      </c>
      <c r="Q114" s="225">
        <v>100</v>
      </c>
      <c r="R114" s="225">
        <v>100</v>
      </c>
      <c r="S114" s="225">
        <v>100</v>
      </c>
      <c r="T114" s="225">
        <v>100</v>
      </c>
      <c r="U114" s="225">
        <v>100</v>
      </c>
      <c r="V114" s="225">
        <v>100</v>
      </c>
      <c r="W114" s="225">
        <v>100</v>
      </c>
      <c r="X114" s="225">
        <v>100</v>
      </c>
      <c r="Y114" s="617">
        <v>100</v>
      </c>
      <c r="Z114" s="616" t="s">
        <v>865</v>
      </c>
      <c r="AA114" s="225">
        <v>100</v>
      </c>
      <c r="AB114" s="225">
        <v>100</v>
      </c>
      <c r="AC114" s="225">
        <v>100</v>
      </c>
      <c r="AD114" s="225">
        <v>100</v>
      </c>
      <c r="AE114" s="225">
        <v>100</v>
      </c>
      <c r="AF114" s="225">
        <v>100</v>
      </c>
      <c r="AG114" s="225">
        <v>100</v>
      </c>
      <c r="AH114" s="225">
        <v>100</v>
      </c>
      <c r="AI114" s="225">
        <v>100</v>
      </c>
      <c r="AJ114" s="225">
        <v>100</v>
      </c>
      <c r="AK114" s="225">
        <v>100</v>
      </c>
      <c r="AL114" s="225">
        <v>100</v>
      </c>
      <c r="AM114" s="225">
        <v>100</v>
      </c>
      <c r="AN114" s="225">
        <v>100</v>
      </c>
      <c r="AO114" s="225">
        <v>100</v>
      </c>
      <c r="AP114" s="225">
        <v>100</v>
      </c>
      <c r="AQ114" s="225">
        <v>100</v>
      </c>
      <c r="AR114" s="225">
        <v>100</v>
      </c>
      <c r="AS114" s="225">
        <v>100</v>
      </c>
      <c r="AT114" s="225">
        <v>100</v>
      </c>
      <c r="AU114" s="225">
        <v>100</v>
      </c>
      <c r="AV114" s="617">
        <v>100</v>
      </c>
      <c r="AW114" s="616" t="s">
        <v>865</v>
      </c>
      <c r="AX114" s="225">
        <v>100</v>
      </c>
      <c r="AY114" s="225">
        <v>100</v>
      </c>
      <c r="AZ114" s="225">
        <v>100</v>
      </c>
      <c r="BA114" s="225">
        <v>100</v>
      </c>
      <c r="BB114" s="225">
        <v>100</v>
      </c>
      <c r="BC114" s="225">
        <v>100</v>
      </c>
      <c r="BD114" s="225">
        <v>100</v>
      </c>
      <c r="BE114" s="225">
        <v>100</v>
      </c>
      <c r="BF114" s="225">
        <v>100</v>
      </c>
      <c r="BG114" s="225">
        <v>100</v>
      </c>
      <c r="BH114" s="225">
        <v>100</v>
      </c>
      <c r="BI114" s="225">
        <v>100</v>
      </c>
      <c r="BJ114" s="225">
        <v>100</v>
      </c>
      <c r="BK114" s="225">
        <v>100</v>
      </c>
      <c r="BL114" s="225">
        <v>100</v>
      </c>
      <c r="BM114" s="225">
        <v>100</v>
      </c>
      <c r="BN114" s="225">
        <v>100</v>
      </c>
      <c r="BO114" s="225">
        <v>100</v>
      </c>
      <c r="BP114" s="225">
        <v>100</v>
      </c>
      <c r="BQ114" s="225">
        <v>100</v>
      </c>
      <c r="BR114" s="225">
        <v>100</v>
      </c>
      <c r="BS114" s="617">
        <v>100</v>
      </c>
    </row>
    <row r="115" spans="1:71" ht="15" hidden="1" customHeight="1">
      <c r="A115" s="66"/>
      <c r="B115" s="76" t="s">
        <v>89</v>
      </c>
      <c r="C115" s="616" t="s">
        <v>864</v>
      </c>
      <c r="D115" s="225">
        <v>99.2</v>
      </c>
      <c r="E115" s="225">
        <v>100</v>
      </c>
      <c r="F115" s="225">
        <v>100</v>
      </c>
      <c r="G115" s="225">
        <v>100</v>
      </c>
      <c r="H115" s="225">
        <v>100</v>
      </c>
      <c r="I115" s="225">
        <v>100</v>
      </c>
      <c r="J115" s="225">
        <v>100</v>
      </c>
      <c r="K115" s="225">
        <v>100</v>
      </c>
      <c r="L115" s="225">
        <v>100</v>
      </c>
      <c r="M115" s="225">
        <v>100</v>
      </c>
      <c r="N115" s="225">
        <v>100</v>
      </c>
      <c r="O115" s="225">
        <v>100</v>
      </c>
      <c r="P115" s="225">
        <v>100</v>
      </c>
      <c r="Q115" s="225">
        <v>95.555555555555557</v>
      </c>
      <c r="R115" s="225">
        <v>100</v>
      </c>
      <c r="S115" s="225">
        <v>100</v>
      </c>
      <c r="T115" s="225">
        <v>100</v>
      </c>
      <c r="U115" s="225">
        <v>100</v>
      </c>
      <c r="V115" s="225">
        <v>100</v>
      </c>
      <c r="W115" s="225">
        <v>100</v>
      </c>
      <c r="X115" s="225">
        <v>90</v>
      </c>
      <c r="Y115" s="617">
        <v>100</v>
      </c>
      <c r="Z115" s="616" t="s">
        <v>865</v>
      </c>
      <c r="AA115" s="225">
        <v>98.4</v>
      </c>
      <c r="AB115" s="225">
        <v>100</v>
      </c>
      <c r="AC115" s="225">
        <v>100</v>
      </c>
      <c r="AD115" s="225">
        <v>100</v>
      </c>
      <c r="AE115" s="225">
        <v>100</v>
      </c>
      <c r="AF115" s="225">
        <v>100</v>
      </c>
      <c r="AG115" s="225">
        <v>100</v>
      </c>
      <c r="AH115" s="225">
        <v>100</v>
      </c>
      <c r="AI115" s="225">
        <v>100</v>
      </c>
      <c r="AJ115" s="225">
        <v>100</v>
      </c>
      <c r="AK115" s="225">
        <v>100</v>
      </c>
      <c r="AL115" s="225">
        <v>100</v>
      </c>
      <c r="AM115" s="225">
        <v>100</v>
      </c>
      <c r="AN115" s="225">
        <v>91.111111111111114</v>
      </c>
      <c r="AO115" s="225">
        <v>100</v>
      </c>
      <c r="AP115" s="225">
        <v>100</v>
      </c>
      <c r="AQ115" s="225">
        <v>100</v>
      </c>
      <c r="AR115" s="225">
        <v>100</v>
      </c>
      <c r="AS115" s="225">
        <v>100</v>
      </c>
      <c r="AT115" s="225">
        <v>100</v>
      </c>
      <c r="AU115" s="225">
        <v>80</v>
      </c>
      <c r="AV115" s="617">
        <v>100</v>
      </c>
      <c r="AW115" s="616" t="s">
        <v>865</v>
      </c>
      <c r="AX115" s="225">
        <v>100</v>
      </c>
      <c r="AY115" s="225">
        <v>100</v>
      </c>
      <c r="AZ115" s="225">
        <v>100</v>
      </c>
      <c r="BA115" s="225">
        <v>100</v>
      </c>
      <c r="BB115" s="225">
        <v>100</v>
      </c>
      <c r="BC115" s="225">
        <v>100</v>
      </c>
      <c r="BD115" s="225">
        <v>100</v>
      </c>
      <c r="BE115" s="225">
        <v>100</v>
      </c>
      <c r="BF115" s="225">
        <v>100</v>
      </c>
      <c r="BG115" s="225">
        <v>100</v>
      </c>
      <c r="BH115" s="225">
        <v>100</v>
      </c>
      <c r="BI115" s="225">
        <v>100</v>
      </c>
      <c r="BJ115" s="225">
        <v>100</v>
      </c>
      <c r="BK115" s="225">
        <v>100</v>
      </c>
      <c r="BL115" s="225">
        <v>100</v>
      </c>
      <c r="BM115" s="225">
        <v>100</v>
      </c>
      <c r="BN115" s="225">
        <v>100</v>
      </c>
      <c r="BO115" s="225">
        <v>100</v>
      </c>
      <c r="BP115" s="225">
        <v>100</v>
      </c>
      <c r="BQ115" s="225">
        <v>100</v>
      </c>
      <c r="BR115" s="225">
        <v>100</v>
      </c>
      <c r="BS115" s="617">
        <v>100</v>
      </c>
    </row>
    <row r="116" spans="1:71" ht="15" hidden="1" customHeight="1">
      <c r="A116" s="66"/>
      <c r="B116" s="76" t="s">
        <v>90</v>
      </c>
      <c r="C116" s="616" t="s">
        <v>864</v>
      </c>
      <c r="D116" s="225">
        <v>100</v>
      </c>
      <c r="E116" s="225">
        <v>100</v>
      </c>
      <c r="F116" s="225">
        <v>100</v>
      </c>
      <c r="G116" s="225">
        <v>100</v>
      </c>
      <c r="H116" s="225">
        <v>100</v>
      </c>
      <c r="I116" s="225">
        <v>100</v>
      </c>
      <c r="J116" s="225">
        <v>100</v>
      </c>
      <c r="K116" s="225">
        <v>100</v>
      </c>
      <c r="L116" s="225">
        <v>100</v>
      </c>
      <c r="M116" s="225">
        <v>100</v>
      </c>
      <c r="N116" s="225">
        <v>100</v>
      </c>
      <c r="O116" s="225">
        <v>100</v>
      </c>
      <c r="P116" s="225">
        <v>100</v>
      </c>
      <c r="Q116" s="225">
        <v>100</v>
      </c>
      <c r="R116" s="225">
        <v>100</v>
      </c>
      <c r="S116" s="225">
        <v>100</v>
      </c>
      <c r="T116" s="225">
        <v>100</v>
      </c>
      <c r="U116" s="225">
        <v>100</v>
      </c>
      <c r="V116" s="225">
        <v>100</v>
      </c>
      <c r="W116" s="225">
        <v>100</v>
      </c>
      <c r="X116" s="225">
        <v>100</v>
      </c>
      <c r="Y116" s="617">
        <v>100</v>
      </c>
      <c r="Z116" s="616" t="s">
        <v>865</v>
      </c>
      <c r="AA116" s="225">
        <v>100</v>
      </c>
      <c r="AB116" s="225">
        <v>100</v>
      </c>
      <c r="AC116" s="225">
        <v>100</v>
      </c>
      <c r="AD116" s="225">
        <v>100</v>
      </c>
      <c r="AE116" s="225">
        <v>100</v>
      </c>
      <c r="AF116" s="225">
        <v>100</v>
      </c>
      <c r="AG116" s="225">
        <v>100</v>
      </c>
      <c r="AH116" s="225">
        <v>100</v>
      </c>
      <c r="AI116" s="225">
        <v>100</v>
      </c>
      <c r="AJ116" s="225">
        <v>100</v>
      </c>
      <c r="AK116" s="225">
        <v>100</v>
      </c>
      <c r="AL116" s="225">
        <v>100</v>
      </c>
      <c r="AM116" s="225">
        <v>100</v>
      </c>
      <c r="AN116" s="225">
        <v>100</v>
      </c>
      <c r="AO116" s="225">
        <v>100</v>
      </c>
      <c r="AP116" s="225">
        <v>100</v>
      </c>
      <c r="AQ116" s="225">
        <v>100</v>
      </c>
      <c r="AR116" s="225">
        <v>100</v>
      </c>
      <c r="AS116" s="225">
        <v>100</v>
      </c>
      <c r="AT116" s="225">
        <v>100</v>
      </c>
      <c r="AU116" s="225">
        <v>100</v>
      </c>
      <c r="AV116" s="617">
        <v>100</v>
      </c>
      <c r="AW116" s="616" t="s">
        <v>865</v>
      </c>
      <c r="AX116" s="225">
        <v>100</v>
      </c>
      <c r="AY116" s="225">
        <v>100</v>
      </c>
      <c r="AZ116" s="225">
        <v>100</v>
      </c>
      <c r="BA116" s="225">
        <v>100</v>
      </c>
      <c r="BB116" s="225">
        <v>100</v>
      </c>
      <c r="BC116" s="225">
        <v>100</v>
      </c>
      <c r="BD116" s="225">
        <v>100</v>
      </c>
      <c r="BE116" s="225">
        <v>100</v>
      </c>
      <c r="BF116" s="225">
        <v>100</v>
      </c>
      <c r="BG116" s="225">
        <v>100</v>
      </c>
      <c r="BH116" s="225">
        <v>100</v>
      </c>
      <c r="BI116" s="225">
        <v>100</v>
      </c>
      <c r="BJ116" s="225">
        <v>100</v>
      </c>
      <c r="BK116" s="225">
        <v>100</v>
      </c>
      <c r="BL116" s="225">
        <v>100</v>
      </c>
      <c r="BM116" s="225">
        <v>100</v>
      </c>
      <c r="BN116" s="225">
        <v>100</v>
      </c>
      <c r="BO116" s="225">
        <v>100</v>
      </c>
      <c r="BP116" s="225">
        <v>100</v>
      </c>
      <c r="BQ116" s="225">
        <v>100</v>
      </c>
      <c r="BR116" s="225">
        <v>100</v>
      </c>
      <c r="BS116" s="617">
        <v>100</v>
      </c>
    </row>
    <row r="117" spans="1:71" ht="15" hidden="1" customHeight="1">
      <c r="A117" s="66"/>
      <c r="B117" s="76" t="s">
        <v>91</v>
      </c>
      <c r="C117" s="616" t="s">
        <v>864</v>
      </c>
      <c r="D117" s="225">
        <v>97.4</v>
      </c>
      <c r="E117" s="225">
        <v>90</v>
      </c>
      <c r="F117" s="225">
        <v>100</v>
      </c>
      <c r="G117" s="225">
        <v>100</v>
      </c>
      <c r="H117" s="225">
        <v>100</v>
      </c>
      <c r="I117" s="225">
        <v>100</v>
      </c>
      <c r="J117" s="225">
        <v>100</v>
      </c>
      <c r="K117" s="225">
        <v>100</v>
      </c>
      <c r="L117" s="225">
        <v>100</v>
      </c>
      <c r="M117" s="225">
        <v>90</v>
      </c>
      <c r="N117" s="225">
        <v>100</v>
      </c>
      <c r="O117" s="225">
        <v>100</v>
      </c>
      <c r="P117" s="225">
        <v>100</v>
      </c>
      <c r="Q117" s="225">
        <v>91.111111111111114</v>
      </c>
      <c r="R117" s="225">
        <v>100</v>
      </c>
      <c r="S117" s="225">
        <v>100</v>
      </c>
      <c r="T117" s="225">
        <v>100</v>
      </c>
      <c r="U117" s="225">
        <v>100</v>
      </c>
      <c r="V117" s="225">
        <v>100</v>
      </c>
      <c r="W117" s="225">
        <v>100</v>
      </c>
      <c r="X117" s="225">
        <v>80</v>
      </c>
      <c r="Y117" s="617">
        <v>100</v>
      </c>
      <c r="Z117" s="616" t="s">
        <v>865</v>
      </c>
      <c r="AA117" s="225">
        <v>95.8</v>
      </c>
      <c r="AB117" s="225">
        <v>90</v>
      </c>
      <c r="AC117" s="225">
        <v>100</v>
      </c>
      <c r="AD117" s="225">
        <v>100</v>
      </c>
      <c r="AE117" s="225">
        <v>100</v>
      </c>
      <c r="AF117" s="225">
        <v>100</v>
      </c>
      <c r="AG117" s="225">
        <v>100</v>
      </c>
      <c r="AH117" s="225">
        <v>100</v>
      </c>
      <c r="AI117" s="225">
        <v>100</v>
      </c>
      <c r="AJ117" s="225">
        <v>90</v>
      </c>
      <c r="AK117" s="225">
        <v>100</v>
      </c>
      <c r="AL117" s="225">
        <v>100</v>
      </c>
      <c r="AM117" s="225">
        <v>100</v>
      </c>
      <c r="AN117" s="225">
        <v>82.222222222222214</v>
      </c>
      <c r="AO117" s="225">
        <v>100</v>
      </c>
      <c r="AP117" s="225">
        <v>100</v>
      </c>
      <c r="AQ117" s="225">
        <v>100</v>
      </c>
      <c r="AR117" s="225">
        <v>100</v>
      </c>
      <c r="AS117" s="225">
        <v>100</v>
      </c>
      <c r="AT117" s="225">
        <v>100</v>
      </c>
      <c r="AU117" s="225">
        <v>60</v>
      </c>
      <c r="AV117" s="617">
        <v>100</v>
      </c>
      <c r="AW117" s="616" t="s">
        <v>865</v>
      </c>
      <c r="AX117" s="225">
        <v>99</v>
      </c>
      <c r="AY117" s="225">
        <v>90</v>
      </c>
      <c r="AZ117" s="225">
        <v>100</v>
      </c>
      <c r="BA117" s="225">
        <v>100</v>
      </c>
      <c r="BB117" s="225">
        <v>100</v>
      </c>
      <c r="BC117" s="225">
        <v>100</v>
      </c>
      <c r="BD117" s="225">
        <v>100</v>
      </c>
      <c r="BE117" s="225">
        <v>100</v>
      </c>
      <c r="BF117" s="225">
        <v>100</v>
      </c>
      <c r="BG117" s="225">
        <v>90</v>
      </c>
      <c r="BH117" s="225">
        <v>100</v>
      </c>
      <c r="BI117" s="225">
        <v>100</v>
      </c>
      <c r="BJ117" s="225">
        <v>100</v>
      </c>
      <c r="BK117" s="225">
        <v>100</v>
      </c>
      <c r="BL117" s="225">
        <v>100</v>
      </c>
      <c r="BM117" s="225">
        <v>100</v>
      </c>
      <c r="BN117" s="225">
        <v>100</v>
      </c>
      <c r="BO117" s="225">
        <v>100</v>
      </c>
      <c r="BP117" s="225">
        <v>100</v>
      </c>
      <c r="BQ117" s="225">
        <v>100</v>
      </c>
      <c r="BR117" s="225">
        <v>100</v>
      </c>
      <c r="BS117" s="617">
        <v>100</v>
      </c>
    </row>
    <row r="118" spans="1:71" ht="15" hidden="1" customHeight="1">
      <c r="A118" s="66"/>
      <c r="B118" s="76" t="s">
        <v>92</v>
      </c>
      <c r="C118" s="616" t="s">
        <v>864</v>
      </c>
      <c r="D118" s="225">
        <v>99.5</v>
      </c>
      <c r="E118" s="225">
        <v>100</v>
      </c>
      <c r="F118" s="225">
        <v>100</v>
      </c>
      <c r="G118" s="225">
        <v>100</v>
      </c>
      <c r="H118" s="225">
        <v>100</v>
      </c>
      <c r="I118" s="225">
        <v>100</v>
      </c>
      <c r="J118" s="225">
        <v>100</v>
      </c>
      <c r="K118" s="225">
        <v>100</v>
      </c>
      <c r="L118" s="225">
        <v>100</v>
      </c>
      <c r="M118" s="225">
        <v>100</v>
      </c>
      <c r="N118" s="225">
        <v>100</v>
      </c>
      <c r="O118" s="225">
        <v>100</v>
      </c>
      <c r="P118" s="225">
        <v>100</v>
      </c>
      <c r="Q118" s="225">
        <v>94.444444444444443</v>
      </c>
      <c r="R118" s="225">
        <v>100</v>
      </c>
      <c r="S118" s="225">
        <v>100</v>
      </c>
      <c r="T118" s="225">
        <v>100</v>
      </c>
      <c r="U118" s="225">
        <v>100</v>
      </c>
      <c r="V118" s="225">
        <v>100</v>
      </c>
      <c r="W118" s="225">
        <v>100</v>
      </c>
      <c r="X118" s="225">
        <v>100</v>
      </c>
      <c r="Y118" s="617">
        <v>100</v>
      </c>
      <c r="Z118" s="616" t="s">
        <v>865</v>
      </c>
      <c r="AA118" s="225">
        <v>99</v>
      </c>
      <c r="AB118" s="225">
        <v>100</v>
      </c>
      <c r="AC118" s="225">
        <v>100</v>
      </c>
      <c r="AD118" s="225">
        <v>100</v>
      </c>
      <c r="AE118" s="225">
        <v>100</v>
      </c>
      <c r="AF118" s="225">
        <v>100</v>
      </c>
      <c r="AG118" s="225">
        <v>100</v>
      </c>
      <c r="AH118" s="225">
        <v>100</v>
      </c>
      <c r="AI118" s="225">
        <v>100</v>
      </c>
      <c r="AJ118" s="225">
        <v>100</v>
      </c>
      <c r="AK118" s="225">
        <v>100</v>
      </c>
      <c r="AL118" s="225">
        <v>100</v>
      </c>
      <c r="AM118" s="225">
        <v>100</v>
      </c>
      <c r="AN118" s="225">
        <v>88.888888888888886</v>
      </c>
      <c r="AO118" s="225">
        <v>100</v>
      </c>
      <c r="AP118" s="225">
        <v>100</v>
      </c>
      <c r="AQ118" s="225">
        <v>100</v>
      </c>
      <c r="AR118" s="225">
        <v>100</v>
      </c>
      <c r="AS118" s="225">
        <v>100</v>
      </c>
      <c r="AT118" s="225">
        <v>100</v>
      </c>
      <c r="AU118" s="225">
        <v>100</v>
      </c>
      <c r="AV118" s="617">
        <v>100</v>
      </c>
      <c r="AW118" s="616" t="s">
        <v>865</v>
      </c>
      <c r="AX118" s="225">
        <v>100</v>
      </c>
      <c r="AY118" s="225">
        <v>100</v>
      </c>
      <c r="AZ118" s="225">
        <v>100</v>
      </c>
      <c r="BA118" s="225">
        <v>100</v>
      </c>
      <c r="BB118" s="225">
        <v>100</v>
      </c>
      <c r="BC118" s="225">
        <v>100</v>
      </c>
      <c r="BD118" s="225">
        <v>100</v>
      </c>
      <c r="BE118" s="225">
        <v>100</v>
      </c>
      <c r="BF118" s="225">
        <v>100</v>
      </c>
      <c r="BG118" s="225">
        <v>100</v>
      </c>
      <c r="BH118" s="225">
        <v>100</v>
      </c>
      <c r="BI118" s="225">
        <v>100</v>
      </c>
      <c r="BJ118" s="225">
        <v>100</v>
      </c>
      <c r="BK118" s="225">
        <v>100</v>
      </c>
      <c r="BL118" s="225">
        <v>100</v>
      </c>
      <c r="BM118" s="225">
        <v>100</v>
      </c>
      <c r="BN118" s="225">
        <v>100</v>
      </c>
      <c r="BO118" s="225">
        <v>100</v>
      </c>
      <c r="BP118" s="225">
        <v>100</v>
      </c>
      <c r="BQ118" s="225">
        <v>100</v>
      </c>
      <c r="BR118" s="225">
        <v>100</v>
      </c>
      <c r="BS118" s="617">
        <v>100</v>
      </c>
    </row>
    <row r="119" spans="1:71" ht="15" hidden="1" customHeight="1">
      <c r="A119" s="66"/>
      <c r="B119" s="76" t="s">
        <v>93</v>
      </c>
      <c r="C119" s="616" t="s">
        <v>864</v>
      </c>
      <c r="D119" s="225">
        <v>97.5</v>
      </c>
      <c r="E119" s="225">
        <v>100</v>
      </c>
      <c r="F119" s="225">
        <v>100</v>
      </c>
      <c r="G119" s="225">
        <v>100</v>
      </c>
      <c r="H119" s="225">
        <v>100</v>
      </c>
      <c r="I119" s="225">
        <v>100</v>
      </c>
      <c r="J119" s="225">
        <v>100</v>
      </c>
      <c r="K119" s="225">
        <v>100</v>
      </c>
      <c r="L119" s="225">
        <v>100</v>
      </c>
      <c r="M119" s="225">
        <v>100</v>
      </c>
      <c r="N119" s="225">
        <v>100</v>
      </c>
      <c r="O119" s="225">
        <v>100</v>
      </c>
      <c r="P119" s="225">
        <v>100</v>
      </c>
      <c r="Q119" s="225">
        <v>91.111111111111114</v>
      </c>
      <c r="R119" s="225">
        <v>100</v>
      </c>
      <c r="S119" s="225">
        <v>100</v>
      </c>
      <c r="T119" s="225">
        <v>100</v>
      </c>
      <c r="U119" s="225">
        <v>100</v>
      </c>
      <c r="V119" s="225">
        <v>100</v>
      </c>
      <c r="W119" s="225">
        <v>100</v>
      </c>
      <c r="X119" s="225">
        <v>70</v>
      </c>
      <c r="Y119" s="617">
        <v>90</v>
      </c>
      <c r="Z119" s="616" t="s">
        <v>865</v>
      </c>
      <c r="AA119" s="225">
        <v>98.4</v>
      </c>
      <c r="AB119" s="225">
        <v>100</v>
      </c>
      <c r="AC119" s="225">
        <v>100</v>
      </c>
      <c r="AD119" s="225">
        <v>100</v>
      </c>
      <c r="AE119" s="225">
        <v>100</v>
      </c>
      <c r="AF119" s="225">
        <v>100</v>
      </c>
      <c r="AG119" s="225">
        <v>100</v>
      </c>
      <c r="AH119" s="225">
        <v>100</v>
      </c>
      <c r="AI119" s="225">
        <v>100</v>
      </c>
      <c r="AJ119" s="225">
        <v>100</v>
      </c>
      <c r="AK119" s="225">
        <v>100</v>
      </c>
      <c r="AL119" s="225">
        <v>100</v>
      </c>
      <c r="AM119" s="225">
        <v>100</v>
      </c>
      <c r="AN119" s="225">
        <v>91.111111111111114</v>
      </c>
      <c r="AO119" s="225">
        <v>100</v>
      </c>
      <c r="AP119" s="225">
        <v>100</v>
      </c>
      <c r="AQ119" s="225">
        <v>100</v>
      </c>
      <c r="AR119" s="225">
        <v>100</v>
      </c>
      <c r="AS119" s="225">
        <v>100</v>
      </c>
      <c r="AT119" s="225">
        <v>100</v>
      </c>
      <c r="AU119" s="225">
        <v>80</v>
      </c>
      <c r="AV119" s="617">
        <v>100</v>
      </c>
      <c r="AW119" s="616" t="s">
        <v>865</v>
      </c>
      <c r="AX119" s="225">
        <v>96.6</v>
      </c>
      <c r="AY119" s="225">
        <v>100</v>
      </c>
      <c r="AZ119" s="225">
        <v>100</v>
      </c>
      <c r="BA119" s="225">
        <v>100</v>
      </c>
      <c r="BB119" s="225">
        <v>100</v>
      </c>
      <c r="BC119" s="225">
        <v>100</v>
      </c>
      <c r="BD119" s="225">
        <v>100</v>
      </c>
      <c r="BE119" s="225">
        <v>100</v>
      </c>
      <c r="BF119" s="225">
        <v>100</v>
      </c>
      <c r="BG119" s="225">
        <v>100</v>
      </c>
      <c r="BH119" s="225">
        <v>100</v>
      </c>
      <c r="BI119" s="225">
        <v>100</v>
      </c>
      <c r="BJ119" s="225">
        <v>100</v>
      </c>
      <c r="BK119" s="225">
        <v>91.111111111111114</v>
      </c>
      <c r="BL119" s="225">
        <v>100</v>
      </c>
      <c r="BM119" s="225">
        <v>100</v>
      </c>
      <c r="BN119" s="225">
        <v>100</v>
      </c>
      <c r="BO119" s="225">
        <v>100</v>
      </c>
      <c r="BP119" s="225">
        <v>100</v>
      </c>
      <c r="BQ119" s="225">
        <v>100</v>
      </c>
      <c r="BR119" s="225">
        <v>60</v>
      </c>
      <c r="BS119" s="617">
        <v>80</v>
      </c>
    </row>
    <row r="120" spans="1:71" ht="15" hidden="1" customHeight="1">
      <c r="A120" s="66"/>
      <c r="B120" s="76" t="s">
        <v>94</v>
      </c>
      <c r="C120" s="616" t="s">
        <v>864</v>
      </c>
      <c r="D120" s="225">
        <v>98.2</v>
      </c>
      <c r="E120" s="225">
        <v>100</v>
      </c>
      <c r="F120" s="225">
        <v>100</v>
      </c>
      <c r="G120" s="225">
        <v>100</v>
      </c>
      <c r="H120" s="225">
        <v>100</v>
      </c>
      <c r="I120" s="225">
        <v>100</v>
      </c>
      <c r="J120" s="225">
        <v>100</v>
      </c>
      <c r="K120" s="225">
        <v>100</v>
      </c>
      <c r="L120" s="225">
        <v>100</v>
      </c>
      <c r="M120" s="225">
        <v>100</v>
      </c>
      <c r="N120" s="225">
        <v>100</v>
      </c>
      <c r="O120" s="225">
        <v>100</v>
      </c>
      <c r="P120" s="225">
        <v>100</v>
      </c>
      <c r="Q120" s="225">
        <v>90</v>
      </c>
      <c r="R120" s="225">
        <v>100</v>
      </c>
      <c r="S120" s="225">
        <v>100</v>
      </c>
      <c r="T120" s="225">
        <v>100</v>
      </c>
      <c r="U120" s="225">
        <v>100</v>
      </c>
      <c r="V120" s="225">
        <v>100</v>
      </c>
      <c r="W120" s="225">
        <v>100</v>
      </c>
      <c r="X120" s="225">
        <v>90</v>
      </c>
      <c r="Y120" s="617">
        <v>90</v>
      </c>
      <c r="Z120" s="616" t="s">
        <v>865</v>
      </c>
      <c r="AA120" s="225">
        <v>96.4</v>
      </c>
      <c r="AB120" s="225">
        <v>100</v>
      </c>
      <c r="AC120" s="225">
        <v>100</v>
      </c>
      <c r="AD120" s="225">
        <v>100</v>
      </c>
      <c r="AE120" s="225">
        <v>100</v>
      </c>
      <c r="AF120" s="225">
        <v>100</v>
      </c>
      <c r="AG120" s="225">
        <v>100</v>
      </c>
      <c r="AH120" s="225">
        <v>100</v>
      </c>
      <c r="AI120" s="225">
        <v>100</v>
      </c>
      <c r="AJ120" s="225">
        <v>100</v>
      </c>
      <c r="AK120" s="225">
        <v>100</v>
      </c>
      <c r="AL120" s="225">
        <v>100</v>
      </c>
      <c r="AM120" s="225">
        <v>100</v>
      </c>
      <c r="AN120" s="225">
        <v>80</v>
      </c>
      <c r="AO120" s="225">
        <v>100</v>
      </c>
      <c r="AP120" s="225">
        <v>100</v>
      </c>
      <c r="AQ120" s="225">
        <v>100</v>
      </c>
      <c r="AR120" s="225">
        <v>100</v>
      </c>
      <c r="AS120" s="225">
        <v>100</v>
      </c>
      <c r="AT120" s="225">
        <v>100</v>
      </c>
      <c r="AU120" s="225">
        <v>80</v>
      </c>
      <c r="AV120" s="617">
        <v>80</v>
      </c>
      <c r="AW120" s="616" t="s">
        <v>865</v>
      </c>
      <c r="AX120" s="225">
        <v>100</v>
      </c>
      <c r="AY120" s="225">
        <v>100</v>
      </c>
      <c r="AZ120" s="225">
        <v>100</v>
      </c>
      <c r="BA120" s="225">
        <v>100</v>
      </c>
      <c r="BB120" s="225">
        <v>100</v>
      </c>
      <c r="BC120" s="225">
        <v>100</v>
      </c>
      <c r="BD120" s="225">
        <v>100</v>
      </c>
      <c r="BE120" s="225">
        <v>100</v>
      </c>
      <c r="BF120" s="225">
        <v>100</v>
      </c>
      <c r="BG120" s="225">
        <v>100</v>
      </c>
      <c r="BH120" s="225">
        <v>100</v>
      </c>
      <c r="BI120" s="225">
        <v>100</v>
      </c>
      <c r="BJ120" s="225">
        <v>100</v>
      </c>
      <c r="BK120" s="225">
        <v>100</v>
      </c>
      <c r="BL120" s="225">
        <v>100</v>
      </c>
      <c r="BM120" s="225">
        <v>100</v>
      </c>
      <c r="BN120" s="225">
        <v>100</v>
      </c>
      <c r="BO120" s="225">
        <v>100</v>
      </c>
      <c r="BP120" s="225">
        <v>100</v>
      </c>
      <c r="BQ120" s="225">
        <v>100</v>
      </c>
      <c r="BR120" s="225">
        <v>100</v>
      </c>
      <c r="BS120" s="617">
        <v>100</v>
      </c>
    </row>
    <row r="121" spans="1:71" ht="15" hidden="1" customHeight="1">
      <c r="A121" s="66"/>
      <c r="B121" s="76" t="s">
        <v>95</v>
      </c>
      <c r="C121" s="616" t="s">
        <v>864</v>
      </c>
      <c r="D121" s="225">
        <v>98</v>
      </c>
      <c r="E121" s="225">
        <v>100</v>
      </c>
      <c r="F121" s="225">
        <v>100</v>
      </c>
      <c r="G121" s="225">
        <v>100</v>
      </c>
      <c r="H121" s="225">
        <v>100</v>
      </c>
      <c r="I121" s="225">
        <v>100</v>
      </c>
      <c r="J121" s="225">
        <v>100</v>
      </c>
      <c r="K121" s="225">
        <v>100</v>
      </c>
      <c r="L121" s="225">
        <v>100</v>
      </c>
      <c r="M121" s="225">
        <v>100</v>
      </c>
      <c r="N121" s="225">
        <v>100</v>
      </c>
      <c r="O121" s="225">
        <v>100</v>
      </c>
      <c r="P121" s="225">
        <v>100</v>
      </c>
      <c r="Q121" s="225">
        <v>91.111111111111114</v>
      </c>
      <c r="R121" s="225">
        <v>100</v>
      </c>
      <c r="S121" s="225">
        <v>100</v>
      </c>
      <c r="T121" s="225">
        <v>100</v>
      </c>
      <c r="U121" s="225">
        <v>100</v>
      </c>
      <c r="V121" s="225">
        <v>100</v>
      </c>
      <c r="W121" s="225">
        <v>100</v>
      </c>
      <c r="X121" s="225">
        <v>70</v>
      </c>
      <c r="Y121" s="617">
        <v>100</v>
      </c>
      <c r="Z121" s="616" t="s">
        <v>865</v>
      </c>
      <c r="AA121" s="225">
        <v>98.4</v>
      </c>
      <c r="AB121" s="225">
        <v>100</v>
      </c>
      <c r="AC121" s="225">
        <v>100</v>
      </c>
      <c r="AD121" s="225">
        <v>100</v>
      </c>
      <c r="AE121" s="225">
        <v>100</v>
      </c>
      <c r="AF121" s="225">
        <v>100</v>
      </c>
      <c r="AG121" s="225">
        <v>100</v>
      </c>
      <c r="AH121" s="225">
        <v>100</v>
      </c>
      <c r="AI121" s="225">
        <v>100</v>
      </c>
      <c r="AJ121" s="225">
        <v>100</v>
      </c>
      <c r="AK121" s="225">
        <v>100</v>
      </c>
      <c r="AL121" s="225">
        <v>100</v>
      </c>
      <c r="AM121" s="225">
        <v>100</v>
      </c>
      <c r="AN121" s="225">
        <v>91.111111111111114</v>
      </c>
      <c r="AO121" s="225">
        <v>100</v>
      </c>
      <c r="AP121" s="225">
        <v>100</v>
      </c>
      <c r="AQ121" s="225">
        <v>100</v>
      </c>
      <c r="AR121" s="225">
        <v>100</v>
      </c>
      <c r="AS121" s="225">
        <v>100</v>
      </c>
      <c r="AT121" s="225">
        <v>100</v>
      </c>
      <c r="AU121" s="225">
        <v>80</v>
      </c>
      <c r="AV121" s="617">
        <v>100</v>
      </c>
      <c r="AW121" s="616" t="s">
        <v>865</v>
      </c>
      <c r="AX121" s="225">
        <v>97.6</v>
      </c>
      <c r="AY121" s="225">
        <v>100</v>
      </c>
      <c r="AZ121" s="225">
        <v>100</v>
      </c>
      <c r="BA121" s="225">
        <v>100</v>
      </c>
      <c r="BB121" s="225">
        <v>100</v>
      </c>
      <c r="BC121" s="225">
        <v>100</v>
      </c>
      <c r="BD121" s="225">
        <v>100</v>
      </c>
      <c r="BE121" s="225">
        <v>100</v>
      </c>
      <c r="BF121" s="225">
        <v>100</v>
      </c>
      <c r="BG121" s="225">
        <v>100</v>
      </c>
      <c r="BH121" s="225">
        <v>100</v>
      </c>
      <c r="BI121" s="225">
        <v>100</v>
      </c>
      <c r="BJ121" s="225">
        <v>100</v>
      </c>
      <c r="BK121" s="225">
        <v>91.111111111111114</v>
      </c>
      <c r="BL121" s="225">
        <v>100</v>
      </c>
      <c r="BM121" s="225">
        <v>100</v>
      </c>
      <c r="BN121" s="225">
        <v>100</v>
      </c>
      <c r="BO121" s="225">
        <v>100</v>
      </c>
      <c r="BP121" s="225">
        <v>100</v>
      </c>
      <c r="BQ121" s="225">
        <v>100</v>
      </c>
      <c r="BR121" s="225">
        <v>60</v>
      </c>
      <c r="BS121" s="617">
        <v>100</v>
      </c>
    </row>
    <row r="122" spans="1:71" ht="15" hidden="1" customHeight="1">
      <c r="A122" s="66"/>
      <c r="B122" s="76" t="s">
        <v>96</v>
      </c>
      <c r="C122" s="616" t="s">
        <v>864</v>
      </c>
      <c r="D122" s="225">
        <v>97.8</v>
      </c>
      <c r="E122" s="225">
        <v>100</v>
      </c>
      <c r="F122" s="225">
        <v>100</v>
      </c>
      <c r="G122" s="225">
        <v>100</v>
      </c>
      <c r="H122" s="225">
        <v>100</v>
      </c>
      <c r="I122" s="225">
        <v>100</v>
      </c>
      <c r="J122" s="225">
        <v>100</v>
      </c>
      <c r="K122" s="225">
        <v>100</v>
      </c>
      <c r="L122" s="225">
        <v>100</v>
      </c>
      <c r="M122" s="225">
        <v>100</v>
      </c>
      <c r="N122" s="225">
        <v>100</v>
      </c>
      <c r="O122" s="225">
        <v>100</v>
      </c>
      <c r="P122" s="225">
        <v>100</v>
      </c>
      <c r="Q122" s="225">
        <v>95.555555555555557</v>
      </c>
      <c r="R122" s="225">
        <v>95</v>
      </c>
      <c r="S122" s="225">
        <v>100</v>
      </c>
      <c r="T122" s="225">
        <v>100</v>
      </c>
      <c r="U122" s="225">
        <v>100</v>
      </c>
      <c r="V122" s="225">
        <v>95</v>
      </c>
      <c r="W122" s="225">
        <v>100</v>
      </c>
      <c r="X122" s="225">
        <v>80</v>
      </c>
      <c r="Y122" s="617">
        <v>90</v>
      </c>
      <c r="Z122" s="616" t="s">
        <v>865</v>
      </c>
      <c r="AA122" s="225">
        <v>97.4</v>
      </c>
      <c r="AB122" s="225">
        <v>100</v>
      </c>
      <c r="AC122" s="225">
        <v>100</v>
      </c>
      <c r="AD122" s="225">
        <v>100</v>
      </c>
      <c r="AE122" s="225">
        <v>100</v>
      </c>
      <c r="AF122" s="225">
        <v>100</v>
      </c>
      <c r="AG122" s="225">
        <v>100</v>
      </c>
      <c r="AH122" s="225">
        <v>100</v>
      </c>
      <c r="AI122" s="225">
        <v>100</v>
      </c>
      <c r="AJ122" s="225">
        <v>100</v>
      </c>
      <c r="AK122" s="225">
        <v>100</v>
      </c>
      <c r="AL122" s="225">
        <v>100</v>
      </c>
      <c r="AM122" s="225">
        <v>100</v>
      </c>
      <c r="AN122" s="225">
        <v>91.111111111111114</v>
      </c>
      <c r="AO122" s="225">
        <v>90</v>
      </c>
      <c r="AP122" s="225">
        <v>100</v>
      </c>
      <c r="AQ122" s="225">
        <v>100</v>
      </c>
      <c r="AR122" s="225">
        <v>100</v>
      </c>
      <c r="AS122" s="225">
        <v>90</v>
      </c>
      <c r="AT122" s="225">
        <v>100</v>
      </c>
      <c r="AU122" s="225">
        <v>80</v>
      </c>
      <c r="AV122" s="617">
        <v>100</v>
      </c>
      <c r="AW122" s="616" t="s">
        <v>865</v>
      </c>
      <c r="AX122" s="225">
        <v>98.2</v>
      </c>
      <c r="AY122" s="225">
        <v>100</v>
      </c>
      <c r="AZ122" s="225">
        <v>100</v>
      </c>
      <c r="BA122" s="225">
        <v>100</v>
      </c>
      <c r="BB122" s="225">
        <v>100</v>
      </c>
      <c r="BC122" s="225">
        <v>100</v>
      </c>
      <c r="BD122" s="225">
        <v>100</v>
      </c>
      <c r="BE122" s="225">
        <v>100</v>
      </c>
      <c r="BF122" s="225">
        <v>100</v>
      </c>
      <c r="BG122" s="225">
        <v>100</v>
      </c>
      <c r="BH122" s="225">
        <v>100</v>
      </c>
      <c r="BI122" s="225">
        <v>100</v>
      </c>
      <c r="BJ122" s="225">
        <v>100</v>
      </c>
      <c r="BK122" s="225">
        <v>100</v>
      </c>
      <c r="BL122" s="225">
        <v>100</v>
      </c>
      <c r="BM122" s="225">
        <v>100</v>
      </c>
      <c r="BN122" s="225">
        <v>100</v>
      </c>
      <c r="BO122" s="225">
        <v>100</v>
      </c>
      <c r="BP122" s="225">
        <v>100</v>
      </c>
      <c r="BQ122" s="225">
        <v>100</v>
      </c>
      <c r="BR122" s="225">
        <v>80</v>
      </c>
      <c r="BS122" s="617">
        <v>80</v>
      </c>
    </row>
    <row r="123" spans="1:71" ht="15" hidden="1" customHeight="1">
      <c r="A123" s="66"/>
      <c r="B123" s="79" t="s">
        <v>97</v>
      </c>
      <c r="C123" s="618" t="s">
        <v>864</v>
      </c>
      <c r="D123" s="226">
        <v>99.2</v>
      </c>
      <c r="E123" s="226">
        <v>100</v>
      </c>
      <c r="F123" s="226">
        <v>100</v>
      </c>
      <c r="G123" s="226">
        <v>100</v>
      </c>
      <c r="H123" s="226">
        <v>100</v>
      </c>
      <c r="I123" s="226">
        <v>100</v>
      </c>
      <c r="J123" s="226">
        <v>100</v>
      </c>
      <c r="K123" s="226">
        <v>100</v>
      </c>
      <c r="L123" s="226">
        <v>100</v>
      </c>
      <c r="M123" s="226">
        <v>100</v>
      </c>
      <c r="N123" s="226">
        <v>100</v>
      </c>
      <c r="O123" s="226">
        <v>100</v>
      </c>
      <c r="P123" s="226">
        <v>100</v>
      </c>
      <c r="Q123" s="226">
        <v>95.555555555555557</v>
      </c>
      <c r="R123" s="226">
        <v>100</v>
      </c>
      <c r="S123" s="226">
        <v>100</v>
      </c>
      <c r="T123" s="226">
        <v>100</v>
      </c>
      <c r="U123" s="226">
        <v>100</v>
      </c>
      <c r="V123" s="226">
        <v>100</v>
      </c>
      <c r="W123" s="226">
        <v>100</v>
      </c>
      <c r="X123" s="226">
        <v>90</v>
      </c>
      <c r="Y123" s="619">
        <v>100</v>
      </c>
      <c r="Z123" s="618" t="s">
        <v>865</v>
      </c>
      <c r="AA123" s="226">
        <v>98.4</v>
      </c>
      <c r="AB123" s="226">
        <v>100</v>
      </c>
      <c r="AC123" s="226">
        <v>100</v>
      </c>
      <c r="AD123" s="226">
        <v>100</v>
      </c>
      <c r="AE123" s="226">
        <v>100</v>
      </c>
      <c r="AF123" s="226">
        <v>100</v>
      </c>
      <c r="AG123" s="226">
        <v>100</v>
      </c>
      <c r="AH123" s="226">
        <v>100</v>
      </c>
      <c r="AI123" s="226">
        <v>100</v>
      </c>
      <c r="AJ123" s="226">
        <v>100</v>
      </c>
      <c r="AK123" s="226">
        <v>100</v>
      </c>
      <c r="AL123" s="226">
        <v>100</v>
      </c>
      <c r="AM123" s="226">
        <v>100</v>
      </c>
      <c r="AN123" s="226">
        <v>91.111111111111114</v>
      </c>
      <c r="AO123" s="226">
        <v>100</v>
      </c>
      <c r="AP123" s="226">
        <v>100</v>
      </c>
      <c r="AQ123" s="226">
        <v>100</v>
      </c>
      <c r="AR123" s="226">
        <v>100</v>
      </c>
      <c r="AS123" s="226">
        <v>100</v>
      </c>
      <c r="AT123" s="226">
        <v>100</v>
      </c>
      <c r="AU123" s="226">
        <v>80</v>
      </c>
      <c r="AV123" s="619">
        <v>100</v>
      </c>
      <c r="AW123" s="618" t="s">
        <v>865</v>
      </c>
      <c r="AX123" s="226">
        <v>100</v>
      </c>
      <c r="AY123" s="226">
        <v>100</v>
      </c>
      <c r="AZ123" s="226">
        <v>100</v>
      </c>
      <c r="BA123" s="226">
        <v>100</v>
      </c>
      <c r="BB123" s="226">
        <v>100</v>
      </c>
      <c r="BC123" s="226">
        <v>100</v>
      </c>
      <c r="BD123" s="226">
        <v>100</v>
      </c>
      <c r="BE123" s="226">
        <v>100</v>
      </c>
      <c r="BF123" s="226">
        <v>100</v>
      </c>
      <c r="BG123" s="226">
        <v>100</v>
      </c>
      <c r="BH123" s="226">
        <v>100</v>
      </c>
      <c r="BI123" s="226">
        <v>100</v>
      </c>
      <c r="BJ123" s="226">
        <v>100</v>
      </c>
      <c r="BK123" s="226">
        <v>100</v>
      </c>
      <c r="BL123" s="226">
        <v>100</v>
      </c>
      <c r="BM123" s="226">
        <v>100</v>
      </c>
      <c r="BN123" s="226">
        <v>100</v>
      </c>
      <c r="BO123" s="226">
        <v>100</v>
      </c>
      <c r="BP123" s="226">
        <v>100</v>
      </c>
      <c r="BQ123" s="226">
        <v>100</v>
      </c>
      <c r="BR123" s="226">
        <v>100</v>
      </c>
      <c r="BS123" s="619">
        <v>100</v>
      </c>
    </row>
    <row r="124" spans="1:71" ht="15" customHeight="1">
      <c r="A124" s="74" t="s">
        <v>1075</v>
      </c>
      <c r="B124" s="75"/>
      <c r="C124" s="129" t="s">
        <v>1135</v>
      </c>
      <c r="D124" s="47">
        <v>98.318749999999994</v>
      </c>
      <c r="E124" s="47">
        <v>99.375</v>
      </c>
      <c r="F124" s="47">
        <v>98.125</v>
      </c>
      <c r="G124" s="47">
        <v>99.375</v>
      </c>
      <c r="H124" s="47">
        <v>100</v>
      </c>
      <c r="I124" s="47">
        <v>99.0625</v>
      </c>
      <c r="J124" s="47">
        <v>99.6875</v>
      </c>
      <c r="K124" s="47">
        <v>99.0625</v>
      </c>
      <c r="L124" s="47">
        <v>100</v>
      </c>
      <c r="M124" s="47">
        <v>98.4375</v>
      </c>
      <c r="N124" s="47">
        <v>100</v>
      </c>
      <c r="O124" s="47">
        <v>100</v>
      </c>
      <c r="P124" s="47">
        <v>100</v>
      </c>
      <c r="Q124" s="47">
        <v>92.986111111111072</v>
      </c>
      <c r="R124" s="47">
        <v>99.53125</v>
      </c>
      <c r="S124" s="47">
        <v>99.84375</v>
      </c>
      <c r="T124" s="47">
        <v>99.6875</v>
      </c>
      <c r="U124" s="47">
        <v>98.4375</v>
      </c>
      <c r="V124" s="47">
        <v>99.84375</v>
      </c>
      <c r="W124" s="47">
        <v>100</v>
      </c>
      <c r="X124" s="47">
        <v>87.5</v>
      </c>
      <c r="Y124" s="55">
        <v>97.5</v>
      </c>
      <c r="Z124" s="129" t="s">
        <v>1098</v>
      </c>
      <c r="AA124" s="47">
        <v>97.834374999999994</v>
      </c>
      <c r="AB124" s="47">
        <v>99.375</v>
      </c>
      <c r="AC124" s="47">
        <v>98.125</v>
      </c>
      <c r="AD124" s="47">
        <v>99.375</v>
      </c>
      <c r="AE124" s="47">
        <v>100</v>
      </c>
      <c r="AF124" s="47">
        <v>99.0625</v>
      </c>
      <c r="AG124" s="47">
        <v>99.6875</v>
      </c>
      <c r="AH124" s="47">
        <v>99.0625</v>
      </c>
      <c r="AI124" s="47">
        <v>100</v>
      </c>
      <c r="AJ124" s="47">
        <v>98.4375</v>
      </c>
      <c r="AK124" s="47">
        <v>100</v>
      </c>
      <c r="AL124" s="47">
        <v>100</v>
      </c>
      <c r="AM124" s="47">
        <v>100</v>
      </c>
      <c r="AN124" s="47">
        <v>90.2083333333333</v>
      </c>
      <c r="AO124" s="47">
        <v>99.6875</v>
      </c>
      <c r="AP124" s="47">
        <v>99.6875</v>
      </c>
      <c r="AQ124" s="47">
        <v>99.375</v>
      </c>
      <c r="AR124" s="47">
        <v>97.5</v>
      </c>
      <c r="AS124" s="47">
        <v>100</v>
      </c>
      <c r="AT124" s="47">
        <v>100</v>
      </c>
      <c r="AU124" s="47">
        <v>83.75</v>
      </c>
      <c r="AV124" s="55">
        <v>96.875</v>
      </c>
      <c r="AW124" s="129" t="s">
        <v>1098</v>
      </c>
      <c r="AX124" s="47">
        <v>98.803124999999994</v>
      </c>
      <c r="AY124" s="47">
        <v>99.375</v>
      </c>
      <c r="AZ124" s="47">
        <v>98.125</v>
      </c>
      <c r="BA124" s="47">
        <v>99.375</v>
      </c>
      <c r="BB124" s="47">
        <v>100</v>
      </c>
      <c r="BC124" s="47">
        <v>99.0625</v>
      </c>
      <c r="BD124" s="47">
        <v>99.6875</v>
      </c>
      <c r="BE124" s="47">
        <v>99.0625</v>
      </c>
      <c r="BF124" s="47">
        <v>100</v>
      </c>
      <c r="BG124" s="47">
        <v>98.4375</v>
      </c>
      <c r="BH124" s="47">
        <v>100</v>
      </c>
      <c r="BI124" s="47">
        <v>100</v>
      </c>
      <c r="BJ124" s="47">
        <v>100</v>
      </c>
      <c r="BK124" s="47">
        <v>95.763888888888872</v>
      </c>
      <c r="BL124" s="47">
        <v>99.375</v>
      </c>
      <c r="BM124" s="47">
        <v>100</v>
      </c>
      <c r="BN124" s="47">
        <v>100</v>
      </c>
      <c r="BO124" s="47">
        <v>99.375</v>
      </c>
      <c r="BP124" s="47">
        <v>99.6875</v>
      </c>
      <c r="BQ124" s="47">
        <v>100</v>
      </c>
      <c r="BR124" s="47">
        <v>91.25</v>
      </c>
      <c r="BS124" s="55">
        <v>98.125</v>
      </c>
    </row>
    <row r="125" spans="1:71" ht="15" customHeight="1">
      <c r="A125" s="65" t="s">
        <v>1079</v>
      </c>
      <c r="B125" s="76" t="s">
        <v>98</v>
      </c>
      <c r="C125" s="616" t="s">
        <v>864</v>
      </c>
      <c r="D125" s="225">
        <v>98.7</v>
      </c>
      <c r="E125" s="225">
        <v>100</v>
      </c>
      <c r="F125" s="225">
        <v>90</v>
      </c>
      <c r="G125" s="225">
        <v>100</v>
      </c>
      <c r="H125" s="225">
        <v>100</v>
      </c>
      <c r="I125" s="225">
        <v>100</v>
      </c>
      <c r="J125" s="225">
        <v>100</v>
      </c>
      <c r="K125" s="225">
        <v>100</v>
      </c>
      <c r="L125" s="225">
        <v>100</v>
      </c>
      <c r="M125" s="225">
        <v>100</v>
      </c>
      <c r="N125" s="225">
        <v>100</v>
      </c>
      <c r="O125" s="225">
        <v>100</v>
      </c>
      <c r="P125" s="225">
        <v>100</v>
      </c>
      <c r="Q125" s="225">
        <v>95.555555555555557</v>
      </c>
      <c r="R125" s="225">
        <v>100</v>
      </c>
      <c r="S125" s="225">
        <v>100</v>
      </c>
      <c r="T125" s="225">
        <v>100</v>
      </c>
      <c r="U125" s="225">
        <v>100</v>
      </c>
      <c r="V125" s="225">
        <v>100</v>
      </c>
      <c r="W125" s="225">
        <v>100</v>
      </c>
      <c r="X125" s="225">
        <v>90</v>
      </c>
      <c r="Y125" s="617">
        <v>100</v>
      </c>
      <c r="Z125" s="616" t="s">
        <v>865</v>
      </c>
      <c r="AA125" s="225">
        <v>99.5</v>
      </c>
      <c r="AB125" s="225">
        <v>100</v>
      </c>
      <c r="AC125" s="225">
        <v>90</v>
      </c>
      <c r="AD125" s="225">
        <v>100</v>
      </c>
      <c r="AE125" s="225">
        <v>100</v>
      </c>
      <c r="AF125" s="225">
        <v>100</v>
      </c>
      <c r="AG125" s="225">
        <v>100</v>
      </c>
      <c r="AH125" s="225">
        <v>100</v>
      </c>
      <c r="AI125" s="225">
        <v>100</v>
      </c>
      <c r="AJ125" s="225">
        <v>100</v>
      </c>
      <c r="AK125" s="225">
        <v>100</v>
      </c>
      <c r="AL125" s="225">
        <v>100</v>
      </c>
      <c r="AM125" s="225">
        <v>100</v>
      </c>
      <c r="AN125" s="225">
        <v>100</v>
      </c>
      <c r="AO125" s="225">
        <v>100</v>
      </c>
      <c r="AP125" s="225">
        <v>100</v>
      </c>
      <c r="AQ125" s="225">
        <v>100</v>
      </c>
      <c r="AR125" s="225">
        <v>100</v>
      </c>
      <c r="AS125" s="225">
        <v>100</v>
      </c>
      <c r="AT125" s="225">
        <v>100</v>
      </c>
      <c r="AU125" s="225">
        <v>100</v>
      </c>
      <c r="AV125" s="617">
        <v>100</v>
      </c>
      <c r="AW125" s="616" t="s">
        <v>865</v>
      </c>
      <c r="AX125" s="225">
        <v>97.9</v>
      </c>
      <c r="AY125" s="225">
        <v>100</v>
      </c>
      <c r="AZ125" s="225">
        <v>90</v>
      </c>
      <c r="BA125" s="225">
        <v>100</v>
      </c>
      <c r="BB125" s="225">
        <v>100</v>
      </c>
      <c r="BC125" s="225">
        <v>100</v>
      </c>
      <c r="BD125" s="225">
        <v>100</v>
      </c>
      <c r="BE125" s="225">
        <v>100</v>
      </c>
      <c r="BF125" s="225">
        <v>100</v>
      </c>
      <c r="BG125" s="225">
        <v>100</v>
      </c>
      <c r="BH125" s="225">
        <v>100</v>
      </c>
      <c r="BI125" s="225">
        <v>100</v>
      </c>
      <c r="BJ125" s="225">
        <v>100</v>
      </c>
      <c r="BK125" s="225">
        <v>91.111111111111114</v>
      </c>
      <c r="BL125" s="225">
        <v>100</v>
      </c>
      <c r="BM125" s="225">
        <v>100</v>
      </c>
      <c r="BN125" s="225">
        <v>100</v>
      </c>
      <c r="BO125" s="225">
        <v>100</v>
      </c>
      <c r="BP125" s="225">
        <v>100</v>
      </c>
      <c r="BQ125" s="225">
        <v>100</v>
      </c>
      <c r="BR125" s="225">
        <v>80</v>
      </c>
      <c r="BS125" s="617">
        <v>100</v>
      </c>
    </row>
    <row r="126" spans="1:71" ht="15" customHeight="1">
      <c r="A126" s="66"/>
      <c r="B126" s="76" t="s">
        <v>104</v>
      </c>
      <c r="C126" s="616" t="s">
        <v>864</v>
      </c>
      <c r="D126" s="225">
        <v>97.4</v>
      </c>
      <c r="E126" s="225">
        <v>100</v>
      </c>
      <c r="F126" s="225">
        <v>90</v>
      </c>
      <c r="G126" s="225">
        <v>100</v>
      </c>
      <c r="H126" s="225">
        <v>100</v>
      </c>
      <c r="I126" s="225">
        <v>100</v>
      </c>
      <c r="J126" s="225">
        <v>100</v>
      </c>
      <c r="K126" s="225">
        <v>100</v>
      </c>
      <c r="L126" s="225">
        <v>100</v>
      </c>
      <c r="M126" s="225">
        <v>90</v>
      </c>
      <c r="N126" s="225">
        <v>100</v>
      </c>
      <c r="O126" s="225">
        <v>100</v>
      </c>
      <c r="P126" s="225">
        <v>100</v>
      </c>
      <c r="Q126" s="225">
        <v>91.111111111111114</v>
      </c>
      <c r="R126" s="225">
        <v>100</v>
      </c>
      <c r="S126" s="225">
        <v>100</v>
      </c>
      <c r="T126" s="225">
        <v>100</v>
      </c>
      <c r="U126" s="225">
        <v>100</v>
      </c>
      <c r="V126" s="225">
        <v>100</v>
      </c>
      <c r="W126" s="225">
        <v>100</v>
      </c>
      <c r="X126" s="225">
        <v>80</v>
      </c>
      <c r="Y126" s="617">
        <v>100</v>
      </c>
      <c r="Z126" s="616" t="s">
        <v>865</v>
      </c>
      <c r="AA126" s="225">
        <v>95.8</v>
      </c>
      <c r="AB126" s="225">
        <v>100</v>
      </c>
      <c r="AC126" s="225">
        <v>90</v>
      </c>
      <c r="AD126" s="225">
        <v>100</v>
      </c>
      <c r="AE126" s="225">
        <v>100</v>
      </c>
      <c r="AF126" s="225">
        <v>100</v>
      </c>
      <c r="AG126" s="225">
        <v>100</v>
      </c>
      <c r="AH126" s="225">
        <v>100</v>
      </c>
      <c r="AI126" s="225">
        <v>100</v>
      </c>
      <c r="AJ126" s="225">
        <v>90</v>
      </c>
      <c r="AK126" s="225">
        <v>100</v>
      </c>
      <c r="AL126" s="225">
        <v>100</v>
      </c>
      <c r="AM126" s="225">
        <v>100</v>
      </c>
      <c r="AN126" s="225">
        <v>82.222222222222214</v>
      </c>
      <c r="AO126" s="225">
        <v>100</v>
      </c>
      <c r="AP126" s="225">
        <v>100</v>
      </c>
      <c r="AQ126" s="225">
        <v>100</v>
      </c>
      <c r="AR126" s="225">
        <v>100</v>
      </c>
      <c r="AS126" s="225">
        <v>100</v>
      </c>
      <c r="AT126" s="225">
        <v>100</v>
      </c>
      <c r="AU126" s="225">
        <v>60</v>
      </c>
      <c r="AV126" s="617">
        <v>100</v>
      </c>
      <c r="AW126" s="616" t="s">
        <v>865</v>
      </c>
      <c r="AX126" s="225">
        <v>99</v>
      </c>
      <c r="AY126" s="225">
        <v>100</v>
      </c>
      <c r="AZ126" s="225">
        <v>90</v>
      </c>
      <c r="BA126" s="225">
        <v>100</v>
      </c>
      <c r="BB126" s="225">
        <v>100</v>
      </c>
      <c r="BC126" s="225">
        <v>100</v>
      </c>
      <c r="BD126" s="225">
        <v>100</v>
      </c>
      <c r="BE126" s="225">
        <v>100</v>
      </c>
      <c r="BF126" s="225">
        <v>100</v>
      </c>
      <c r="BG126" s="225">
        <v>90</v>
      </c>
      <c r="BH126" s="225">
        <v>100</v>
      </c>
      <c r="BI126" s="225">
        <v>100</v>
      </c>
      <c r="BJ126" s="225">
        <v>100</v>
      </c>
      <c r="BK126" s="225">
        <v>100</v>
      </c>
      <c r="BL126" s="225">
        <v>100</v>
      </c>
      <c r="BM126" s="225">
        <v>100</v>
      </c>
      <c r="BN126" s="225">
        <v>100</v>
      </c>
      <c r="BO126" s="225">
        <v>100</v>
      </c>
      <c r="BP126" s="225">
        <v>100</v>
      </c>
      <c r="BQ126" s="225">
        <v>100</v>
      </c>
      <c r="BR126" s="225">
        <v>100</v>
      </c>
      <c r="BS126" s="617">
        <v>100</v>
      </c>
    </row>
    <row r="127" spans="1:71" ht="15" customHeight="1">
      <c r="A127" s="66"/>
      <c r="B127" s="76" t="s">
        <v>105</v>
      </c>
      <c r="C127" s="616" t="s">
        <v>864</v>
      </c>
      <c r="D127" s="225">
        <v>97.6</v>
      </c>
      <c r="E127" s="225">
        <v>100</v>
      </c>
      <c r="F127" s="225">
        <v>100</v>
      </c>
      <c r="G127" s="225">
        <v>100</v>
      </c>
      <c r="H127" s="225">
        <v>100</v>
      </c>
      <c r="I127" s="225">
        <v>100</v>
      </c>
      <c r="J127" s="225">
        <v>100</v>
      </c>
      <c r="K127" s="225">
        <v>100</v>
      </c>
      <c r="L127" s="225">
        <v>100</v>
      </c>
      <c r="M127" s="225">
        <v>100</v>
      </c>
      <c r="N127" s="225">
        <v>100</v>
      </c>
      <c r="O127" s="225">
        <v>100</v>
      </c>
      <c r="P127" s="225">
        <v>100</v>
      </c>
      <c r="Q127" s="225">
        <v>86.666666666666657</v>
      </c>
      <c r="R127" s="225">
        <v>100</v>
      </c>
      <c r="S127" s="225">
        <v>100</v>
      </c>
      <c r="T127" s="225">
        <v>100</v>
      </c>
      <c r="U127" s="225">
        <v>100</v>
      </c>
      <c r="V127" s="225">
        <v>100</v>
      </c>
      <c r="W127" s="225">
        <v>100</v>
      </c>
      <c r="X127" s="225">
        <v>70</v>
      </c>
      <c r="Y127" s="617">
        <v>100</v>
      </c>
      <c r="Z127" s="616" t="s">
        <v>865</v>
      </c>
      <c r="AA127" s="225">
        <v>96.8</v>
      </c>
      <c r="AB127" s="225">
        <v>100</v>
      </c>
      <c r="AC127" s="225">
        <v>100</v>
      </c>
      <c r="AD127" s="225">
        <v>100</v>
      </c>
      <c r="AE127" s="225">
        <v>100</v>
      </c>
      <c r="AF127" s="225">
        <v>100</v>
      </c>
      <c r="AG127" s="225">
        <v>100</v>
      </c>
      <c r="AH127" s="225">
        <v>100</v>
      </c>
      <c r="AI127" s="225">
        <v>100</v>
      </c>
      <c r="AJ127" s="225">
        <v>100</v>
      </c>
      <c r="AK127" s="225">
        <v>100</v>
      </c>
      <c r="AL127" s="225">
        <v>100</v>
      </c>
      <c r="AM127" s="225">
        <v>100</v>
      </c>
      <c r="AN127" s="225">
        <v>82.222222222222214</v>
      </c>
      <c r="AO127" s="225">
        <v>100</v>
      </c>
      <c r="AP127" s="225">
        <v>100</v>
      </c>
      <c r="AQ127" s="225">
        <v>100</v>
      </c>
      <c r="AR127" s="225">
        <v>100</v>
      </c>
      <c r="AS127" s="225">
        <v>100</v>
      </c>
      <c r="AT127" s="225">
        <v>100</v>
      </c>
      <c r="AU127" s="225">
        <v>60</v>
      </c>
      <c r="AV127" s="617">
        <v>100</v>
      </c>
      <c r="AW127" s="616" t="s">
        <v>865</v>
      </c>
      <c r="AX127" s="225">
        <v>98.4</v>
      </c>
      <c r="AY127" s="225">
        <v>100</v>
      </c>
      <c r="AZ127" s="225">
        <v>100</v>
      </c>
      <c r="BA127" s="225">
        <v>100</v>
      </c>
      <c r="BB127" s="225">
        <v>100</v>
      </c>
      <c r="BC127" s="225">
        <v>100</v>
      </c>
      <c r="BD127" s="225">
        <v>100</v>
      </c>
      <c r="BE127" s="225">
        <v>100</v>
      </c>
      <c r="BF127" s="225">
        <v>100</v>
      </c>
      <c r="BG127" s="225">
        <v>100</v>
      </c>
      <c r="BH127" s="225">
        <v>100</v>
      </c>
      <c r="BI127" s="225">
        <v>100</v>
      </c>
      <c r="BJ127" s="225">
        <v>100</v>
      </c>
      <c r="BK127" s="225">
        <v>91.111111111111114</v>
      </c>
      <c r="BL127" s="225">
        <v>100</v>
      </c>
      <c r="BM127" s="225">
        <v>100</v>
      </c>
      <c r="BN127" s="225">
        <v>100</v>
      </c>
      <c r="BO127" s="225">
        <v>100</v>
      </c>
      <c r="BP127" s="225">
        <v>100</v>
      </c>
      <c r="BQ127" s="225">
        <v>100</v>
      </c>
      <c r="BR127" s="225">
        <v>80</v>
      </c>
      <c r="BS127" s="617">
        <v>100</v>
      </c>
    </row>
    <row r="128" spans="1:71" ht="15" customHeight="1">
      <c r="A128" s="66"/>
      <c r="B128" s="76" t="s">
        <v>106</v>
      </c>
      <c r="C128" s="616" t="s">
        <v>864</v>
      </c>
      <c r="D128" s="225">
        <v>97.65</v>
      </c>
      <c r="E128" s="225">
        <v>100</v>
      </c>
      <c r="F128" s="225">
        <v>90</v>
      </c>
      <c r="G128" s="225">
        <v>100</v>
      </c>
      <c r="H128" s="225">
        <v>100</v>
      </c>
      <c r="I128" s="225">
        <v>100</v>
      </c>
      <c r="J128" s="225">
        <v>100</v>
      </c>
      <c r="K128" s="225">
        <v>90</v>
      </c>
      <c r="L128" s="225">
        <v>100</v>
      </c>
      <c r="M128" s="225">
        <v>90</v>
      </c>
      <c r="N128" s="225">
        <v>100</v>
      </c>
      <c r="O128" s="225">
        <v>100</v>
      </c>
      <c r="P128" s="225">
        <v>100</v>
      </c>
      <c r="Q128" s="225">
        <v>100</v>
      </c>
      <c r="R128" s="225">
        <v>95</v>
      </c>
      <c r="S128" s="225">
        <v>100</v>
      </c>
      <c r="T128" s="225">
        <v>100</v>
      </c>
      <c r="U128" s="225">
        <v>100</v>
      </c>
      <c r="V128" s="225">
        <v>100</v>
      </c>
      <c r="W128" s="225">
        <v>100</v>
      </c>
      <c r="X128" s="225">
        <v>80</v>
      </c>
      <c r="Y128" s="617">
        <v>100</v>
      </c>
      <c r="Z128" s="616" t="s">
        <v>865</v>
      </c>
      <c r="AA128" s="225">
        <v>97.9</v>
      </c>
      <c r="AB128" s="225">
        <v>100</v>
      </c>
      <c r="AC128" s="225">
        <v>90</v>
      </c>
      <c r="AD128" s="225">
        <v>100</v>
      </c>
      <c r="AE128" s="225">
        <v>100</v>
      </c>
      <c r="AF128" s="225">
        <v>100</v>
      </c>
      <c r="AG128" s="225">
        <v>100</v>
      </c>
      <c r="AH128" s="225">
        <v>90</v>
      </c>
      <c r="AI128" s="225">
        <v>100</v>
      </c>
      <c r="AJ128" s="225">
        <v>90</v>
      </c>
      <c r="AK128" s="225">
        <v>100</v>
      </c>
      <c r="AL128" s="225">
        <v>100</v>
      </c>
      <c r="AM128" s="225">
        <v>100</v>
      </c>
      <c r="AN128" s="225">
        <v>100</v>
      </c>
      <c r="AO128" s="225">
        <v>100</v>
      </c>
      <c r="AP128" s="225">
        <v>100</v>
      </c>
      <c r="AQ128" s="225">
        <v>100</v>
      </c>
      <c r="AR128" s="225">
        <v>100</v>
      </c>
      <c r="AS128" s="225">
        <v>100</v>
      </c>
      <c r="AT128" s="225">
        <v>100</v>
      </c>
      <c r="AU128" s="225">
        <v>80</v>
      </c>
      <c r="AV128" s="617">
        <v>100</v>
      </c>
      <c r="AW128" s="616" t="s">
        <v>865</v>
      </c>
      <c r="AX128" s="225">
        <v>97.4</v>
      </c>
      <c r="AY128" s="225">
        <v>100</v>
      </c>
      <c r="AZ128" s="225">
        <v>90</v>
      </c>
      <c r="BA128" s="225">
        <v>100</v>
      </c>
      <c r="BB128" s="225">
        <v>100</v>
      </c>
      <c r="BC128" s="225">
        <v>100</v>
      </c>
      <c r="BD128" s="225">
        <v>100</v>
      </c>
      <c r="BE128" s="225">
        <v>90</v>
      </c>
      <c r="BF128" s="225">
        <v>100</v>
      </c>
      <c r="BG128" s="225">
        <v>90</v>
      </c>
      <c r="BH128" s="225">
        <v>100</v>
      </c>
      <c r="BI128" s="225">
        <v>100</v>
      </c>
      <c r="BJ128" s="225">
        <v>100</v>
      </c>
      <c r="BK128" s="225">
        <v>100</v>
      </c>
      <c r="BL128" s="225">
        <v>90</v>
      </c>
      <c r="BM128" s="225">
        <v>100</v>
      </c>
      <c r="BN128" s="225">
        <v>100</v>
      </c>
      <c r="BO128" s="225">
        <v>100</v>
      </c>
      <c r="BP128" s="225">
        <v>100</v>
      </c>
      <c r="BQ128" s="225">
        <v>100</v>
      </c>
      <c r="BR128" s="225">
        <v>80</v>
      </c>
      <c r="BS128" s="617">
        <v>100</v>
      </c>
    </row>
    <row r="129" spans="1:71" ht="15" customHeight="1">
      <c r="A129" s="66"/>
      <c r="B129" s="76" t="s">
        <v>107</v>
      </c>
      <c r="C129" s="616" t="s">
        <v>864</v>
      </c>
      <c r="D129" s="225">
        <v>95.3</v>
      </c>
      <c r="E129" s="225">
        <v>100</v>
      </c>
      <c r="F129" s="225">
        <v>100</v>
      </c>
      <c r="G129" s="225">
        <v>100</v>
      </c>
      <c r="H129" s="225">
        <v>100</v>
      </c>
      <c r="I129" s="225">
        <v>90</v>
      </c>
      <c r="J129" s="225">
        <v>100</v>
      </c>
      <c r="K129" s="225">
        <v>100</v>
      </c>
      <c r="L129" s="225">
        <v>100</v>
      </c>
      <c r="M129" s="225">
        <v>100</v>
      </c>
      <c r="N129" s="225">
        <v>100</v>
      </c>
      <c r="O129" s="225">
        <v>100</v>
      </c>
      <c r="P129" s="225">
        <v>100</v>
      </c>
      <c r="Q129" s="225">
        <v>85.555555555555557</v>
      </c>
      <c r="R129" s="225">
        <v>95</v>
      </c>
      <c r="S129" s="225">
        <v>100</v>
      </c>
      <c r="T129" s="225">
        <v>100</v>
      </c>
      <c r="U129" s="225">
        <v>80</v>
      </c>
      <c r="V129" s="225">
        <v>95</v>
      </c>
      <c r="W129" s="225">
        <v>100</v>
      </c>
      <c r="X129" s="225">
        <v>80</v>
      </c>
      <c r="Y129" s="617">
        <v>80</v>
      </c>
      <c r="Z129" s="616" t="s">
        <v>865</v>
      </c>
      <c r="AA129" s="225">
        <v>95.3</v>
      </c>
      <c r="AB129" s="225">
        <v>100</v>
      </c>
      <c r="AC129" s="225">
        <v>100</v>
      </c>
      <c r="AD129" s="225">
        <v>100</v>
      </c>
      <c r="AE129" s="225">
        <v>100</v>
      </c>
      <c r="AF129" s="225">
        <v>90</v>
      </c>
      <c r="AG129" s="225">
        <v>100</v>
      </c>
      <c r="AH129" s="225">
        <v>100</v>
      </c>
      <c r="AI129" s="225">
        <v>100</v>
      </c>
      <c r="AJ129" s="225">
        <v>100</v>
      </c>
      <c r="AK129" s="225">
        <v>100</v>
      </c>
      <c r="AL129" s="225">
        <v>100</v>
      </c>
      <c r="AM129" s="225">
        <v>100</v>
      </c>
      <c r="AN129" s="225">
        <v>80</v>
      </c>
      <c r="AO129" s="225">
        <v>100</v>
      </c>
      <c r="AP129" s="225">
        <v>100</v>
      </c>
      <c r="AQ129" s="225">
        <v>100</v>
      </c>
      <c r="AR129" s="225">
        <v>80</v>
      </c>
      <c r="AS129" s="225">
        <v>100</v>
      </c>
      <c r="AT129" s="225">
        <v>100</v>
      </c>
      <c r="AU129" s="225">
        <v>80</v>
      </c>
      <c r="AV129" s="617">
        <v>80</v>
      </c>
      <c r="AW129" s="616" t="s">
        <v>865</v>
      </c>
      <c r="AX129" s="225">
        <v>95.3</v>
      </c>
      <c r="AY129" s="225">
        <v>100</v>
      </c>
      <c r="AZ129" s="225">
        <v>100</v>
      </c>
      <c r="BA129" s="225">
        <v>100</v>
      </c>
      <c r="BB129" s="225">
        <v>100</v>
      </c>
      <c r="BC129" s="225">
        <v>90</v>
      </c>
      <c r="BD129" s="225">
        <v>100</v>
      </c>
      <c r="BE129" s="225">
        <v>100</v>
      </c>
      <c r="BF129" s="225">
        <v>100</v>
      </c>
      <c r="BG129" s="225">
        <v>100</v>
      </c>
      <c r="BH129" s="225">
        <v>100</v>
      </c>
      <c r="BI129" s="225">
        <v>100</v>
      </c>
      <c r="BJ129" s="225">
        <v>100</v>
      </c>
      <c r="BK129" s="225">
        <v>91.111111111111114</v>
      </c>
      <c r="BL129" s="225">
        <v>90</v>
      </c>
      <c r="BM129" s="225">
        <v>100</v>
      </c>
      <c r="BN129" s="225">
        <v>100</v>
      </c>
      <c r="BO129" s="225">
        <v>80</v>
      </c>
      <c r="BP129" s="225">
        <v>90</v>
      </c>
      <c r="BQ129" s="225">
        <v>100</v>
      </c>
      <c r="BR129" s="225">
        <v>80</v>
      </c>
      <c r="BS129" s="617">
        <v>80</v>
      </c>
    </row>
    <row r="130" spans="1:71" ht="15" customHeight="1">
      <c r="A130" s="66"/>
      <c r="B130" s="76" t="s">
        <v>111</v>
      </c>
      <c r="C130" s="616" t="s">
        <v>864</v>
      </c>
      <c r="D130" s="225">
        <v>98.3</v>
      </c>
      <c r="E130" s="225">
        <v>100</v>
      </c>
      <c r="F130" s="225">
        <v>90</v>
      </c>
      <c r="G130" s="225">
        <v>100</v>
      </c>
      <c r="H130" s="225">
        <v>100</v>
      </c>
      <c r="I130" s="225">
        <v>100</v>
      </c>
      <c r="J130" s="225">
        <v>100</v>
      </c>
      <c r="K130" s="225">
        <v>100</v>
      </c>
      <c r="L130" s="225">
        <v>100</v>
      </c>
      <c r="M130" s="225">
        <v>100</v>
      </c>
      <c r="N130" s="225">
        <v>100</v>
      </c>
      <c r="O130" s="225">
        <v>100</v>
      </c>
      <c r="P130" s="225">
        <v>100</v>
      </c>
      <c r="Q130" s="225">
        <v>95.555555555555557</v>
      </c>
      <c r="R130" s="225">
        <v>100</v>
      </c>
      <c r="S130" s="225">
        <v>100</v>
      </c>
      <c r="T130" s="225">
        <v>100</v>
      </c>
      <c r="U130" s="225">
        <v>90</v>
      </c>
      <c r="V130" s="225">
        <v>100</v>
      </c>
      <c r="W130" s="225">
        <v>100</v>
      </c>
      <c r="X130" s="225">
        <v>90</v>
      </c>
      <c r="Y130" s="617">
        <v>100</v>
      </c>
      <c r="Z130" s="616" t="s">
        <v>865</v>
      </c>
      <c r="AA130" s="225">
        <v>97.1</v>
      </c>
      <c r="AB130" s="225">
        <v>100</v>
      </c>
      <c r="AC130" s="225">
        <v>90</v>
      </c>
      <c r="AD130" s="225">
        <v>100</v>
      </c>
      <c r="AE130" s="225">
        <v>100</v>
      </c>
      <c r="AF130" s="225">
        <v>100</v>
      </c>
      <c r="AG130" s="225">
        <v>100</v>
      </c>
      <c r="AH130" s="225">
        <v>100</v>
      </c>
      <c r="AI130" s="225">
        <v>100</v>
      </c>
      <c r="AJ130" s="225">
        <v>100</v>
      </c>
      <c r="AK130" s="225">
        <v>100</v>
      </c>
      <c r="AL130" s="225">
        <v>100</v>
      </c>
      <c r="AM130" s="225">
        <v>100</v>
      </c>
      <c r="AN130" s="225">
        <v>91.111111111111114</v>
      </c>
      <c r="AO130" s="225">
        <v>100</v>
      </c>
      <c r="AP130" s="225">
        <v>100</v>
      </c>
      <c r="AQ130" s="225">
        <v>100</v>
      </c>
      <c r="AR130" s="225">
        <v>80</v>
      </c>
      <c r="AS130" s="225">
        <v>100</v>
      </c>
      <c r="AT130" s="225">
        <v>100</v>
      </c>
      <c r="AU130" s="225">
        <v>80</v>
      </c>
      <c r="AV130" s="617">
        <v>100</v>
      </c>
      <c r="AW130" s="616" t="s">
        <v>865</v>
      </c>
      <c r="AX130" s="225">
        <v>99.5</v>
      </c>
      <c r="AY130" s="225">
        <v>100</v>
      </c>
      <c r="AZ130" s="225">
        <v>90</v>
      </c>
      <c r="BA130" s="225">
        <v>100</v>
      </c>
      <c r="BB130" s="225">
        <v>100</v>
      </c>
      <c r="BC130" s="225">
        <v>100</v>
      </c>
      <c r="BD130" s="225">
        <v>100</v>
      </c>
      <c r="BE130" s="225">
        <v>100</v>
      </c>
      <c r="BF130" s="225">
        <v>100</v>
      </c>
      <c r="BG130" s="225">
        <v>100</v>
      </c>
      <c r="BH130" s="225">
        <v>100</v>
      </c>
      <c r="BI130" s="225">
        <v>100</v>
      </c>
      <c r="BJ130" s="225">
        <v>100</v>
      </c>
      <c r="BK130" s="225">
        <v>100</v>
      </c>
      <c r="BL130" s="225">
        <v>100</v>
      </c>
      <c r="BM130" s="225">
        <v>100</v>
      </c>
      <c r="BN130" s="225">
        <v>100</v>
      </c>
      <c r="BO130" s="225">
        <v>100</v>
      </c>
      <c r="BP130" s="225">
        <v>100</v>
      </c>
      <c r="BQ130" s="225">
        <v>100</v>
      </c>
      <c r="BR130" s="225">
        <v>100</v>
      </c>
      <c r="BS130" s="617">
        <v>100</v>
      </c>
    </row>
    <row r="131" spans="1:71" ht="15" customHeight="1">
      <c r="A131" s="66"/>
      <c r="B131" s="76" t="s">
        <v>114</v>
      </c>
      <c r="C131" s="616" t="s">
        <v>864</v>
      </c>
      <c r="D131" s="225">
        <v>98.7</v>
      </c>
      <c r="E131" s="225">
        <v>100</v>
      </c>
      <c r="F131" s="225">
        <v>100</v>
      </c>
      <c r="G131" s="225">
        <v>100</v>
      </c>
      <c r="H131" s="225">
        <v>100</v>
      </c>
      <c r="I131" s="225">
        <v>100</v>
      </c>
      <c r="J131" s="225">
        <v>100</v>
      </c>
      <c r="K131" s="225">
        <v>100</v>
      </c>
      <c r="L131" s="225">
        <v>100</v>
      </c>
      <c r="M131" s="225">
        <v>100</v>
      </c>
      <c r="N131" s="225">
        <v>100</v>
      </c>
      <c r="O131" s="225">
        <v>100</v>
      </c>
      <c r="P131" s="225">
        <v>100</v>
      </c>
      <c r="Q131" s="225">
        <v>90</v>
      </c>
      <c r="R131" s="225">
        <v>100</v>
      </c>
      <c r="S131" s="225">
        <v>100</v>
      </c>
      <c r="T131" s="225">
        <v>100</v>
      </c>
      <c r="U131" s="225">
        <v>100</v>
      </c>
      <c r="V131" s="225">
        <v>100</v>
      </c>
      <c r="W131" s="225">
        <v>100</v>
      </c>
      <c r="X131" s="225">
        <v>90</v>
      </c>
      <c r="Y131" s="617">
        <v>100</v>
      </c>
      <c r="Z131" s="616" t="s">
        <v>865</v>
      </c>
      <c r="AA131" s="225">
        <v>99.2</v>
      </c>
      <c r="AB131" s="225">
        <v>100</v>
      </c>
      <c r="AC131" s="225">
        <v>100</v>
      </c>
      <c r="AD131" s="225">
        <v>100</v>
      </c>
      <c r="AE131" s="225">
        <v>100</v>
      </c>
      <c r="AF131" s="225">
        <v>100</v>
      </c>
      <c r="AG131" s="225">
        <v>100</v>
      </c>
      <c r="AH131" s="225">
        <v>100</v>
      </c>
      <c r="AI131" s="225">
        <v>100</v>
      </c>
      <c r="AJ131" s="225">
        <v>100</v>
      </c>
      <c r="AK131" s="225">
        <v>100</v>
      </c>
      <c r="AL131" s="225">
        <v>100</v>
      </c>
      <c r="AM131" s="225">
        <v>100</v>
      </c>
      <c r="AN131" s="225">
        <v>100</v>
      </c>
      <c r="AO131" s="225">
        <v>100</v>
      </c>
      <c r="AP131" s="225">
        <v>100</v>
      </c>
      <c r="AQ131" s="225">
        <v>100</v>
      </c>
      <c r="AR131" s="225">
        <v>100</v>
      </c>
      <c r="AS131" s="225">
        <v>100</v>
      </c>
      <c r="AT131" s="225">
        <v>100</v>
      </c>
      <c r="AU131" s="225">
        <v>80</v>
      </c>
      <c r="AV131" s="617">
        <v>100</v>
      </c>
      <c r="AW131" s="616" t="s">
        <v>865</v>
      </c>
      <c r="AX131" s="225">
        <v>98.2</v>
      </c>
      <c r="AY131" s="225">
        <v>100</v>
      </c>
      <c r="AZ131" s="225">
        <v>100</v>
      </c>
      <c r="BA131" s="225">
        <v>100</v>
      </c>
      <c r="BB131" s="225">
        <v>100</v>
      </c>
      <c r="BC131" s="225">
        <v>100</v>
      </c>
      <c r="BD131" s="225">
        <v>100</v>
      </c>
      <c r="BE131" s="225">
        <v>100</v>
      </c>
      <c r="BF131" s="225">
        <v>100</v>
      </c>
      <c r="BG131" s="225">
        <v>100</v>
      </c>
      <c r="BH131" s="225">
        <v>100</v>
      </c>
      <c r="BI131" s="225">
        <v>100</v>
      </c>
      <c r="BJ131" s="225">
        <v>100</v>
      </c>
      <c r="BK131" s="225">
        <v>80</v>
      </c>
      <c r="BL131" s="225">
        <v>100</v>
      </c>
      <c r="BM131" s="225">
        <v>100</v>
      </c>
      <c r="BN131" s="225">
        <v>100</v>
      </c>
      <c r="BO131" s="225">
        <v>100</v>
      </c>
      <c r="BP131" s="225">
        <v>100</v>
      </c>
      <c r="BQ131" s="225">
        <v>100</v>
      </c>
      <c r="BR131" s="225">
        <v>100</v>
      </c>
      <c r="BS131" s="617">
        <v>100</v>
      </c>
    </row>
    <row r="132" spans="1:71" ht="15" customHeight="1">
      <c r="A132" s="66"/>
      <c r="B132" s="76" t="s">
        <v>115</v>
      </c>
      <c r="C132" s="616" t="s">
        <v>864</v>
      </c>
      <c r="D132" s="225">
        <v>99.5</v>
      </c>
      <c r="E132" s="225">
        <v>100</v>
      </c>
      <c r="F132" s="225">
        <v>100</v>
      </c>
      <c r="G132" s="225">
        <v>100</v>
      </c>
      <c r="H132" s="225">
        <v>100</v>
      </c>
      <c r="I132" s="225">
        <v>100</v>
      </c>
      <c r="J132" s="225">
        <v>100</v>
      </c>
      <c r="K132" s="225">
        <v>100</v>
      </c>
      <c r="L132" s="225">
        <v>100</v>
      </c>
      <c r="M132" s="225">
        <v>100</v>
      </c>
      <c r="N132" s="225">
        <v>100</v>
      </c>
      <c r="O132" s="225">
        <v>100</v>
      </c>
      <c r="P132" s="225">
        <v>100</v>
      </c>
      <c r="Q132" s="225">
        <v>100</v>
      </c>
      <c r="R132" s="225">
        <v>100</v>
      </c>
      <c r="S132" s="225">
        <v>100</v>
      </c>
      <c r="T132" s="225">
        <v>100</v>
      </c>
      <c r="U132" s="225">
        <v>100</v>
      </c>
      <c r="V132" s="225">
        <v>100</v>
      </c>
      <c r="W132" s="225">
        <v>100</v>
      </c>
      <c r="X132" s="225">
        <v>100</v>
      </c>
      <c r="Y132" s="617">
        <v>90</v>
      </c>
      <c r="Z132" s="616" t="s">
        <v>865</v>
      </c>
      <c r="AA132" s="225">
        <v>100</v>
      </c>
      <c r="AB132" s="225">
        <v>100</v>
      </c>
      <c r="AC132" s="225">
        <v>100</v>
      </c>
      <c r="AD132" s="225">
        <v>100</v>
      </c>
      <c r="AE132" s="225">
        <v>100</v>
      </c>
      <c r="AF132" s="225">
        <v>100</v>
      </c>
      <c r="AG132" s="225">
        <v>100</v>
      </c>
      <c r="AH132" s="225">
        <v>100</v>
      </c>
      <c r="AI132" s="225">
        <v>100</v>
      </c>
      <c r="AJ132" s="225">
        <v>100</v>
      </c>
      <c r="AK132" s="225">
        <v>100</v>
      </c>
      <c r="AL132" s="225">
        <v>100</v>
      </c>
      <c r="AM132" s="225">
        <v>100</v>
      </c>
      <c r="AN132" s="225">
        <v>100</v>
      </c>
      <c r="AO132" s="225">
        <v>100</v>
      </c>
      <c r="AP132" s="225">
        <v>100</v>
      </c>
      <c r="AQ132" s="225">
        <v>100</v>
      </c>
      <c r="AR132" s="225">
        <v>100</v>
      </c>
      <c r="AS132" s="225">
        <v>100</v>
      </c>
      <c r="AT132" s="225">
        <v>100</v>
      </c>
      <c r="AU132" s="225">
        <v>100</v>
      </c>
      <c r="AV132" s="617">
        <v>100</v>
      </c>
      <c r="AW132" s="616" t="s">
        <v>865</v>
      </c>
      <c r="AX132" s="225">
        <v>99</v>
      </c>
      <c r="AY132" s="225">
        <v>100</v>
      </c>
      <c r="AZ132" s="225">
        <v>100</v>
      </c>
      <c r="BA132" s="225">
        <v>100</v>
      </c>
      <c r="BB132" s="225">
        <v>100</v>
      </c>
      <c r="BC132" s="225">
        <v>100</v>
      </c>
      <c r="BD132" s="225">
        <v>100</v>
      </c>
      <c r="BE132" s="225">
        <v>100</v>
      </c>
      <c r="BF132" s="225">
        <v>100</v>
      </c>
      <c r="BG132" s="225">
        <v>100</v>
      </c>
      <c r="BH132" s="225">
        <v>100</v>
      </c>
      <c r="BI132" s="225">
        <v>100</v>
      </c>
      <c r="BJ132" s="225">
        <v>100</v>
      </c>
      <c r="BK132" s="225">
        <v>100</v>
      </c>
      <c r="BL132" s="225">
        <v>100</v>
      </c>
      <c r="BM132" s="225">
        <v>100</v>
      </c>
      <c r="BN132" s="225">
        <v>100</v>
      </c>
      <c r="BO132" s="225">
        <v>100</v>
      </c>
      <c r="BP132" s="225">
        <v>100</v>
      </c>
      <c r="BQ132" s="225">
        <v>100</v>
      </c>
      <c r="BR132" s="225">
        <v>100</v>
      </c>
      <c r="BS132" s="617">
        <v>80</v>
      </c>
    </row>
    <row r="133" spans="1:71" ht="15" customHeight="1">
      <c r="A133" s="66"/>
      <c r="B133" s="76" t="s">
        <v>120</v>
      </c>
      <c r="C133" s="616" t="s">
        <v>864</v>
      </c>
      <c r="D133" s="225">
        <v>97.65</v>
      </c>
      <c r="E133" s="225">
        <v>100</v>
      </c>
      <c r="F133" s="225">
        <v>90</v>
      </c>
      <c r="G133" s="225">
        <v>100</v>
      </c>
      <c r="H133" s="225">
        <v>100</v>
      </c>
      <c r="I133" s="225">
        <v>100</v>
      </c>
      <c r="J133" s="225">
        <v>100</v>
      </c>
      <c r="K133" s="225">
        <v>100</v>
      </c>
      <c r="L133" s="225">
        <v>100</v>
      </c>
      <c r="M133" s="225">
        <v>100</v>
      </c>
      <c r="N133" s="225">
        <v>100</v>
      </c>
      <c r="O133" s="225">
        <v>100</v>
      </c>
      <c r="P133" s="225">
        <v>100</v>
      </c>
      <c r="Q133" s="225">
        <v>91.111111111111114</v>
      </c>
      <c r="R133" s="225">
        <v>95</v>
      </c>
      <c r="S133" s="225">
        <v>100</v>
      </c>
      <c r="T133" s="225">
        <v>100</v>
      </c>
      <c r="U133" s="225">
        <v>100</v>
      </c>
      <c r="V133" s="225">
        <v>100</v>
      </c>
      <c r="W133" s="225">
        <v>100</v>
      </c>
      <c r="X133" s="225">
        <v>80</v>
      </c>
      <c r="Y133" s="617">
        <v>100</v>
      </c>
      <c r="Z133" s="616" t="s">
        <v>865</v>
      </c>
      <c r="AA133" s="225">
        <v>95.8</v>
      </c>
      <c r="AB133" s="225">
        <v>100</v>
      </c>
      <c r="AC133" s="225">
        <v>90</v>
      </c>
      <c r="AD133" s="225">
        <v>100</v>
      </c>
      <c r="AE133" s="225">
        <v>100</v>
      </c>
      <c r="AF133" s="225">
        <v>100</v>
      </c>
      <c r="AG133" s="225">
        <v>100</v>
      </c>
      <c r="AH133" s="225">
        <v>100</v>
      </c>
      <c r="AI133" s="225">
        <v>100</v>
      </c>
      <c r="AJ133" s="225">
        <v>100</v>
      </c>
      <c r="AK133" s="225">
        <v>100</v>
      </c>
      <c r="AL133" s="225">
        <v>100</v>
      </c>
      <c r="AM133" s="225">
        <v>100</v>
      </c>
      <c r="AN133" s="225">
        <v>82.222222222222214</v>
      </c>
      <c r="AO133" s="225">
        <v>90</v>
      </c>
      <c r="AP133" s="225">
        <v>100</v>
      </c>
      <c r="AQ133" s="225">
        <v>100</v>
      </c>
      <c r="AR133" s="225">
        <v>100</v>
      </c>
      <c r="AS133" s="225">
        <v>100</v>
      </c>
      <c r="AT133" s="225">
        <v>100</v>
      </c>
      <c r="AU133" s="225">
        <v>60</v>
      </c>
      <c r="AV133" s="617">
        <v>100</v>
      </c>
      <c r="AW133" s="616" t="s">
        <v>865</v>
      </c>
      <c r="AX133" s="225">
        <v>99.5</v>
      </c>
      <c r="AY133" s="225">
        <v>100</v>
      </c>
      <c r="AZ133" s="225">
        <v>90</v>
      </c>
      <c r="BA133" s="225">
        <v>100</v>
      </c>
      <c r="BB133" s="225">
        <v>100</v>
      </c>
      <c r="BC133" s="225">
        <v>100</v>
      </c>
      <c r="BD133" s="225">
        <v>100</v>
      </c>
      <c r="BE133" s="225">
        <v>100</v>
      </c>
      <c r="BF133" s="225">
        <v>100</v>
      </c>
      <c r="BG133" s="225">
        <v>100</v>
      </c>
      <c r="BH133" s="225">
        <v>100</v>
      </c>
      <c r="BI133" s="225">
        <v>100</v>
      </c>
      <c r="BJ133" s="225">
        <v>100</v>
      </c>
      <c r="BK133" s="225">
        <v>100</v>
      </c>
      <c r="BL133" s="225">
        <v>100</v>
      </c>
      <c r="BM133" s="225">
        <v>100</v>
      </c>
      <c r="BN133" s="225">
        <v>100</v>
      </c>
      <c r="BO133" s="225">
        <v>100</v>
      </c>
      <c r="BP133" s="225">
        <v>100</v>
      </c>
      <c r="BQ133" s="225">
        <v>100</v>
      </c>
      <c r="BR133" s="225">
        <v>100</v>
      </c>
      <c r="BS133" s="617">
        <v>100</v>
      </c>
    </row>
    <row r="134" spans="1:71" ht="15" customHeight="1">
      <c r="A134" s="66"/>
      <c r="B134" s="76" t="s">
        <v>224</v>
      </c>
      <c r="C134" s="616" t="s">
        <v>864</v>
      </c>
      <c r="D134" s="225">
        <v>99.5</v>
      </c>
      <c r="E134" s="225">
        <v>100</v>
      </c>
      <c r="F134" s="225">
        <v>100</v>
      </c>
      <c r="G134" s="225">
        <v>100</v>
      </c>
      <c r="H134" s="225">
        <v>100</v>
      </c>
      <c r="I134" s="225">
        <v>100</v>
      </c>
      <c r="J134" s="225">
        <v>100</v>
      </c>
      <c r="K134" s="225">
        <v>100</v>
      </c>
      <c r="L134" s="225">
        <v>100</v>
      </c>
      <c r="M134" s="225">
        <v>100</v>
      </c>
      <c r="N134" s="225">
        <v>100</v>
      </c>
      <c r="O134" s="225">
        <v>100</v>
      </c>
      <c r="P134" s="225">
        <v>100</v>
      </c>
      <c r="Q134" s="225">
        <v>100</v>
      </c>
      <c r="R134" s="225">
        <v>100</v>
      </c>
      <c r="S134" s="225">
        <v>100</v>
      </c>
      <c r="T134" s="225">
        <v>100</v>
      </c>
      <c r="U134" s="225">
        <v>100</v>
      </c>
      <c r="V134" s="225">
        <v>100</v>
      </c>
      <c r="W134" s="225">
        <v>100</v>
      </c>
      <c r="X134" s="225">
        <v>100</v>
      </c>
      <c r="Y134" s="617">
        <v>90</v>
      </c>
      <c r="Z134" s="616" t="s">
        <v>865</v>
      </c>
      <c r="AA134" s="225">
        <v>99</v>
      </c>
      <c r="AB134" s="225">
        <v>100</v>
      </c>
      <c r="AC134" s="225">
        <v>100</v>
      </c>
      <c r="AD134" s="225">
        <v>100</v>
      </c>
      <c r="AE134" s="225">
        <v>100</v>
      </c>
      <c r="AF134" s="225">
        <v>100</v>
      </c>
      <c r="AG134" s="225">
        <v>100</v>
      </c>
      <c r="AH134" s="225">
        <v>100</v>
      </c>
      <c r="AI134" s="225">
        <v>100</v>
      </c>
      <c r="AJ134" s="225">
        <v>100</v>
      </c>
      <c r="AK134" s="225">
        <v>100</v>
      </c>
      <c r="AL134" s="225">
        <v>100</v>
      </c>
      <c r="AM134" s="225">
        <v>100</v>
      </c>
      <c r="AN134" s="225">
        <v>100</v>
      </c>
      <c r="AO134" s="225">
        <v>100</v>
      </c>
      <c r="AP134" s="225">
        <v>100</v>
      </c>
      <c r="AQ134" s="225">
        <v>100</v>
      </c>
      <c r="AR134" s="225">
        <v>100</v>
      </c>
      <c r="AS134" s="225">
        <v>100</v>
      </c>
      <c r="AT134" s="225">
        <v>100</v>
      </c>
      <c r="AU134" s="225">
        <v>100</v>
      </c>
      <c r="AV134" s="617">
        <v>80</v>
      </c>
      <c r="AW134" s="616" t="s">
        <v>865</v>
      </c>
      <c r="AX134" s="225">
        <v>100</v>
      </c>
      <c r="AY134" s="225">
        <v>100</v>
      </c>
      <c r="AZ134" s="225">
        <v>100</v>
      </c>
      <c r="BA134" s="225">
        <v>100</v>
      </c>
      <c r="BB134" s="225">
        <v>100</v>
      </c>
      <c r="BC134" s="225">
        <v>100</v>
      </c>
      <c r="BD134" s="225">
        <v>100</v>
      </c>
      <c r="BE134" s="225">
        <v>100</v>
      </c>
      <c r="BF134" s="225">
        <v>100</v>
      </c>
      <c r="BG134" s="225">
        <v>100</v>
      </c>
      <c r="BH134" s="225">
        <v>100</v>
      </c>
      <c r="BI134" s="225">
        <v>100</v>
      </c>
      <c r="BJ134" s="225">
        <v>100</v>
      </c>
      <c r="BK134" s="225">
        <v>100</v>
      </c>
      <c r="BL134" s="225">
        <v>100</v>
      </c>
      <c r="BM134" s="225">
        <v>100</v>
      </c>
      <c r="BN134" s="225">
        <v>100</v>
      </c>
      <c r="BO134" s="225">
        <v>100</v>
      </c>
      <c r="BP134" s="225">
        <v>100</v>
      </c>
      <c r="BQ134" s="225">
        <v>100</v>
      </c>
      <c r="BR134" s="225">
        <v>100</v>
      </c>
      <c r="BS134" s="617">
        <v>100</v>
      </c>
    </row>
    <row r="135" spans="1:71" ht="15" customHeight="1">
      <c r="A135" s="66"/>
      <c r="B135" s="76" t="s">
        <v>122</v>
      </c>
      <c r="C135" s="616" t="s">
        <v>864</v>
      </c>
      <c r="D135" s="225">
        <v>98.7</v>
      </c>
      <c r="E135" s="225">
        <v>100</v>
      </c>
      <c r="F135" s="225">
        <v>100</v>
      </c>
      <c r="G135" s="225">
        <v>100</v>
      </c>
      <c r="H135" s="225">
        <v>100</v>
      </c>
      <c r="I135" s="225">
        <v>100</v>
      </c>
      <c r="J135" s="225">
        <v>100</v>
      </c>
      <c r="K135" s="225">
        <v>100</v>
      </c>
      <c r="L135" s="225">
        <v>100</v>
      </c>
      <c r="M135" s="225">
        <v>100</v>
      </c>
      <c r="N135" s="225">
        <v>100</v>
      </c>
      <c r="O135" s="225">
        <v>100</v>
      </c>
      <c r="P135" s="225">
        <v>100</v>
      </c>
      <c r="Q135" s="225">
        <v>90</v>
      </c>
      <c r="R135" s="225">
        <v>100</v>
      </c>
      <c r="S135" s="225">
        <v>100</v>
      </c>
      <c r="T135" s="225">
        <v>100</v>
      </c>
      <c r="U135" s="225">
        <v>100</v>
      </c>
      <c r="V135" s="225">
        <v>100</v>
      </c>
      <c r="W135" s="225">
        <v>100</v>
      </c>
      <c r="X135" s="225">
        <v>90</v>
      </c>
      <c r="Y135" s="617">
        <v>100</v>
      </c>
      <c r="Z135" s="616" t="s">
        <v>865</v>
      </c>
      <c r="AA135" s="225">
        <v>97.4</v>
      </c>
      <c r="AB135" s="225">
        <v>100</v>
      </c>
      <c r="AC135" s="225">
        <v>100</v>
      </c>
      <c r="AD135" s="225">
        <v>100</v>
      </c>
      <c r="AE135" s="225">
        <v>100</v>
      </c>
      <c r="AF135" s="225">
        <v>100</v>
      </c>
      <c r="AG135" s="225">
        <v>100</v>
      </c>
      <c r="AH135" s="225">
        <v>100</v>
      </c>
      <c r="AI135" s="225">
        <v>100</v>
      </c>
      <c r="AJ135" s="225">
        <v>100</v>
      </c>
      <c r="AK135" s="225">
        <v>100</v>
      </c>
      <c r="AL135" s="225">
        <v>100</v>
      </c>
      <c r="AM135" s="225">
        <v>100</v>
      </c>
      <c r="AN135" s="225">
        <v>80</v>
      </c>
      <c r="AO135" s="225">
        <v>100</v>
      </c>
      <c r="AP135" s="225">
        <v>100</v>
      </c>
      <c r="AQ135" s="225">
        <v>100</v>
      </c>
      <c r="AR135" s="225">
        <v>100</v>
      </c>
      <c r="AS135" s="225">
        <v>100</v>
      </c>
      <c r="AT135" s="225">
        <v>100</v>
      </c>
      <c r="AU135" s="225">
        <v>80</v>
      </c>
      <c r="AV135" s="617">
        <v>100</v>
      </c>
      <c r="AW135" s="616" t="s">
        <v>865</v>
      </c>
      <c r="AX135" s="225">
        <v>100</v>
      </c>
      <c r="AY135" s="225">
        <v>100</v>
      </c>
      <c r="AZ135" s="225">
        <v>100</v>
      </c>
      <c r="BA135" s="225">
        <v>100</v>
      </c>
      <c r="BB135" s="225">
        <v>100</v>
      </c>
      <c r="BC135" s="225">
        <v>100</v>
      </c>
      <c r="BD135" s="225">
        <v>100</v>
      </c>
      <c r="BE135" s="225">
        <v>100</v>
      </c>
      <c r="BF135" s="225">
        <v>100</v>
      </c>
      <c r="BG135" s="225">
        <v>100</v>
      </c>
      <c r="BH135" s="225">
        <v>100</v>
      </c>
      <c r="BI135" s="225">
        <v>100</v>
      </c>
      <c r="BJ135" s="225">
        <v>100</v>
      </c>
      <c r="BK135" s="225">
        <v>100</v>
      </c>
      <c r="BL135" s="225">
        <v>100</v>
      </c>
      <c r="BM135" s="225">
        <v>100</v>
      </c>
      <c r="BN135" s="225">
        <v>100</v>
      </c>
      <c r="BO135" s="225">
        <v>100</v>
      </c>
      <c r="BP135" s="225">
        <v>100</v>
      </c>
      <c r="BQ135" s="225">
        <v>100</v>
      </c>
      <c r="BR135" s="225">
        <v>100</v>
      </c>
      <c r="BS135" s="617">
        <v>100</v>
      </c>
    </row>
    <row r="136" spans="1:71" ht="15" customHeight="1">
      <c r="A136" s="66"/>
      <c r="B136" s="76" t="s">
        <v>124</v>
      </c>
      <c r="C136" s="616" t="s">
        <v>864</v>
      </c>
      <c r="D136" s="225">
        <v>97.9</v>
      </c>
      <c r="E136" s="225">
        <v>100</v>
      </c>
      <c r="F136" s="225">
        <v>100</v>
      </c>
      <c r="G136" s="225">
        <v>100</v>
      </c>
      <c r="H136" s="225">
        <v>100</v>
      </c>
      <c r="I136" s="225">
        <v>100</v>
      </c>
      <c r="J136" s="225">
        <v>100</v>
      </c>
      <c r="K136" s="225">
        <v>100</v>
      </c>
      <c r="L136" s="225">
        <v>100</v>
      </c>
      <c r="M136" s="225">
        <v>100</v>
      </c>
      <c r="N136" s="225">
        <v>100</v>
      </c>
      <c r="O136" s="225">
        <v>100</v>
      </c>
      <c r="P136" s="225">
        <v>100</v>
      </c>
      <c r="Q136" s="225">
        <v>91.111111111111114</v>
      </c>
      <c r="R136" s="225">
        <v>100</v>
      </c>
      <c r="S136" s="225">
        <v>100</v>
      </c>
      <c r="T136" s="225">
        <v>100</v>
      </c>
      <c r="U136" s="225">
        <v>100</v>
      </c>
      <c r="V136" s="225">
        <v>100</v>
      </c>
      <c r="W136" s="225">
        <v>100</v>
      </c>
      <c r="X136" s="225">
        <v>80</v>
      </c>
      <c r="Y136" s="617">
        <v>90</v>
      </c>
      <c r="Z136" s="616" t="s">
        <v>865</v>
      </c>
      <c r="AA136" s="225">
        <v>95.8</v>
      </c>
      <c r="AB136" s="225">
        <v>100</v>
      </c>
      <c r="AC136" s="225">
        <v>100</v>
      </c>
      <c r="AD136" s="225">
        <v>100</v>
      </c>
      <c r="AE136" s="225">
        <v>100</v>
      </c>
      <c r="AF136" s="225">
        <v>100</v>
      </c>
      <c r="AG136" s="225">
        <v>100</v>
      </c>
      <c r="AH136" s="225">
        <v>100</v>
      </c>
      <c r="AI136" s="225">
        <v>100</v>
      </c>
      <c r="AJ136" s="225">
        <v>100</v>
      </c>
      <c r="AK136" s="225">
        <v>100</v>
      </c>
      <c r="AL136" s="225">
        <v>100</v>
      </c>
      <c r="AM136" s="225">
        <v>100</v>
      </c>
      <c r="AN136" s="225">
        <v>82.222222222222214</v>
      </c>
      <c r="AO136" s="225">
        <v>100</v>
      </c>
      <c r="AP136" s="225">
        <v>100</v>
      </c>
      <c r="AQ136" s="225">
        <v>100</v>
      </c>
      <c r="AR136" s="225">
        <v>100</v>
      </c>
      <c r="AS136" s="225">
        <v>100</v>
      </c>
      <c r="AT136" s="225">
        <v>100</v>
      </c>
      <c r="AU136" s="225">
        <v>60</v>
      </c>
      <c r="AV136" s="617">
        <v>80</v>
      </c>
      <c r="AW136" s="616" t="s">
        <v>865</v>
      </c>
      <c r="AX136" s="225">
        <v>100</v>
      </c>
      <c r="AY136" s="225">
        <v>100</v>
      </c>
      <c r="AZ136" s="225">
        <v>100</v>
      </c>
      <c r="BA136" s="225">
        <v>100</v>
      </c>
      <c r="BB136" s="225">
        <v>100</v>
      </c>
      <c r="BC136" s="225">
        <v>100</v>
      </c>
      <c r="BD136" s="225">
        <v>100</v>
      </c>
      <c r="BE136" s="225">
        <v>100</v>
      </c>
      <c r="BF136" s="225">
        <v>100</v>
      </c>
      <c r="BG136" s="225">
        <v>100</v>
      </c>
      <c r="BH136" s="225">
        <v>100</v>
      </c>
      <c r="BI136" s="225">
        <v>100</v>
      </c>
      <c r="BJ136" s="225">
        <v>100</v>
      </c>
      <c r="BK136" s="225">
        <v>100</v>
      </c>
      <c r="BL136" s="225">
        <v>100</v>
      </c>
      <c r="BM136" s="225">
        <v>100</v>
      </c>
      <c r="BN136" s="225">
        <v>100</v>
      </c>
      <c r="BO136" s="225">
        <v>100</v>
      </c>
      <c r="BP136" s="225">
        <v>100</v>
      </c>
      <c r="BQ136" s="225">
        <v>100</v>
      </c>
      <c r="BR136" s="225">
        <v>100</v>
      </c>
      <c r="BS136" s="617">
        <v>100</v>
      </c>
    </row>
    <row r="137" spans="1:71" ht="15" customHeight="1">
      <c r="A137" s="66"/>
      <c r="B137" s="76" t="s">
        <v>125</v>
      </c>
      <c r="C137" s="616" t="s">
        <v>864</v>
      </c>
      <c r="D137" s="225">
        <v>98.45</v>
      </c>
      <c r="E137" s="225">
        <v>100</v>
      </c>
      <c r="F137" s="225">
        <v>100</v>
      </c>
      <c r="G137" s="225">
        <v>100</v>
      </c>
      <c r="H137" s="225">
        <v>100</v>
      </c>
      <c r="I137" s="225">
        <v>100</v>
      </c>
      <c r="J137" s="225">
        <v>100</v>
      </c>
      <c r="K137" s="225">
        <v>100</v>
      </c>
      <c r="L137" s="225">
        <v>100</v>
      </c>
      <c r="M137" s="225">
        <v>100</v>
      </c>
      <c r="N137" s="225">
        <v>100</v>
      </c>
      <c r="O137" s="225">
        <v>100</v>
      </c>
      <c r="P137" s="225">
        <v>100</v>
      </c>
      <c r="Q137" s="225">
        <v>90</v>
      </c>
      <c r="R137" s="225">
        <v>100</v>
      </c>
      <c r="S137" s="225">
        <v>100</v>
      </c>
      <c r="T137" s="225">
        <v>95</v>
      </c>
      <c r="U137" s="225">
        <v>100</v>
      </c>
      <c r="V137" s="225">
        <v>100</v>
      </c>
      <c r="W137" s="225">
        <v>100</v>
      </c>
      <c r="X137" s="225">
        <v>90</v>
      </c>
      <c r="Y137" s="617">
        <v>100</v>
      </c>
      <c r="Z137" s="616" t="s">
        <v>865</v>
      </c>
      <c r="AA137" s="225">
        <v>96.9</v>
      </c>
      <c r="AB137" s="225">
        <v>100</v>
      </c>
      <c r="AC137" s="225">
        <v>100</v>
      </c>
      <c r="AD137" s="225">
        <v>100</v>
      </c>
      <c r="AE137" s="225">
        <v>100</v>
      </c>
      <c r="AF137" s="225">
        <v>100</v>
      </c>
      <c r="AG137" s="225">
        <v>100</v>
      </c>
      <c r="AH137" s="225">
        <v>100</v>
      </c>
      <c r="AI137" s="225">
        <v>100</v>
      </c>
      <c r="AJ137" s="225">
        <v>100</v>
      </c>
      <c r="AK137" s="225">
        <v>100</v>
      </c>
      <c r="AL137" s="225">
        <v>100</v>
      </c>
      <c r="AM137" s="225">
        <v>100</v>
      </c>
      <c r="AN137" s="225">
        <v>80</v>
      </c>
      <c r="AO137" s="225">
        <v>100</v>
      </c>
      <c r="AP137" s="225">
        <v>100</v>
      </c>
      <c r="AQ137" s="225">
        <v>90</v>
      </c>
      <c r="AR137" s="225">
        <v>100</v>
      </c>
      <c r="AS137" s="225">
        <v>100</v>
      </c>
      <c r="AT137" s="225">
        <v>100</v>
      </c>
      <c r="AU137" s="225">
        <v>80</v>
      </c>
      <c r="AV137" s="617">
        <v>100</v>
      </c>
      <c r="AW137" s="616" t="s">
        <v>865</v>
      </c>
      <c r="AX137" s="225">
        <v>100</v>
      </c>
      <c r="AY137" s="225">
        <v>100</v>
      </c>
      <c r="AZ137" s="225">
        <v>100</v>
      </c>
      <c r="BA137" s="225">
        <v>100</v>
      </c>
      <c r="BB137" s="225">
        <v>100</v>
      </c>
      <c r="BC137" s="225">
        <v>100</v>
      </c>
      <c r="BD137" s="225">
        <v>100</v>
      </c>
      <c r="BE137" s="225">
        <v>100</v>
      </c>
      <c r="BF137" s="225">
        <v>100</v>
      </c>
      <c r="BG137" s="225">
        <v>100</v>
      </c>
      <c r="BH137" s="225">
        <v>100</v>
      </c>
      <c r="BI137" s="225">
        <v>100</v>
      </c>
      <c r="BJ137" s="225">
        <v>100</v>
      </c>
      <c r="BK137" s="225">
        <v>100</v>
      </c>
      <c r="BL137" s="225">
        <v>100</v>
      </c>
      <c r="BM137" s="225">
        <v>100</v>
      </c>
      <c r="BN137" s="225">
        <v>100</v>
      </c>
      <c r="BO137" s="225">
        <v>100</v>
      </c>
      <c r="BP137" s="225">
        <v>100</v>
      </c>
      <c r="BQ137" s="225">
        <v>100</v>
      </c>
      <c r="BR137" s="225">
        <v>100</v>
      </c>
      <c r="BS137" s="617">
        <v>100</v>
      </c>
    </row>
    <row r="138" spans="1:71" ht="15" customHeight="1">
      <c r="A138" s="66"/>
      <c r="B138" s="76" t="s">
        <v>101</v>
      </c>
      <c r="C138" s="616" t="s">
        <v>864</v>
      </c>
      <c r="D138" s="225">
        <v>99.5</v>
      </c>
      <c r="E138" s="225">
        <v>100</v>
      </c>
      <c r="F138" s="225">
        <v>100</v>
      </c>
      <c r="G138" s="225">
        <v>100</v>
      </c>
      <c r="H138" s="225">
        <v>100</v>
      </c>
      <c r="I138" s="225">
        <v>100</v>
      </c>
      <c r="J138" s="225">
        <v>100</v>
      </c>
      <c r="K138" s="225">
        <v>100</v>
      </c>
      <c r="L138" s="225">
        <v>100</v>
      </c>
      <c r="M138" s="225">
        <v>100</v>
      </c>
      <c r="N138" s="225">
        <v>100</v>
      </c>
      <c r="O138" s="225">
        <v>100</v>
      </c>
      <c r="P138" s="225">
        <v>100</v>
      </c>
      <c r="Q138" s="225">
        <v>94.444444444444443</v>
      </c>
      <c r="R138" s="225">
        <v>100</v>
      </c>
      <c r="S138" s="225">
        <v>100</v>
      </c>
      <c r="T138" s="225">
        <v>100</v>
      </c>
      <c r="U138" s="225">
        <v>100</v>
      </c>
      <c r="V138" s="225">
        <v>100</v>
      </c>
      <c r="W138" s="225">
        <v>100</v>
      </c>
      <c r="X138" s="225">
        <v>100</v>
      </c>
      <c r="Y138" s="617">
        <v>100</v>
      </c>
      <c r="Z138" s="616" t="s">
        <v>865</v>
      </c>
      <c r="AA138" s="225">
        <v>99</v>
      </c>
      <c r="AB138" s="225">
        <v>100</v>
      </c>
      <c r="AC138" s="225">
        <v>100</v>
      </c>
      <c r="AD138" s="225">
        <v>100</v>
      </c>
      <c r="AE138" s="225">
        <v>100</v>
      </c>
      <c r="AF138" s="225">
        <v>100</v>
      </c>
      <c r="AG138" s="225">
        <v>100</v>
      </c>
      <c r="AH138" s="225">
        <v>100</v>
      </c>
      <c r="AI138" s="225">
        <v>100</v>
      </c>
      <c r="AJ138" s="225">
        <v>100</v>
      </c>
      <c r="AK138" s="225">
        <v>100</v>
      </c>
      <c r="AL138" s="225">
        <v>100</v>
      </c>
      <c r="AM138" s="225">
        <v>100</v>
      </c>
      <c r="AN138" s="225">
        <v>88.888888888888886</v>
      </c>
      <c r="AO138" s="225">
        <v>100</v>
      </c>
      <c r="AP138" s="225">
        <v>100</v>
      </c>
      <c r="AQ138" s="225">
        <v>100</v>
      </c>
      <c r="AR138" s="225">
        <v>100</v>
      </c>
      <c r="AS138" s="225">
        <v>100</v>
      </c>
      <c r="AT138" s="225">
        <v>100</v>
      </c>
      <c r="AU138" s="225">
        <v>100</v>
      </c>
      <c r="AV138" s="617">
        <v>100</v>
      </c>
      <c r="AW138" s="616" t="s">
        <v>865</v>
      </c>
      <c r="AX138" s="225">
        <v>100</v>
      </c>
      <c r="AY138" s="225">
        <v>100</v>
      </c>
      <c r="AZ138" s="225">
        <v>100</v>
      </c>
      <c r="BA138" s="225">
        <v>100</v>
      </c>
      <c r="BB138" s="225">
        <v>100</v>
      </c>
      <c r="BC138" s="225">
        <v>100</v>
      </c>
      <c r="BD138" s="225">
        <v>100</v>
      </c>
      <c r="BE138" s="225">
        <v>100</v>
      </c>
      <c r="BF138" s="225">
        <v>100</v>
      </c>
      <c r="BG138" s="225">
        <v>100</v>
      </c>
      <c r="BH138" s="225">
        <v>100</v>
      </c>
      <c r="BI138" s="225">
        <v>100</v>
      </c>
      <c r="BJ138" s="225">
        <v>100</v>
      </c>
      <c r="BK138" s="225">
        <v>100</v>
      </c>
      <c r="BL138" s="225">
        <v>100</v>
      </c>
      <c r="BM138" s="225">
        <v>100</v>
      </c>
      <c r="BN138" s="225">
        <v>100</v>
      </c>
      <c r="BO138" s="225">
        <v>100</v>
      </c>
      <c r="BP138" s="225">
        <v>100</v>
      </c>
      <c r="BQ138" s="225">
        <v>100</v>
      </c>
      <c r="BR138" s="225">
        <v>100</v>
      </c>
      <c r="BS138" s="617">
        <v>100</v>
      </c>
    </row>
    <row r="139" spans="1:71" ht="15" customHeight="1">
      <c r="A139" s="66"/>
      <c r="B139" s="76" t="s">
        <v>99</v>
      </c>
      <c r="C139" s="616" t="s">
        <v>864</v>
      </c>
      <c r="D139" s="225">
        <v>98.6</v>
      </c>
      <c r="E139" s="225">
        <v>100</v>
      </c>
      <c r="F139" s="225">
        <v>100</v>
      </c>
      <c r="G139" s="225">
        <v>100</v>
      </c>
      <c r="H139" s="225">
        <v>100</v>
      </c>
      <c r="I139" s="225">
        <v>90</v>
      </c>
      <c r="J139" s="225">
        <v>100</v>
      </c>
      <c r="K139" s="225">
        <v>90</v>
      </c>
      <c r="L139" s="225">
        <v>100</v>
      </c>
      <c r="M139" s="225">
        <v>100</v>
      </c>
      <c r="N139" s="225">
        <v>100</v>
      </c>
      <c r="O139" s="225">
        <v>100</v>
      </c>
      <c r="P139" s="225">
        <v>100</v>
      </c>
      <c r="Q139" s="225">
        <v>95.555555555555557</v>
      </c>
      <c r="R139" s="225">
        <v>100</v>
      </c>
      <c r="S139" s="225">
        <v>100</v>
      </c>
      <c r="T139" s="225">
        <v>100</v>
      </c>
      <c r="U139" s="225">
        <v>100</v>
      </c>
      <c r="V139" s="225">
        <v>100</v>
      </c>
      <c r="W139" s="225">
        <v>100</v>
      </c>
      <c r="X139" s="225">
        <v>90</v>
      </c>
      <c r="Y139" s="617">
        <v>100</v>
      </c>
      <c r="Z139" s="616" t="s">
        <v>865</v>
      </c>
      <c r="AA139" s="225">
        <v>99.4</v>
      </c>
      <c r="AB139" s="225">
        <v>100</v>
      </c>
      <c r="AC139" s="225">
        <v>100</v>
      </c>
      <c r="AD139" s="225">
        <v>100</v>
      </c>
      <c r="AE139" s="225">
        <v>100</v>
      </c>
      <c r="AF139" s="225">
        <v>90</v>
      </c>
      <c r="AG139" s="225">
        <v>100</v>
      </c>
      <c r="AH139" s="225">
        <v>90</v>
      </c>
      <c r="AI139" s="225">
        <v>100</v>
      </c>
      <c r="AJ139" s="225">
        <v>100</v>
      </c>
      <c r="AK139" s="225">
        <v>100</v>
      </c>
      <c r="AL139" s="225">
        <v>100</v>
      </c>
      <c r="AM139" s="225">
        <v>100</v>
      </c>
      <c r="AN139" s="225">
        <v>100</v>
      </c>
      <c r="AO139" s="225">
        <v>100</v>
      </c>
      <c r="AP139" s="225">
        <v>100</v>
      </c>
      <c r="AQ139" s="225">
        <v>100</v>
      </c>
      <c r="AR139" s="225">
        <v>100</v>
      </c>
      <c r="AS139" s="225">
        <v>100</v>
      </c>
      <c r="AT139" s="225">
        <v>100</v>
      </c>
      <c r="AU139" s="225">
        <v>100</v>
      </c>
      <c r="AV139" s="617">
        <v>100</v>
      </c>
      <c r="AW139" s="616" t="s">
        <v>865</v>
      </c>
      <c r="AX139" s="225">
        <v>97.8</v>
      </c>
      <c r="AY139" s="225">
        <v>100</v>
      </c>
      <c r="AZ139" s="225">
        <v>100</v>
      </c>
      <c r="BA139" s="225">
        <v>100</v>
      </c>
      <c r="BB139" s="225">
        <v>100</v>
      </c>
      <c r="BC139" s="225">
        <v>90</v>
      </c>
      <c r="BD139" s="225">
        <v>100</v>
      </c>
      <c r="BE139" s="225">
        <v>90</v>
      </c>
      <c r="BF139" s="225">
        <v>100</v>
      </c>
      <c r="BG139" s="225">
        <v>100</v>
      </c>
      <c r="BH139" s="225">
        <v>100</v>
      </c>
      <c r="BI139" s="225">
        <v>100</v>
      </c>
      <c r="BJ139" s="225">
        <v>100</v>
      </c>
      <c r="BK139" s="225">
        <v>91.111111111111114</v>
      </c>
      <c r="BL139" s="225">
        <v>100</v>
      </c>
      <c r="BM139" s="225">
        <v>100</v>
      </c>
      <c r="BN139" s="225">
        <v>100</v>
      </c>
      <c r="BO139" s="225">
        <v>100</v>
      </c>
      <c r="BP139" s="225">
        <v>100</v>
      </c>
      <c r="BQ139" s="225">
        <v>100</v>
      </c>
      <c r="BR139" s="225">
        <v>80</v>
      </c>
      <c r="BS139" s="617">
        <v>100</v>
      </c>
    </row>
    <row r="140" spans="1:71" ht="15" customHeight="1">
      <c r="A140" s="66"/>
      <c r="B140" s="76" t="s">
        <v>100</v>
      </c>
      <c r="C140" s="616" t="s">
        <v>864</v>
      </c>
      <c r="D140" s="225">
        <v>95.85</v>
      </c>
      <c r="E140" s="225">
        <v>90</v>
      </c>
      <c r="F140" s="225">
        <v>100</v>
      </c>
      <c r="G140" s="225">
        <v>100</v>
      </c>
      <c r="H140" s="225">
        <v>100</v>
      </c>
      <c r="I140" s="225">
        <v>90</v>
      </c>
      <c r="J140" s="225">
        <v>100</v>
      </c>
      <c r="K140" s="225">
        <v>100</v>
      </c>
      <c r="L140" s="225">
        <v>100</v>
      </c>
      <c r="M140" s="225">
        <v>100</v>
      </c>
      <c r="N140" s="225">
        <v>100</v>
      </c>
      <c r="O140" s="225">
        <v>100</v>
      </c>
      <c r="P140" s="225">
        <v>100</v>
      </c>
      <c r="Q140" s="225">
        <v>85.555555555555557</v>
      </c>
      <c r="R140" s="225">
        <v>100</v>
      </c>
      <c r="S140" s="225">
        <v>95</v>
      </c>
      <c r="T140" s="225">
        <v>95</v>
      </c>
      <c r="U140" s="225">
        <v>90</v>
      </c>
      <c r="V140" s="225">
        <v>100</v>
      </c>
      <c r="W140" s="225">
        <v>100</v>
      </c>
      <c r="X140" s="225">
        <v>90</v>
      </c>
      <c r="Y140" s="617">
        <v>90</v>
      </c>
      <c r="Z140" s="616" t="s">
        <v>865</v>
      </c>
      <c r="AA140" s="225">
        <v>92.5</v>
      </c>
      <c r="AB140" s="225">
        <v>90</v>
      </c>
      <c r="AC140" s="225">
        <v>100</v>
      </c>
      <c r="AD140" s="225">
        <v>100</v>
      </c>
      <c r="AE140" s="225">
        <v>100</v>
      </c>
      <c r="AF140" s="225">
        <v>90</v>
      </c>
      <c r="AG140" s="225">
        <v>100</v>
      </c>
      <c r="AH140" s="225">
        <v>100</v>
      </c>
      <c r="AI140" s="225">
        <v>100</v>
      </c>
      <c r="AJ140" s="225">
        <v>100</v>
      </c>
      <c r="AK140" s="225">
        <v>100</v>
      </c>
      <c r="AL140" s="225">
        <v>100</v>
      </c>
      <c r="AM140" s="225">
        <v>100</v>
      </c>
      <c r="AN140" s="225">
        <v>71.111111111111114</v>
      </c>
      <c r="AO140" s="225">
        <v>100</v>
      </c>
      <c r="AP140" s="225">
        <v>90</v>
      </c>
      <c r="AQ140" s="225">
        <v>90</v>
      </c>
      <c r="AR140" s="225">
        <v>80</v>
      </c>
      <c r="AS140" s="225">
        <v>100</v>
      </c>
      <c r="AT140" s="225">
        <v>100</v>
      </c>
      <c r="AU140" s="225">
        <v>80</v>
      </c>
      <c r="AV140" s="617">
        <v>80</v>
      </c>
      <c r="AW140" s="616" t="s">
        <v>865</v>
      </c>
      <c r="AX140" s="225">
        <v>99.2</v>
      </c>
      <c r="AY140" s="225">
        <v>90</v>
      </c>
      <c r="AZ140" s="225">
        <v>100</v>
      </c>
      <c r="BA140" s="225">
        <v>100</v>
      </c>
      <c r="BB140" s="225">
        <v>100</v>
      </c>
      <c r="BC140" s="225">
        <v>90</v>
      </c>
      <c r="BD140" s="225">
        <v>100</v>
      </c>
      <c r="BE140" s="225">
        <v>100</v>
      </c>
      <c r="BF140" s="225">
        <v>100</v>
      </c>
      <c r="BG140" s="225">
        <v>100</v>
      </c>
      <c r="BH140" s="225">
        <v>100</v>
      </c>
      <c r="BI140" s="225">
        <v>100</v>
      </c>
      <c r="BJ140" s="225">
        <v>100</v>
      </c>
      <c r="BK140" s="225">
        <v>100</v>
      </c>
      <c r="BL140" s="225">
        <v>100</v>
      </c>
      <c r="BM140" s="225">
        <v>100</v>
      </c>
      <c r="BN140" s="225">
        <v>100</v>
      </c>
      <c r="BO140" s="225">
        <v>100</v>
      </c>
      <c r="BP140" s="225">
        <v>100</v>
      </c>
      <c r="BQ140" s="225">
        <v>100</v>
      </c>
      <c r="BR140" s="225">
        <v>100</v>
      </c>
      <c r="BS140" s="617">
        <v>100</v>
      </c>
    </row>
    <row r="141" spans="1:71" ht="15" customHeight="1">
      <c r="A141" s="66"/>
      <c r="B141" s="76" t="s">
        <v>102</v>
      </c>
      <c r="C141" s="616" t="s">
        <v>864</v>
      </c>
      <c r="D141" s="225">
        <v>99.6</v>
      </c>
      <c r="E141" s="225">
        <v>100</v>
      </c>
      <c r="F141" s="225">
        <v>100</v>
      </c>
      <c r="G141" s="225">
        <v>100</v>
      </c>
      <c r="H141" s="225">
        <v>100</v>
      </c>
      <c r="I141" s="225">
        <v>100</v>
      </c>
      <c r="J141" s="225">
        <v>100</v>
      </c>
      <c r="K141" s="225">
        <v>100</v>
      </c>
      <c r="L141" s="225">
        <v>100</v>
      </c>
      <c r="M141" s="225">
        <v>100</v>
      </c>
      <c r="N141" s="225">
        <v>100</v>
      </c>
      <c r="O141" s="225">
        <v>100</v>
      </c>
      <c r="P141" s="225">
        <v>100</v>
      </c>
      <c r="Q141" s="225">
        <v>95.555555555555557</v>
      </c>
      <c r="R141" s="225">
        <v>100</v>
      </c>
      <c r="S141" s="225">
        <v>100</v>
      </c>
      <c r="T141" s="225">
        <v>100</v>
      </c>
      <c r="U141" s="225">
        <v>100</v>
      </c>
      <c r="V141" s="225">
        <v>100</v>
      </c>
      <c r="W141" s="225">
        <v>100</v>
      </c>
      <c r="X141" s="225">
        <v>100</v>
      </c>
      <c r="Y141" s="617">
        <v>100</v>
      </c>
      <c r="Z141" s="616" t="s">
        <v>865</v>
      </c>
      <c r="AA141" s="225">
        <v>99.2</v>
      </c>
      <c r="AB141" s="225">
        <v>100</v>
      </c>
      <c r="AC141" s="225">
        <v>100</v>
      </c>
      <c r="AD141" s="225">
        <v>100</v>
      </c>
      <c r="AE141" s="225">
        <v>100</v>
      </c>
      <c r="AF141" s="225">
        <v>100</v>
      </c>
      <c r="AG141" s="225">
        <v>100</v>
      </c>
      <c r="AH141" s="225">
        <v>100</v>
      </c>
      <c r="AI141" s="225">
        <v>100</v>
      </c>
      <c r="AJ141" s="225">
        <v>100</v>
      </c>
      <c r="AK141" s="225">
        <v>100</v>
      </c>
      <c r="AL141" s="225">
        <v>100</v>
      </c>
      <c r="AM141" s="225">
        <v>100</v>
      </c>
      <c r="AN141" s="225">
        <v>91.111111111111114</v>
      </c>
      <c r="AO141" s="225">
        <v>100</v>
      </c>
      <c r="AP141" s="225">
        <v>100</v>
      </c>
      <c r="AQ141" s="225">
        <v>100</v>
      </c>
      <c r="AR141" s="225">
        <v>100</v>
      </c>
      <c r="AS141" s="225">
        <v>100</v>
      </c>
      <c r="AT141" s="225">
        <v>100</v>
      </c>
      <c r="AU141" s="225">
        <v>100</v>
      </c>
      <c r="AV141" s="617">
        <v>100</v>
      </c>
      <c r="AW141" s="616" t="s">
        <v>865</v>
      </c>
      <c r="AX141" s="225">
        <v>100</v>
      </c>
      <c r="AY141" s="225">
        <v>100</v>
      </c>
      <c r="AZ141" s="225">
        <v>100</v>
      </c>
      <c r="BA141" s="225">
        <v>100</v>
      </c>
      <c r="BB141" s="225">
        <v>100</v>
      </c>
      <c r="BC141" s="225">
        <v>100</v>
      </c>
      <c r="BD141" s="225">
        <v>100</v>
      </c>
      <c r="BE141" s="225">
        <v>100</v>
      </c>
      <c r="BF141" s="225">
        <v>100</v>
      </c>
      <c r="BG141" s="225">
        <v>100</v>
      </c>
      <c r="BH141" s="225">
        <v>100</v>
      </c>
      <c r="BI141" s="225">
        <v>100</v>
      </c>
      <c r="BJ141" s="225">
        <v>100</v>
      </c>
      <c r="BK141" s="225">
        <v>100</v>
      </c>
      <c r="BL141" s="225">
        <v>100</v>
      </c>
      <c r="BM141" s="225">
        <v>100</v>
      </c>
      <c r="BN141" s="225">
        <v>100</v>
      </c>
      <c r="BO141" s="225">
        <v>100</v>
      </c>
      <c r="BP141" s="225">
        <v>100</v>
      </c>
      <c r="BQ141" s="225">
        <v>100</v>
      </c>
      <c r="BR141" s="225">
        <v>100</v>
      </c>
      <c r="BS141" s="617">
        <v>100</v>
      </c>
    </row>
    <row r="142" spans="1:71" ht="15" customHeight="1">
      <c r="A142" s="66"/>
      <c r="B142" s="76" t="s">
        <v>103</v>
      </c>
      <c r="C142" s="616" t="s">
        <v>864</v>
      </c>
      <c r="D142" s="225">
        <v>96.6</v>
      </c>
      <c r="E142" s="225">
        <v>100</v>
      </c>
      <c r="F142" s="225">
        <v>100</v>
      </c>
      <c r="G142" s="225">
        <v>90</v>
      </c>
      <c r="H142" s="225">
        <v>100</v>
      </c>
      <c r="I142" s="225">
        <v>100</v>
      </c>
      <c r="J142" s="225">
        <v>100</v>
      </c>
      <c r="K142" s="225">
        <v>100</v>
      </c>
      <c r="L142" s="225">
        <v>100</v>
      </c>
      <c r="M142" s="225">
        <v>100</v>
      </c>
      <c r="N142" s="225">
        <v>100</v>
      </c>
      <c r="O142" s="225">
        <v>100</v>
      </c>
      <c r="P142" s="225">
        <v>100</v>
      </c>
      <c r="Q142" s="225">
        <v>81.111111111111114</v>
      </c>
      <c r="R142" s="225">
        <v>100</v>
      </c>
      <c r="S142" s="225">
        <v>100</v>
      </c>
      <c r="T142" s="225">
        <v>100</v>
      </c>
      <c r="U142" s="225">
        <v>100</v>
      </c>
      <c r="V142" s="225">
        <v>100</v>
      </c>
      <c r="W142" s="225">
        <v>100</v>
      </c>
      <c r="X142" s="225">
        <v>70</v>
      </c>
      <c r="Y142" s="617">
        <v>100</v>
      </c>
      <c r="Z142" s="616" t="s">
        <v>865</v>
      </c>
      <c r="AA142" s="225">
        <v>95.3</v>
      </c>
      <c r="AB142" s="225">
        <v>100</v>
      </c>
      <c r="AC142" s="225">
        <v>100</v>
      </c>
      <c r="AD142" s="225">
        <v>90</v>
      </c>
      <c r="AE142" s="225">
        <v>100</v>
      </c>
      <c r="AF142" s="225">
        <v>100</v>
      </c>
      <c r="AG142" s="225">
        <v>100</v>
      </c>
      <c r="AH142" s="225">
        <v>100</v>
      </c>
      <c r="AI142" s="225">
        <v>100</v>
      </c>
      <c r="AJ142" s="225">
        <v>100</v>
      </c>
      <c r="AK142" s="225">
        <v>100</v>
      </c>
      <c r="AL142" s="225">
        <v>100</v>
      </c>
      <c r="AM142" s="225">
        <v>100</v>
      </c>
      <c r="AN142" s="225">
        <v>71.111111111111114</v>
      </c>
      <c r="AO142" s="225">
        <v>100</v>
      </c>
      <c r="AP142" s="225">
        <v>100</v>
      </c>
      <c r="AQ142" s="225">
        <v>100</v>
      </c>
      <c r="AR142" s="225">
        <v>100</v>
      </c>
      <c r="AS142" s="225">
        <v>100</v>
      </c>
      <c r="AT142" s="225">
        <v>100</v>
      </c>
      <c r="AU142" s="225">
        <v>60</v>
      </c>
      <c r="AV142" s="617">
        <v>100</v>
      </c>
      <c r="AW142" s="616" t="s">
        <v>865</v>
      </c>
      <c r="AX142" s="225">
        <v>97.9</v>
      </c>
      <c r="AY142" s="225">
        <v>100</v>
      </c>
      <c r="AZ142" s="225">
        <v>100</v>
      </c>
      <c r="BA142" s="225">
        <v>90</v>
      </c>
      <c r="BB142" s="225">
        <v>100</v>
      </c>
      <c r="BC142" s="225">
        <v>100</v>
      </c>
      <c r="BD142" s="225">
        <v>100</v>
      </c>
      <c r="BE142" s="225">
        <v>100</v>
      </c>
      <c r="BF142" s="225">
        <v>100</v>
      </c>
      <c r="BG142" s="225">
        <v>100</v>
      </c>
      <c r="BH142" s="225">
        <v>100</v>
      </c>
      <c r="BI142" s="225">
        <v>100</v>
      </c>
      <c r="BJ142" s="225">
        <v>100</v>
      </c>
      <c r="BK142" s="225">
        <v>91.111111111111114</v>
      </c>
      <c r="BL142" s="225">
        <v>100</v>
      </c>
      <c r="BM142" s="225">
        <v>100</v>
      </c>
      <c r="BN142" s="225">
        <v>100</v>
      </c>
      <c r="BO142" s="225">
        <v>100</v>
      </c>
      <c r="BP142" s="225">
        <v>100</v>
      </c>
      <c r="BQ142" s="225">
        <v>100</v>
      </c>
      <c r="BR142" s="225">
        <v>80</v>
      </c>
      <c r="BS142" s="617">
        <v>100</v>
      </c>
    </row>
    <row r="143" spans="1:71" ht="15" customHeight="1">
      <c r="A143" s="66"/>
      <c r="B143" s="76" t="s">
        <v>108</v>
      </c>
      <c r="C143" s="616" t="s">
        <v>864</v>
      </c>
      <c r="D143" s="225">
        <v>97.6</v>
      </c>
      <c r="E143" s="225">
        <v>100</v>
      </c>
      <c r="F143" s="225">
        <v>100</v>
      </c>
      <c r="G143" s="225">
        <v>100</v>
      </c>
      <c r="H143" s="225">
        <v>100</v>
      </c>
      <c r="I143" s="225">
        <v>100</v>
      </c>
      <c r="J143" s="225">
        <v>100</v>
      </c>
      <c r="K143" s="225">
        <v>100</v>
      </c>
      <c r="L143" s="225">
        <v>100</v>
      </c>
      <c r="M143" s="225">
        <v>100</v>
      </c>
      <c r="N143" s="225">
        <v>100</v>
      </c>
      <c r="O143" s="225">
        <v>100</v>
      </c>
      <c r="P143" s="225">
        <v>100</v>
      </c>
      <c r="Q143" s="225">
        <v>86.666666666666657</v>
      </c>
      <c r="R143" s="225">
        <v>100</v>
      </c>
      <c r="S143" s="225">
        <v>100</v>
      </c>
      <c r="T143" s="225">
        <v>100</v>
      </c>
      <c r="U143" s="225">
        <v>100</v>
      </c>
      <c r="V143" s="225">
        <v>100</v>
      </c>
      <c r="W143" s="225">
        <v>100</v>
      </c>
      <c r="X143" s="225">
        <v>70</v>
      </c>
      <c r="Y143" s="617">
        <v>100</v>
      </c>
      <c r="Z143" s="616" t="s">
        <v>865</v>
      </c>
      <c r="AA143" s="225">
        <v>96.8</v>
      </c>
      <c r="AB143" s="225">
        <v>100</v>
      </c>
      <c r="AC143" s="225">
        <v>100</v>
      </c>
      <c r="AD143" s="225">
        <v>100</v>
      </c>
      <c r="AE143" s="225">
        <v>100</v>
      </c>
      <c r="AF143" s="225">
        <v>100</v>
      </c>
      <c r="AG143" s="225">
        <v>100</v>
      </c>
      <c r="AH143" s="225">
        <v>100</v>
      </c>
      <c r="AI143" s="225">
        <v>100</v>
      </c>
      <c r="AJ143" s="225">
        <v>100</v>
      </c>
      <c r="AK143" s="225">
        <v>100</v>
      </c>
      <c r="AL143" s="225">
        <v>100</v>
      </c>
      <c r="AM143" s="225">
        <v>100</v>
      </c>
      <c r="AN143" s="225">
        <v>82.222222222222214</v>
      </c>
      <c r="AO143" s="225">
        <v>100</v>
      </c>
      <c r="AP143" s="225">
        <v>100</v>
      </c>
      <c r="AQ143" s="225">
        <v>100</v>
      </c>
      <c r="AR143" s="225">
        <v>100</v>
      </c>
      <c r="AS143" s="225">
        <v>100</v>
      </c>
      <c r="AT143" s="225">
        <v>100</v>
      </c>
      <c r="AU143" s="225">
        <v>60</v>
      </c>
      <c r="AV143" s="617">
        <v>100</v>
      </c>
      <c r="AW143" s="616" t="s">
        <v>865</v>
      </c>
      <c r="AX143" s="225">
        <v>98.4</v>
      </c>
      <c r="AY143" s="225">
        <v>100</v>
      </c>
      <c r="AZ143" s="225">
        <v>100</v>
      </c>
      <c r="BA143" s="225">
        <v>100</v>
      </c>
      <c r="BB143" s="225">
        <v>100</v>
      </c>
      <c r="BC143" s="225">
        <v>100</v>
      </c>
      <c r="BD143" s="225">
        <v>100</v>
      </c>
      <c r="BE143" s="225">
        <v>100</v>
      </c>
      <c r="BF143" s="225">
        <v>100</v>
      </c>
      <c r="BG143" s="225">
        <v>100</v>
      </c>
      <c r="BH143" s="225">
        <v>100</v>
      </c>
      <c r="BI143" s="225">
        <v>100</v>
      </c>
      <c r="BJ143" s="225">
        <v>100</v>
      </c>
      <c r="BK143" s="225">
        <v>91.111111111111114</v>
      </c>
      <c r="BL143" s="225">
        <v>100</v>
      </c>
      <c r="BM143" s="225">
        <v>100</v>
      </c>
      <c r="BN143" s="225">
        <v>100</v>
      </c>
      <c r="BO143" s="225">
        <v>100</v>
      </c>
      <c r="BP143" s="225">
        <v>100</v>
      </c>
      <c r="BQ143" s="225">
        <v>100</v>
      </c>
      <c r="BR143" s="225">
        <v>80</v>
      </c>
      <c r="BS143" s="617">
        <v>100</v>
      </c>
    </row>
    <row r="144" spans="1:71" ht="15" customHeight="1">
      <c r="A144" s="66"/>
      <c r="B144" s="76" t="s">
        <v>109</v>
      </c>
      <c r="C144" s="616" t="s">
        <v>864</v>
      </c>
      <c r="D144" s="225">
        <v>100</v>
      </c>
      <c r="E144" s="225">
        <v>100</v>
      </c>
      <c r="F144" s="225">
        <v>100</v>
      </c>
      <c r="G144" s="225">
        <v>100</v>
      </c>
      <c r="H144" s="225">
        <v>100</v>
      </c>
      <c r="I144" s="225">
        <v>100</v>
      </c>
      <c r="J144" s="225">
        <v>100</v>
      </c>
      <c r="K144" s="225">
        <v>100</v>
      </c>
      <c r="L144" s="225">
        <v>100</v>
      </c>
      <c r="M144" s="225">
        <v>100</v>
      </c>
      <c r="N144" s="225">
        <v>100</v>
      </c>
      <c r="O144" s="225">
        <v>100</v>
      </c>
      <c r="P144" s="225">
        <v>100</v>
      </c>
      <c r="Q144" s="225">
        <v>100</v>
      </c>
      <c r="R144" s="225">
        <v>100</v>
      </c>
      <c r="S144" s="225">
        <v>100</v>
      </c>
      <c r="T144" s="225">
        <v>100</v>
      </c>
      <c r="U144" s="225">
        <v>100</v>
      </c>
      <c r="V144" s="225">
        <v>100</v>
      </c>
      <c r="W144" s="225">
        <v>100</v>
      </c>
      <c r="X144" s="225">
        <v>100</v>
      </c>
      <c r="Y144" s="617">
        <v>100</v>
      </c>
      <c r="Z144" s="616" t="s">
        <v>865</v>
      </c>
      <c r="AA144" s="225">
        <v>100</v>
      </c>
      <c r="AB144" s="225">
        <v>100</v>
      </c>
      <c r="AC144" s="225">
        <v>100</v>
      </c>
      <c r="AD144" s="225">
        <v>100</v>
      </c>
      <c r="AE144" s="225">
        <v>100</v>
      </c>
      <c r="AF144" s="225">
        <v>100</v>
      </c>
      <c r="AG144" s="225">
        <v>100</v>
      </c>
      <c r="AH144" s="225">
        <v>100</v>
      </c>
      <c r="AI144" s="225">
        <v>100</v>
      </c>
      <c r="AJ144" s="225">
        <v>100</v>
      </c>
      <c r="AK144" s="225">
        <v>100</v>
      </c>
      <c r="AL144" s="225">
        <v>100</v>
      </c>
      <c r="AM144" s="225">
        <v>100</v>
      </c>
      <c r="AN144" s="225">
        <v>100</v>
      </c>
      <c r="AO144" s="225">
        <v>100</v>
      </c>
      <c r="AP144" s="225">
        <v>100</v>
      </c>
      <c r="AQ144" s="225">
        <v>100</v>
      </c>
      <c r="AR144" s="225">
        <v>100</v>
      </c>
      <c r="AS144" s="225">
        <v>100</v>
      </c>
      <c r="AT144" s="225">
        <v>100</v>
      </c>
      <c r="AU144" s="225">
        <v>100</v>
      </c>
      <c r="AV144" s="617">
        <v>100</v>
      </c>
      <c r="AW144" s="616" t="s">
        <v>865</v>
      </c>
      <c r="AX144" s="225">
        <v>100</v>
      </c>
      <c r="AY144" s="225">
        <v>100</v>
      </c>
      <c r="AZ144" s="225">
        <v>100</v>
      </c>
      <c r="BA144" s="225">
        <v>100</v>
      </c>
      <c r="BB144" s="225">
        <v>100</v>
      </c>
      <c r="BC144" s="225">
        <v>100</v>
      </c>
      <c r="BD144" s="225">
        <v>100</v>
      </c>
      <c r="BE144" s="225">
        <v>100</v>
      </c>
      <c r="BF144" s="225">
        <v>100</v>
      </c>
      <c r="BG144" s="225">
        <v>100</v>
      </c>
      <c r="BH144" s="225">
        <v>100</v>
      </c>
      <c r="BI144" s="225">
        <v>100</v>
      </c>
      <c r="BJ144" s="225">
        <v>100</v>
      </c>
      <c r="BK144" s="225">
        <v>100</v>
      </c>
      <c r="BL144" s="225">
        <v>100</v>
      </c>
      <c r="BM144" s="225">
        <v>100</v>
      </c>
      <c r="BN144" s="225">
        <v>100</v>
      </c>
      <c r="BO144" s="225">
        <v>100</v>
      </c>
      <c r="BP144" s="225">
        <v>100</v>
      </c>
      <c r="BQ144" s="225">
        <v>100</v>
      </c>
      <c r="BR144" s="225">
        <v>100</v>
      </c>
      <c r="BS144" s="617">
        <v>100</v>
      </c>
    </row>
    <row r="145" spans="1:71" ht="15" customHeight="1">
      <c r="A145" s="66"/>
      <c r="B145" s="76" t="s">
        <v>110</v>
      </c>
      <c r="C145" s="616" t="s">
        <v>864</v>
      </c>
      <c r="D145" s="225">
        <v>99.2</v>
      </c>
      <c r="E145" s="225">
        <v>100</v>
      </c>
      <c r="F145" s="225">
        <v>100</v>
      </c>
      <c r="G145" s="225">
        <v>100</v>
      </c>
      <c r="H145" s="225">
        <v>100</v>
      </c>
      <c r="I145" s="225">
        <v>100</v>
      </c>
      <c r="J145" s="225">
        <v>100</v>
      </c>
      <c r="K145" s="225">
        <v>100</v>
      </c>
      <c r="L145" s="225">
        <v>100</v>
      </c>
      <c r="M145" s="225">
        <v>100</v>
      </c>
      <c r="N145" s="225">
        <v>100</v>
      </c>
      <c r="O145" s="225">
        <v>100</v>
      </c>
      <c r="P145" s="225">
        <v>100</v>
      </c>
      <c r="Q145" s="225">
        <v>95.555555555555557</v>
      </c>
      <c r="R145" s="225">
        <v>100</v>
      </c>
      <c r="S145" s="225">
        <v>100</v>
      </c>
      <c r="T145" s="225">
        <v>100</v>
      </c>
      <c r="U145" s="225">
        <v>100</v>
      </c>
      <c r="V145" s="225">
        <v>100</v>
      </c>
      <c r="W145" s="225">
        <v>100</v>
      </c>
      <c r="X145" s="225">
        <v>90</v>
      </c>
      <c r="Y145" s="617">
        <v>100</v>
      </c>
      <c r="Z145" s="616" t="s">
        <v>865</v>
      </c>
      <c r="AA145" s="225">
        <v>100</v>
      </c>
      <c r="AB145" s="225">
        <v>100</v>
      </c>
      <c r="AC145" s="225">
        <v>100</v>
      </c>
      <c r="AD145" s="225">
        <v>100</v>
      </c>
      <c r="AE145" s="225">
        <v>100</v>
      </c>
      <c r="AF145" s="225">
        <v>100</v>
      </c>
      <c r="AG145" s="225">
        <v>100</v>
      </c>
      <c r="AH145" s="225">
        <v>100</v>
      </c>
      <c r="AI145" s="225">
        <v>100</v>
      </c>
      <c r="AJ145" s="225">
        <v>100</v>
      </c>
      <c r="AK145" s="225">
        <v>100</v>
      </c>
      <c r="AL145" s="225">
        <v>100</v>
      </c>
      <c r="AM145" s="225">
        <v>100</v>
      </c>
      <c r="AN145" s="225">
        <v>100</v>
      </c>
      <c r="AO145" s="225">
        <v>100</v>
      </c>
      <c r="AP145" s="225">
        <v>100</v>
      </c>
      <c r="AQ145" s="225">
        <v>100</v>
      </c>
      <c r="AR145" s="225">
        <v>100</v>
      </c>
      <c r="AS145" s="225">
        <v>100</v>
      </c>
      <c r="AT145" s="225">
        <v>100</v>
      </c>
      <c r="AU145" s="225">
        <v>100</v>
      </c>
      <c r="AV145" s="617">
        <v>100</v>
      </c>
      <c r="AW145" s="616" t="s">
        <v>865</v>
      </c>
      <c r="AX145" s="225">
        <v>98.4</v>
      </c>
      <c r="AY145" s="225">
        <v>100</v>
      </c>
      <c r="AZ145" s="225">
        <v>100</v>
      </c>
      <c r="BA145" s="225">
        <v>100</v>
      </c>
      <c r="BB145" s="225">
        <v>100</v>
      </c>
      <c r="BC145" s="225">
        <v>100</v>
      </c>
      <c r="BD145" s="225">
        <v>100</v>
      </c>
      <c r="BE145" s="225">
        <v>100</v>
      </c>
      <c r="BF145" s="225">
        <v>100</v>
      </c>
      <c r="BG145" s="225">
        <v>100</v>
      </c>
      <c r="BH145" s="225">
        <v>100</v>
      </c>
      <c r="BI145" s="225">
        <v>100</v>
      </c>
      <c r="BJ145" s="225">
        <v>100</v>
      </c>
      <c r="BK145" s="225">
        <v>91.111111111111114</v>
      </c>
      <c r="BL145" s="225">
        <v>100</v>
      </c>
      <c r="BM145" s="225">
        <v>100</v>
      </c>
      <c r="BN145" s="225">
        <v>100</v>
      </c>
      <c r="BO145" s="225">
        <v>100</v>
      </c>
      <c r="BP145" s="225">
        <v>100</v>
      </c>
      <c r="BQ145" s="225">
        <v>100</v>
      </c>
      <c r="BR145" s="225">
        <v>80</v>
      </c>
      <c r="BS145" s="617">
        <v>100</v>
      </c>
    </row>
    <row r="146" spans="1:71" ht="15" customHeight="1">
      <c r="A146" s="66"/>
      <c r="B146" s="76" t="s">
        <v>112</v>
      </c>
      <c r="C146" s="616" t="s">
        <v>864</v>
      </c>
      <c r="D146" s="225">
        <v>94.7</v>
      </c>
      <c r="E146" s="225">
        <v>90</v>
      </c>
      <c r="F146" s="225">
        <v>100</v>
      </c>
      <c r="G146" s="225">
        <v>90</v>
      </c>
      <c r="H146" s="225">
        <v>100</v>
      </c>
      <c r="I146" s="225">
        <v>100</v>
      </c>
      <c r="J146" s="225">
        <v>100</v>
      </c>
      <c r="K146" s="225">
        <v>100</v>
      </c>
      <c r="L146" s="225">
        <v>100</v>
      </c>
      <c r="M146" s="225">
        <v>100</v>
      </c>
      <c r="N146" s="225">
        <v>100</v>
      </c>
      <c r="O146" s="225">
        <v>100</v>
      </c>
      <c r="P146" s="225">
        <v>100</v>
      </c>
      <c r="Q146" s="225">
        <v>81.111111111111114</v>
      </c>
      <c r="R146" s="225">
        <v>100</v>
      </c>
      <c r="S146" s="225">
        <v>100</v>
      </c>
      <c r="T146" s="225">
        <v>100</v>
      </c>
      <c r="U146" s="225">
        <v>100</v>
      </c>
      <c r="V146" s="225">
        <v>100</v>
      </c>
      <c r="W146" s="225">
        <v>100</v>
      </c>
      <c r="X146" s="225">
        <v>60</v>
      </c>
      <c r="Y146" s="617">
        <v>80</v>
      </c>
      <c r="Z146" s="616" t="s">
        <v>865</v>
      </c>
      <c r="AA146" s="225">
        <v>94.6</v>
      </c>
      <c r="AB146" s="225">
        <v>90</v>
      </c>
      <c r="AC146" s="225">
        <v>100</v>
      </c>
      <c r="AD146" s="225">
        <v>90</v>
      </c>
      <c r="AE146" s="225">
        <v>100</v>
      </c>
      <c r="AF146" s="225">
        <v>100</v>
      </c>
      <c r="AG146" s="225">
        <v>100</v>
      </c>
      <c r="AH146" s="225">
        <v>100</v>
      </c>
      <c r="AI146" s="225">
        <v>100</v>
      </c>
      <c r="AJ146" s="225">
        <v>100</v>
      </c>
      <c r="AK146" s="225">
        <v>100</v>
      </c>
      <c r="AL146" s="225">
        <v>100</v>
      </c>
      <c r="AM146" s="225">
        <v>100</v>
      </c>
      <c r="AN146" s="225">
        <v>80</v>
      </c>
      <c r="AO146" s="225">
        <v>100</v>
      </c>
      <c r="AP146" s="225">
        <v>100</v>
      </c>
      <c r="AQ146" s="225">
        <v>100</v>
      </c>
      <c r="AR146" s="225">
        <v>100</v>
      </c>
      <c r="AS146" s="225">
        <v>100</v>
      </c>
      <c r="AT146" s="225">
        <v>100</v>
      </c>
      <c r="AU146" s="225">
        <v>60</v>
      </c>
      <c r="AV146" s="617">
        <v>80</v>
      </c>
      <c r="AW146" s="616" t="s">
        <v>865</v>
      </c>
      <c r="AX146" s="225">
        <v>94.8</v>
      </c>
      <c r="AY146" s="225">
        <v>90</v>
      </c>
      <c r="AZ146" s="225">
        <v>100</v>
      </c>
      <c r="BA146" s="225">
        <v>90</v>
      </c>
      <c r="BB146" s="225">
        <v>100</v>
      </c>
      <c r="BC146" s="225">
        <v>100</v>
      </c>
      <c r="BD146" s="225">
        <v>100</v>
      </c>
      <c r="BE146" s="225">
        <v>100</v>
      </c>
      <c r="BF146" s="225">
        <v>100</v>
      </c>
      <c r="BG146" s="225">
        <v>100</v>
      </c>
      <c r="BH146" s="225">
        <v>100</v>
      </c>
      <c r="BI146" s="225">
        <v>100</v>
      </c>
      <c r="BJ146" s="225">
        <v>100</v>
      </c>
      <c r="BK146" s="225">
        <v>82.222222222222214</v>
      </c>
      <c r="BL146" s="225">
        <v>100</v>
      </c>
      <c r="BM146" s="225">
        <v>100</v>
      </c>
      <c r="BN146" s="225">
        <v>100</v>
      </c>
      <c r="BO146" s="225">
        <v>100</v>
      </c>
      <c r="BP146" s="225">
        <v>100</v>
      </c>
      <c r="BQ146" s="225">
        <v>100</v>
      </c>
      <c r="BR146" s="225">
        <v>60</v>
      </c>
      <c r="BS146" s="617">
        <v>80</v>
      </c>
    </row>
    <row r="147" spans="1:71" ht="15" customHeight="1">
      <c r="A147" s="66"/>
      <c r="B147" s="76" t="s">
        <v>113</v>
      </c>
      <c r="C147" s="616" t="s">
        <v>864</v>
      </c>
      <c r="D147" s="225">
        <v>98.7</v>
      </c>
      <c r="E147" s="225">
        <v>100</v>
      </c>
      <c r="F147" s="225">
        <v>100</v>
      </c>
      <c r="G147" s="225">
        <v>100</v>
      </c>
      <c r="H147" s="225">
        <v>100</v>
      </c>
      <c r="I147" s="225">
        <v>100</v>
      </c>
      <c r="J147" s="225">
        <v>100</v>
      </c>
      <c r="K147" s="225">
        <v>100</v>
      </c>
      <c r="L147" s="225">
        <v>100</v>
      </c>
      <c r="M147" s="225">
        <v>90</v>
      </c>
      <c r="N147" s="225">
        <v>100</v>
      </c>
      <c r="O147" s="225">
        <v>100</v>
      </c>
      <c r="P147" s="225">
        <v>100</v>
      </c>
      <c r="Q147" s="225">
        <v>95.555555555555557</v>
      </c>
      <c r="R147" s="225">
        <v>100</v>
      </c>
      <c r="S147" s="225">
        <v>100</v>
      </c>
      <c r="T147" s="225">
        <v>100</v>
      </c>
      <c r="U147" s="225">
        <v>100</v>
      </c>
      <c r="V147" s="225">
        <v>100</v>
      </c>
      <c r="W147" s="225">
        <v>100</v>
      </c>
      <c r="X147" s="225">
        <v>90</v>
      </c>
      <c r="Y147" s="617">
        <v>100</v>
      </c>
      <c r="Z147" s="616" t="s">
        <v>865</v>
      </c>
      <c r="AA147" s="225">
        <v>97.9</v>
      </c>
      <c r="AB147" s="225">
        <v>100</v>
      </c>
      <c r="AC147" s="225">
        <v>100</v>
      </c>
      <c r="AD147" s="225">
        <v>100</v>
      </c>
      <c r="AE147" s="225">
        <v>100</v>
      </c>
      <c r="AF147" s="225">
        <v>100</v>
      </c>
      <c r="AG147" s="225">
        <v>100</v>
      </c>
      <c r="AH147" s="225">
        <v>100</v>
      </c>
      <c r="AI147" s="225">
        <v>100</v>
      </c>
      <c r="AJ147" s="225">
        <v>90</v>
      </c>
      <c r="AK147" s="225">
        <v>100</v>
      </c>
      <c r="AL147" s="225">
        <v>100</v>
      </c>
      <c r="AM147" s="225">
        <v>100</v>
      </c>
      <c r="AN147" s="225">
        <v>91.111111111111114</v>
      </c>
      <c r="AO147" s="225">
        <v>100</v>
      </c>
      <c r="AP147" s="225">
        <v>100</v>
      </c>
      <c r="AQ147" s="225">
        <v>100</v>
      </c>
      <c r="AR147" s="225">
        <v>100</v>
      </c>
      <c r="AS147" s="225">
        <v>100</v>
      </c>
      <c r="AT147" s="225">
        <v>100</v>
      </c>
      <c r="AU147" s="225">
        <v>80</v>
      </c>
      <c r="AV147" s="617">
        <v>100</v>
      </c>
      <c r="AW147" s="616" t="s">
        <v>865</v>
      </c>
      <c r="AX147" s="225">
        <v>99.5</v>
      </c>
      <c r="AY147" s="225">
        <v>100</v>
      </c>
      <c r="AZ147" s="225">
        <v>100</v>
      </c>
      <c r="BA147" s="225">
        <v>100</v>
      </c>
      <c r="BB147" s="225">
        <v>100</v>
      </c>
      <c r="BC147" s="225">
        <v>100</v>
      </c>
      <c r="BD147" s="225">
        <v>100</v>
      </c>
      <c r="BE147" s="225">
        <v>100</v>
      </c>
      <c r="BF147" s="225">
        <v>100</v>
      </c>
      <c r="BG147" s="225">
        <v>90</v>
      </c>
      <c r="BH147" s="225">
        <v>100</v>
      </c>
      <c r="BI147" s="225">
        <v>100</v>
      </c>
      <c r="BJ147" s="225">
        <v>100</v>
      </c>
      <c r="BK147" s="225">
        <v>100</v>
      </c>
      <c r="BL147" s="225">
        <v>100</v>
      </c>
      <c r="BM147" s="225">
        <v>100</v>
      </c>
      <c r="BN147" s="225">
        <v>100</v>
      </c>
      <c r="BO147" s="225">
        <v>100</v>
      </c>
      <c r="BP147" s="225">
        <v>100</v>
      </c>
      <c r="BQ147" s="225">
        <v>100</v>
      </c>
      <c r="BR147" s="225">
        <v>100</v>
      </c>
      <c r="BS147" s="617">
        <v>100</v>
      </c>
    </row>
    <row r="148" spans="1:71" ht="15" customHeight="1">
      <c r="A148" s="66"/>
      <c r="B148" s="76" t="s">
        <v>225</v>
      </c>
      <c r="C148" s="616" t="s">
        <v>864</v>
      </c>
      <c r="D148" s="225">
        <v>97.9</v>
      </c>
      <c r="E148" s="225">
        <v>100</v>
      </c>
      <c r="F148" s="225">
        <v>90</v>
      </c>
      <c r="G148" s="225">
        <v>100</v>
      </c>
      <c r="H148" s="225">
        <v>100</v>
      </c>
      <c r="I148" s="225">
        <v>100</v>
      </c>
      <c r="J148" s="225">
        <v>100</v>
      </c>
      <c r="K148" s="225">
        <v>100</v>
      </c>
      <c r="L148" s="225">
        <v>100</v>
      </c>
      <c r="M148" s="225">
        <v>100</v>
      </c>
      <c r="N148" s="225">
        <v>100</v>
      </c>
      <c r="O148" s="225">
        <v>100</v>
      </c>
      <c r="P148" s="225">
        <v>100</v>
      </c>
      <c r="Q148" s="225">
        <v>91.111111111111114</v>
      </c>
      <c r="R148" s="225">
        <v>100</v>
      </c>
      <c r="S148" s="225">
        <v>100</v>
      </c>
      <c r="T148" s="225">
        <v>100</v>
      </c>
      <c r="U148" s="225">
        <v>100</v>
      </c>
      <c r="V148" s="225">
        <v>100</v>
      </c>
      <c r="W148" s="225">
        <v>100</v>
      </c>
      <c r="X148" s="225">
        <v>80</v>
      </c>
      <c r="Y148" s="617">
        <v>100</v>
      </c>
      <c r="Z148" s="616" t="s">
        <v>865</v>
      </c>
      <c r="AA148" s="225">
        <v>97.9</v>
      </c>
      <c r="AB148" s="225">
        <v>100</v>
      </c>
      <c r="AC148" s="225">
        <v>90</v>
      </c>
      <c r="AD148" s="225">
        <v>100</v>
      </c>
      <c r="AE148" s="225">
        <v>100</v>
      </c>
      <c r="AF148" s="225">
        <v>100</v>
      </c>
      <c r="AG148" s="225">
        <v>100</v>
      </c>
      <c r="AH148" s="225">
        <v>100</v>
      </c>
      <c r="AI148" s="225">
        <v>100</v>
      </c>
      <c r="AJ148" s="225">
        <v>100</v>
      </c>
      <c r="AK148" s="225">
        <v>100</v>
      </c>
      <c r="AL148" s="225">
        <v>100</v>
      </c>
      <c r="AM148" s="225">
        <v>100</v>
      </c>
      <c r="AN148" s="225">
        <v>91.111111111111114</v>
      </c>
      <c r="AO148" s="225">
        <v>100</v>
      </c>
      <c r="AP148" s="225">
        <v>100</v>
      </c>
      <c r="AQ148" s="225">
        <v>100</v>
      </c>
      <c r="AR148" s="225">
        <v>100</v>
      </c>
      <c r="AS148" s="225">
        <v>100</v>
      </c>
      <c r="AT148" s="225">
        <v>100</v>
      </c>
      <c r="AU148" s="225">
        <v>80</v>
      </c>
      <c r="AV148" s="617">
        <v>100</v>
      </c>
      <c r="AW148" s="616" t="s">
        <v>865</v>
      </c>
      <c r="AX148" s="225">
        <v>97.9</v>
      </c>
      <c r="AY148" s="225">
        <v>100</v>
      </c>
      <c r="AZ148" s="225">
        <v>90</v>
      </c>
      <c r="BA148" s="225">
        <v>100</v>
      </c>
      <c r="BB148" s="225">
        <v>100</v>
      </c>
      <c r="BC148" s="225">
        <v>100</v>
      </c>
      <c r="BD148" s="225">
        <v>100</v>
      </c>
      <c r="BE148" s="225">
        <v>100</v>
      </c>
      <c r="BF148" s="225">
        <v>100</v>
      </c>
      <c r="BG148" s="225">
        <v>100</v>
      </c>
      <c r="BH148" s="225">
        <v>100</v>
      </c>
      <c r="BI148" s="225">
        <v>100</v>
      </c>
      <c r="BJ148" s="225">
        <v>100</v>
      </c>
      <c r="BK148" s="225">
        <v>91.111111111111114</v>
      </c>
      <c r="BL148" s="225">
        <v>100</v>
      </c>
      <c r="BM148" s="225">
        <v>100</v>
      </c>
      <c r="BN148" s="225">
        <v>100</v>
      </c>
      <c r="BO148" s="225">
        <v>100</v>
      </c>
      <c r="BP148" s="225">
        <v>100</v>
      </c>
      <c r="BQ148" s="225">
        <v>100</v>
      </c>
      <c r="BR148" s="225">
        <v>80</v>
      </c>
      <c r="BS148" s="617">
        <v>100</v>
      </c>
    </row>
    <row r="149" spans="1:71" ht="15" customHeight="1">
      <c r="A149" s="66"/>
      <c r="B149" s="76" t="s">
        <v>116</v>
      </c>
      <c r="C149" s="616" t="s">
        <v>864</v>
      </c>
      <c r="D149" s="225">
        <v>99.2</v>
      </c>
      <c r="E149" s="225">
        <v>100</v>
      </c>
      <c r="F149" s="225">
        <v>100</v>
      </c>
      <c r="G149" s="225">
        <v>100</v>
      </c>
      <c r="H149" s="225">
        <v>100</v>
      </c>
      <c r="I149" s="225">
        <v>100</v>
      </c>
      <c r="J149" s="225">
        <v>100</v>
      </c>
      <c r="K149" s="225">
        <v>100</v>
      </c>
      <c r="L149" s="225">
        <v>100</v>
      </c>
      <c r="M149" s="225">
        <v>100</v>
      </c>
      <c r="N149" s="225">
        <v>100</v>
      </c>
      <c r="O149" s="225">
        <v>100</v>
      </c>
      <c r="P149" s="225">
        <v>100</v>
      </c>
      <c r="Q149" s="225">
        <v>95.555555555555557</v>
      </c>
      <c r="R149" s="225">
        <v>100</v>
      </c>
      <c r="S149" s="225">
        <v>100</v>
      </c>
      <c r="T149" s="225">
        <v>100</v>
      </c>
      <c r="U149" s="225">
        <v>100</v>
      </c>
      <c r="V149" s="225">
        <v>100</v>
      </c>
      <c r="W149" s="225">
        <v>100</v>
      </c>
      <c r="X149" s="225">
        <v>90</v>
      </c>
      <c r="Y149" s="617">
        <v>100</v>
      </c>
      <c r="Z149" s="616" t="s">
        <v>865</v>
      </c>
      <c r="AA149" s="225">
        <v>100</v>
      </c>
      <c r="AB149" s="225">
        <v>100</v>
      </c>
      <c r="AC149" s="225">
        <v>100</v>
      </c>
      <c r="AD149" s="225">
        <v>100</v>
      </c>
      <c r="AE149" s="225">
        <v>100</v>
      </c>
      <c r="AF149" s="225">
        <v>100</v>
      </c>
      <c r="AG149" s="225">
        <v>100</v>
      </c>
      <c r="AH149" s="225">
        <v>100</v>
      </c>
      <c r="AI149" s="225">
        <v>100</v>
      </c>
      <c r="AJ149" s="225">
        <v>100</v>
      </c>
      <c r="AK149" s="225">
        <v>100</v>
      </c>
      <c r="AL149" s="225">
        <v>100</v>
      </c>
      <c r="AM149" s="225">
        <v>100</v>
      </c>
      <c r="AN149" s="225">
        <v>100</v>
      </c>
      <c r="AO149" s="225">
        <v>100</v>
      </c>
      <c r="AP149" s="225">
        <v>100</v>
      </c>
      <c r="AQ149" s="225">
        <v>100</v>
      </c>
      <c r="AR149" s="225">
        <v>100</v>
      </c>
      <c r="AS149" s="225">
        <v>100</v>
      </c>
      <c r="AT149" s="225">
        <v>100</v>
      </c>
      <c r="AU149" s="225">
        <v>100</v>
      </c>
      <c r="AV149" s="617">
        <v>100</v>
      </c>
      <c r="AW149" s="616" t="s">
        <v>865</v>
      </c>
      <c r="AX149" s="225">
        <v>98.4</v>
      </c>
      <c r="AY149" s="225">
        <v>100</v>
      </c>
      <c r="AZ149" s="225">
        <v>100</v>
      </c>
      <c r="BA149" s="225">
        <v>100</v>
      </c>
      <c r="BB149" s="225">
        <v>100</v>
      </c>
      <c r="BC149" s="225">
        <v>100</v>
      </c>
      <c r="BD149" s="225">
        <v>100</v>
      </c>
      <c r="BE149" s="225">
        <v>100</v>
      </c>
      <c r="BF149" s="225">
        <v>100</v>
      </c>
      <c r="BG149" s="225">
        <v>100</v>
      </c>
      <c r="BH149" s="225">
        <v>100</v>
      </c>
      <c r="BI149" s="225">
        <v>100</v>
      </c>
      <c r="BJ149" s="225">
        <v>100</v>
      </c>
      <c r="BK149" s="225">
        <v>91.111111111111114</v>
      </c>
      <c r="BL149" s="225">
        <v>100</v>
      </c>
      <c r="BM149" s="225">
        <v>100</v>
      </c>
      <c r="BN149" s="225">
        <v>100</v>
      </c>
      <c r="BO149" s="225">
        <v>100</v>
      </c>
      <c r="BP149" s="225">
        <v>100</v>
      </c>
      <c r="BQ149" s="225">
        <v>100</v>
      </c>
      <c r="BR149" s="225">
        <v>80</v>
      </c>
      <c r="BS149" s="617">
        <v>100</v>
      </c>
    </row>
    <row r="150" spans="1:71" ht="15" customHeight="1">
      <c r="A150" s="66"/>
      <c r="B150" s="76" t="s">
        <v>117</v>
      </c>
      <c r="C150" s="616" t="s">
        <v>864</v>
      </c>
      <c r="D150" s="225">
        <v>100</v>
      </c>
      <c r="E150" s="225">
        <v>100</v>
      </c>
      <c r="F150" s="225">
        <v>100</v>
      </c>
      <c r="G150" s="225">
        <v>100</v>
      </c>
      <c r="H150" s="225">
        <v>100</v>
      </c>
      <c r="I150" s="225">
        <v>100</v>
      </c>
      <c r="J150" s="225">
        <v>100</v>
      </c>
      <c r="K150" s="225">
        <v>100</v>
      </c>
      <c r="L150" s="225">
        <v>100</v>
      </c>
      <c r="M150" s="225">
        <v>100</v>
      </c>
      <c r="N150" s="225">
        <v>100</v>
      </c>
      <c r="O150" s="225">
        <v>100</v>
      </c>
      <c r="P150" s="225">
        <v>100</v>
      </c>
      <c r="Q150" s="225">
        <v>100</v>
      </c>
      <c r="R150" s="225">
        <v>100</v>
      </c>
      <c r="S150" s="225">
        <v>100</v>
      </c>
      <c r="T150" s="225">
        <v>100</v>
      </c>
      <c r="U150" s="225">
        <v>100</v>
      </c>
      <c r="V150" s="225">
        <v>100</v>
      </c>
      <c r="W150" s="225">
        <v>100</v>
      </c>
      <c r="X150" s="225">
        <v>100</v>
      </c>
      <c r="Y150" s="617">
        <v>100</v>
      </c>
      <c r="Z150" s="616" t="s">
        <v>865</v>
      </c>
      <c r="AA150" s="225">
        <v>100</v>
      </c>
      <c r="AB150" s="225">
        <v>100</v>
      </c>
      <c r="AC150" s="225">
        <v>100</v>
      </c>
      <c r="AD150" s="225">
        <v>100</v>
      </c>
      <c r="AE150" s="225">
        <v>100</v>
      </c>
      <c r="AF150" s="225">
        <v>100</v>
      </c>
      <c r="AG150" s="225">
        <v>100</v>
      </c>
      <c r="AH150" s="225">
        <v>100</v>
      </c>
      <c r="AI150" s="225">
        <v>100</v>
      </c>
      <c r="AJ150" s="225">
        <v>100</v>
      </c>
      <c r="AK150" s="225">
        <v>100</v>
      </c>
      <c r="AL150" s="225">
        <v>100</v>
      </c>
      <c r="AM150" s="225">
        <v>100</v>
      </c>
      <c r="AN150" s="225">
        <v>100</v>
      </c>
      <c r="AO150" s="225">
        <v>100</v>
      </c>
      <c r="AP150" s="225">
        <v>100</v>
      </c>
      <c r="AQ150" s="225">
        <v>100</v>
      </c>
      <c r="AR150" s="225">
        <v>100</v>
      </c>
      <c r="AS150" s="225">
        <v>100</v>
      </c>
      <c r="AT150" s="225">
        <v>100</v>
      </c>
      <c r="AU150" s="225">
        <v>100</v>
      </c>
      <c r="AV150" s="617">
        <v>100</v>
      </c>
      <c r="AW150" s="616" t="s">
        <v>865</v>
      </c>
      <c r="AX150" s="225">
        <v>100</v>
      </c>
      <c r="AY150" s="225">
        <v>100</v>
      </c>
      <c r="AZ150" s="225">
        <v>100</v>
      </c>
      <c r="BA150" s="225">
        <v>100</v>
      </c>
      <c r="BB150" s="225">
        <v>100</v>
      </c>
      <c r="BC150" s="225">
        <v>100</v>
      </c>
      <c r="BD150" s="225">
        <v>100</v>
      </c>
      <c r="BE150" s="225">
        <v>100</v>
      </c>
      <c r="BF150" s="225">
        <v>100</v>
      </c>
      <c r="BG150" s="225">
        <v>100</v>
      </c>
      <c r="BH150" s="225">
        <v>100</v>
      </c>
      <c r="BI150" s="225">
        <v>100</v>
      </c>
      <c r="BJ150" s="225">
        <v>100</v>
      </c>
      <c r="BK150" s="225">
        <v>100</v>
      </c>
      <c r="BL150" s="225">
        <v>100</v>
      </c>
      <c r="BM150" s="225">
        <v>100</v>
      </c>
      <c r="BN150" s="225">
        <v>100</v>
      </c>
      <c r="BO150" s="225">
        <v>100</v>
      </c>
      <c r="BP150" s="225">
        <v>100</v>
      </c>
      <c r="BQ150" s="225">
        <v>100</v>
      </c>
      <c r="BR150" s="225">
        <v>100</v>
      </c>
      <c r="BS150" s="617">
        <v>100</v>
      </c>
    </row>
    <row r="151" spans="1:71" ht="15" customHeight="1">
      <c r="A151" s="66"/>
      <c r="B151" s="76" t="s">
        <v>118</v>
      </c>
      <c r="C151" s="616" t="s">
        <v>864</v>
      </c>
      <c r="D151" s="225">
        <v>98.7</v>
      </c>
      <c r="E151" s="225">
        <v>100</v>
      </c>
      <c r="F151" s="225">
        <v>100</v>
      </c>
      <c r="G151" s="225">
        <v>100</v>
      </c>
      <c r="H151" s="225">
        <v>100</v>
      </c>
      <c r="I151" s="225">
        <v>100</v>
      </c>
      <c r="J151" s="225">
        <v>100</v>
      </c>
      <c r="K151" s="225">
        <v>100</v>
      </c>
      <c r="L151" s="225">
        <v>100</v>
      </c>
      <c r="M151" s="225">
        <v>90</v>
      </c>
      <c r="N151" s="225">
        <v>100</v>
      </c>
      <c r="O151" s="225">
        <v>100</v>
      </c>
      <c r="P151" s="225">
        <v>100</v>
      </c>
      <c r="Q151" s="225">
        <v>95.555555555555557</v>
      </c>
      <c r="R151" s="225">
        <v>100</v>
      </c>
      <c r="S151" s="225">
        <v>100</v>
      </c>
      <c r="T151" s="225">
        <v>100</v>
      </c>
      <c r="U151" s="225">
        <v>100</v>
      </c>
      <c r="V151" s="225">
        <v>100</v>
      </c>
      <c r="W151" s="225">
        <v>100</v>
      </c>
      <c r="X151" s="225">
        <v>90</v>
      </c>
      <c r="Y151" s="617">
        <v>100</v>
      </c>
      <c r="Z151" s="616" t="s">
        <v>865</v>
      </c>
      <c r="AA151" s="225">
        <v>97.9</v>
      </c>
      <c r="AB151" s="225">
        <v>100</v>
      </c>
      <c r="AC151" s="225">
        <v>100</v>
      </c>
      <c r="AD151" s="225">
        <v>100</v>
      </c>
      <c r="AE151" s="225">
        <v>100</v>
      </c>
      <c r="AF151" s="225">
        <v>100</v>
      </c>
      <c r="AG151" s="225">
        <v>100</v>
      </c>
      <c r="AH151" s="225">
        <v>100</v>
      </c>
      <c r="AI151" s="225">
        <v>100</v>
      </c>
      <c r="AJ151" s="225">
        <v>90</v>
      </c>
      <c r="AK151" s="225">
        <v>100</v>
      </c>
      <c r="AL151" s="225">
        <v>100</v>
      </c>
      <c r="AM151" s="225">
        <v>100</v>
      </c>
      <c r="AN151" s="225">
        <v>91.111111111111114</v>
      </c>
      <c r="AO151" s="225">
        <v>100</v>
      </c>
      <c r="AP151" s="225">
        <v>100</v>
      </c>
      <c r="AQ151" s="225">
        <v>100</v>
      </c>
      <c r="AR151" s="225">
        <v>100</v>
      </c>
      <c r="AS151" s="225">
        <v>100</v>
      </c>
      <c r="AT151" s="225">
        <v>100</v>
      </c>
      <c r="AU151" s="225">
        <v>80</v>
      </c>
      <c r="AV151" s="617">
        <v>100</v>
      </c>
      <c r="AW151" s="616" t="s">
        <v>865</v>
      </c>
      <c r="AX151" s="225">
        <v>99.5</v>
      </c>
      <c r="AY151" s="225">
        <v>100</v>
      </c>
      <c r="AZ151" s="225">
        <v>100</v>
      </c>
      <c r="BA151" s="225">
        <v>100</v>
      </c>
      <c r="BB151" s="225">
        <v>100</v>
      </c>
      <c r="BC151" s="225">
        <v>100</v>
      </c>
      <c r="BD151" s="225">
        <v>100</v>
      </c>
      <c r="BE151" s="225">
        <v>100</v>
      </c>
      <c r="BF151" s="225">
        <v>100</v>
      </c>
      <c r="BG151" s="225">
        <v>90</v>
      </c>
      <c r="BH151" s="225">
        <v>100</v>
      </c>
      <c r="BI151" s="225">
        <v>100</v>
      </c>
      <c r="BJ151" s="225">
        <v>100</v>
      </c>
      <c r="BK151" s="225">
        <v>100</v>
      </c>
      <c r="BL151" s="225">
        <v>100</v>
      </c>
      <c r="BM151" s="225">
        <v>100</v>
      </c>
      <c r="BN151" s="225">
        <v>100</v>
      </c>
      <c r="BO151" s="225">
        <v>100</v>
      </c>
      <c r="BP151" s="225">
        <v>100</v>
      </c>
      <c r="BQ151" s="225">
        <v>100</v>
      </c>
      <c r="BR151" s="225">
        <v>100</v>
      </c>
      <c r="BS151" s="617">
        <v>100</v>
      </c>
    </row>
    <row r="152" spans="1:71" ht="15" customHeight="1">
      <c r="A152" s="66"/>
      <c r="B152" s="76" t="s">
        <v>119</v>
      </c>
      <c r="C152" s="616" t="s">
        <v>864</v>
      </c>
      <c r="D152" s="225">
        <v>99.5</v>
      </c>
      <c r="E152" s="225">
        <v>100</v>
      </c>
      <c r="F152" s="225">
        <v>100</v>
      </c>
      <c r="G152" s="225">
        <v>100</v>
      </c>
      <c r="H152" s="225">
        <v>100</v>
      </c>
      <c r="I152" s="225">
        <v>100</v>
      </c>
      <c r="J152" s="225">
        <v>100</v>
      </c>
      <c r="K152" s="225">
        <v>100</v>
      </c>
      <c r="L152" s="225">
        <v>100</v>
      </c>
      <c r="M152" s="225">
        <v>100</v>
      </c>
      <c r="N152" s="225">
        <v>100</v>
      </c>
      <c r="O152" s="225">
        <v>100</v>
      </c>
      <c r="P152" s="225">
        <v>100</v>
      </c>
      <c r="Q152" s="225">
        <v>94.444444444444443</v>
      </c>
      <c r="R152" s="225">
        <v>100</v>
      </c>
      <c r="S152" s="225">
        <v>100</v>
      </c>
      <c r="T152" s="225">
        <v>100</v>
      </c>
      <c r="U152" s="225">
        <v>100</v>
      </c>
      <c r="V152" s="225">
        <v>100</v>
      </c>
      <c r="W152" s="225">
        <v>100</v>
      </c>
      <c r="X152" s="225">
        <v>100</v>
      </c>
      <c r="Y152" s="617">
        <v>100</v>
      </c>
      <c r="Z152" s="616" t="s">
        <v>865</v>
      </c>
      <c r="AA152" s="225">
        <v>99</v>
      </c>
      <c r="AB152" s="225">
        <v>100</v>
      </c>
      <c r="AC152" s="225">
        <v>100</v>
      </c>
      <c r="AD152" s="225">
        <v>100</v>
      </c>
      <c r="AE152" s="225">
        <v>100</v>
      </c>
      <c r="AF152" s="225">
        <v>100</v>
      </c>
      <c r="AG152" s="225">
        <v>100</v>
      </c>
      <c r="AH152" s="225">
        <v>100</v>
      </c>
      <c r="AI152" s="225">
        <v>100</v>
      </c>
      <c r="AJ152" s="225">
        <v>100</v>
      </c>
      <c r="AK152" s="225">
        <v>100</v>
      </c>
      <c r="AL152" s="225">
        <v>100</v>
      </c>
      <c r="AM152" s="225">
        <v>100</v>
      </c>
      <c r="AN152" s="225">
        <v>88.888888888888886</v>
      </c>
      <c r="AO152" s="225">
        <v>100</v>
      </c>
      <c r="AP152" s="225">
        <v>100</v>
      </c>
      <c r="AQ152" s="225">
        <v>100</v>
      </c>
      <c r="AR152" s="225">
        <v>100</v>
      </c>
      <c r="AS152" s="225">
        <v>100</v>
      </c>
      <c r="AT152" s="225">
        <v>100</v>
      </c>
      <c r="AU152" s="225">
        <v>100</v>
      </c>
      <c r="AV152" s="617">
        <v>100</v>
      </c>
      <c r="AW152" s="616" t="s">
        <v>865</v>
      </c>
      <c r="AX152" s="225">
        <v>100</v>
      </c>
      <c r="AY152" s="225">
        <v>100</v>
      </c>
      <c r="AZ152" s="225">
        <v>100</v>
      </c>
      <c r="BA152" s="225">
        <v>100</v>
      </c>
      <c r="BB152" s="225">
        <v>100</v>
      </c>
      <c r="BC152" s="225">
        <v>100</v>
      </c>
      <c r="BD152" s="225">
        <v>100</v>
      </c>
      <c r="BE152" s="225">
        <v>100</v>
      </c>
      <c r="BF152" s="225">
        <v>100</v>
      </c>
      <c r="BG152" s="225">
        <v>100</v>
      </c>
      <c r="BH152" s="225">
        <v>100</v>
      </c>
      <c r="BI152" s="225">
        <v>100</v>
      </c>
      <c r="BJ152" s="225">
        <v>100</v>
      </c>
      <c r="BK152" s="225">
        <v>100</v>
      </c>
      <c r="BL152" s="225">
        <v>100</v>
      </c>
      <c r="BM152" s="225">
        <v>100</v>
      </c>
      <c r="BN152" s="225">
        <v>100</v>
      </c>
      <c r="BO152" s="225">
        <v>100</v>
      </c>
      <c r="BP152" s="225">
        <v>100</v>
      </c>
      <c r="BQ152" s="225">
        <v>100</v>
      </c>
      <c r="BR152" s="225">
        <v>100</v>
      </c>
      <c r="BS152" s="617">
        <v>100</v>
      </c>
    </row>
    <row r="153" spans="1:71" ht="15" customHeight="1">
      <c r="A153" s="66"/>
      <c r="B153" s="76" t="s">
        <v>121</v>
      </c>
      <c r="C153" s="616" t="s">
        <v>864</v>
      </c>
      <c r="D153" s="225">
        <v>100</v>
      </c>
      <c r="E153" s="225">
        <v>100</v>
      </c>
      <c r="F153" s="225">
        <v>100</v>
      </c>
      <c r="G153" s="225">
        <v>100</v>
      </c>
      <c r="H153" s="225">
        <v>100</v>
      </c>
      <c r="I153" s="225">
        <v>100</v>
      </c>
      <c r="J153" s="225">
        <v>100</v>
      </c>
      <c r="K153" s="225">
        <v>100</v>
      </c>
      <c r="L153" s="225">
        <v>100</v>
      </c>
      <c r="M153" s="225">
        <v>100</v>
      </c>
      <c r="N153" s="225">
        <v>100</v>
      </c>
      <c r="O153" s="225">
        <v>100</v>
      </c>
      <c r="P153" s="225">
        <v>100</v>
      </c>
      <c r="Q153" s="225">
        <v>100</v>
      </c>
      <c r="R153" s="225">
        <v>100</v>
      </c>
      <c r="S153" s="225">
        <v>100</v>
      </c>
      <c r="T153" s="225">
        <v>100</v>
      </c>
      <c r="U153" s="225">
        <v>100</v>
      </c>
      <c r="V153" s="225">
        <v>100</v>
      </c>
      <c r="W153" s="225">
        <v>100</v>
      </c>
      <c r="X153" s="225">
        <v>100</v>
      </c>
      <c r="Y153" s="617">
        <v>100</v>
      </c>
      <c r="Z153" s="616" t="s">
        <v>865</v>
      </c>
      <c r="AA153" s="225">
        <v>100</v>
      </c>
      <c r="AB153" s="225">
        <v>100</v>
      </c>
      <c r="AC153" s="225">
        <v>100</v>
      </c>
      <c r="AD153" s="225">
        <v>100</v>
      </c>
      <c r="AE153" s="225">
        <v>100</v>
      </c>
      <c r="AF153" s="225">
        <v>100</v>
      </c>
      <c r="AG153" s="225">
        <v>100</v>
      </c>
      <c r="AH153" s="225">
        <v>100</v>
      </c>
      <c r="AI153" s="225">
        <v>100</v>
      </c>
      <c r="AJ153" s="225">
        <v>100</v>
      </c>
      <c r="AK153" s="225">
        <v>100</v>
      </c>
      <c r="AL153" s="225">
        <v>100</v>
      </c>
      <c r="AM153" s="225">
        <v>100</v>
      </c>
      <c r="AN153" s="225">
        <v>100</v>
      </c>
      <c r="AO153" s="225">
        <v>100</v>
      </c>
      <c r="AP153" s="225">
        <v>100</v>
      </c>
      <c r="AQ153" s="225">
        <v>100</v>
      </c>
      <c r="AR153" s="225">
        <v>100</v>
      </c>
      <c r="AS153" s="225">
        <v>100</v>
      </c>
      <c r="AT153" s="225">
        <v>100</v>
      </c>
      <c r="AU153" s="225">
        <v>100</v>
      </c>
      <c r="AV153" s="617">
        <v>100</v>
      </c>
      <c r="AW153" s="616" t="s">
        <v>865</v>
      </c>
      <c r="AX153" s="225">
        <v>100</v>
      </c>
      <c r="AY153" s="225">
        <v>100</v>
      </c>
      <c r="AZ153" s="225">
        <v>100</v>
      </c>
      <c r="BA153" s="225">
        <v>100</v>
      </c>
      <c r="BB153" s="225">
        <v>100</v>
      </c>
      <c r="BC153" s="225">
        <v>100</v>
      </c>
      <c r="BD153" s="225">
        <v>100</v>
      </c>
      <c r="BE153" s="225">
        <v>100</v>
      </c>
      <c r="BF153" s="225">
        <v>100</v>
      </c>
      <c r="BG153" s="225">
        <v>100</v>
      </c>
      <c r="BH153" s="225">
        <v>100</v>
      </c>
      <c r="BI153" s="225">
        <v>100</v>
      </c>
      <c r="BJ153" s="225">
        <v>100</v>
      </c>
      <c r="BK153" s="225">
        <v>100</v>
      </c>
      <c r="BL153" s="225">
        <v>100</v>
      </c>
      <c r="BM153" s="225">
        <v>100</v>
      </c>
      <c r="BN153" s="225">
        <v>100</v>
      </c>
      <c r="BO153" s="225">
        <v>100</v>
      </c>
      <c r="BP153" s="225">
        <v>100</v>
      </c>
      <c r="BQ153" s="225">
        <v>100</v>
      </c>
      <c r="BR153" s="225">
        <v>100</v>
      </c>
      <c r="BS153" s="617">
        <v>100</v>
      </c>
    </row>
    <row r="154" spans="1:71" ht="15" customHeight="1">
      <c r="A154" s="66"/>
      <c r="B154" s="76" t="s">
        <v>123</v>
      </c>
      <c r="C154" s="616" t="s">
        <v>864</v>
      </c>
      <c r="D154" s="225">
        <v>97.7</v>
      </c>
      <c r="E154" s="225">
        <v>100</v>
      </c>
      <c r="F154" s="225">
        <v>100</v>
      </c>
      <c r="G154" s="225">
        <v>100</v>
      </c>
      <c r="H154" s="225">
        <v>100</v>
      </c>
      <c r="I154" s="225">
        <v>100</v>
      </c>
      <c r="J154" s="225">
        <v>90</v>
      </c>
      <c r="K154" s="225">
        <v>90</v>
      </c>
      <c r="L154" s="225">
        <v>100</v>
      </c>
      <c r="M154" s="225">
        <v>90</v>
      </c>
      <c r="N154" s="225">
        <v>100</v>
      </c>
      <c r="O154" s="225">
        <v>100</v>
      </c>
      <c r="P154" s="225">
        <v>100</v>
      </c>
      <c r="Q154" s="225">
        <v>95.555555555555557</v>
      </c>
      <c r="R154" s="225">
        <v>100</v>
      </c>
      <c r="S154" s="225">
        <v>100</v>
      </c>
      <c r="T154" s="225">
        <v>100</v>
      </c>
      <c r="U154" s="225">
        <v>90</v>
      </c>
      <c r="V154" s="225">
        <v>100</v>
      </c>
      <c r="W154" s="225">
        <v>100</v>
      </c>
      <c r="X154" s="225">
        <v>90</v>
      </c>
      <c r="Y154" s="617">
        <v>100</v>
      </c>
      <c r="Z154" s="616" t="s">
        <v>865</v>
      </c>
      <c r="AA154" s="225">
        <v>98.1</v>
      </c>
      <c r="AB154" s="225">
        <v>100</v>
      </c>
      <c r="AC154" s="225">
        <v>100</v>
      </c>
      <c r="AD154" s="225">
        <v>100</v>
      </c>
      <c r="AE154" s="225">
        <v>100</v>
      </c>
      <c r="AF154" s="225">
        <v>100</v>
      </c>
      <c r="AG154" s="225">
        <v>90</v>
      </c>
      <c r="AH154" s="225">
        <v>90</v>
      </c>
      <c r="AI154" s="225">
        <v>100</v>
      </c>
      <c r="AJ154" s="225">
        <v>90</v>
      </c>
      <c r="AK154" s="225">
        <v>100</v>
      </c>
      <c r="AL154" s="225">
        <v>100</v>
      </c>
      <c r="AM154" s="225">
        <v>100</v>
      </c>
      <c r="AN154" s="225">
        <v>100</v>
      </c>
      <c r="AO154" s="225">
        <v>100</v>
      </c>
      <c r="AP154" s="225">
        <v>100</v>
      </c>
      <c r="AQ154" s="225">
        <v>100</v>
      </c>
      <c r="AR154" s="225">
        <v>80</v>
      </c>
      <c r="AS154" s="225">
        <v>100</v>
      </c>
      <c r="AT154" s="225">
        <v>100</v>
      </c>
      <c r="AU154" s="225">
        <v>100</v>
      </c>
      <c r="AV154" s="617">
        <v>100</v>
      </c>
      <c r="AW154" s="616" t="s">
        <v>865</v>
      </c>
      <c r="AX154" s="225">
        <v>97.3</v>
      </c>
      <c r="AY154" s="225">
        <v>100</v>
      </c>
      <c r="AZ154" s="225">
        <v>100</v>
      </c>
      <c r="BA154" s="225">
        <v>100</v>
      </c>
      <c r="BB154" s="225">
        <v>100</v>
      </c>
      <c r="BC154" s="225">
        <v>100</v>
      </c>
      <c r="BD154" s="225">
        <v>90</v>
      </c>
      <c r="BE154" s="225">
        <v>90</v>
      </c>
      <c r="BF154" s="225">
        <v>100</v>
      </c>
      <c r="BG154" s="225">
        <v>90</v>
      </c>
      <c r="BH154" s="225">
        <v>100</v>
      </c>
      <c r="BI154" s="225">
        <v>100</v>
      </c>
      <c r="BJ154" s="225">
        <v>100</v>
      </c>
      <c r="BK154" s="225">
        <v>91.111111111111114</v>
      </c>
      <c r="BL154" s="225">
        <v>100</v>
      </c>
      <c r="BM154" s="225">
        <v>100</v>
      </c>
      <c r="BN154" s="225">
        <v>100</v>
      </c>
      <c r="BO154" s="225">
        <v>100</v>
      </c>
      <c r="BP154" s="225">
        <v>100</v>
      </c>
      <c r="BQ154" s="225">
        <v>100</v>
      </c>
      <c r="BR154" s="225">
        <v>80</v>
      </c>
      <c r="BS154" s="617">
        <v>100</v>
      </c>
    </row>
    <row r="155" spans="1:71" ht="15" customHeight="1">
      <c r="A155" s="66"/>
      <c r="B155" s="76" t="s">
        <v>126</v>
      </c>
      <c r="C155" s="616" t="s">
        <v>864</v>
      </c>
      <c r="D155" s="225">
        <v>98.8</v>
      </c>
      <c r="E155" s="225">
        <v>100</v>
      </c>
      <c r="F155" s="225">
        <v>100</v>
      </c>
      <c r="G155" s="225">
        <v>100</v>
      </c>
      <c r="H155" s="225">
        <v>100</v>
      </c>
      <c r="I155" s="225">
        <v>100</v>
      </c>
      <c r="J155" s="225">
        <v>100</v>
      </c>
      <c r="K155" s="225">
        <v>100</v>
      </c>
      <c r="L155" s="225">
        <v>100</v>
      </c>
      <c r="M155" s="225">
        <v>100</v>
      </c>
      <c r="N155" s="225">
        <v>100</v>
      </c>
      <c r="O155" s="225">
        <v>100</v>
      </c>
      <c r="P155" s="225">
        <v>100</v>
      </c>
      <c r="Q155" s="225">
        <v>95.555555555555557</v>
      </c>
      <c r="R155" s="225">
        <v>100</v>
      </c>
      <c r="S155" s="225">
        <v>100</v>
      </c>
      <c r="T155" s="225">
        <v>100</v>
      </c>
      <c r="U155" s="225">
        <v>100</v>
      </c>
      <c r="V155" s="225">
        <v>100</v>
      </c>
      <c r="W155" s="225">
        <v>100</v>
      </c>
      <c r="X155" s="225">
        <v>80</v>
      </c>
      <c r="Y155" s="617">
        <v>100</v>
      </c>
      <c r="Z155" s="616" t="s">
        <v>865</v>
      </c>
      <c r="AA155" s="225">
        <v>99.2</v>
      </c>
      <c r="AB155" s="225">
        <v>100</v>
      </c>
      <c r="AC155" s="225">
        <v>100</v>
      </c>
      <c r="AD155" s="225">
        <v>100</v>
      </c>
      <c r="AE155" s="225">
        <v>100</v>
      </c>
      <c r="AF155" s="225">
        <v>100</v>
      </c>
      <c r="AG155" s="225">
        <v>100</v>
      </c>
      <c r="AH155" s="225">
        <v>100</v>
      </c>
      <c r="AI155" s="225">
        <v>100</v>
      </c>
      <c r="AJ155" s="225">
        <v>100</v>
      </c>
      <c r="AK155" s="225">
        <v>100</v>
      </c>
      <c r="AL155" s="225">
        <v>100</v>
      </c>
      <c r="AM155" s="225">
        <v>100</v>
      </c>
      <c r="AN155" s="225">
        <v>100</v>
      </c>
      <c r="AO155" s="225">
        <v>100</v>
      </c>
      <c r="AP155" s="225">
        <v>100</v>
      </c>
      <c r="AQ155" s="225">
        <v>100</v>
      </c>
      <c r="AR155" s="225">
        <v>100</v>
      </c>
      <c r="AS155" s="225">
        <v>100</v>
      </c>
      <c r="AT155" s="225">
        <v>100</v>
      </c>
      <c r="AU155" s="225">
        <v>80</v>
      </c>
      <c r="AV155" s="617">
        <v>100</v>
      </c>
      <c r="AW155" s="616" t="s">
        <v>865</v>
      </c>
      <c r="AX155" s="225">
        <v>98.4</v>
      </c>
      <c r="AY155" s="225">
        <v>100</v>
      </c>
      <c r="AZ155" s="225">
        <v>100</v>
      </c>
      <c r="BA155" s="225">
        <v>100</v>
      </c>
      <c r="BB155" s="225">
        <v>100</v>
      </c>
      <c r="BC155" s="225">
        <v>100</v>
      </c>
      <c r="BD155" s="225">
        <v>100</v>
      </c>
      <c r="BE155" s="225">
        <v>100</v>
      </c>
      <c r="BF155" s="225">
        <v>100</v>
      </c>
      <c r="BG155" s="225">
        <v>100</v>
      </c>
      <c r="BH155" s="225">
        <v>100</v>
      </c>
      <c r="BI155" s="225">
        <v>100</v>
      </c>
      <c r="BJ155" s="225">
        <v>100</v>
      </c>
      <c r="BK155" s="225">
        <v>91.111111111111114</v>
      </c>
      <c r="BL155" s="225">
        <v>100</v>
      </c>
      <c r="BM155" s="225">
        <v>100</v>
      </c>
      <c r="BN155" s="225">
        <v>100</v>
      </c>
      <c r="BO155" s="225">
        <v>100</v>
      </c>
      <c r="BP155" s="225">
        <v>100</v>
      </c>
      <c r="BQ155" s="225">
        <v>100</v>
      </c>
      <c r="BR155" s="225">
        <v>80</v>
      </c>
      <c r="BS155" s="617">
        <v>100</v>
      </c>
    </row>
    <row r="156" spans="1:71" ht="15" customHeight="1">
      <c r="A156" s="66"/>
      <c r="B156" s="79" t="s">
        <v>127</v>
      </c>
      <c r="C156" s="618" t="s">
        <v>864</v>
      </c>
      <c r="D156" s="226">
        <v>98.7</v>
      </c>
      <c r="E156" s="226">
        <v>100</v>
      </c>
      <c r="F156" s="226">
        <v>100</v>
      </c>
      <c r="G156" s="226">
        <v>100</v>
      </c>
      <c r="H156" s="226">
        <v>100</v>
      </c>
      <c r="I156" s="226">
        <v>100</v>
      </c>
      <c r="J156" s="226">
        <v>100</v>
      </c>
      <c r="K156" s="226">
        <v>100</v>
      </c>
      <c r="L156" s="226">
        <v>100</v>
      </c>
      <c r="M156" s="226">
        <v>100</v>
      </c>
      <c r="N156" s="226">
        <v>100</v>
      </c>
      <c r="O156" s="226">
        <v>100</v>
      </c>
      <c r="P156" s="226">
        <v>100</v>
      </c>
      <c r="Q156" s="226">
        <v>90</v>
      </c>
      <c r="R156" s="226">
        <v>100</v>
      </c>
      <c r="S156" s="226">
        <v>100</v>
      </c>
      <c r="T156" s="226">
        <v>100</v>
      </c>
      <c r="U156" s="226">
        <v>100</v>
      </c>
      <c r="V156" s="226">
        <v>100</v>
      </c>
      <c r="W156" s="226">
        <v>100</v>
      </c>
      <c r="X156" s="226">
        <v>90</v>
      </c>
      <c r="Y156" s="619">
        <v>100</v>
      </c>
      <c r="Z156" s="618" t="s">
        <v>865</v>
      </c>
      <c r="AA156" s="226">
        <v>97.4</v>
      </c>
      <c r="AB156" s="226">
        <v>100</v>
      </c>
      <c r="AC156" s="226">
        <v>100</v>
      </c>
      <c r="AD156" s="226">
        <v>100</v>
      </c>
      <c r="AE156" s="226">
        <v>100</v>
      </c>
      <c r="AF156" s="226">
        <v>100</v>
      </c>
      <c r="AG156" s="226">
        <v>100</v>
      </c>
      <c r="AH156" s="226">
        <v>100</v>
      </c>
      <c r="AI156" s="226">
        <v>100</v>
      </c>
      <c r="AJ156" s="226">
        <v>100</v>
      </c>
      <c r="AK156" s="226">
        <v>100</v>
      </c>
      <c r="AL156" s="226">
        <v>100</v>
      </c>
      <c r="AM156" s="226">
        <v>100</v>
      </c>
      <c r="AN156" s="226">
        <v>80</v>
      </c>
      <c r="AO156" s="226">
        <v>100</v>
      </c>
      <c r="AP156" s="226">
        <v>100</v>
      </c>
      <c r="AQ156" s="226">
        <v>100</v>
      </c>
      <c r="AR156" s="226">
        <v>100</v>
      </c>
      <c r="AS156" s="226">
        <v>100</v>
      </c>
      <c r="AT156" s="226">
        <v>100</v>
      </c>
      <c r="AU156" s="226">
        <v>80</v>
      </c>
      <c r="AV156" s="619">
        <v>100</v>
      </c>
      <c r="AW156" s="618" t="s">
        <v>865</v>
      </c>
      <c r="AX156" s="226">
        <v>100</v>
      </c>
      <c r="AY156" s="226">
        <v>100</v>
      </c>
      <c r="AZ156" s="226">
        <v>100</v>
      </c>
      <c r="BA156" s="226">
        <v>100</v>
      </c>
      <c r="BB156" s="226">
        <v>100</v>
      </c>
      <c r="BC156" s="226">
        <v>100</v>
      </c>
      <c r="BD156" s="226">
        <v>100</v>
      </c>
      <c r="BE156" s="226">
        <v>100</v>
      </c>
      <c r="BF156" s="226">
        <v>100</v>
      </c>
      <c r="BG156" s="226">
        <v>100</v>
      </c>
      <c r="BH156" s="226">
        <v>100</v>
      </c>
      <c r="BI156" s="226">
        <v>100</v>
      </c>
      <c r="BJ156" s="226">
        <v>100</v>
      </c>
      <c r="BK156" s="226">
        <v>100</v>
      </c>
      <c r="BL156" s="226">
        <v>100</v>
      </c>
      <c r="BM156" s="226">
        <v>100</v>
      </c>
      <c r="BN156" s="226">
        <v>100</v>
      </c>
      <c r="BO156" s="226">
        <v>100</v>
      </c>
      <c r="BP156" s="226">
        <v>100</v>
      </c>
      <c r="BQ156" s="226">
        <v>100</v>
      </c>
      <c r="BR156" s="226">
        <v>100</v>
      </c>
      <c r="BS156" s="619">
        <v>100</v>
      </c>
    </row>
    <row r="157" spans="1:71" ht="15" hidden="1" customHeight="1">
      <c r="A157" s="74" t="s">
        <v>1075</v>
      </c>
      <c r="B157" s="75"/>
      <c r="C157" s="129" t="s">
        <v>1136</v>
      </c>
      <c r="D157" s="47">
        <v>97.947999999999993</v>
      </c>
      <c r="E157" s="47">
        <v>99.2</v>
      </c>
      <c r="F157" s="47">
        <v>98.8</v>
      </c>
      <c r="G157" s="47">
        <v>99.6</v>
      </c>
      <c r="H157" s="47">
        <v>100</v>
      </c>
      <c r="I157" s="47">
        <v>100</v>
      </c>
      <c r="J157" s="47">
        <v>99.6</v>
      </c>
      <c r="K157" s="47">
        <v>100</v>
      </c>
      <c r="L157" s="47">
        <v>100</v>
      </c>
      <c r="M157" s="47">
        <v>98.8</v>
      </c>
      <c r="N157" s="47">
        <v>100</v>
      </c>
      <c r="O157" s="47">
        <v>100</v>
      </c>
      <c r="P157" s="47">
        <v>100</v>
      </c>
      <c r="Q157" s="47">
        <v>90.355555555555554</v>
      </c>
      <c r="R157" s="47">
        <v>100</v>
      </c>
      <c r="S157" s="47">
        <v>99.8</v>
      </c>
      <c r="T157" s="47">
        <v>100</v>
      </c>
      <c r="U157" s="47">
        <v>99.2</v>
      </c>
      <c r="V157" s="47">
        <v>99.2</v>
      </c>
      <c r="W157" s="47">
        <v>100</v>
      </c>
      <c r="X157" s="47">
        <v>84</v>
      </c>
      <c r="Y157" s="55">
        <v>94.8</v>
      </c>
      <c r="Z157" s="129" t="s">
        <v>1092</v>
      </c>
      <c r="AA157" s="47">
        <v>97.56</v>
      </c>
      <c r="AB157" s="47">
        <v>99.2</v>
      </c>
      <c r="AC157" s="47">
        <v>98.8</v>
      </c>
      <c r="AD157" s="47">
        <v>99.6</v>
      </c>
      <c r="AE157" s="47">
        <v>100</v>
      </c>
      <c r="AF157" s="47">
        <v>100</v>
      </c>
      <c r="AG157" s="47">
        <v>99.6</v>
      </c>
      <c r="AH157" s="47">
        <v>100</v>
      </c>
      <c r="AI157" s="47">
        <v>100</v>
      </c>
      <c r="AJ157" s="47">
        <v>98.8</v>
      </c>
      <c r="AK157" s="47">
        <v>100</v>
      </c>
      <c r="AL157" s="47">
        <v>100</v>
      </c>
      <c r="AM157" s="47">
        <v>100</v>
      </c>
      <c r="AN157" s="47">
        <v>88.177777777777777</v>
      </c>
      <c r="AO157" s="47">
        <v>100</v>
      </c>
      <c r="AP157" s="47">
        <v>99.6</v>
      </c>
      <c r="AQ157" s="47">
        <v>100</v>
      </c>
      <c r="AR157" s="47">
        <v>100</v>
      </c>
      <c r="AS157" s="47">
        <v>100</v>
      </c>
      <c r="AT157" s="47">
        <v>100</v>
      </c>
      <c r="AU157" s="47">
        <v>78.400000000000006</v>
      </c>
      <c r="AV157" s="55">
        <v>94.4</v>
      </c>
      <c r="AW157" s="129" t="s">
        <v>1092</v>
      </c>
      <c r="AX157" s="47">
        <v>98.335999999999999</v>
      </c>
      <c r="AY157" s="47">
        <v>99.2</v>
      </c>
      <c r="AZ157" s="47">
        <v>98.8</v>
      </c>
      <c r="BA157" s="47">
        <v>99.6</v>
      </c>
      <c r="BB157" s="47">
        <v>100</v>
      </c>
      <c r="BC157" s="47">
        <v>100</v>
      </c>
      <c r="BD157" s="47">
        <v>99.6</v>
      </c>
      <c r="BE157" s="47">
        <v>100</v>
      </c>
      <c r="BF157" s="47">
        <v>100</v>
      </c>
      <c r="BG157" s="47">
        <v>98.8</v>
      </c>
      <c r="BH157" s="47">
        <v>100</v>
      </c>
      <c r="BI157" s="47">
        <v>100</v>
      </c>
      <c r="BJ157" s="47">
        <v>100</v>
      </c>
      <c r="BK157" s="47">
        <v>92.533333333333346</v>
      </c>
      <c r="BL157" s="47">
        <v>100</v>
      </c>
      <c r="BM157" s="47">
        <v>100</v>
      </c>
      <c r="BN157" s="47">
        <v>100</v>
      </c>
      <c r="BO157" s="47">
        <v>98.4</v>
      </c>
      <c r="BP157" s="47">
        <v>98.4</v>
      </c>
      <c r="BQ157" s="47">
        <v>100</v>
      </c>
      <c r="BR157" s="47">
        <v>89.6</v>
      </c>
      <c r="BS157" s="55">
        <v>95.2</v>
      </c>
    </row>
    <row r="158" spans="1:71" ht="15" hidden="1" customHeight="1">
      <c r="A158" s="65" t="s">
        <v>1080</v>
      </c>
      <c r="B158" s="76" t="s">
        <v>128</v>
      </c>
      <c r="C158" s="616" t="s">
        <v>864</v>
      </c>
      <c r="D158" s="225">
        <v>98.7</v>
      </c>
      <c r="E158" s="225">
        <v>100</v>
      </c>
      <c r="F158" s="225">
        <v>100</v>
      </c>
      <c r="G158" s="225">
        <v>100</v>
      </c>
      <c r="H158" s="225">
        <v>100</v>
      </c>
      <c r="I158" s="225">
        <v>100</v>
      </c>
      <c r="J158" s="225">
        <v>100</v>
      </c>
      <c r="K158" s="225">
        <v>100</v>
      </c>
      <c r="L158" s="225">
        <v>100</v>
      </c>
      <c r="M158" s="225">
        <v>100</v>
      </c>
      <c r="N158" s="225">
        <v>100</v>
      </c>
      <c r="O158" s="225">
        <v>100</v>
      </c>
      <c r="P158" s="225">
        <v>100</v>
      </c>
      <c r="Q158" s="225">
        <v>90</v>
      </c>
      <c r="R158" s="225">
        <v>100</v>
      </c>
      <c r="S158" s="225">
        <v>100</v>
      </c>
      <c r="T158" s="225">
        <v>100</v>
      </c>
      <c r="U158" s="225">
        <v>100</v>
      </c>
      <c r="V158" s="225">
        <v>100</v>
      </c>
      <c r="W158" s="225">
        <v>100</v>
      </c>
      <c r="X158" s="225">
        <v>90</v>
      </c>
      <c r="Y158" s="617">
        <v>100</v>
      </c>
      <c r="Z158" s="616" t="s">
        <v>865</v>
      </c>
      <c r="AA158" s="225">
        <v>98.4</v>
      </c>
      <c r="AB158" s="225">
        <v>100</v>
      </c>
      <c r="AC158" s="225">
        <v>100</v>
      </c>
      <c r="AD158" s="225">
        <v>100</v>
      </c>
      <c r="AE158" s="225">
        <v>100</v>
      </c>
      <c r="AF158" s="225">
        <v>100</v>
      </c>
      <c r="AG158" s="225">
        <v>100</v>
      </c>
      <c r="AH158" s="225">
        <v>100</v>
      </c>
      <c r="AI158" s="225">
        <v>100</v>
      </c>
      <c r="AJ158" s="225">
        <v>100</v>
      </c>
      <c r="AK158" s="225">
        <v>100</v>
      </c>
      <c r="AL158" s="225">
        <v>100</v>
      </c>
      <c r="AM158" s="225">
        <v>100</v>
      </c>
      <c r="AN158" s="225">
        <v>91.111111111111114</v>
      </c>
      <c r="AO158" s="225">
        <v>100</v>
      </c>
      <c r="AP158" s="225">
        <v>100</v>
      </c>
      <c r="AQ158" s="225">
        <v>100</v>
      </c>
      <c r="AR158" s="225">
        <v>100</v>
      </c>
      <c r="AS158" s="225">
        <v>100</v>
      </c>
      <c r="AT158" s="225">
        <v>100</v>
      </c>
      <c r="AU158" s="225">
        <v>80</v>
      </c>
      <c r="AV158" s="617">
        <v>100</v>
      </c>
      <c r="AW158" s="616" t="s">
        <v>865</v>
      </c>
      <c r="AX158" s="225">
        <v>99</v>
      </c>
      <c r="AY158" s="225">
        <v>100</v>
      </c>
      <c r="AZ158" s="225">
        <v>100</v>
      </c>
      <c r="BA158" s="225">
        <v>100</v>
      </c>
      <c r="BB158" s="225">
        <v>100</v>
      </c>
      <c r="BC158" s="225">
        <v>100</v>
      </c>
      <c r="BD158" s="225">
        <v>100</v>
      </c>
      <c r="BE158" s="225">
        <v>100</v>
      </c>
      <c r="BF158" s="225">
        <v>100</v>
      </c>
      <c r="BG158" s="225">
        <v>100</v>
      </c>
      <c r="BH158" s="225">
        <v>100</v>
      </c>
      <c r="BI158" s="225">
        <v>100</v>
      </c>
      <c r="BJ158" s="225">
        <v>100</v>
      </c>
      <c r="BK158" s="225">
        <v>88.888888888888886</v>
      </c>
      <c r="BL158" s="225">
        <v>100</v>
      </c>
      <c r="BM158" s="225">
        <v>100</v>
      </c>
      <c r="BN158" s="225">
        <v>100</v>
      </c>
      <c r="BO158" s="225">
        <v>100</v>
      </c>
      <c r="BP158" s="225">
        <v>100</v>
      </c>
      <c r="BQ158" s="225">
        <v>100</v>
      </c>
      <c r="BR158" s="225">
        <v>100</v>
      </c>
      <c r="BS158" s="617">
        <v>100</v>
      </c>
    </row>
    <row r="159" spans="1:71" ht="15" hidden="1" customHeight="1">
      <c r="A159" s="66"/>
      <c r="B159" s="76" t="s">
        <v>132</v>
      </c>
      <c r="C159" s="616" t="s">
        <v>864</v>
      </c>
      <c r="D159" s="225">
        <v>96.5</v>
      </c>
      <c r="E159" s="225">
        <v>100</v>
      </c>
      <c r="F159" s="225">
        <v>90</v>
      </c>
      <c r="G159" s="225">
        <v>100</v>
      </c>
      <c r="H159" s="225">
        <v>100</v>
      </c>
      <c r="I159" s="225">
        <v>100</v>
      </c>
      <c r="J159" s="225">
        <v>100</v>
      </c>
      <c r="K159" s="225">
        <v>100</v>
      </c>
      <c r="L159" s="225">
        <v>100</v>
      </c>
      <c r="M159" s="225">
        <v>100</v>
      </c>
      <c r="N159" s="225">
        <v>100</v>
      </c>
      <c r="O159" s="225">
        <v>100</v>
      </c>
      <c r="P159" s="225">
        <v>100</v>
      </c>
      <c r="Q159" s="225">
        <v>81.111111111111114</v>
      </c>
      <c r="R159" s="225">
        <v>100</v>
      </c>
      <c r="S159" s="225">
        <v>100</v>
      </c>
      <c r="T159" s="225">
        <v>100</v>
      </c>
      <c r="U159" s="225">
        <v>100</v>
      </c>
      <c r="V159" s="225">
        <v>100</v>
      </c>
      <c r="W159" s="225">
        <v>100</v>
      </c>
      <c r="X159" s="225">
        <v>80</v>
      </c>
      <c r="Y159" s="617">
        <v>90</v>
      </c>
      <c r="Z159" s="616" t="s">
        <v>865</v>
      </c>
      <c r="AA159" s="225">
        <v>97.9</v>
      </c>
      <c r="AB159" s="225">
        <v>100</v>
      </c>
      <c r="AC159" s="225">
        <v>90</v>
      </c>
      <c r="AD159" s="225">
        <v>100</v>
      </c>
      <c r="AE159" s="225">
        <v>100</v>
      </c>
      <c r="AF159" s="225">
        <v>100</v>
      </c>
      <c r="AG159" s="225">
        <v>100</v>
      </c>
      <c r="AH159" s="225">
        <v>100</v>
      </c>
      <c r="AI159" s="225">
        <v>100</v>
      </c>
      <c r="AJ159" s="225">
        <v>100</v>
      </c>
      <c r="AK159" s="225">
        <v>100</v>
      </c>
      <c r="AL159" s="225">
        <v>100</v>
      </c>
      <c r="AM159" s="225">
        <v>100</v>
      </c>
      <c r="AN159" s="225">
        <v>91.111111111111114</v>
      </c>
      <c r="AO159" s="225">
        <v>100</v>
      </c>
      <c r="AP159" s="225">
        <v>100</v>
      </c>
      <c r="AQ159" s="225">
        <v>100</v>
      </c>
      <c r="AR159" s="225">
        <v>100</v>
      </c>
      <c r="AS159" s="225">
        <v>100</v>
      </c>
      <c r="AT159" s="225">
        <v>100</v>
      </c>
      <c r="AU159" s="225">
        <v>80</v>
      </c>
      <c r="AV159" s="617">
        <v>100</v>
      </c>
      <c r="AW159" s="616" t="s">
        <v>865</v>
      </c>
      <c r="AX159" s="225">
        <v>95.1</v>
      </c>
      <c r="AY159" s="225">
        <v>100</v>
      </c>
      <c r="AZ159" s="225">
        <v>90</v>
      </c>
      <c r="BA159" s="225">
        <v>100</v>
      </c>
      <c r="BB159" s="225">
        <v>100</v>
      </c>
      <c r="BC159" s="225">
        <v>100</v>
      </c>
      <c r="BD159" s="225">
        <v>100</v>
      </c>
      <c r="BE159" s="225">
        <v>100</v>
      </c>
      <c r="BF159" s="225">
        <v>100</v>
      </c>
      <c r="BG159" s="225">
        <v>100</v>
      </c>
      <c r="BH159" s="225">
        <v>100</v>
      </c>
      <c r="BI159" s="225">
        <v>100</v>
      </c>
      <c r="BJ159" s="225">
        <v>100</v>
      </c>
      <c r="BK159" s="225">
        <v>71.111111111111114</v>
      </c>
      <c r="BL159" s="225">
        <v>100</v>
      </c>
      <c r="BM159" s="225">
        <v>100</v>
      </c>
      <c r="BN159" s="225">
        <v>100</v>
      </c>
      <c r="BO159" s="225">
        <v>100</v>
      </c>
      <c r="BP159" s="225">
        <v>100</v>
      </c>
      <c r="BQ159" s="225">
        <v>100</v>
      </c>
      <c r="BR159" s="225">
        <v>80</v>
      </c>
      <c r="BS159" s="617">
        <v>80</v>
      </c>
    </row>
    <row r="160" spans="1:71" ht="15" hidden="1" customHeight="1">
      <c r="A160" s="66"/>
      <c r="B160" s="76" t="s">
        <v>136</v>
      </c>
      <c r="C160" s="616" t="s">
        <v>864</v>
      </c>
      <c r="D160" s="225">
        <v>99.6</v>
      </c>
      <c r="E160" s="225">
        <v>100</v>
      </c>
      <c r="F160" s="225">
        <v>100</v>
      </c>
      <c r="G160" s="225">
        <v>100</v>
      </c>
      <c r="H160" s="225">
        <v>100</v>
      </c>
      <c r="I160" s="225">
        <v>100</v>
      </c>
      <c r="J160" s="225">
        <v>100</v>
      </c>
      <c r="K160" s="225">
        <v>100</v>
      </c>
      <c r="L160" s="225">
        <v>100</v>
      </c>
      <c r="M160" s="225">
        <v>100</v>
      </c>
      <c r="N160" s="225">
        <v>100</v>
      </c>
      <c r="O160" s="225">
        <v>100</v>
      </c>
      <c r="P160" s="225">
        <v>100</v>
      </c>
      <c r="Q160" s="225">
        <v>100</v>
      </c>
      <c r="R160" s="225">
        <v>100</v>
      </c>
      <c r="S160" s="225">
        <v>100</v>
      </c>
      <c r="T160" s="225">
        <v>100</v>
      </c>
      <c r="U160" s="225">
        <v>100</v>
      </c>
      <c r="V160" s="225">
        <v>100</v>
      </c>
      <c r="W160" s="225">
        <v>100</v>
      </c>
      <c r="X160" s="225">
        <v>90</v>
      </c>
      <c r="Y160" s="617">
        <v>100</v>
      </c>
      <c r="Z160" s="616" t="s">
        <v>865</v>
      </c>
      <c r="AA160" s="225">
        <v>99.2</v>
      </c>
      <c r="AB160" s="225">
        <v>100</v>
      </c>
      <c r="AC160" s="225">
        <v>100</v>
      </c>
      <c r="AD160" s="225">
        <v>100</v>
      </c>
      <c r="AE160" s="225">
        <v>100</v>
      </c>
      <c r="AF160" s="225">
        <v>100</v>
      </c>
      <c r="AG160" s="225">
        <v>100</v>
      </c>
      <c r="AH160" s="225">
        <v>100</v>
      </c>
      <c r="AI160" s="225">
        <v>100</v>
      </c>
      <c r="AJ160" s="225">
        <v>100</v>
      </c>
      <c r="AK160" s="225">
        <v>100</v>
      </c>
      <c r="AL160" s="225">
        <v>100</v>
      </c>
      <c r="AM160" s="225">
        <v>100</v>
      </c>
      <c r="AN160" s="225">
        <v>100</v>
      </c>
      <c r="AO160" s="225">
        <v>100</v>
      </c>
      <c r="AP160" s="225">
        <v>100</v>
      </c>
      <c r="AQ160" s="225">
        <v>100</v>
      </c>
      <c r="AR160" s="225">
        <v>100</v>
      </c>
      <c r="AS160" s="225">
        <v>100</v>
      </c>
      <c r="AT160" s="225">
        <v>100</v>
      </c>
      <c r="AU160" s="225">
        <v>80</v>
      </c>
      <c r="AV160" s="617">
        <v>100</v>
      </c>
      <c r="AW160" s="616" t="s">
        <v>865</v>
      </c>
      <c r="AX160" s="225">
        <v>100</v>
      </c>
      <c r="AY160" s="225">
        <v>100</v>
      </c>
      <c r="AZ160" s="225">
        <v>100</v>
      </c>
      <c r="BA160" s="225">
        <v>100</v>
      </c>
      <c r="BB160" s="225">
        <v>100</v>
      </c>
      <c r="BC160" s="225">
        <v>100</v>
      </c>
      <c r="BD160" s="225">
        <v>100</v>
      </c>
      <c r="BE160" s="225">
        <v>100</v>
      </c>
      <c r="BF160" s="225">
        <v>100</v>
      </c>
      <c r="BG160" s="225">
        <v>100</v>
      </c>
      <c r="BH160" s="225">
        <v>100</v>
      </c>
      <c r="BI160" s="225">
        <v>100</v>
      </c>
      <c r="BJ160" s="225">
        <v>100</v>
      </c>
      <c r="BK160" s="225">
        <v>100</v>
      </c>
      <c r="BL160" s="225">
        <v>100</v>
      </c>
      <c r="BM160" s="225">
        <v>100</v>
      </c>
      <c r="BN160" s="225">
        <v>100</v>
      </c>
      <c r="BO160" s="225">
        <v>100</v>
      </c>
      <c r="BP160" s="225">
        <v>100</v>
      </c>
      <c r="BQ160" s="225">
        <v>100</v>
      </c>
      <c r="BR160" s="225">
        <v>100</v>
      </c>
      <c r="BS160" s="617">
        <v>100</v>
      </c>
    </row>
    <row r="161" spans="1:71" ht="15" hidden="1" customHeight="1">
      <c r="A161" s="66"/>
      <c r="B161" s="76" t="s">
        <v>140</v>
      </c>
      <c r="C161" s="616" t="s">
        <v>864</v>
      </c>
      <c r="D161" s="225">
        <v>95.5</v>
      </c>
      <c r="E161" s="225">
        <v>100</v>
      </c>
      <c r="F161" s="225">
        <v>100</v>
      </c>
      <c r="G161" s="225">
        <v>100</v>
      </c>
      <c r="H161" s="225">
        <v>100</v>
      </c>
      <c r="I161" s="225">
        <v>100</v>
      </c>
      <c r="J161" s="225">
        <v>100</v>
      </c>
      <c r="K161" s="225">
        <v>100</v>
      </c>
      <c r="L161" s="225">
        <v>100</v>
      </c>
      <c r="M161" s="225">
        <v>100</v>
      </c>
      <c r="N161" s="225">
        <v>100</v>
      </c>
      <c r="O161" s="225">
        <v>100</v>
      </c>
      <c r="P161" s="225">
        <v>100</v>
      </c>
      <c r="Q161" s="225">
        <v>70</v>
      </c>
      <c r="R161" s="225">
        <v>100</v>
      </c>
      <c r="S161" s="225">
        <v>100</v>
      </c>
      <c r="T161" s="225">
        <v>100</v>
      </c>
      <c r="U161" s="225">
        <v>100</v>
      </c>
      <c r="V161" s="225">
        <v>100</v>
      </c>
      <c r="W161" s="225">
        <v>100</v>
      </c>
      <c r="X161" s="225">
        <v>80</v>
      </c>
      <c r="Y161" s="617">
        <v>80</v>
      </c>
      <c r="Z161" s="616" t="s">
        <v>865</v>
      </c>
      <c r="AA161" s="225">
        <v>91.8</v>
      </c>
      <c r="AB161" s="225">
        <v>100</v>
      </c>
      <c r="AC161" s="225">
        <v>100</v>
      </c>
      <c r="AD161" s="225">
        <v>100</v>
      </c>
      <c r="AE161" s="225">
        <v>100</v>
      </c>
      <c r="AF161" s="225">
        <v>100</v>
      </c>
      <c r="AG161" s="225">
        <v>100</v>
      </c>
      <c r="AH161" s="225">
        <v>100</v>
      </c>
      <c r="AI161" s="225">
        <v>100</v>
      </c>
      <c r="AJ161" s="225">
        <v>100</v>
      </c>
      <c r="AK161" s="225">
        <v>100</v>
      </c>
      <c r="AL161" s="225">
        <v>100</v>
      </c>
      <c r="AM161" s="225">
        <v>100</v>
      </c>
      <c r="AN161" s="225">
        <v>48.888888888888893</v>
      </c>
      <c r="AO161" s="225">
        <v>100</v>
      </c>
      <c r="AP161" s="225">
        <v>100</v>
      </c>
      <c r="AQ161" s="225">
        <v>100</v>
      </c>
      <c r="AR161" s="225">
        <v>100</v>
      </c>
      <c r="AS161" s="225">
        <v>100</v>
      </c>
      <c r="AT161" s="225">
        <v>100</v>
      </c>
      <c r="AU161" s="225">
        <v>60</v>
      </c>
      <c r="AV161" s="617">
        <v>60</v>
      </c>
      <c r="AW161" s="616" t="s">
        <v>865</v>
      </c>
      <c r="AX161" s="225">
        <v>99.2</v>
      </c>
      <c r="AY161" s="225">
        <v>100</v>
      </c>
      <c r="AZ161" s="225">
        <v>100</v>
      </c>
      <c r="BA161" s="225">
        <v>100</v>
      </c>
      <c r="BB161" s="225">
        <v>100</v>
      </c>
      <c r="BC161" s="225">
        <v>100</v>
      </c>
      <c r="BD161" s="225">
        <v>100</v>
      </c>
      <c r="BE161" s="225">
        <v>100</v>
      </c>
      <c r="BF161" s="225">
        <v>100</v>
      </c>
      <c r="BG161" s="225">
        <v>100</v>
      </c>
      <c r="BH161" s="225">
        <v>100</v>
      </c>
      <c r="BI161" s="225">
        <v>100</v>
      </c>
      <c r="BJ161" s="225">
        <v>100</v>
      </c>
      <c r="BK161" s="225">
        <v>91.111111111111114</v>
      </c>
      <c r="BL161" s="225">
        <v>100</v>
      </c>
      <c r="BM161" s="225">
        <v>100</v>
      </c>
      <c r="BN161" s="225">
        <v>100</v>
      </c>
      <c r="BO161" s="225">
        <v>100</v>
      </c>
      <c r="BP161" s="225">
        <v>100</v>
      </c>
      <c r="BQ161" s="225">
        <v>100</v>
      </c>
      <c r="BR161" s="225">
        <v>100</v>
      </c>
      <c r="BS161" s="617">
        <v>100</v>
      </c>
    </row>
    <row r="162" spans="1:71" ht="15" hidden="1" customHeight="1">
      <c r="A162" s="66"/>
      <c r="B162" s="76" t="s">
        <v>144</v>
      </c>
      <c r="C162" s="616" t="s">
        <v>864</v>
      </c>
      <c r="D162" s="225">
        <v>97.8</v>
      </c>
      <c r="E162" s="225">
        <v>100</v>
      </c>
      <c r="F162" s="225">
        <v>100</v>
      </c>
      <c r="G162" s="225">
        <v>90</v>
      </c>
      <c r="H162" s="225">
        <v>100</v>
      </c>
      <c r="I162" s="225">
        <v>100</v>
      </c>
      <c r="J162" s="225">
        <v>100</v>
      </c>
      <c r="K162" s="225">
        <v>100</v>
      </c>
      <c r="L162" s="225">
        <v>100</v>
      </c>
      <c r="M162" s="225">
        <v>100</v>
      </c>
      <c r="N162" s="225">
        <v>100</v>
      </c>
      <c r="O162" s="225">
        <v>100</v>
      </c>
      <c r="P162" s="225">
        <v>100</v>
      </c>
      <c r="Q162" s="225">
        <v>95.555555555555557</v>
      </c>
      <c r="R162" s="225">
        <v>100</v>
      </c>
      <c r="S162" s="225">
        <v>100</v>
      </c>
      <c r="T162" s="225">
        <v>100</v>
      </c>
      <c r="U162" s="225">
        <v>100</v>
      </c>
      <c r="V162" s="225">
        <v>100</v>
      </c>
      <c r="W162" s="225">
        <v>100</v>
      </c>
      <c r="X162" s="225">
        <v>80</v>
      </c>
      <c r="Y162" s="617">
        <v>90</v>
      </c>
      <c r="Z162" s="616" t="s">
        <v>865</v>
      </c>
      <c r="AA162" s="225">
        <v>96.1</v>
      </c>
      <c r="AB162" s="225">
        <v>100</v>
      </c>
      <c r="AC162" s="225">
        <v>100</v>
      </c>
      <c r="AD162" s="225">
        <v>90</v>
      </c>
      <c r="AE162" s="225">
        <v>100</v>
      </c>
      <c r="AF162" s="225">
        <v>100</v>
      </c>
      <c r="AG162" s="225">
        <v>100</v>
      </c>
      <c r="AH162" s="225">
        <v>100</v>
      </c>
      <c r="AI162" s="225">
        <v>100</v>
      </c>
      <c r="AJ162" s="225">
        <v>100</v>
      </c>
      <c r="AK162" s="225">
        <v>100</v>
      </c>
      <c r="AL162" s="225">
        <v>100</v>
      </c>
      <c r="AM162" s="225">
        <v>100</v>
      </c>
      <c r="AN162" s="225">
        <v>91.111111111111114</v>
      </c>
      <c r="AO162" s="225">
        <v>100</v>
      </c>
      <c r="AP162" s="225">
        <v>100</v>
      </c>
      <c r="AQ162" s="225">
        <v>100</v>
      </c>
      <c r="AR162" s="225">
        <v>100</v>
      </c>
      <c r="AS162" s="225">
        <v>100</v>
      </c>
      <c r="AT162" s="225">
        <v>100</v>
      </c>
      <c r="AU162" s="225">
        <v>60</v>
      </c>
      <c r="AV162" s="617">
        <v>80</v>
      </c>
      <c r="AW162" s="616" t="s">
        <v>865</v>
      </c>
      <c r="AX162" s="225">
        <v>99.5</v>
      </c>
      <c r="AY162" s="225">
        <v>100</v>
      </c>
      <c r="AZ162" s="225">
        <v>100</v>
      </c>
      <c r="BA162" s="225">
        <v>90</v>
      </c>
      <c r="BB162" s="225">
        <v>100</v>
      </c>
      <c r="BC162" s="225">
        <v>100</v>
      </c>
      <c r="BD162" s="225">
        <v>100</v>
      </c>
      <c r="BE162" s="225">
        <v>100</v>
      </c>
      <c r="BF162" s="225">
        <v>100</v>
      </c>
      <c r="BG162" s="225">
        <v>100</v>
      </c>
      <c r="BH162" s="225">
        <v>100</v>
      </c>
      <c r="BI162" s="225">
        <v>100</v>
      </c>
      <c r="BJ162" s="225">
        <v>100</v>
      </c>
      <c r="BK162" s="225">
        <v>100</v>
      </c>
      <c r="BL162" s="225">
        <v>100</v>
      </c>
      <c r="BM162" s="225">
        <v>100</v>
      </c>
      <c r="BN162" s="225">
        <v>100</v>
      </c>
      <c r="BO162" s="225">
        <v>100</v>
      </c>
      <c r="BP162" s="225">
        <v>100</v>
      </c>
      <c r="BQ162" s="225">
        <v>100</v>
      </c>
      <c r="BR162" s="225">
        <v>100</v>
      </c>
      <c r="BS162" s="617">
        <v>100</v>
      </c>
    </row>
    <row r="163" spans="1:71" ht="15" hidden="1" customHeight="1">
      <c r="A163" s="66"/>
      <c r="B163" s="76" t="s">
        <v>147</v>
      </c>
      <c r="C163" s="616" t="s">
        <v>864</v>
      </c>
      <c r="D163" s="225">
        <v>100</v>
      </c>
      <c r="E163" s="225">
        <v>100</v>
      </c>
      <c r="F163" s="225">
        <v>100</v>
      </c>
      <c r="G163" s="225">
        <v>100</v>
      </c>
      <c r="H163" s="225">
        <v>100</v>
      </c>
      <c r="I163" s="225">
        <v>100</v>
      </c>
      <c r="J163" s="225">
        <v>100</v>
      </c>
      <c r="K163" s="225">
        <v>100</v>
      </c>
      <c r="L163" s="225">
        <v>100</v>
      </c>
      <c r="M163" s="225">
        <v>100</v>
      </c>
      <c r="N163" s="225">
        <v>100</v>
      </c>
      <c r="O163" s="225">
        <v>100</v>
      </c>
      <c r="P163" s="225">
        <v>100</v>
      </c>
      <c r="Q163" s="225">
        <v>100</v>
      </c>
      <c r="R163" s="225">
        <v>100</v>
      </c>
      <c r="S163" s="225">
        <v>100</v>
      </c>
      <c r="T163" s="225">
        <v>100</v>
      </c>
      <c r="U163" s="225">
        <v>100</v>
      </c>
      <c r="V163" s="225">
        <v>100</v>
      </c>
      <c r="W163" s="225">
        <v>100</v>
      </c>
      <c r="X163" s="225">
        <v>100</v>
      </c>
      <c r="Y163" s="617">
        <v>100</v>
      </c>
      <c r="Z163" s="616" t="s">
        <v>865</v>
      </c>
      <c r="AA163" s="225">
        <v>100</v>
      </c>
      <c r="AB163" s="225">
        <v>100</v>
      </c>
      <c r="AC163" s="225">
        <v>100</v>
      </c>
      <c r="AD163" s="225">
        <v>100</v>
      </c>
      <c r="AE163" s="225">
        <v>100</v>
      </c>
      <c r="AF163" s="225">
        <v>100</v>
      </c>
      <c r="AG163" s="225">
        <v>100</v>
      </c>
      <c r="AH163" s="225">
        <v>100</v>
      </c>
      <c r="AI163" s="225">
        <v>100</v>
      </c>
      <c r="AJ163" s="225">
        <v>100</v>
      </c>
      <c r="AK163" s="225">
        <v>100</v>
      </c>
      <c r="AL163" s="225">
        <v>100</v>
      </c>
      <c r="AM163" s="225">
        <v>100</v>
      </c>
      <c r="AN163" s="225">
        <v>100</v>
      </c>
      <c r="AO163" s="225">
        <v>100</v>
      </c>
      <c r="AP163" s="225">
        <v>100</v>
      </c>
      <c r="AQ163" s="225">
        <v>100</v>
      </c>
      <c r="AR163" s="225">
        <v>100</v>
      </c>
      <c r="AS163" s="225">
        <v>100</v>
      </c>
      <c r="AT163" s="225">
        <v>100</v>
      </c>
      <c r="AU163" s="225">
        <v>100</v>
      </c>
      <c r="AV163" s="617">
        <v>100</v>
      </c>
      <c r="AW163" s="616" t="s">
        <v>865</v>
      </c>
      <c r="AX163" s="225">
        <v>100</v>
      </c>
      <c r="AY163" s="225">
        <v>100</v>
      </c>
      <c r="AZ163" s="225">
        <v>100</v>
      </c>
      <c r="BA163" s="225">
        <v>100</v>
      </c>
      <c r="BB163" s="225">
        <v>100</v>
      </c>
      <c r="BC163" s="225">
        <v>100</v>
      </c>
      <c r="BD163" s="225">
        <v>100</v>
      </c>
      <c r="BE163" s="225">
        <v>100</v>
      </c>
      <c r="BF163" s="225">
        <v>100</v>
      </c>
      <c r="BG163" s="225">
        <v>100</v>
      </c>
      <c r="BH163" s="225">
        <v>100</v>
      </c>
      <c r="BI163" s="225">
        <v>100</v>
      </c>
      <c r="BJ163" s="225">
        <v>100</v>
      </c>
      <c r="BK163" s="225">
        <v>100</v>
      </c>
      <c r="BL163" s="225">
        <v>100</v>
      </c>
      <c r="BM163" s="225">
        <v>100</v>
      </c>
      <c r="BN163" s="225">
        <v>100</v>
      </c>
      <c r="BO163" s="225">
        <v>100</v>
      </c>
      <c r="BP163" s="225">
        <v>100</v>
      </c>
      <c r="BQ163" s="225">
        <v>100</v>
      </c>
      <c r="BR163" s="225">
        <v>100</v>
      </c>
      <c r="BS163" s="617">
        <v>100</v>
      </c>
    </row>
    <row r="164" spans="1:71" ht="15" hidden="1" customHeight="1">
      <c r="A164" s="66"/>
      <c r="B164" s="76" t="s">
        <v>149</v>
      </c>
      <c r="C164" s="616" t="s">
        <v>864</v>
      </c>
      <c r="D164" s="225">
        <v>96.1</v>
      </c>
      <c r="E164" s="225">
        <v>100</v>
      </c>
      <c r="F164" s="225">
        <v>100</v>
      </c>
      <c r="G164" s="225">
        <v>100</v>
      </c>
      <c r="H164" s="225">
        <v>100</v>
      </c>
      <c r="I164" s="225">
        <v>100</v>
      </c>
      <c r="J164" s="225">
        <v>100</v>
      </c>
      <c r="K164" s="225">
        <v>100</v>
      </c>
      <c r="L164" s="225">
        <v>100</v>
      </c>
      <c r="M164" s="225">
        <v>80</v>
      </c>
      <c r="N164" s="225">
        <v>100</v>
      </c>
      <c r="O164" s="225">
        <v>100</v>
      </c>
      <c r="P164" s="225">
        <v>100</v>
      </c>
      <c r="Q164" s="225">
        <v>81.111111111111114</v>
      </c>
      <c r="R164" s="225">
        <v>100</v>
      </c>
      <c r="S164" s="225">
        <v>100</v>
      </c>
      <c r="T164" s="225">
        <v>100</v>
      </c>
      <c r="U164" s="225">
        <v>100</v>
      </c>
      <c r="V164" s="225">
        <v>100</v>
      </c>
      <c r="W164" s="225">
        <v>100</v>
      </c>
      <c r="X164" s="225">
        <v>70</v>
      </c>
      <c r="Y164" s="617">
        <v>100</v>
      </c>
      <c r="Z164" s="616" t="s">
        <v>865</v>
      </c>
      <c r="AA164" s="225">
        <v>94.8</v>
      </c>
      <c r="AB164" s="225">
        <v>100</v>
      </c>
      <c r="AC164" s="225">
        <v>100</v>
      </c>
      <c r="AD164" s="225">
        <v>100</v>
      </c>
      <c r="AE164" s="225">
        <v>100</v>
      </c>
      <c r="AF164" s="225">
        <v>100</v>
      </c>
      <c r="AG164" s="225">
        <v>100</v>
      </c>
      <c r="AH164" s="225">
        <v>100</v>
      </c>
      <c r="AI164" s="225">
        <v>100</v>
      </c>
      <c r="AJ164" s="225">
        <v>80</v>
      </c>
      <c r="AK164" s="225">
        <v>100</v>
      </c>
      <c r="AL164" s="225">
        <v>100</v>
      </c>
      <c r="AM164" s="225">
        <v>100</v>
      </c>
      <c r="AN164" s="225">
        <v>71.111111111111114</v>
      </c>
      <c r="AO164" s="225">
        <v>100</v>
      </c>
      <c r="AP164" s="225">
        <v>100</v>
      </c>
      <c r="AQ164" s="225">
        <v>100</v>
      </c>
      <c r="AR164" s="225">
        <v>100</v>
      </c>
      <c r="AS164" s="225">
        <v>100</v>
      </c>
      <c r="AT164" s="225">
        <v>100</v>
      </c>
      <c r="AU164" s="225">
        <v>60</v>
      </c>
      <c r="AV164" s="617">
        <v>100</v>
      </c>
      <c r="AW164" s="616" t="s">
        <v>865</v>
      </c>
      <c r="AX164" s="225">
        <v>97.4</v>
      </c>
      <c r="AY164" s="225">
        <v>100</v>
      </c>
      <c r="AZ164" s="225">
        <v>100</v>
      </c>
      <c r="BA164" s="225">
        <v>100</v>
      </c>
      <c r="BB164" s="225">
        <v>100</v>
      </c>
      <c r="BC164" s="225">
        <v>100</v>
      </c>
      <c r="BD164" s="225">
        <v>100</v>
      </c>
      <c r="BE164" s="225">
        <v>100</v>
      </c>
      <c r="BF164" s="225">
        <v>100</v>
      </c>
      <c r="BG164" s="225">
        <v>80</v>
      </c>
      <c r="BH164" s="225">
        <v>100</v>
      </c>
      <c r="BI164" s="225">
        <v>100</v>
      </c>
      <c r="BJ164" s="225">
        <v>100</v>
      </c>
      <c r="BK164" s="225">
        <v>91.111111111111114</v>
      </c>
      <c r="BL164" s="225">
        <v>100</v>
      </c>
      <c r="BM164" s="225">
        <v>100</v>
      </c>
      <c r="BN164" s="225">
        <v>100</v>
      </c>
      <c r="BO164" s="225">
        <v>100</v>
      </c>
      <c r="BP164" s="225">
        <v>100</v>
      </c>
      <c r="BQ164" s="225">
        <v>100</v>
      </c>
      <c r="BR164" s="225">
        <v>80</v>
      </c>
      <c r="BS164" s="617">
        <v>100</v>
      </c>
    </row>
    <row r="165" spans="1:71" ht="15" hidden="1" customHeight="1">
      <c r="A165" s="66"/>
      <c r="B165" s="76" t="s">
        <v>129</v>
      </c>
      <c r="C165" s="616" t="s">
        <v>864</v>
      </c>
      <c r="D165" s="225">
        <v>95.35</v>
      </c>
      <c r="E165" s="225">
        <v>100</v>
      </c>
      <c r="F165" s="225">
        <v>100</v>
      </c>
      <c r="G165" s="225">
        <v>100</v>
      </c>
      <c r="H165" s="225">
        <v>100</v>
      </c>
      <c r="I165" s="225">
        <v>100</v>
      </c>
      <c r="J165" s="225">
        <v>100</v>
      </c>
      <c r="K165" s="225">
        <v>100</v>
      </c>
      <c r="L165" s="225">
        <v>100</v>
      </c>
      <c r="M165" s="225">
        <v>90</v>
      </c>
      <c r="N165" s="225">
        <v>100</v>
      </c>
      <c r="O165" s="225">
        <v>100</v>
      </c>
      <c r="P165" s="225">
        <v>100</v>
      </c>
      <c r="Q165" s="225">
        <v>75.555555555555557</v>
      </c>
      <c r="R165" s="225">
        <v>100</v>
      </c>
      <c r="S165" s="225">
        <v>100</v>
      </c>
      <c r="T165" s="225">
        <v>100</v>
      </c>
      <c r="U165" s="225">
        <v>90</v>
      </c>
      <c r="V165" s="225">
        <v>95</v>
      </c>
      <c r="W165" s="225">
        <v>100</v>
      </c>
      <c r="X165" s="225">
        <v>80</v>
      </c>
      <c r="Y165" s="617">
        <v>90</v>
      </c>
      <c r="Z165" s="616" t="s">
        <v>865</v>
      </c>
      <c r="AA165" s="225">
        <v>97.1</v>
      </c>
      <c r="AB165" s="225">
        <v>100</v>
      </c>
      <c r="AC165" s="225">
        <v>100</v>
      </c>
      <c r="AD165" s="225">
        <v>100</v>
      </c>
      <c r="AE165" s="225">
        <v>100</v>
      </c>
      <c r="AF165" s="225">
        <v>100</v>
      </c>
      <c r="AG165" s="225">
        <v>100</v>
      </c>
      <c r="AH165" s="225">
        <v>100</v>
      </c>
      <c r="AI165" s="225">
        <v>100</v>
      </c>
      <c r="AJ165" s="225">
        <v>90</v>
      </c>
      <c r="AK165" s="225">
        <v>100</v>
      </c>
      <c r="AL165" s="225">
        <v>100</v>
      </c>
      <c r="AM165" s="225">
        <v>100</v>
      </c>
      <c r="AN165" s="225">
        <v>82.222222222222214</v>
      </c>
      <c r="AO165" s="225">
        <v>100</v>
      </c>
      <c r="AP165" s="225">
        <v>100</v>
      </c>
      <c r="AQ165" s="225">
        <v>100</v>
      </c>
      <c r="AR165" s="225">
        <v>100</v>
      </c>
      <c r="AS165" s="225">
        <v>100</v>
      </c>
      <c r="AT165" s="225">
        <v>100</v>
      </c>
      <c r="AU165" s="225">
        <v>80</v>
      </c>
      <c r="AV165" s="617">
        <v>100</v>
      </c>
      <c r="AW165" s="616" t="s">
        <v>865</v>
      </c>
      <c r="AX165" s="225">
        <v>93.6</v>
      </c>
      <c r="AY165" s="225">
        <v>100</v>
      </c>
      <c r="AZ165" s="225">
        <v>100</v>
      </c>
      <c r="BA165" s="225">
        <v>100</v>
      </c>
      <c r="BB165" s="225">
        <v>100</v>
      </c>
      <c r="BC165" s="225">
        <v>100</v>
      </c>
      <c r="BD165" s="225">
        <v>100</v>
      </c>
      <c r="BE165" s="225">
        <v>100</v>
      </c>
      <c r="BF165" s="225">
        <v>100</v>
      </c>
      <c r="BG165" s="225">
        <v>90</v>
      </c>
      <c r="BH165" s="225">
        <v>100</v>
      </c>
      <c r="BI165" s="225">
        <v>100</v>
      </c>
      <c r="BJ165" s="225">
        <v>100</v>
      </c>
      <c r="BK165" s="225">
        <v>68.888888888888886</v>
      </c>
      <c r="BL165" s="225">
        <v>100</v>
      </c>
      <c r="BM165" s="225">
        <v>100</v>
      </c>
      <c r="BN165" s="225">
        <v>100</v>
      </c>
      <c r="BO165" s="225">
        <v>80</v>
      </c>
      <c r="BP165" s="225">
        <v>90</v>
      </c>
      <c r="BQ165" s="225">
        <v>100</v>
      </c>
      <c r="BR165" s="225">
        <v>80</v>
      </c>
      <c r="BS165" s="617">
        <v>80</v>
      </c>
    </row>
    <row r="166" spans="1:71" ht="15" hidden="1" customHeight="1">
      <c r="A166" s="66"/>
      <c r="B166" s="76" t="s">
        <v>130</v>
      </c>
      <c r="C166" s="616" t="s">
        <v>864</v>
      </c>
      <c r="D166" s="225">
        <v>98.7</v>
      </c>
      <c r="E166" s="225">
        <v>100</v>
      </c>
      <c r="F166" s="225">
        <v>100</v>
      </c>
      <c r="G166" s="225">
        <v>100</v>
      </c>
      <c r="H166" s="225">
        <v>100</v>
      </c>
      <c r="I166" s="225">
        <v>100</v>
      </c>
      <c r="J166" s="225">
        <v>100</v>
      </c>
      <c r="K166" s="225">
        <v>100</v>
      </c>
      <c r="L166" s="225">
        <v>100</v>
      </c>
      <c r="M166" s="225">
        <v>100</v>
      </c>
      <c r="N166" s="225">
        <v>100</v>
      </c>
      <c r="O166" s="225">
        <v>100</v>
      </c>
      <c r="P166" s="225">
        <v>100</v>
      </c>
      <c r="Q166" s="225">
        <v>95.555555555555557</v>
      </c>
      <c r="R166" s="225">
        <v>100</v>
      </c>
      <c r="S166" s="225">
        <v>100</v>
      </c>
      <c r="T166" s="225">
        <v>100</v>
      </c>
      <c r="U166" s="225">
        <v>100</v>
      </c>
      <c r="V166" s="225">
        <v>100</v>
      </c>
      <c r="W166" s="225">
        <v>100</v>
      </c>
      <c r="X166" s="225">
        <v>90</v>
      </c>
      <c r="Y166" s="617">
        <v>90</v>
      </c>
      <c r="Z166" s="616" t="s">
        <v>865</v>
      </c>
      <c r="AA166" s="225">
        <v>97.4</v>
      </c>
      <c r="AB166" s="225">
        <v>100</v>
      </c>
      <c r="AC166" s="225">
        <v>100</v>
      </c>
      <c r="AD166" s="225">
        <v>100</v>
      </c>
      <c r="AE166" s="225">
        <v>100</v>
      </c>
      <c r="AF166" s="225">
        <v>100</v>
      </c>
      <c r="AG166" s="225">
        <v>100</v>
      </c>
      <c r="AH166" s="225">
        <v>100</v>
      </c>
      <c r="AI166" s="225">
        <v>100</v>
      </c>
      <c r="AJ166" s="225">
        <v>100</v>
      </c>
      <c r="AK166" s="225">
        <v>100</v>
      </c>
      <c r="AL166" s="225">
        <v>100</v>
      </c>
      <c r="AM166" s="225">
        <v>100</v>
      </c>
      <c r="AN166" s="225">
        <v>91.111111111111114</v>
      </c>
      <c r="AO166" s="225">
        <v>100</v>
      </c>
      <c r="AP166" s="225">
        <v>100</v>
      </c>
      <c r="AQ166" s="225">
        <v>100</v>
      </c>
      <c r="AR166" s="225">
        <v>100</v>
      </c>
      <c r="AS166" s="225">
        <v>100</v>
      </c>
      <c r="AT166" s="225">
        <v>100</v>
      </c>
      <c r="AU166" s="225">
        <v>80</v>
      </c>
      <c r="AV166" s="617">
        <v>80</v>
      </c>
      <c r="AW166" s="616" t="s">
        <v>865</v>
      </c>
      <c r="AX166" s="225">
        <v>100</v>
      </c>
      <c r="AY166" s="225">
        <v>100</v>
      </c>
      <c r="AZ166" s="225">
        <v>100</v>
      </c>
      <c r="BA166" s="225">
        <v>100</v>
      </c>
      <c r="BB166" s="225">
        <v>100</v>
      </c>
      <c r="BC166" s="225">
        <v>100</v>
      </c>
      <c r="BD166" s="225">
        <v>100</v>
      </c>
      <c r="BE166" s="225">
        <v>100</v>
      </c>
      <c r="BF166" s="225">
        <v>100</v>
      </c>
      <c r="BG166" s="225">
        <v>100</v>
      </c>
      <c r="BH166" s="225">
        <v>100</v>
      </c>
      <c r="BI166" s="225">
        <v>100</v>
      </c>
      <c r="BJ166" s="225">
        <v>100</v>
      </c>
      <c r="BK166" s="225">
        <v>100</v>
      </c>
      <c r="BL166" s="225">
        <v>100</v>
      </c>
      <c r="BM166" s="225">
        <v>100</v>
      </c>
      <c r="BN166" s="225">
        <v>100</v>
      </c>
      <c r="BO166" s="225">
        <v>100</v>
      </c>
      <c r="BP166" s="225">
        <v>100</v>
      </c>
      <c r="BQ166" s="225">
        <v>100</v>
      </c>
      <c r="BR166" s="225">
        <v>100</v>
      </c>
      <c r="BS166" s="617">
        <v>100</v>
      </c>
    </row>
    <row r="167" spans="1:71" ht="15" hidden="1" customHeight="1">
      <c r="A167" s="66"/>
      <c r="B167" s="76" t="s">
        <v>131</v>
      </c>
      <c r="C167" s="616" t="s">
        <v>864</v>
      </c>
      <c r="D167" s="225">
        <v>98.3</v>
      </c>
      <c r="E167" s="225">
        <v>100</v>
      </c>
      <c r="F167" s="225">
        <v>100</v>
      </c>
      <c r="G167" s="225">
        <v>100</v>
      </c>
      <c r="H167" s="225">
        <v>100</v>
      </c>
      <c r="I167" s="225">
        <v>100</v>
      </c>
      <c r="J167" s="225">
        <v>100</v>
      </c>
      <c r="K167" s="225">
        <v>100</v>
      </c>
      <c r="L167" s="225">
        <v>100</v>
      </c>
      <c r="M167" s="225">
        <v>100</v>
      </c>
      <c r="N167" s="225">
        <v>100</v>
      </c>
      <c r="O167" s="225">
        <v>100</v>
      </c>
      <c r="P167" s="225">
        <v>100</v>
      </c>
      <c r="Q167" s="225">
        <v>90</v>
      </c>
      <c r="R167" s="225">
        <v>100</v>
      </c>
      <c r="S167" s="225">
        <v>100</v>
      </c>
      <c r="T167" s="225">
        <v>100</v>
      </c>
      <c r="U167" s="225">
        <v>100</v>
      </c>
      <c r="V167" s="225">
        <v>100</v>
      </c>
      <c r="W167" s="225">
        <v>100</v>
      </c>
      <c r="X167" s="225">
        <v>80</v>
      </c>
      <c r="Y167" s="617">
        <v>100</v>
      </c>
      <c r="Z167" s="616" t="s">
        <v>865</v>
      </c>
      <c r="AA167" s="225">
        <v>97.4</v>
      </c>
      <c r="AB167" s="225">
        <v>100</v>
      </c>
      <c r="AC167" s="225">
        <v>100</v>
      </c>
      <c r="AD167" s="225">
        <v>100</v>
      </c>
      <c r="AE167" s="225">
        <v>100</v>
      </c>
      <c r="AF167" s="225">
        <v>100</v>
      </c>
      <c r="AG167" s="225">
        <v>100</v>
      </c>
      <c r="AH167" s="225">
        <v>100</v>
      </c>
      <c r="AI167" s="225">
        <v>100</v>
      </c>
      <c r="AJ167" s="225">
        <v>100</v>
      </c>
      <c r="AK167" s="225">
        <v>100</v>
      </c>
      <c r="AL167" s="225">
        <v>100</v>
      </c>
      <c r="AM167" s="225">
        <v>100</v>
      </c>
      <c r="AN167" s="225">
        <v>80</v>
      </c>
      <c r="AO167" s="225">
        <v>100</v>
      </c>
      <c r="AP167" s="225">
        <v>100</v>
      </c>
      <c r="AQ167" s="225">
        <v>100</v>
      </c>
      <c r="AR167" s="225">
        <v>100</v>
      </c>
      <c r="AS167" s="225">
        <v>100</v>
      </c>
      <c r="AT167" s="225">
        <v>100</v>
      </c>
      <c r="AU167" s="225">
        <v>80</v>
      </c>
      <c r="AV167" s="617">
        <v>100</v>
      </c>
      <c r="AW167" s="616" t="s">
        <v>865</v>
      </c>
      <c r="AX167" s="225">
        <v>99.2</v>
      </c>
      <c r="AY167" s="225">
        <v>100</v>
      </c>
      <c r="AZ167" s="225">
        <v>100</v>
      </c>
      <c r="BA167" s="225">
        <v>100</v>
      </c>
      <c r="BB167" s="225">
        <v>100</v>
      </c>
      <c r="BC167" s="225">
        <v>100</v>
      </c>
      <c r="BD167" s="225">
        <v>100</v>
      </c>
      <c r="BE167" s="225">
        <v>100</v>
      </c>
      <c r="BF167" s="225">
        <v>100</v>
      </c>
      <c r="BG167" s="225">
        <v>100</v>
      </c>
      <c r="BH167" s="225">
        <v>100</v>
      </c>
      <c r="BI167" s="225">
        <v>100</v>
      </c>
      <c r="BJ167" s="225">
        <v>100</v>
      </c>
      <c r="BK167" s="225">
        <v>100</v>
      </c>
      <c r="BL167" s="225">
        <v>100</v>
      </c>
      <c r="BM167" s="225">
        <v>100</v>
      </c>
      <c r="BN167" s="225">
        <v>100</v>
      </c>
      <c r="BO167" s="225">
        <v>100</v>
      </c>
      <c r="BP167" s="225">
        <v>100</v>
      </c>
      <c r="BQ167" s="225">
        <v>100</v>
      </c>
      <c r="BR167" s="225">
        <v>80</v>
      </c>
      <c r="BS167" s="617">
        <v>100</v>
      </c>
    </row>
    <row r="168" spans="1:71" ht="15" hidden="1" customHeight="1">
      <c r="A168" s="66"/>
      <c r="B168" s="76" t="s">
        <v>133</v>
      </c>
      <c r="C168" s="616" t="s">
        <v>864</v>
      </c>
      <c r="D168" s="225">
        <v>98.2</v>
      </c>
      <c r="E168" s="225">
        <v>90</v>
      </c>
      <c r="F168" s="225">
        <v>100</v>
      </c>
      <c r="G168" s="225">
        <v>100</v>
      </c>
      <c r="H168" s="225">
        <v>100</v>
      </c>
      <c r="I168" s="225">
        <v>100</v>
      </c>
      <c r="J168" s="225">
        <v>100</v>
      </c>
      <c r="K168" s="225">
        <v>100</v>
      </c>
      <c r="L168" s="225">
        <v>100</v>
      </c>
      <c r="M168" s="225">
        <v>100</v>
      </c>
      <c r="N168" s="225">
        <v>100</v>
      </c>
      <c r="O168" s="225">
        <v>100</v>
      </c>
      <c r="P168" s="225">
        <v>100</v>
      </c>
      <c r="Q168" s="225">
        <v>95.555555555555557</v>
      </c>
      <c r="R168" s="225">
        <v>100</v>
      </c>
      <c r="S168" s="225">
        <v>100</v>
      </c>
      <c r="T168" s="225">
        <v>100</v>
      </c>
      <c r="U168" s="225">
        <v>100</v>
      </c>
      <c r="V168" s="225">
        <v>100</v>
      </c>
      <c r="W168" s="225">
        <v>100</v>
      </c>
      <c r="X168" s="225">
        <v>90</v>
      </c>
      <c r="Y168" s="617">
        <v>90</v>
      </c>
      <c r="Z168" s="616" t="s">
        <v>865</v>
      </c>
      <c r="AA168" s="225">
        <v>96.9</v>
      </c>
      <c r="AB168" s="225">
        <v>90</v>
      </c>
      <c r="AC168" s="225">
        <v>100</v>
      </c>
      <c r="AD168" s="225">
        <v>100</v>
      </c>
      <c r="AE168" s="225">
        <v>100</v>
      </c>
      <c r="AF168" s="225">
        <v>100</v>
      </c>
      <c r="AG168" s="225">
        <v>100</v>
      </c>
      <c r="AH168" s="225">
        <v>100</v>
      </c>
      <c r="AI168" s="225">
        <v>100</v>
      </c>
      <c r="AJ168" s="225">
        <v>100</v>
      </c>
      <c r="AK168" s="225">
        <v>100</v>
      </c>
      <c r="AL168" s="225">
        <v>100</v>
      </c>
      <c r="AM168" s="225">
        <v>100</v>
      </c>
      <c r="AN168" s="225">
        <v>91.111111111111114</v>
      </c>
      <c r="AO168" s="225">
        <v>100</v>
      </c>
      <c r="AP168" s="225">
        <v>100</v>
      </c>
      <c r="AQ168" s="225">
        <v>100</v>
      </c>
      <c r="AR168" s="225">
        <v>100</v>
      </c>
      <c r="AS168" s="225">
        <v>100</v>
      </c>
      <c r="AT168" s="225">
        <v>100</v>
      </c>
      <c r="AU168" s="225">
        <v>80</v>
      </c>
      <c r="AV168" s="617">
        <v>80</v>
      </c>
      <c r="AW168" s="616" t="s">
        <v>865</v>
      </c>
      <c r="AX168" s="225">
        <v>99.5</v>
      </c>
      <c r="AY168" s="225">
        <v>90</v>
      </c>
      <c r="AZ168" s="225">
        <v>100</v>
      </c>
      <c r="BA168" s="225">
        <v>100</v>
      </c>
      <c r="BB168" s="225">
        <v>100</v>
      </c>
      <c r="BC168" s="225">
        <v>100</v>
      </c>
      <c r="BD168" s="225">
        <v>100</v>
      </c>
      <c r="BE168" s="225">
        <v>100</v>
      </c>
      <c r="BF168" s="225">
        <v>100</v>
      </c>
      <c r="BG168" s="225">
        <v>100</v>
      </c>
      <c r="BH168" s="225">
        <v>100</v>
      </c>
      <c r="BI168" s="225">
        <v>100</v>
      </c>
      <c r="BJ168" s="225">
        <v>100</v>
      </c>
      <c r="BK168" s="225">
        <v>100</v>
      </c>
      <c r="BL168" s="225">
        <v>100</v>
      </c>
      <c r="BM168" s="225">
        <v>100</v>
      </c>
      <c r="BN168" s="225">
        <v>100</v>
      </c>
      <c r="BO168" s="225">
        <v>100</v>
      </c>
      <c r="BP168" s="225">
        <v>100</v>
      </c>
      <c r="BQ168" s="225">
        <v>100</v>
      </c>
      <c r="BR168" s="225">
        <v>100</v>
      </c>
      <c r="BS168" s="617">
        <v>100</v>
      </c>
    </row>
    <row r="169" spans="1:71" ht="15" hidden="1" customHeight="1">
      <c r="A169" s="66"/>
      <c r="B169" s="76" t="s">
        <v>134</v>
      </c>
      <c r="C169" s="616" t="s">
        <v>864</v>
      </c>
      <c r="D169" s="225">
        <v>98.5</v>
      </c>
      <c r="E169" s="225">
        <v>90</v>
      </c>
      <c r="F169" s="225">
        <v>100</v>
      </c>
      <c r="G169" s="225">
        <v>100</v>
      </c>
      <c r="H169" s="225">
        <v>100</v>
      </c>
      <c r="I169" s="225">
        <v>100</v>
      </c>
      <c r="J169" s="225">
        <v>100</v>
      </c>
      <c r="K169" s="225">
        <v>100</v>
      </c>
      <c r="L169" s="225">
        <v>100</v>
      </c>
      <c r="M169" s="225">
        <v>100</v>
      </c>
      <c r="N169" s="225">
        <v>100</v>
      </c>
      <c r="O169" s="225">
        <v>100</v>
      </c>
      <c r="P169" s="225">
        <v>100</v>
      </c>
      <c r="Q169" s="225">
        <v>94.444444444444443</v>
      </c>
      <c r="R169" s="225">
        <v>100</v>
      </c>
      <c r="S169" s="225">
        <v>100</v>
      </c>
      <c r="T169" s="225">
        <v>100</v>
      </c>
      <c r="U169" s="225">
        <v>100</v>
      </c>
      <c r="V169" s="225">
        <v>100</v>
      </c>
      <c r="W169" s="225">
        <v>100</v>
      </c>
      <c r="X169" s="225">
        <v>100</v>
      </c>
      <c r="Y169" s="617">
        <v>90</v>
      </c>
      <c r="Z169" s="616" t="s">
        <v>865</v>
      </c>
      <c r="AA169" s="225">
        <v>97.5</v>
      </c>
      <c r="AB169" s="225">
        <v>90</v>
      </c>
      <c r="AC169" s="225">
        <v>100</v>
      </c>
      <c r="AD169" s="225">
        <v>100</v>
      </c>
      <c r="AE169" s="225">
        <v>100</v>
      </c>
      <c r="AF169" s="225">
        <v>100</v>
      </c>
      <c r="AG169" s="225">
        <v>100</v>
      </c>
      <c r="AH169" s="225">
        <v>100</v>
      </c>
      <c r="AI169" s="225">
        <v>100</v>
      </c>
      <c r="AJ169" s="225">
        <v>100</v>
      </c>
      <c r="AK169" s="225">
        <v>100</v>
      </c>
      <c r="AL169" s="225">
        <v>100</v>
      </c>
      <c r="AM169" s="225">
        <v>100</v>
      </c>
      <c r="AN169" s="225">
        <v>88.888888888888886</v>
      </c>
      <c r="AO169" s="225">
        <v>100</v>
      </c>
      <c r="AP169" s="225">
        <v>100</v>
      </c>
      <c r="AQ169" s="225">
        <v>100</v>
      </c>
      <c r="AR169" s="225">
        <v>100</v>
      </c>
      <c r="AS169" s="225">
        <v>100</v>
      </c>
      <c r="AT169" s="225">
        <v>100</v>
      </c>
      <c r="AU169" s="225">
        <v>100</v>
      </c>
      <c r="AV169" s="617">
        <v>80</v>
      </c>
      <c r="AW169" s="616" t="s">
        <v>865</v>
      </c>
      <c r="AX169" s="225">
        <v>99.5</v>
      </c>
      <c r="AY169" s="225">
        <v>90</v>
      </c>
      <c r="AZ169" s="225">
        <v>100</v>
      </c>
      <c r="BA169" s="225">
        <v>100</v>
      </c>
      <c r="BB169" s="225">
        <v>100</v>
      </c>
      <c r="BC169" s="225">
        <v>100</v>
      </c>
      <c r="BD169" s="225">
        <v>100</v>
      </c>
      <c r="BE169" s="225">
        <v>100</v>
      </c>
      <c r="BF169" s="225">
        <v>100</v>
      </c>
      <c r="BG169" s="225">
        <v>100</v>
      </c>
      <c r="BH169" s="225">
        <v>100</v>
      </c>
      <c r="BI169" s="225">
        <v>100</v>
      </c>
      <c r="BJ169" s="225">
        <v>100</v>
      </c>
      <c r="BK169" s="225">
        <v>100</v>
      </c>
      <c r="BL169" s="225">
        <v>100</v>
      </c>
      <c r="BM169" s="225">
        <v>100</v>
      </c>
      <c r="BN169" s="225">
        <v>100</v>
      </c>
      <c r="BO169" s="225">
        <v>100</v>
      </c>
      <c r="BP169" s="225">
        <v>100</v>
      </c>
      <c r="BQ169" s="225">
        <v>100</v>
      </c>
      <c r="BR169" s="225">
        <v>100</v>
      </c>
      <c r="BS169" s="617">
        <v>100</v>
      </c>
    </row>
    <row r="170" spans="1:71" ht="15" hidden="1" customHeight="1">
      <c r="A170" s="66"/>
      <c r="B170" s="76" t="s">
        <v>135</v>
      </c>
      <c r="C170" s="616" t="s">
        <v>864</v>
      </c>
      <c r="D170" s="225">
        <v>98.8</v>
      </c>
      <c r="E170" s="225">
        <v>100</v>
      </c>
      <c r="F170" s="225">
        <v>100</v>
      </c>
      <c r="G170" s="225">
        <v>100</v>
      </c>
      <c r="H170" s="225">
        <v>100</v>
      </c>
      <c r="I170" s="225">
        <v>100</v>
      </c>
      <c r="J170" s="225">
        <v>100</v>
      </c>
      <c r="K170" s="225">
        <v>100</v>
      </c>
      <c r="L170" s="225">
        <v>100</v>
      </c>
      <c r="M170" s="225">
        <v>100</v>
      </c>
      <c r="N170" s="225">
        <v>100</v>
      </c>
      <c r="O170" s="225">
        <v>100</v>
      </c>
      <c r="P170" s="225">
        <v>100</v>
      </c>
      <c r="Q170" s="225">
        <v>95.555555555555557</v>
      </c>
      <c r="R170" s="225">
        <v>100</v>
      </c>
      <c r="S170" s="225">
        <v>100</v>
      </c>
      <c r="T170" s="225">
        <v>100</v>
      </c>
      <c r="U170" s="225">
        <v>100</v>
      </c>
      <c r="V170" s="225">
        <v>100</v>
      </c>
      <c r="W170" s="225">
        <v>100</v>
      </c>
      <c r="X170" s="225">
        <v>80</v>
      </c>
      <c r="Y170" s="617">
        <v>100</v>
      </c>
      <c r="Z170" s="616" t="s">
        <v>865</v>
      </c>
      <c r="AA170" s="225">
        <v>97.6</v>
      </c>
      <c r="AB170" s="225">
        <v>100</v>
      </c>
      <c r="AC170" s="225">
        <v>100</v>
      </c>
      <c r="AD170" s="225">
        <v>100</v>
      </c>
      <c r="AE170" s="225">
        <v>100</v>
      </c>
      <c r="AF170" s="225">
        <v>100</v>
      </c>
      <c r="AG170" s="225">
        <v>100</v>
      </c>
      <c r="AH170" s="225">
        <v>100</v>
      </c>
      <c r="AI170" s="225">
        <v>100</v>
      </c>
      <c r="AJ170" s="225">
        <v>100</v>
      </c>
      <c r="AK170" s="225">
        <v>100</v>
      </c>
      <c r="AL170" s="225">
        <v>100</v>
      </c>
      <c r="AM170" s="225">
        <v>100</v>
      </c>
      <c r="AN170" s="225">
        <v>91.111111111111114</v>
      </c>
      <c r="AO170" s="225">
        <v>100</v>
      </c>
      <c r="AP170" s="225">
        <v>100</v>
      </c>
      <c r="AQ170" s="225">
        <v>100</v>
      </c>
      <c r="AR170" s="225">
        <v>100</v>
      </c>
      <c r="AS170" s="225">
        <v>100</v>
      </c>
      <c r="AT170" s="225">
        <v>100</v>
      </c>
      <c r="AU170" s="225">
        <v>60</v>
      </c>
      <c r="AV170" s="617">
        <v>100</v>
      </c>
      <c r="AW170" s="616" t="s">
        <v>865</v>
      </c>
      <c r="AX170" s="225">
        <v>100</v>
      </c>
      <c r="AY170" s="225">
        <v>100</v>
      </c>
      <c r="AZ170" s="225">
        <v>100</v>
      </c>
      <c r="BA170" s="225">
        <v>100</v>
      </c>
      <c r="BB170" s="225">
        <v>100</v>
      </c>
      <c r="BC170" s="225">
        <v>100</v>
      </c>
      <c r="BD170" s="225">
        <v>100</v>
      </c>
      <c r="BE170" s="225">
        <v>100</v>
      </c>
      <c r="BF170" s="225">
        <v>100</v>
      </c>
      <c r="BG170" s="225">
        <v>100</v>
      </c>
      <c r="BH170" s="225">
        <v>100</v>
      </c>
      <c r="BI170" s="225">
        <v>100</v>
      </c>
      <c r="BJ170" s="225">
        <v>100</v>
      </c>
      <c r="BK170" s="225">
        <v>100</v>
      </c>
      <c r="BL170" s="225">
        <v>100</v>
      </c>
      <c r="BM170" s="225">
        <v>100</v>
      </c>
      <c r="BN170" s="225">
        <v>100</v>
      </c>
      <c r="BO170" s="225">
        <v>100</v>
      </c>
      <c r="BP170" s="225">
        <v>100</v>
      </c>
      <c r="BQ170" s="225">
        <v>100</v>
      </c>
      <c r="BR170" s="225">
        <v>100</v>
      </c>
      <c r="BS170" s="617">
        <v>100</v>
      </c>
    </row>
    <row r="171" spans="1:71" ht="15" hidden="1" customHeight="1">
      <c r="A171" s="66"/>
      <c r="B171" s="76" t="s">
        <v>137</v>
      </c>
      <c r="C171" s="616" t="s">
        <v>864</v>
      </c>
      <c r="D171" s="225">
        <v>97.3</v>
      </c>
      <c r="E171" s="225">
        <v>100</v>
      </c>
      <c r="F171" s="225">
        <v>100</v>
      </c>
      <c r="G171" s="225">
        <v>100</v>
      </c>
      <c r="H171" s="225">
        <v>100</v>
      </c>
      <c r="I171" s="225">
        <v>100</v>
      </c>
      <c r="J171" s="225">
        <v>100</v>
      </c>
      <c r="K171" s="225">
        <v>100</v>
      </c>
      <c r="L171" s="225">
        <v>100</v>
      </c>
      <c r="M171" s="225">
        <v>100</v>
      </c>
      <c r="N171" s="225">
        <v>100</v>
      </c>
      <c r="O171" s="225">
        <v>100</v>
      </c>
      <c r="P171" s="225">
        <v>100</v>
      </c>
      <c r="Q171" s="225">
        <v>90</v>
      </c>
      <c r="R171" s="225">
        <v>100</v>
      </c>
      <c r="S171" s="225">
        <v>95</v>
      </c>
      <c r="T171" s="225">
        <v>100</v>
      </c>
      <c r="U171" s="225">
        <v>100</v>
      </c>
      <c r="V171" s="225">
        <v>100</v>
      </c>
      <c r="W171" s="225">
        <v>100</v>
      </c>
      <c r="X171" s="225">
        <v>80</v>
      </c>
      <c r="Y171" s="617">
        <v>90</v>
      </c>
      <c r="Z171" s="616" t="s">
        <v>865</v>
      </c>
      <c r="AA171" s="225">
        <v>96.6</v>
      </c>
      <c r="AB171" s="225">
        <v>100</v>
      </c>
      <c r="AC171" s="225">
        <v>100</v>
      </c>
      <c r="AD171" s="225">
        <v>100</v>
      </c>
      <c r="AE171" s="225">
        <v>100</v>
      </c>
      <c r="AF171" s="225">
        <v>100</v>
      </c>
      <c r="AG171" s="225">
        <v>100</v>
      </c>
      <c r="AH171" s="225">
        <v>100</v>
      </c>
      <c r="AI171" s="225">
        <v>100</v>
      </c>
      <c r="AJ171" s="225">
        <v>100</v>
      </c>
      <c r="AK171" s="225">
        <v>100</v>
      </c>
      <c r="AL171" s="225">
        <v>100</v>
      </c>
      <c r="AM171" s="225">
        <v>100</v>
      </c>
      <c r="AN171" s="225">
        <v>91.111111111111114</v>
      </c>
      <c r="AO171" s="225">
        <v>100</v>
      </c>
      <c r="AP171" s="225">
        <v>90</v>
      </c>
      <c r="AQ171" s="225">
        <v>100</v>
      </c>
      <c r="AR171" s="225">
        <v>100</v>
      </c>
      <c r="AS171" s="225">
        <v>100</v>
      </c>
      <c r="AT171" s="225">
        <v>100</v>
      </c>
      <c r="AU171" s="225">
        <v>60</v>
      </c>
      <c r="AV171" s="617">
        <v>100</v>
      </c>
      <c r="AW171" s="616" t="s">
        <v>865</v>
      </c>
      <c r="AX171" s="225">
        <v>98</v>
      </c>
      <c r="AY171" s="225">
        <v>100</v>
      </c>
      <c r="AZ171" s="225">
        <v>100</v>
      </c>
      <c r="BA171" s="225">
        <v>100</v>
      </c>
      <c r="BB171" s="225">
        <v>100</v>
      </c>
      <c r="BC171" s="225">
        <v>100</v>
      </c>
      <c r="BD171" s="225">
        <v>100</v>
      </c>
      <c r="BE171" s="225">
        <v>100</v>
      </c>
      <c r="BF171" s="225">
        <v>100</v>
      </c>
      <c r="BG171" s="225">
        <v>100</v>
      </c>
      <c r="BH171" s="225">
        <v>100</v>
      </c>
      <c r="BI171" s="225">
        <v>100</v>
      </c>
      <c r="BJ171" s="225">
        <v>100</v>
      </c>
      <c r="BK171" s="225">
        <v>88.888888888888886</v>
      </c>
      <c r="BL171" s="225">
        <v>100</v>
      </c>
      <c r="BM171" s="225">
        <v>100</v>
      </c>
      <c r="BN171" s="225">
        <v>100</v>
      </c>
      <c r="BO171" s="225">
        <v>100</v>
      </c>
      <c r="BP171" s="225">
        <v>100</v>
      </c>
      <c r="BQ171" s="225">
        <v>100</v>
      </c>
      <c r="BR171" s="225">
        <v>100</v>
      </c>
      <c r="BS171" s="617">
        <v>80</v>
      </c>
    </row>
    <row r="172" spans="1:71" ht="15" hidden="1" customHeight="1">
      <c r="A172" s="66"/>
      <c r="B172" s="76" t="s">
        <v>138</v>
      </c>
      <c r="C172" s="616" t="s">
        <v>864</v>
      </c>
      <c r="D172" s="225">
        <v>97.4</v>
      </c>
      <c r="E172" s="225">
        <v>100</v>
      </c>
      <c r="F172" s="225">
        <v>90</v>
      </c>
      <c r="G172" s="225">
        <v>100</v>
      </c>
      <c r="H172" s="225">
        <v>100</v>
      </c>
      <c r="I172" s="225">
        <v>100</v>
      </c>
      <c r="J172" s="225">
        <v>100</v>
      </c>
      <c r="K172" s="225">
        <v>100</v>
      </c>
      <c r="L172" s="225">
        <v>100</v>
      </c>
      <c r="M172" s="225">
        <v>100</v>
      </c>
      <c r="N172" s="225">
        <v>100</v>
      </c>
      <c r="O172" s="225">
        <v>100</v>
      </c>
      <c r="P172" s="225">
        <v>100</v>
      </c>
      <c r="Q172" s="225">
        <v>85.555555555555557</v>
      </c>
      <c r="R172" s="225">
        <v>100</v>
      </c>
      <c r="S172" s="225">
        <v>100</v>
      </c>
      <c r="T172" s="225">
        <v>100</v>
      </c>
      <c r="U172" s="225">
        <v>100</v>
      </c>
      <c r="V172" s="225">
        <v>100</v>
      </c>
      <c r="W172" s="225">
        <v>100</v>
      </c>
      <c r="X172" s="225">
        <v>80</v>
      </c>
      <c r="Y172" s="617">
        <v>100</v>
      </c>
      <c r="Z172" s="616" t="s">
        <v>865</v>
      </c>
      <c r="AA172" s="225">
        <v>97.9</v>
      </c>
      <c r="AB172" s="225">
        <v>100</v>
      </c>
      <c r="AC172" s="225">
        <v>90</v>
      </c>
      <c r="AD172" s="225">
        <v>100</v>
      </c>
      <c r="AE172" s="225">
        <v>100</v>
      </c>
      <c r="AF172" s="225">
        <v>100</v>
      </c>
      <c r="AG172" s="225">
        <v>100</v>
      </c>
      <c r="AH172" s="225">
        <v>100</v>
      </c>
      <c r="AI172" s="225">
        <v>100</v>
      </c>
      <c r="AJ172" s="225">
        <v>100</v>
      </c>
      <c r="AK172" s="225">
        <v>100</v>
      </c>
      <c r="AL172" s="225">
        <v>100</v>
      </c>
      <c r="AM172" s="225">
        <v>100</v>
      </c>
      <c r="AN172" s="225">
        <v>91.111111111111114</v>
      </c>
      <c r="AO172" s="225">
        <v>100</v>
      </c>
      <c r="AP172" s="225">
        <v>100</v>
      </c>
      <c r="AQ172" s="225">
        <v>100</v>
      </c>
      <c r="AR172" s="225">
        <v>100</v>
      </c>
      <c r="AS172" s="225">
        <v>100</v>
      </c>
      <c r="AT172" s="225">
        <v>100</v>
      </c>
      <c r="AU172" s="225">
        <v>80</v>
      </c>
      <c r="AV172" s="617">
        <v>100</v>
      </c>
      <c r="AW172" s="616" t="s">
        <v>865</v>
      </c>
      <c r="AX172" s="225">
        <v>96.9</v>
      </c>
      <c r="AY172" s="225">
        <v>100</v>
      </c>
      <c r="AZ172" s="225">
        <v>90</v>
      </c>
      <c r="BA172" s="225">
        <v>100</v>
      </c>
      <c r="BB172" s="225">
        <v>100</v>
      </c>
      <c r="BC172" s="225">
        <v>100</v>
      </c>
      <c r="BD172" s="225">
        <v>100</v>
      </c>
      <c r="BE172" s="225">
        <v>100</v>
      </c>
      <c r="BF172" s="225">
        <v>100</v>
      </c>
      <c r="BG172" s="225">
        <v>100</v>
      </c>
      <c r="BH172" s="225">
        <v>100</v>
      </c>
      <c r="BI172" s="225">
        <v>100</v>
      </c>
      <c r="BJ172" s="225">
        <v>100</v>
      </c>
      <c r="BK172" s="225">
        <v>80</v>
      </c>
      <c r="BL172" s="225">
        <v>100</v>
      </c>
      <c r="BM172" s="225">
        <v>100</v>
      </c>
      <c r="BN172" s="225">
        <v>100</v>
      </c>
      <c r="BO172" s="225">
        <v>100</v>
      </c>
      <c r="BP172" s="225">
        <v>100</v>
      </c>
      <c r="BQ172" s="225">
        <v>100</v>
      </c>
      <c r="BR172" s="225">
        <v>80</v>
      </c>
      <c r="BS172" s="617">
        <v>100</v>
      </c>
    </row>
    <row r="173" spans="1:71" ht="15" hidden="1" customHeight="1">
      <c r="A173" s="66"/>
      <c r="B173" s="76" t="s">
        <v>139</v>
      </c>
      <c r="C173" s="616" t="s">
        <v>864</v>
      </c>
      <c r="D173" s="225">
        <v>97.15</v>
      </c>
      <c r="E173" s="225">
        <v>100</v>
      </c>
      <c r="F173" s="225">
        <v>100</v>
      </c>
      <c r="G173" s="225">
        <v>100</v>
      </c>
      <c r="H173" s="225">
        <v>100</v>
      </c>
      <c r="I173" s="225">
        <v>100</v>
      </c>
      <c r="J173" s="225">
        <v>100</v>
      </c>
      <c r="K173" s="225">
        <v>100</v>
      </c>
      <c r="L173" s="225">
        <v>100</v>
      </c>
      <c r="M173" s="225">
        <v>100</v>
      </c>
      <c r="N173" s="225">
        <v>100</v>
      </c>
      <c r="O173" s="225">
        <v>100</v>
      </c>
      <c r="P173" s="225">
        <v>100</v>
      </c>
      <c r="Q173" s="225">
        <v>91.111111111111114</v>
      </c>
      <c r="R173" s="225">
        <v>100</v>
      </c>
      <c r="S173" s="225">
        <v>100</v>
      </c>
      <c r="T173" s="225">
        <v>100</v>
      </c>
      <c r="U173" s="225">
        <v>100</v>
      </c>
      <c r="V173" s="225">
        <v>95</v>
      </c>
      <c r="W173" s="225">
        <v>100</v>
      </c>
      <c r="X173" s="225">
        <v>80</v>
      </c>
      <c r="Y173" s="617">
        <v>80</v>
      </c>
      <c r="Z173" s="616" t="s">
        <v>865</v>
      </c>
      <c r="AA173" s="225">
        <v>97.4</v>
      </c>
      <c r="AB173" s="225">
        <v>100</v>
      </c>
      <c r="AC173" s="225">
        <v>100</v>
      </c>
      <c r="AD173" s="225">
        <v>100</v>
      </c>
      <c r="AE173" s="225">
        <v>100</v>
      </c>
      <c r="AF173" s="225">
        <v>100</v>
      </c>
      <c r="AG173" s="225">
        <v>100</v>
      </c>
      <c r="AH173" s="225">
        <v>100</v>
      </c>
      <c r="AI173" s="225">
        <v>100</v>
      </c>
      <c r="AJ173" s="225">
        <v>100</v>
      </c>
      <c r="AK173" s="225">
        <v>100</v>
      </c>
      <c r="AL173" s="225">
        <v>100</v>
      </c>
      <c r="AM173" s="225">
        <v>100</v>
      </c>
      <c r="AN173" s="225">
        <v>91.111111111111114</v>
      </c>
      <c r="AO173" s="225">
        <v>100</v>
      </c>
      <c r="AP173" s="225">
        <v>100</v>
      </c>
      <c r="AQ173" s="225">
        <v>100</v>
      </c>
      <c r="AR173" s="225">
        <v>100</v>
      </c>
      <c r="AS173" s="225">
        <v>100</v>
      </c>
      <c r="AT173" s="225">
        <v>100</v>
      </c>
      <c r="AU173" s="225">
        <v>80</v>
      </c>
      <c r="AV173" s="617">
        <v>80</v>
      </c>
      <c r="AW173" s="616" t="s">
        <v>865</v>
      </c>
      <c r="AX173" s="225">
        <v>96.9</v>
      </c>
      <c r="AY173" s="225">
        <v>100</v>
      </c>
      <c r="AZ173" s="225">
        <v>100</v>
      </c>
      <c r="BA173" s="225">
        <v>100</v>
      </c>
      <c r="BB173" s="225">
        <v>100</v>
      </c>
      <c r="BC173" s="225">
        <v>100</v>
      </c>
      <c r="BD173" s="225">
        <v>100</v>
      </c>
      <c r="BE173" s="225">
        <v>100</v>
      </c>
      <c r="BF173" s="225">
        <v>100</v>
      </c>
      <c r="BG173" s="225">
        <v>100</v>
      </c>
      <c r="BH173" s="225">
        <v>100</v>
      </c>
      <c r="BI173" s="225">
        <v>100</v>
      </c>
      <c r="BJ173" s="225">
        <v>100</v>
      </c>
      <c r="BK173" s="225">
        <v>91.111111111111114</v>
      </c>
      <c r="BL173" s="225">
        <v>100</v>
      </c>
      <c r="BM173" s="225">
        <v>100</v>
      </c>
      <c r="BN173" s="225">
        <v>100</v>
      </c>
      <c r="BO173" s="225">
        <v>100</v>
      </c>
      <c r="BP173" s="225">
        <v>90</v>
      </c>
      <c r="BQ173" s="225">
        <v>100</v>
      </c>
      <c r="BR173" s="225">
        <v>80</v>
      </c>
      <c r="BS173" s="617">
        <v>80</v>
      </c>
    </row>
    <row r="174" spans="1:71" ht="15" hidden="1" customHeight="1">
      <c r="A174" s="66"/>
      <c r="B174" s="76" t="s">
        <v>141</v>
      </c>
      <c r="C174" s="616" t="s">
        <v>864</v>
      </c>
      <c r="D174" s="225">
        <v>98.3</v>
      </c>
      <c r="E174" s="225">
        <v>100</v>
      </c>
      <c r="F174" s="225">
        <v>100</v>
      </c>
      <c r="G174" s="225">
        <v>100</v>
      </c>
      <c r="H174" s="225">
        <v>100</v>
      </c>
      <c r="I174" s="225">
        <v>100</v>
      </c>
      <c r="J174" s="225">
        <v>100</v>
      </c>
      <c r="K174" s="225">
        <v>100</v>
      </c>
      <c r="L174" s="225">
        <v>100</v>
      </c>
      <c r="M174" s="225">
        <v>100</v>
      </c>
      <c r="N174" s="225">
        <v>100</v>
      </c>
      <c r="O174" s="225">
        <v>100</v>
      </c>
      <c r="P174" s="225">
        <v>100</v>
      </c>
      <c r="Q174" s="225">
        <v>95.555555555555557</v>
      </c>
      <c r="R174" s="225">
        <v>100</v>
      </c>
      <c r="S174" s="225">
        <v>100</v>
      </c>
      <c r="T174" s="225">
        <v>100</v>
      </c>
      <c r="U174" s="225">
        <v>100</v>
      </c>
      <c r="V174" s="225">
        <v>100</v>
      </c>
      <c r="W174" s="225">
        <v>100</v>
      </c>
      <c r="X174" s="225">
        <v>80</v>
      </c>
      <c r="Y174" s="617">
        <v>90</v>
      </c>
      <c r="Z174" s="616" t="s">
        <v>865</v>
      </c>
      <c r="AA174" s="225">
        <v>98.4</v>
      </c>
      <c r="AB174" s="225">
        <v>100</v>
      </c>
      <c r="AC174" s="225">
        <v>100</v>
      </c>
      <c r="AD174" s="225">
        <v>100</v>
      </c>
      <c r="AE174" s="225">
        <v>100</v>
      </c>
      <c r="AF174" s="225">
        <v>100</v>
      </c>
      <c r="AG174" s="225">
        <v>100</v>
      </c>
      <c r="AH174" s="225">
        <v>100</v>
      </c>
      <c r="AI174" s="225">
        <v>100</v>
      </c>
      <c r="AJ174" s="225">
        <v>100</v>
      </c>
      <c r="AK174" s="225">
        <v>100</v>
      </c>
      <c r="AL174" s="225">
        <v>100</v>
      </c>
      <c r="AM174" s="225">
        <v>100</v>
      </c>
      <c r="AN174" s="225">
        <v>91.111111111111114</v>
      </c>
      <c r="AO174" s="225">
        <v>100</v>
      </c>
      <c r="AP174" s="225">
        <v>100</v>
      </c>
      <c r="AQ174" s="225">
        <v>100</v>
      </c>
      <c r="AR174" s="225">
        <v>100</v>
      </c>
      <c r="AS174" s="225">
        <v>100</v>
      </c>
      <c r="AT174" s="225">
        <v>100</v>
      </c>
      <c r="AU174" s="225">
        <v>80</v>
      </c>
      <c r="AV174" s="617">
        <v>100</v>
      </c>
      <c r="AW174" s="616" t="s">
        <v>865</v>
      </c>
      <c r="AX174" s="225">
        <v>98.2</v>
      </c>
      <c r="AY174" s="225">
        <v>100</v>
      </c>
      <c r="AZ174" s="225">
        <v>100</v>
      </c>
      <c r="BA174" s="225">
        <v>100</v>
      </c>
      <c r="BB174" s="225">
        <v>100</v>
      </c>
      <c r="BC174" s="225">
        <v>100</v>
      </c>
      <c r="BD174" s="225">
        <v>100</v>
      </c>
      <c r="BE174" s="225">
        <v>100</v>
      </c>
      <c r="BF174" s="225">
        <v>100</v>
      </c>
      <c r="BG174" s="225">
        <v>100</v>
      </c>
      <c r="BH174" s="225">
        <v>100</v>
      </c>
      <c r="BI174" s="225">
        <v>100</v>
      </c>
      <c r="BJ174" s="225">
        <v>100</v>
      </c>
      <c r="BK174" s="225">
        <v>100</v>
      </c>
      <c r="BL174" s="225">
        <v>100</v>
      </c>
      <c r="BM174" s="225">
        <v>100</v>
      </c>
      <c r="BN174" s="225">
        <v>100</v>
      </c>
      <c r="BO174" s="225">
        <v>100</v>
      </c>
      <c r="BP174" s="225">
        <v>100</v>
      </c>
      <c r="BQ174" s="225">
        <v>100</v>
      </c>
      <c r="BR174" s="225">
        <v>80</v>
      </c>
      <c r="BS174" s="617">
        <v>80</v>
      </c>
    </row>
    <row r="175" spans="1:71" ht="15" hidden="1" customHeight="1">
      <c r="A175" s="66"/>
      <c r="B175" s="76" t="s">
        <v>142</v>
      </c>
      <c r="C175" s="616" t="s">
        <v>864</v>
      </c>
      <c r="D175" s="225">
        <v>100</v>
      </c>
      <c r="E175" s="225">
        <v>100</v>
      </c>
      <c r="F175" s="225">
        <v>100</v>
      </c>
      <c r="G175" s="225">
        <v>100</v>
      </c>
      <c r="H175" s="225">
        <v>100</v>
      </c>
      <c r="I175" s="225">
        <v>100</v>
      </c>
      <c r="J175" s="225">
        <v>100</v>
      </c>
      <c r="K175" s="225">
        <v>100</v>
      </c>
      <c r="L175" s="225">
        <v>100</v>
      </c>
      <c r="M175" s="225">
        <v>100</v>
      </c>
      <c r="N175" s="225">
        <v>100</v>
      </c>
      <c r="O175" s="225">
        <v>100</v>
      </c>
      <c r="P175" s="225">
        <v>100</v>
      </c>
      <c r="Q175" s="225">
        <v>100</v>
      </c>
      <c r="R175" s="225">
        <v>100</v>
      </c>
      <c r="S175" s="225">
        <v>100</v>
      </c>
      <c r="T175" s="225">
        <v>100</v>
      </c>
      <c r="U175" s="225">
        <v>100</v>
      </c>
      <c r="V175" s="225">
        <v>100</v>
      </c>
      <c r="W175" s="225">
        <v>100</v>
      </c>
      <c r="X175" s="225">
        <v>100</v>
      </c>
      <c r="Y175" s="617">
        <v>100</v>
      </c>
      <c r="Z175" s="616" t="s">
        <v>865</v>
      </c>
      <c r="AA175" s="225">
        <v>100</v>
      </c>
      <c r="AB175" s="225">
        <v>100</v>
      </c>
      <c r="AC175" s="225">
        <v>100</v>
      </c>
      <c r="AD175" s="225">
        <v>100</v>
      </c>
      <c r="AE175" s="225">
        <v>100</v>
      </c>
      <c r="AF175" s="225">
        <v>100</v>
      </c>
      <c r="AG175" s="225">
        <v>100</v>
      </c>
      <c r="AH175" s="225">
        <v>100</v>
      </c>
      <c r="AI175" s="225">
        <v>100</v>
      </c>
      <c r="AJ175" s="225">
        <v>100</v>
      </c>
      <c r="AK175" s="225">
        <v>100</v>
      </c>
      <c r="AL175" s="225">
        <v>100</v>
      </c>
      <c r="AM175" s="225">
        <v>100</v>
      </c>
      <c r="AN175" s="225">
        <v>100</v>
      </c>
      <c r="AO175" s="225">
        <v>100</v>
      </c>
      <c r="AP175" s="225">
        <v>100</v>
      </c>
      <c r="AQ175" s="225">
        <v>100</v>
      </c>
      <c r="AR175" s="225">
        <v>100</v>
      </c>
      <c r="AS175" s="225">
        <v>100</v>
      </c>
      <c r="AT175" s="225">
        <v>100</v>
      </c>
      <c r="AU175" s="225">
        <v>100</v>
      </c>
      <c r="AV175" s="617">
        <v>100</v>
      </c>
      <c r="AW175" s="616" t="s">
        <v>865</v>
      </c>
      <c r="AX175" s="225">
        <v>100</v>
      </c>
      <c r="AY175" s="225">
        <v>100</v>
      </c>
      <c r="AZ175" s="225">
        <v>100</v>
      </c>
      <c r="BA175" s="225">
        <v>100</v>
      </c>
      <c r="BB175" s="225">
        <v>100</v>
      </c>
      <c r="BC175" s="225">
        <v>100</v>
      </c>
      <c r="BD175" s="225">
        <v>100</v>
      </c>
      <c r="BE175" s="225">
        <v>100</v>
      </c>
      <c r="BF175" s="225">
        <v>100</v>
      </c>
      <c r="BG175" s="225">
        <v>100</v>
      </c>
      <c r="BH175" s="225">
        <v>100</v>
      </c>
      <c r="BI175" s="225">
        <v>100</v>
      </c>
      <c r="BJ175" s="225">
        <v>100</v>
      </c>
      <c r="BK175" s="225">
        <v>100</v>
      </c>
      <c r="BL175" s="225">
        <v>100</v>
      </c>
      <c r="BM175" s="225">
        <v>100</v>
      </c>
      <c r="BN175" s="225">
        <v>100</v>
      </c>
      <c r="BO175" s="225">
        <v>100</v>
      </c>
      <c r="BP175" s="225">
        <v>100</v>
      </c>
      <c r="BQ175" s="225">
        <v>100</v>
      </c>
      <c r="BR175" s="225">
        <v>100</v>
      </c>
      <c r="BS175" s="617">
        <v>100</v>
      </c>
    </row>
    <row r="176" spans="1:71" ht="15" hidden="1" customHeight="1">
      <c r="A176" s="66"/>
      <c r="B176" s="76" t="s">
        <v>143</v>
      </c>
      <c r="C176" s="616" t="s">
        <v>864</v>
      </c>
      <c r="D176" s="225">
        <v>98.4</v>
      </c>
      <c r="E176" s="225">
        <v>100</v>
      </c>
      <c r="F176" s="225">
        <v>100</v>
      </c>
      <c r="G176" s="225">
        <v>100</v>
      </c>
      <c r="H176" s="225">
        <v>100</v>
      </c>
      <c r="I176" s="225">
        <v>100</v>
      </c>
      <c r="J176" s="225">
        <v>100</v>
      </c>
      <c r="K176" s="225">
        <v>100</v>
      </c>
      <c r="L176" s="225">
        <v>100</v>
      </c>
      <c r="M176" s="225">
        <v>100</v>
      </c>
      <c r="N176" s="225">
        <v>100</v>
      </c>
      <c r="O176" s="225">
        <v>100</v>
      </c>
      <c r="P176" s="225">
        <v>100</v>
      </c>
      <c r="Q176" s="225">
        <v>100</v>
      </c>
      <c r="R176" s="225">
        <v>100</v>
      </c>
      <c r="S176" s="225">
        <v>100</v>
      </c>
      <c r="T176" s="225">
        <v>100</v>
      </c>
      <c r="U176" s="225">
        <v>100</v>
      </c>
      <c r="V176" s="225">
        <v>100</v>
      </c>
      <c r="W176" s="225">
        <v>100</v>
      </c>
      <c r="X176" s="225">
        <v>60</v>
      </c>
      <c r="Y176" s="617">
        <v>100</v>
      </c>
      <c r="Z176" s="616" t="s">
        <v>865</v>
      </c>
      <c r="AA176" s="225">
        <v>97.6</v>
      </c>
      <c r="AB176" s="225">
        <v>100</v>
      </c>
      <c r="AC176" s="225">
        <v>100</v>
      </c>
      <c r="AD176" s="225">
        <v>100</v>
      </c>
      <c r="AE176" s="225">
        <v>100</v>
      </c>
      <c r="AF176" s="225">
        <v>100</v>
      </c>
      <c r="AG176" s="225">
        <v>100</v>
      </c>
      <c r="AH176" s="225">
        <v>100</v>
      </c>
      <c r="AI176" s="225">
        <v>100</v>
      </c>
      <c r="AJ176" s="225">
        <v>100</v>
      </c>
      <c r="AK176" s="225">
        <v>100</v>
      </c>
      <c r="AL176" s="225">
        <v>100</v>
      </c>
      <c r="AM176" s="225">
        <v>100</v>
      </c>
      <c r="AN176" s="225">
        <v>100</v>
      </c>
      <c r="AO176" s="225">
        <v>100</v>
      </c>
      <c r="AP176" s="225">
        <v>100</v>
      </c>
      <c r="AQ176" s="225">
        <v>100</v>
      </c>
      <c r="AR176" s="225">
        <v>100</v>
      </c>
      <c r="AS176" s="225">
        <v>100</v>
      </c>
      <c r="AT176" s="225">
        <v>100</v>
      </c>
      <c r="AU176" s="225">
        <v>40</v>
      </c>
      <c r="AV176" s="617">
        <v>100</v>
      </c>
      <c r="AW176" s="616" t="s">
        <v>865</v>
      </c>
      <c r="AX176" s="225">
        <v>99.2</v>
      </c>
      <c r="AY176" s="225">
        <v>100</v>
      </c>
      <c r="AZ176" s="225">
        <v>100</v>
      </c>
      <c r="BA176" s="225">
        <v>100</v>
      </c>
      <c r="BB176" s="225">
        <v>100</v>
      </c>
      <c r="BC176" s="225">
        <v>100</v>
      </c>
      <c r="BD176" s="225">
        <v>100</v>
      </c>
      <c r="BE176" s="225">
        <v>100</v>
      </c>
      <c r="BF176" s="225">
        <v>100</v>
      </c>
      <c r="BG176" s="225">
        <v>100</v>
      </c>
      <c r="BH176" s="225">
        <v>100</v>
      </c>
      <c r="BI176" s="225">
        <v>100</v>
      </c>
      <c r="BJ176" s="225">
        <v>100</v>
      </c>
      <c r="BK176" s="225">
        <v>100</v>
      </c>
      <c r="BL176" s="225">
        <v>100</v>
      </c>
      <c r="BM176" s="225">
        <v>100</v>
      </c>
      <c r="BN176" s="225">
        <v>100</v>
      </c>
      <c r="BO176" s="225">
        <v>100</v>
      </c>
      <c r="BP176" s="225">
        <v>100</v>
      </c>
      <c r="BQ176" s="225">
        <v>100</v>
      </c>
      <c r="BR176" s="225">
        <v>80</v>
      </c>
      <c r="BS176" s="617">
        <v>100</v>
      </c>
    </row>
    <row r="177" spans="1:71" ht="15" hidden="1" customHeight="1">
      <c r="A177" s="66"/>
      <c r="B177" s="76" t="s">
        <v>145</v>
      </c>
      <c r="C177" s="616" t="s">
        <v>864</v>
      </c>
      <c r="D177" s="225">
        <v>95.2</v>
      </c>
      <c r="E177" s="225">
        <v>100</v>
      </c>
      <c r="F177" s="225">
        <v>100</v>
      </c>
      <c r="G177" s="225">
        <v>100</v>
      </c>
      <c r="H177" s="225">
        <v>100</v>
      </c>
      <c r="I177" s="225">
        <v>100</v>
      </c>
      <c r="J177" s="225">
        <v>100</v>
      </c>
      <c r="K177" s="225">
        <v>100</v>
      </c>
      <c r="L177" s="225">
        <v>100</v>
      </c>
      <c r="M177" s="225">
        <v>100</v>
      </c>
      <c r="N177" s="225">
        <v>100</v>
      </c>
      <c r="O177" s="225">
        <v>100</v>
      </c>
      <c r="P177" s="225">
        <v>100</v>
      </c>
      <c r="Q177" s="225">
        <v>80</v>
      </c>
      <c r="R177" s="225">
        <v>100</v>
      </c>
      <c r="S177" s="225">
        <v>100</v>
      </c>
      <c r="T177" s="225">
        <v>100</v>
      </c>
      <c r="U177" s="225">
        <v>90</v>
      </c>
      <c r="V177" s="225">
        <v>90</v>
      </c>
      <c r="W177" s="225">
        <v>100</v>
      </c>
      <c r="X177" s="225">
        <v>60</v>
      </c>
      <c r="Y177" s="617">
        <v>90</v>
      </c>
      <c r="Z177" s="616" t="s">
        <v>865</v>
      </c>
      <c r="AA177" s="225">
        <v>97.4</v>
      </c>
      <c r="AB177" s="225">
        <v>100</v>
      </c>
      <c r="AC177" s="225">
        <v>100</v>
      </c>
      <c r="AD177" s="225">
        <v>100</v>
      </c>
      <c r="AE177" s="225">
        <v>100</v>
      </c>
      <c r="AF177" s="225">
        <v>100</v>
      </c>
      <c r="AG177" s="225">
        <v>100</v>
      </c>
      <c r="AH177" s="225">
        <v>100</v>
      </c>
      <c r="AI177" s="225">
        <v>100</v>
      </c>
      <c r="AJ177" s="225">
        <v>100</v>
      </c>
      <c r="AK177" s="225">
        <v>100</v>
      </c>
      <c r="AL177" s="225">
        <v>100</v>
      </c>
      <c r="AM177" s="225">
        <v>100</v>
      </c>
      <c r="AN177" s="225">
        <v>80</v>
      </c>
      <c r="AO177" s="225">
        <v>100</v>
      </c>
      <c r="AP177" s="225">
        <v>100</v>
      </c>
      <c r="AQ177" s="225">
        <v>100</v>
      </c>
      <c r="AR177" s="225">
        <v>100</v>
      </c>
      <c r="AS177" s="225">
        <v>100</v>
      </c>
      <c r="AT177" s="225">
        <v>100</v>
      </c>
      <c r="AU177" s="225">
        <v>80</v>
      </c>
      <c r="AV177" s="617">
        <v>100</v>
      </c>
      <c r="AW177" s="616" t="s">
        <v>865</v>
      </c>
      <c r="AX177" s="225">
        <v>93</v>
      </c>
      <c r="AY177" s="225">
        <v>100</v>
      </c>
      <c r="AZ177" s="225">
        <v>100</v>
      </c>
      <c r="BA177" s="225">
        <v>100</v>
      </c>
      <c r="BB177" s="225">
        <v>100</v>
      </c>
      <c r="BC177" s="225">
        <v>100</v>
      </c>
      <c r="BD177" s="225">
        <v>100</v>
      </c>
      <c r="BE177" s="225">
        <v>100</v>
      </c>
      <c r="BF177" s="225">
        <v>100</v>
      </c>
      <c r="BG177" s="225">
        <v>100</v>
      </c>
      <c r="BH177" s="225">
        <v>100</v>
      </c>
      <c r="BI177" s="225">
        <v>100</v>
      </c>
      <c r="BJ177" s="225">
        <v>100</v>
      </c>
      <c r="BK177" s="225">
        <v>80</v>
      </c>
      <c r="BL177" s="225">
        <v>100</v>
      </c>
      <c r="BM177" s="225">
        <v>100</v>
      </c>
      <c r="BN177" s="225">
        <v>100</v>
      </c>
      <c r="BO177" s="225">
        <v>80</v>
      </c>
      <c r="BP177" s="225">
        <v>80</v>
      </c>
      <c r="BQ177" s="225">
        <v>100</v>
      </c>
      <c r="BR177" s="225">
        <v>40</v>
      </c>
      <c r="BS177" s="617">
        <v>80</v>
      </c>
    </row>
    <row r="178" spans="1:71" ht="15" hidden="1" customHeight="1">
      <c r="A178" s="66"/>
      <c r="B178" s="76" t="s">
        <v>146</v>
      </c>
      <c r="C178" s="616" t="s">
        <v>864</v>
      </c>
      <c r="D178" s="225">
        <v>98.4</v>
      </c>
      <c r="E178" s="225">
        <v>100</v>
      </c>
      <c r="F178" s="225">
        <v>100</v>
      </c>
      <c r="G178" s="225">
        <v>100</v>
      </c>
      <c r="H178" s="225">
        <v>100</v>
      </c>
      <c r="I178" s="225">
        <v>100</v>
      </c>
      <c r="J178" s="225">
        <v>100</v>
      </c>
      <c r="K178" s="225">
        <v>100</v>
      </c>
      <c r="L178" s="225">
        <v>100</v>
      </c>
      <c r="M178" s="225">
        <v>100</v>
      </c>
      <c r="N178" s="225">
        <v>100</v>
      </c>
      <c r="O178" s="225">
        <v>100</v>
      </c>
      <c r="P178" s="225">
        <v>100</v>
      </c>
      <c r="Q178" s="225">
        <v>91.111111111111114</v>
      </c>
      <c r="R178" s="225">
        <v>100</v>
      </c>
      <c r="S178" s="225">
        <v>100</v>
      </c>
      <c r="T178" s="225">
        <v>100</v>
      </c>
      <c r="U178" s="225">
        <v>100</v>
      </c>
      <c r="V178" s="225">
        <v>100</v>
      </c>
      <c r="W178" s="225">
        <v>100</v>
      </c>
      <c r="X178" s="225">
        <v>80</v>
      </c>
      <c r="Y178" s="617">
        <v>100</v>
      </c>
      <c r="Z178" s="616" t="s">
        <v>865</v>
      </c>
      <c r="AA178" s="225">
        <v>98.4</v>
      </c>
      <c r="AB178" s="225">
        <v>100</v>
      </c>
      <c r="AC178" s="225">
        <v>100</v>
      </c>
      <c r="AD178" s="225">
        <v>100</v>
      </c>
      <c r="AE178" s="225">
        <v>100</v>
      </c>
      <c r="AF178" s="225">
        <v>100</v>
      </c>
      <c r="AG178" s="225">
        <v>100</v>
      </c>
      <c r="AH178" s="225">
        <v>100</v>
      </c>
      <c r="AI178" s="225">
        <v>100</v>
      </c>
      <c r="AJ178" s="225">
        <v>100</v>
      </c>
      <c r="AK178" s="225">
        <v>100</v>
      </c>
      <c r="AL178" s="225">
        <v>100</v>
      </c>
      <c r="AM178" s="225">
        <v>100</v>
      </c>
      <c r="AN178" s="225">
        <v>91.111111111111114</v>
      </c>
      <c r="AO178" s="225">
        <v>100</v>
      </c>
      <c r="AP178" s="225">
        <v>100</v>
      </c>
      <c r="AQ178" s="225">
        <v>100</v>
      </c>
      <c r="AR178" s="225">
        <v>100</v>
      </c>
      <c r="AS178" s="225">
        <v>100</v>
      </c>
      <c r="AT178" s="225">
        <v>100</v>
      </c>
      <c r="AU178" s="225">
        <v>80</v>
      </c>
      <c r="AV178" s="617">
        <v>100</v>
      </c>
      <c r="AW178" s="616" t="s">
        <v>865</v>
      </c>
      <c r="AX178" s="225">
        <v>98.4</v>
      </c>
      <c r="AY178" s="225">
        <v>100</v>
      </c>
      <c r="AZ178" s="225">
        <v>100</v>
      </c>
      <c r="BA178" s="225">
        <v>100</v>
      </c>
      <c r="BB178" s="225">
        <v>100</v>
      </c>
      <c r="BC178" s="225">
        <v>100</v>
      </c>
      <c r="BD178" s="225">
        <v>100</v>
      </c>
      <c r="BE178" s="225">
        <v>100</v>
      </c>
      <c r="BF178" s="225">
        <v>100</v>
      </c>
      <c r="BG178" s="225">
        <v>100</v>
      </c>
      <c r="BH178" s="225">
        <v>100</v>
      </c>
      <c r="BI178" s="225">
        <v>100</v>
      </c>
      <c r="BJ178" s="225">
        <v>100</v>
      </c>
      <c r="BK178" s="225">
        <v>91.111111111111114</v>
      </c>
      <c r="BL178" s="225">
        <v>100</v>
      </c>
      <c r="BM178" s="225">
        <v>100</v>
      </c>
      <c r="BN178" s="225">
        <v>100</v>
      </c>
      <c r="BO178" s="225">
        <v>100</v>
      </c>
      <c r="BP178" s="225">
        <v>100</v>
      </c>
      <c r="BQ178" s="225">
        <v>100</v>
      </c>
      <c r="BR178" s="225">
        <v>80</v>
      </c>
      <c r="BS178" s="617">
        <v>100</v>
      </c>
    </row>
    <row r="179" spans="1:71" ht="15" hidden="1" customHeight="1">
      <c r="A179" s="66"/>
      <c r="B179" s="76" t="s">
        <v>148</v>
      </c>
      <c r="C179" s="616" t="s">
        <v>864</v>
      </c>
      <c r="D179" s="225">
        <v>98.2</v>
      </c>
      <c r="E179" s="225">
        <v>100</v>
      </c>
      <c r="F179" s="225">
        <v>100</v>
      </c>
      <c r="G179" s="225">
        <v>100</v>
      </c>
      <c r="H179" s="225">
        <v>100</v>
      </c>
      <c r="I179" s="225">
        <v>100</v>
      </c>
      <c r="J179" s="225">
        <v>100</v>
      </c>
      <c r="K179" s="225">
        <v>100</v>
      </c>
      <c r="L179" s="225">
        <v>100</v>
      </c>
      <c r="M179" s="225">
        <v>100</v>
      </c>
      <c r="N179" s="225">
        <v>100</v>
      </c>
      <c r="O179" s="225">
        <v>100</v>
      </c>
      <c r="P179" s="225">
        <v>100</v>
      </c>
      <c r="Q179" s="225">
        <v>80</v>
      </c>
      <c r="R179" s="225">
        <v>100</v>
      </c>
      <c r="S179" s="225">
        <v>100</v>
      </c>
      <c r="T179" s="225">
        <v>100</v>
      </c>
      <c r="U179" s="225">
        <v>100</v>
      </c>
      <c r="V179" s="225">
        <v>100</v>
      </c>
      <c r="W179" s="225">
        <v>100</v>
      </c>
      <c r="X179" s="225">
        <v>100</v>
      </c>
      <c r="Y179" s="617">
        <v>100</v>
      </c>
      <c r="Z179" s="616" t="s">
        <v>865</v>
      </c>
      <c r="AA179" s="225">
        <v>98.2</v>
      </c>
      <c r="AB179" s="225">
        <v>100</v>
      </c>
      <c r="AC179" s="225">
        <v>100</v>
      </c>
      <c r="AD179" s="225">
        <v>100</v>
      </c>
      <c r="AE179" s="225">
        <v>100</v>
      </c>
      <c r="AF179" s="225">
        <v>100</v>
      </c>
      <c r="AG179" s="225">
        <v>100</v>
      </c>
      <c r="AH179" s="225">
        <v>100</v>
      </c>
      <c r="AI179" s="225">
        <v>100</v>
      </c>
      <c r="AJ179" s="225">
        <v>100</v>
      </c>
      <c r="AK179" s="225">
        <v>100</v>
      </c>
      <c r="AL179" s="225">
        <v>100</v>
      </c>
      <c r="AM179" s="225">
        <v>100</v>
      </c>
      <c r="AN179" s="225">
        <v>80</v>
      </c>
      <c r="AO179" s="225">
        <v>100</v>
      </c>
      <c r="AP179" s="225">
        <v>100</v>
      </c>
      <c r="AQ179" s="225">
        <v>100</v>
      </c>
      <c r="AR179" s="225">
        <v>100</v>
      </c>
      <c r="AS179" s="225">
        <v>100</v>
      </c>
      <c r="AT179" s="225">
        <v>100</v>
      </c>
      <c r="AU179" s="225">
        <v>100</v>
      </c>
      <c r="AV179" s="617">
        <v>100</v>
      </c>
      <c r="AW179" s="616" t="s">
        <v>865</v>
      </c>
      <c r="AX179" s="225">
        <v>98.2</v>
      </c>
      <c r="AY179" s="225">
        <v>100</v>
      </c>
      <c r="AZ179" s="225">
        <v>100</v>
      </c>
      <c r="BA179" s="225">
        <v>100</v>
      </c>
      <c r="BB179" s="225">
        <v>100</v>
      </c>
      <c r="BC179" s="225">
        <v>100</v>
      </c>
      <c r="BD179" s="225">
        <v>100</v>
      </c>
      <c r="BE179" s="225">
        <v>100</v>
      </c>
      <c r="BF179" s="225">
        <v>100</v>
      </c>
      <c r="BG179" s="225">
        <v>100</v>
      </c>
      <c r="BH179" s="225">
        <v>100</v>
      </c>
      <c r="BI179" s="225">
        <v>100</v>
      </c>
      <c r="BJ179" s="225">
        <v>100</v>
      </c>
      <c r="BK179" s="225">
        <v>80</v>
      </c>
      <c r="BL179" s="225">
        <v>100</v>
      </c>
      <c r="BM179" s="225">
        <v>100</v>
      </c>
      <c r="BN179" s="225">
        <v>100</v>
      </c>
      <c r="BO179" s="225">
        <v>100</v>
      </c>
      <c r="BP179" s="225">
        <v>100</v>
      </c>
      <c r="BQ179" s="225">
        <v>100</v>
      </c>
      <c r="BR179" s="225">
        <v>100</v>
      </c>
      <c r="BS179" s="617">
        <v>100</v>
      </c>
    </row>
    <row r="180" spans="1:71" ht="15" hidden="1" customHeight="1">
      <c r="A180" s="66"/>
      <c r="B180" s="76" t="s">
        <v>150</v>
      </c>
      <c r="C180" s="616" t="s">
        <v>864</v>
      </c>
      <c r="D180" s="225">
        <v>98.7</v>
      </c>
      <c r="E180" s="225">
        <v>100</v>
      </c>
      <c r="F180" s="225">
        <v>90</v>
      </c>
      <c r="G180" s="225">
        <v>100</v>
      </c>
      <c r="H180" s="225">
        <v>100</v>
      </c>
      <c r="I180" s="225">
        <v>100</v>
      </c>
      <c r="J180" s="225">
        <v>100</v>
      </c>
      <c r="K180" s="225">
        <v>100</v>
      </c>
      <c r="L180" s="225">
        <v>100</v>
      </c>
      <c r="M180" s="225">
        <v>100</v>
      </c>
      <c r="N180" s="225">
        <v>100</v>
      </c>
      <c r="O180" s="225">
        <v>100</v>
      </c>
      <c r="P180" s="225">
        <v>100</v>
      </c>
      <c r="Q180" s="225">
        <v>95.555555555555557</v>
      </c>
      <c r="R180" s="225">
        <v>100</v>
      </c>
      <c r="S180" s="225">
        <v>100</v>
      </c>
      <c r="T180" s="225">
        <v>100</v>
      </c>
      <c r="U180" s="225">
        <v>100</v>
      </c>
      <c r="V180" s="225">
        <v>100</v>
      </c>
      <c r="W180" s="225">
        <v>100</v>
      </c>
      <c r="X180" s="225">
        <v>90</v>
      </c>
      <c r="Y180" s="617">
        <v>100</v>
      </c>
      <c r="Z180" s="616" t="s">
        <v>865</v>
      </c>
      <c r="AA180" s="225">
        <v>97.9</v>
      </c>
      <c r="AB180" s="225">
        <v>100</v>
      </c>
      <c r="AC180" s="225">
        <v>90</v>
      </c>
      <c r="AD180" s="225">
        <v>100</v>
      </c>
      <c r="AE180" s="225">
        <v>100</v>
      </c>
      <c r="AF180" s="225">
        <v>100</v>
      </c>
      <c r="AG180" s="225">
        <v>100</v>
      </c>
      <c r="AH180" s="225">
        <v>100</v>
      </c>
      <c r="AI180" s="225">
        <v>100</v>
      </c>
      <c r="AJ180" s="225">
        <v>100</v>
      </c>
      <c r="AK180" s="225">
        <v>100</v>
      </c>
      <c r="AL180" s="225">
        <v>100</v>
      </c>
      <c r="AM180" s="225">
        <v>100</v>
      </c>
      <c r="AN180" s="225">
        <v>91.111111111111114</v>
      </c>
      <c r="AO180" s="225">
        <v>100</v>
      </c>
      <c r="AP180" s="225">
        <v>100</v>
      </c>
      <c r="AQ180" s="225">
        <v>100</v>
      </c>
      <c r="AR180" s="225">
        <v>100</v>
      </c>
      <c r="AS180" s="225">
        <v>100</v>
      </c>
      <c r="AT180" s="225">
        <v>100</v>
      </c>
      <c r="AU180" s="225">
        <v>80</v>
      </c>
      <c r="AV180" s="617">
        <v>100</v>
      </c>
      <c r="AW180" s="616" t="s">
        <v>865</v>
      </c>
      <c r="AX180" s="225">
        <v>99.5</v>
      </c>
      <c r="AY180" s="225">
        <v>100</v>
      </c>
      <c r="AZ180" s="225">
        <v>90</v>
      </c>
      <c r="BA180" s="225">
        <v>100</v>
      </c>
      <c r="BB180" s="225">
        <v>100</v>
      </c>
      <c r="BC180" s="225">
        <v>100</v>
      </c>
      <c r="BD180" s="225">
        <v>100</v>
      </c>
      <c r="BE180" s="225">
        <v>100</v>
      </c>
      <c r="BF180" s="225">
        <v>100</v>
      </c>
      <c r="BG180" s="225">
        <v>100</v>
      </c>
      <c r="BH180" s="225">
        <v>100</v>
      </c>
      <c r="BI180" s="225">
        <v>100</v>
      </c>
      <c r="BJ180" s="225">
        <v>100</v>
      </c>
      <c r="BK180" s="225">
        <v>100</v>
      </c>
      <c r="BL180" s="225">
        <v>100</v>
      </c>
      <c r="BM180" s="225">
        <v>100</v>
      </c>
      <c r="BN180" s="225">
        <v>100</v>
      </c>
      <c r="BO180" s="225">
        <v>100</v>
      </c>
      <c r="BP180" s="225">
        <v>100</v>
      </c>
      <c r="BQ180" s="225">
        <v>100</v>
      </c>
      <c r="BR180" s="225">
        <v>100</v>
      </c>
      <c r="BS180" s="617">
        <v>100</v>
      </c>
    </row>
    <row r="181" spans="1:71" ht="15" hidden="1" customHeight="1">
      <c r="A181" s="66"/>
      <c r="B181" s="76" t="s">
        <v>151</v>
      </c>
      <c r="C181" s="616" t="s">
        <v>864</v>
      </c>
      <c r="D181" s="225">
        <v>98.1</v>
      </c>
      <c r="E181" s="225">
        <v>100</v>
      </c>
      <c r="F181" s="225">
        <v>100</v>
      </c>
      <c r="G181" s="225">
        <v>100</v>
      </c>
      <c r="H181" s="225">
        <v>100</v>
      </c>
      <c r="I181" s="225">
        <v>100</v>
      </c>
      <c r="J181" s="225">
        <v>90</v>
      </c>
      <c r="K181" s="225">
        <v>100</v>
      </c>
      <c r="L181" s="225">
        <v>100</v>
      </c>
      <c r="M181" s="225">
        <v>100</v>
      </c>
      <c r="N181" s="225">
        <v>100</v>
      </c>
      <c r="O181" s="225">
        <v>100</v>
      </c>
      <c r="P181" s="225">
        <v>100</v>
      </c>
      <c r="Q181" s="225">
        <v>91.111111111111114</v>
      </c>
      <c r="R181" s="225">
        <v>100</v>
      </c>
      <c r="S181" s="225">
        <v>100</v>
      </c>
      <c r="T181" s="225">
        <v>100</v>
      </c>
      <c r="U181" s="225">
        <v>100</v>
      </c>
      <c r="V181" s="225">
        <v>100</v>
      </c>
      <c r="W181" s="225">
        <v>100</v>
      </c>
      <c r="X181" s="225">
        <v>80</v>
      </c>
      <c r="Y181" s="617">
        <v>100</v>
      </c>
      <c r="Z181" s="616" t="s">
        <v>865</v>
      </c>
      <c r="AA181" s="225">
        <v>98.1</v>
      </c>
      <c r="AB181" s="225">
        <v>100</v>
      </c>
      <c r="AC181" s="225">
        <v>100</v>
      </c>
      <c r="AD181" s="225">
        <v>100</v>
      </c>
      <c r="AE181" s="225">
        <v>100</v>
      </c>
      <c r="AF181" s="225">
        <v>100</v>
      </c>
      <c r="AG181" s="225">
        <v>90</v>
      </c>
      <c r="AH181" s="225">
        <v>100</v>
      </c>
      <c r="AI181" s="225">
        <v>100</v>
      </c>
      <c r="AJ181" s="225">
        <v>100</v>
      </c>
      <c r="AK181" s="225">
        <v>100</v>
      </c>
      <c r="AL181" s="225">
        <v>100</v>
      </c>
      <c r="AM181" s="225">
        <v>100</v>
      </c>
      <c r="AN181" s="225">
        <v>91.111111111111114</v>
      </c>
      <c r="AO181" s="225">
        <v>100</v>
      </c>
      <c r="AP181" s="225">
        <v>100</v>
      </c>
      <c r="AQ181" s="225">
        <v>100</v>
      </c>
      <c r="AR181" s="225">
        <v>100</v>
      </c>
      <c r="AS181" s="225">
        <v>100</v>
      </c>
      <c r="AT181" s="225">
        <v>100</v>
      </c>
      <c r="AU181" s="225">
        <v>80</v>
      </c>
      <c r="AV181" s="617">
        <v>100</v>
      </c>
      <c r="AW181" s="616" t="s">
        <v>865</v>
      </c>
      <c r="AX181" s="225">
        <v>98.1</v>
      </c>
      <c r="AY181" s="225">
        <v>100</v>
      </c>
      <c r="AZ181" s="225">
        <v>100</v>
      </c>
      <c r="BA181" s="225">
        <v>100</v>
      </c>
      <c r="BB181" s="225">
        <v>100</v>
      </c>
      <c r="BC181" s="225">
        <v>100</v>
      </c>
      <c r="BD181" s="225">
        <v>90</v>
      </c>
      <c r="BE181" s="225">
        <v>100</v>
      </c>
      <c r="BF181" s="225">
        <v>100</v>
      </c>
      <c r="BG181" s="225">
        <v>100</v>
      </c>
      <c r="BH181" s="225">
        <v>100</v>
      </c>
      <c r="BI181" s="225">
        <v>100</v>
      </c>
      <c r="BJ181" s="225">
        <v>100</v>
      </c>
      <c r="BK181" s="225">
        <v>91.111111111111114</v>
      </c>
      <c r="BL181" s="225">
        <v>100</v>
      </c>
      <c r="BM181" s="225">
        <v>100</v>
      </c>
      <c r="BN181" s="225">
        <v>100</v>
      </c>
      <c r="BO181" s="225">
        <v>100</v>
      </c>
      <c r="BP181" s="225">
        <v>100</v>
      </c>
      <c r="BQ181" s="225">
        <v>100</v>
      </c>
      <c r="BR181" s="225">
        <v>80</v>
      </c>
      <c r="BS181" s="617">
        <v>100</v>
      </c>
    </row>
    <row r="182" spans="1:71" ht="15" hidden="1" customHeight="1">
      <c r="A182" s="66"/>
      <c r="B182" s="79" t="s">
        <v>152</v>
      </c>
      <c r="C182" s="618" t="s">
        <v>864</v>
      </c>
      <c r="D182" s="226">
        <v>99.5</v>
      </c>
      <c r="E182" s="226">
        <v>100</v>
      </c>
      <c r="F182" s="226">
        <v>100</v>
      </c>
      <c r="G182" s="226">
        <v>100</v>
      </c>
      <c r="H182" s="226">
        <v>100</v>
      </c>
      <c r="I182" s="226">
        <v>100</v>
      </c>
      <c r="J182" s="226">
        <v>100</v>
      </c>
      <c r="K182" s="226">
        <v>100</v>
      </c>
      <c r="L182" s="226">
        <v>100</v>
      </c>
      <c r="M182" s="226">
        <v>100</v>
      </c>
      <c r="N182" s="226">
        <v>100</v>
      </c>
      <c r="O182" s="226">
        <v>100</v>
      </c>
      <c r="P182" s="226">
        <v>100</v>
      </c>
      <c r="Q182" s="226">
        <v>94.444444444444443</v>
      </c>
      <c r="R182" s="226">
        <v>100</v>
      </c>
      <c r="S182" s="226">
        <v>100</v>
      </c>
      <c r="T182" s="226">
        <v>100</v>
      </c>
      <c r="U182" s="226">
        <v>100</v>
      </c>
      <c r="V182" s="226">
        <v>100</v>
      </c>
      <c r="W182" s="226">
        <v>100</v>
      </c>
      <c r="X182" s="226">
        <v>100</v>
      </c>
      <c r="Y182" s="619">
        <v>100</v>
      </c>
      <c r="Z182" s="618" t="s">
        <v>865</v>
      </c>
      <c r="AA182" s="226">
        <v>99</v>
      </c>
      <c r="AB182" s="226">
        <v>100</v>
      </c>
      <c r="AC182" s="226">
        <v>100</v>
      </c>
      <c r="AD182" s="226">
        <v>100</v>
      </c>
      <c r="AE182" s="226">
        <v>100</v>
      </c>
      <c r="AF182" s="226">
        <v>100</v>
      </c>
      <c r="AG182" s="226">
        <v>100</v>
      </c>
      <c r="AH182" s="226">
        <v>100</v>
      </c>
      <c r="AI182" s="226">
        <v>100</v>
      </c>
      <c r="AJ182" s="226">
        <v>100</v>
      </c>
      <c r="AK182" s="226">
        <v>100</v>
      </c>
      <c r="AL182" s="226">
        <v>100</v>
      </c>
      <c r="AM182" s="226">
        <v>100</v>
      </c>
      <c r="AN182" s="226">
        <v>88.888888888888886</v>
      </c>
      <c r="AO182" s="226">
        <v>100</v>
      </c>
      <c r="AP182" s="226">
        <v>100</v>
      </c>
      <c r="AQ182" s="226">
        <v>100</v>
      </c>
      <c r="AR182" s="226">
        <v>100</v>
      </c>
      <c r="AS182" s="226">
        <v>100</v>
      </c>
      <c r="AT182" s="226">
        <v>100</v>
      </c>
      <c r="AU182" s="226">
        <v>100</v>
      </c>
      <c r="AV182" s="619">
        <v>100</v>
      </c>
      <c r="AW182" s="618" t="s">
        <v>865</v>
      </c>
      <c r="AX182" s="226">
        <v>100</v>
      </c>
      <c r="AY182" s="226">
        <v>100</v>
      </c>
      <c r="AZ182" s="226">
        <v>100</v>
      </c>
      <c r="BA182" s="226">
        <v>100</v>
      </c>
      <c r="BB182" s="226">
        <v>100</v>
      </c>
      <c r="BC182" s="226">
        <v>100</v>
      </c>
      <c r="BD182" s="226">
        <v>100</v>
      </c>
      <c r="BE182" s="226">
        <v>100</v>
      </c>
      <c r="BF182" s="226">
        <v>100</v>
      </c>
      <c r="BG182" s="226">
        <v>100</v>
      </c>
      <c r="BH182" s="226">
        <v>100</v>
      </c>
      <c r="BI182" s="226">
        <v>100</v>
      </c>
      <c r="BJ182" s="226">
        <v>100</v>
      </c>
      <c r="BK182" s="226">
        <v>100</v>
      </c>
      <c r="BL182" s="226">
        <v>100</v>
      </c>
      <c r="BM182" s="226">
        <v>100</v>
      </c>
      <c r="BN182" s="226">
        <v>100</v>
      </c>
      <c r="BO182" s="226">
        <v>100</v>
      </c>
      <c r="BP182" s="226">
        <v>100</v>
      </c>
      <c r="BQ182" s="226">
        <v>100</v>
      </c>
      <c r="BR182" s="226">
        <v>100</v>
      </c>
      <c r="BS182" s="619">
        <v>100</v>
      </c>
    </row>
    <row r="183" spans="1:71" ht="15" hidden="1" customHeight="1">
      <c r="A183" s="66"/>
      <c r="B183" s="79" t="s">
        <v>589</v>
      </c>
      <c r="C183" s="618" t="s">
        <v>858</v>
      </c>
      <c r="D183" s="226" t="s">
        <v>858</v>
      </c>
      <c r="E183" s="226" t="s">
        <v>858</v>
      </c>
      <c r="F183" s="226" t="s">
        <v>858</v>
      </c>
      <c r="G183" s="226" t="s">
        <v>858</v>
      </c>
      <c r="H183" s="226" t="s">
        <v>858</v>
      </c>
      <c r="I183" s="226" t="s">
        <v>858</v>
      </c>
      <c r="J183" s="226" t="s">
        <v>858</v>
      </c>
      <c r="K183" s="226" t="s">
        <v>858</v>
      </c>
      <c r="L183" s="226" t="s">
        <v>858</v>
      </c>
      <c r="M183" s="226" t="s">
        <v>858</v>
      </c>
      <c r="N183" s="226" t="s">
        <v>858</v>
      </c>
      <c r="O183" s="226" t="s">
        <v>858</v>
      </c>
      <c r="P183" s="226" t="s">
        <v>858</v>
      </c>
      <c r="Q183" s="226" t="s">
        <v>858</v>
      </c>
      <c r="R183" s="226" t="s">
        <v>858</v>
      </c>
      <c r="S183" s="226" t="s">
        <v>858</v>
      </c>
      <c r="T183" s="226" t="s">
        <v>858</v>
      </c>
      <c r="U183" s="226" t="s">
        <v>858</v>
      </c>
      <c r="V183" s="226" t="s">
        <v>858</v>
      </c>
      <c r="W183" s="226" t="s">
        <v>858</v>
      </c>
      <c r="X183" s="226" t="s">
        <v>858</v>
      </c>
      <c r="Y183" s="619" t="s">
        <v>858</v>
      </c>
      <c r="Z183" s="618" t="s">
        <v>858</v>
      </c>
      <c r="AA183" s="226" t="s">
        <v>858</v>
      </c>
      <c r="AB183" s="226" t="s">
        <v>858</v>
      </c>
      <c r="AC183" s="226" t="s">
        <v>858</v>
      </c>
      <c r="AD183" s="226" t="s">
        <v>858</v>
      </c>
      <c r="AE183" s="226" t="s">
        <v>858</v>
      </c>
      <c r="AF183" s="226" t="s">
        <v>858</v>
      </c>
      <c r="AG183" s="226" t="s">
        <v>858</v>
      </c>
      <c r="AH183" s="226" t="s">
        <v>858</v>
      </c>
      <c r="AI183" s="226" t="s">
        <v>858</v>
      </c>
      <c r="AJ183" s="226" t="s">
        <v>858</v>
      </c>
      <c r="AK183" s="226" t="s">
        <v>858</v>
      </c>
      <c r="AL183" s="226" t="s">
        <v>858</v>
      </c>
      <c r="AM183" s="226" t="s">
        <v>858</v>
      </c>
      <c r="AN183" s="226" t="s">
        <v>858</v>
      </c>
      <c r="AO183" s="226" t="s">
        <v>858</v>
      </c>
      <c r="AP183" s="226" t="s">
        <v>858</v>
      </c>
      <c r="AQ183" s="226" t="s">
        <v>858</v>
      </c>
      <c r="AR183" s="226" t="s">
        <v>858</v>
      </c>
      <c r="AS183" s="226" t="s">
        <v>858</v>
      </c>
      <c r="AT183" s="226" t="s">
        <v>858</v>
      </c>
      <c r="AU183" s="226" t="s">
        <v>858</v>
      </c>
      <c r="AV183" s="619" t="s">
        <v>858</v>
      </c>
      <c r="AW183" s="618" t="s">
        <v>858</v>
      </c>
      <c r="AX183" s="226" t="s">
        <v>858</v>
      </c>
      <c r="AY183" s="226" t="s">
        <v>858</v>
      </c>
      <c r="AZ183" s="226" t="s">
        <v>858</v>
      </c>
      <c r="BA183" s="226" t="s">
        <v>858</v>
      </c>
      <c r="BB183" s="226" t="s">
        <v>858</v>
      </c>
      <c r="BC183" s="226" t="s">
        <v>858</v>
      </c>
      <c r="BD183" s="226" t="s">
        <v>858</v>
      </c>
      <c r="BE183" s="226" t="s">
        <v>858</v>
      </c>
      <c r="BF183" s="226" t="s">
        <v>858</v>
      </c>
      <c r="BG183" s="226" t="s">
        <v>858</v>
      </c>
      <c r="BH183" s="226" t="s">
        <v>858</v>
      </c>
      <c r="BI183" s="226" t="s">
        <v>858</v>
      </c>
      <c r="BJ183" s="226" t="s">
        <v>858</v>
      </c>
      <c r="BK183" s="226" t="s">
        <v>858</v>
      </c>
      <c r="BL183" s="226" t="s">
        <v>858</v>
      </c>
      <c r="BM183" s="226" t="s">
        <v>858</v>
      </c>
      <c r="BN183" s="226" t="s">
        <v>858</v>
      </c>
      <c r="BO183" s="226" t="s">
        <v>858</v>
      </c>
      <c r="BP183" s="226" t="s">
        <v>858</v>
      </c>
      <c r="BQ183" s="226" t="s">
        <v>858</v>
      </c>
      <c r="BR183" s="226" t="s">
        <v>858</v>
      </c>
      <c r="BS183" s="619" t="s">
        <v>858</v>
      </c>
    </row>
    <row r="184" spans="1:71" ht="15" hidden="1" customHeight="1">
      <c r="A184" s="74" t="s">
        <v>1075</v>
      </c>
      <c r="B184" s="75"/>
      <c r="C184" s="129" t="s">
        <v>1137</v>
      </c>
      <c r="D184" s="47">
        <v>98.65</v>
      </c>
      <c r="E184" s="47">
        <v>100</v>
      </c>
      <c r="F184" s="47">
        <v>100</v>
      </c>
      <c r="G184" s="47">
        <v>99.666666666666671</v>
      </c>
      <c r="H184" s="47">
        <v>100</v>
      </c>
      <c r="I184" s="47">
        <v>100</v>
      </c>
      <c r="J184" s="47">
        <v>99.666666666666671</v>
      </c>
      <c r="K184" s="47">
        <v>99.666666666666671</v>
      </c>
      <c r="L184" s="47">
        <v>100</v>
      </c>
      <c r="M184" s="47">
        <v>99</v>
      </c>
      <c r="N184" s="47">
        <v>99.666666666666671</v>
      </c>
      <c r="O184" s="47">
        <v>100</v>
      </c>
      <c r="P184" s="47">
        <v>100</v>
      </c>
      <c r="Q184" s="47">
        <v>91.407407407407391</v>
      </c>
      <c r="R184" s="47">
        <v>99.666666666666671</v>
      </c>
      <c r="S184" s="47">
        <v>99.833333333333329</v>
      </c>
      <c r="T184" s="47">
        <v>100</v>
      </c>
      <c r="U184" s="47">
        <v>98.666666666666671</v>
      </c>
      <c r="V184" s="47">
        <v>100</v>
      </c>
      <c r="W184" s="47">
        <v>100</v>
      </c>
      <c r="X184" s="47">
        <v>92</v>
      </c>
      <c r="Y184" s="55">
        <v>98.666666666666671</v>
      </c>
      <c r="Z184" s="129" t="s">
        <v>1015</v>
      </c>
      <c r="AA184" s="47">
        <v>98.26</v>
      </c>
      <c r="AB184" s="47">
        <v>100</v>
      </c>
      <c r="AC184" s="47">
        <v>100</v>
      </c>
      <c r="AD184" s="47">
        <v>99.666666666666671</v>
      </c>
      <c r="AE184" s="47">
        <v>100</v>
      </c>
      <c r="AF184" s="47">
        <v>100</v>
      </c>
      <c r="AG184" s="47">
        <v>99.666666666666671</v>
      </c>
      <c r="AH184" s="47">
        <v>99.666666666666671</v>
      </c>
      <c r="AI184" s="47">
        <v>100</v>
      </c>
      <c r="AJ184" s="47">
        <v>99</v>
      </c>
      <c r="AK184" s="47">
        <v>99.666666666666671</v>
      </c>
      <c r="AL184" s="47">
        <v>100</v>
      </c>
      <c r="AM184" s="47">
        <v>100</v>
      </c>
      <c r="AN184" s="47">
        <v>89.333333333333357</v>
      </c>
      <c r="AO184" s="47">
        <v>99.666666666666671</v>
      </c>
      <c r="AP184" s="47">
        <v>99.666666666666671</v>
      </c>
      <c r="AQ184" s="47">
        <v>100</v>
      </c>
      <c r="AR184" s="47">
        <v>98</v>
      </c>
      <c r="AS184" s="47">
        <v>100</v>
      </c>
      <c r="AT184" s="47">
        <v>100</v>
      </c>
      <c r="AU184" s="47">
        <v>88</v>
      </c>
      <c r="AV184" s="55">
        <v>98.666666666666671</v>
      </c>
      <c r="AW184" s="129" t="s">
        <v>1015</v>
      </c>
      <c r="AX184" s="47">
        <v>99.04</v>
      </c>
      <c r="AY184" s="47">
        <v>100</v>
      </c>
      <c r="AZ184" s="47">
        <v>100</v>
      </c>
      <c r="BA184" s="47">
        <v>99.666666666666671</v>
      </c>
      <c r="BB184" s="47">
        <v>100</v>
      </c>
      <c r="BC184" s="47">
        <v>100</v>
      </c>
      <c r="BD184" s="47">
        <v>99.666666666666671</v>
      </c>
      <c r="BE184" s="47">
        <v>99.666666666666671</v>
      </c>
      <c r="BF184" s="47">
        <v>100</v>
      </c>
      <c r="BG184" s="47">
        <v>99</v>
      </c>
      <c r="BH184" s="47">
        <v>99.666666666666671</v>
      </c>
      <c r="BI184" s="47">
        <v>100</v>
      </c>
      <c r="BJ184" s="47">
        <v>100</v>
      </c>
      <c r="BK184" s="47">
        <v>93.481481481481481</v>
      </c>
      <c r="BL184" s="47">
        <v>99.666666666666671</v>
      </c>
      <c r="BM184" s="47">
        <v>100</v>
      </c>
      <c r="BN184" s="47">
        <v>100</v>
      </c>
      <c r="BO184" s="47">
        <v>99.333333333333329</v>
      </c>
      <c r="BP184" s="47">
        <v>100</v>
      </c>
      <c r="BQ184" s="47">
        <v>100</v>
      </c>
      <c r="BR184" s="47">
        <v>96</v>
      </c>
      <c r="BS184" s="55">
        <v>98.666666666666671</v>
      </c>
    </row>
    <row r="185" spans="1:71" ht="15" hidden="1" customHeight="1">
      <c r="A185" s="720" t="s">
        <v>1081</v>
      </c>
      <c r="B185" s="76" t="s">
        <v>153</v>
      </c>
      <c r="C185" s="616" t="s">
        <v>864</v>
      </c>
      <c r="D185" s="225">
        <v>97.4</v>
      </c>
      <c r="E185" s="225">
        <v>100</v>
      </c>
      <c r="F185" s="225">
        <v>100</v>
      </c>
      <c r="G185" s="225">
        <v>100</v>
      </c>
      <c r="H185" s="225">
        <v>100</v>
      </c>
      <c r="I185" s="225">
        <v>100</v>
      </c>
      <c r="J185" s="225">
        <v>100</v>
      </c>
      <c r="K185" s="225">
        <v>100</v>
      </c>
      <c r="L185" s="225">
        <v>100</v>
      </c>
      <c r="M185" s="225">
        <v>100</v>
      </c>
      <c r="N185" s="225">
        <v>100</v>
      </c>
      <c r="O185" s="225">
        <v>100</v>
      </c>
      <c r="P185" s="225">
        <v>100</v>
      </c>
      <c r="Q185" s="225">
        <v>91.111111111111114</v>
      </c>
      <c r="R185" s="225">
        <v>100</v>
      </c>
      <c r="S185" s="225">
        <v>100</v>
      </c>
      <c r="T185" s="225">
        <v>100</v>
      </c>
      <c r="U185" s="225">
        <v>100</v>
      </c>
      <c r="V185" s="225">
        <v>100</v>
      </c>
      <c r="W185" s="225">
        <v>100</v>
      </c>
      <c r="X185" s="225">
        <v>80</v>
      </c>
      <c r="Y185" s="617">
        <v>80</v>
      </c>
      <c r="Z185" s="616" t="s">
        <v>865</v>
      </c>
      <c r="AA185" s="225">
        <v>96.8</v>
      </c>
      <c r="AB185" s="225">
        <v>100</v>
      </c>
      <c r="AC185" s="225">
        <v>100</v>
      </c>
      <c r="AD185" s="225">
        <v>100</v>
      </c>
      <c r="AE185" s="225">
        <v>100</v>
      </c>
      <c r="AF185" s="225">
        <v>100</v>
      </c>
      <c r="AG185" s="225">
        <v>100</v>
      </c>
      <c r="AH185" s="225">
        <v>100</v>
      </c>
      <c r="AI185" s="225">
        <v>100</v>
      </c>
      <c r="AJ185" s="225">
        <v>100</v>
      </c>
      <c r="AK185" s="225">
        <v>100</v>
      </c>
      <c r="AL185" s="225">
        <v>100</v>
      </c>
      <c r="AM185" s="225">
        <v>100</v>
      </c>
      <c r="AN185" s="225">
        <v>82.222222222222214</v>
      </c>
      <c r="AO185" s="225">
        <v>100</v>
      </c>
      <c r="AP185" s="225">
        <v>100</v>
      </c>
      <c r="AQ185" s="225">
        <v>100</v>
      </c>
      <c r="AR185" s="225">
        <v>100</v>
      </c>
      <c r="AS185" s="225">
        <v>100</v>
      </c>
      <c r="AT185" s="225">
        <v>100</v>
      </c>
      <c r="AU185" s="225">
        <v>60</v>
      </c>
      <c r="AV185" s="617">
        <v>100</v>
      </c>
      <c r="AW185" s="616" t="s">
        <v>865</v>
      </c>
      <c r="AX185" s="225">
        <v>98</v>
      </c>
      <c r="AY185" s="225">
        <v>100</v>
      </c>
      <c r="AZ185" s="225">
        <v>100</v>
      </c>
      <c r="BA185" s="225">
        <v>100</v>
      </c>
      <c r="BB185" s="225">
        <v>100</v>
      </c>
      <c r="BC185" s="225">
        <v>100</v>
      </c>
      <c r="BD185" s="225">
        <v>100</v>
      </c>
      <c r="BE185" s="225">
        <v>100</v>
      </c>
      <c r="BF185" s="225">
        <v>100</v>
      </c>
      <c r="BG185" s="225">
        <v>100</v>
      </c>
      <c r="BH185" s="225">
        <v>100</v>
      </c>
      <c r="BI185" s="225">
        <v>100</v>
      </c>
      <c r="BJ185" s="225">
        <v>100</v>
      </c>
      <c r="BK185" s="225">
        <v>100</v>
      </c>
      <c r="BL185" s="225">
        <v>100</v>
      </c>
      <c r="BM185" s="225">
        <v>100</v>
      </c>
      <c r="BN185" s="225">
        <v>100</v>
      </c>
      <c r="BO185" s="225">
        <v>100</v>
      </c>
      <c r="BP185" s="225">
        <v>100</v>
      </c>
      <c r="BQ185" s="225">
        <v>100</v>
      </c>
      <c r="BR185" s="225">
        <v>100</v>
      </c>
      <c r="BS185" s="617">
        <v>60</v>
      </c>
    </row>
    <row r="186" spans="1:71" ht="15" hidden="1" customHeight="1">
      <c r="A186" s="69"/>
      <c r="B186" s="76" t="s">
        <v>154</v>
      </c>
      <c r="C186" s="616" t="s">
        <v>864</v>
      </c>
      <c r="D186" s="225">
        <v>99</v>
      </c>
      <c r="E186" s="225">
        <v>100</v>
      </c>
      <c r="F186" s="225">
        <v>100</v>
      </c>
      <c r="G186" s="225">
        <v>100</v>
      </c>
      <c r="H186" s="225">
        <v>100</v>
      </c>
      <c r="I186" s="225">
        <v>100</v>
      </c>
      <c r="J186" s="225">
        <v>100</v>
      </c>
      <c r="K186" s="225">
        <v>100</v>
      </c>
      <c r="L186" s="225">
        <v>100</v>
      </c>
      <c r="M186" s="225">
        <v>100</v>
      </c>
      <c r="N186" s="225">
        <v>100</v>
      </c>
      <c r="O186" s="225">
        <v>100</v>
      </c>
      <c r="P186" s="225">
        <v>100</v>
      </c>
      <c r="Q186" s="225">
        <v>88.888888888888886</v>
      </c>
      <c r="R186" s="225">
        <v>100</v>
      </c>
      <c r="S186" s="225">
        <v>100</v>
      </c>
      <c r="T186" s="225">
        <v>100</v>
      </c>
      <c r="U186" s="225">
        <v>100</v>
      </c>
      <c r="V186" s="225">
        <v>100</v>
      </c>
      <c r="W186" s="225">
        <v>100</v>
      </c>
      <c r="X186" s="225">
        <v>100</v>
      </c>
      <c r="Y186" s="617">
        <v>100</v>
      </c>
      <c r="Z186" s="616" t="s">
        <v>865</v>
      </c>
      <c r="AA186" s="225">
        <v>98</v>
      </c>
      <c r="AB186" s="225">
        <v>100</v>
      </c>
      <c r="AC186" s="225">
        <v>100</v>
      </c>
      <c r="AD186" s="225">
        <v>100</v>
      </c>
      <c r="AE186" s="225">
        <v>100</v>
      </c>
      <c r="AF186" s="225">
        <v>100</v>
      </c>
      <c r="AG186" s="225">
        <v>100</v>
      </c>
      <c r="AH186" s="225">
        <v>100</v>
      </c>
      <c r="AI186" s="225">
        <v>100</v>
      </c>
      <c r="AJ186" s="225">
        <v>100</v>
      </c>
      <c r="AK186" s="225">
        <v>100</v>
      </c>
      <c r="AL186" s="225">
        <v>100</v>
      </c>
      <c r="AM186" s="225">
        <v>100</v>
      </c>
      <c r="AN186" s="225">
        <v>77.777777777777786</v>
      </c>
      <c r="AO186" s="225">
        <v>100</v>
      </c>
      <c r="AP186" s="225">
        <v>100</v>
      </c>
      <c r="AQ186" s="225">
        <v>100</v>
      </c>
      <c r="AR186" s="225">
        <v>100</v>
      </c>
      <c r="AS186" s="225">
        <v>100</v>
      </c>
      <c r="AT186" s="225">
        <v>100</v>
      </c>
      <c r="AU186" s="225">
        <v>100</v>
      </c>
      <c r="AV186" s="617">
        <v>100</v>
      </c>
      <c r="AW186" s="616" t="s">
        <v>865</v>
      </c>
      <c r="AX186" s="225">
        <v>100</v>
      </c>
      <c r="AY186" s="225">
        <v>100</v>
      </c>
      <c r="AZ186" s="225">
        <v>100</v>
      </c>
      <c r="BA186" s="225">
        <v>100</v>
      </c>
      <c r="BB186" s="225">
        <v>100</v>
      </c>
      <c r="BC186" s="225">
        <v>100</v>
      </c>
      <c r="BD186" s="225">
        <v>100</v>
      </c>
      <c r="BE186" s="225">
        <v>100</v>
      </c>
      <c r="BF186" s="225">
        <v>100</v>
      </c>
      <c r="BG186" s="225">
        <v>100</v>
      </c>
      <c r="BH186" s="225">
        <v>100</v>
      </c>
      <c r="BI186" s="225">
        <v>100</v>
      </c>
      <c r="BJ186" s="225">
        <v>100</v>
      </c>
      <c r="BK186" s="225">
        <v>100</v>
      </c>
      <c r="BL186" s="225">
        <v>100</v>
      </c>
      <c r="BM186" s="225">
        <v>100</v>
      </c>
      <c r="BN186" s="225">
        <v>100</v>
      </c>
      <c r="BO186" s="225">
        <v>100</v>
      </c>
      <c r="BP186" s="225">
        <v>100</v>
      </c>
      <c r="BQ186" s="225">
        <v>100</v>
      </c>
      <c r="BR186" s="225">
        <v>100</v>
      </c>
      <c r="BS186" s="617">
        <v>100</v>
      </c>
    </row>
    <row r="187" spans="1:71" ht="15" hidden="1" customHeight="1">
      <c r="A187" s="69"/>
      <c r="B187" s="76" t="s">
        <v>155</v>
      </c>
      <c r="C187" s="616" t="s">
        <v>864</v>
      </c>
      <c r="D187" s="225">
        <v>98.2</v>
      </c>
      <c r="E187" s="225">
        <v>100</v>
      </c>
      <c r="F187" s="225">
        <v>100</v>
      </c>
      <c r="G187" s="225">
        <v>90</v>
      </c>
      <c r="H187" s="225">
        <v>100</v>
      </c>
      <c r="I187" s="225">
        <v>100</v>
      </c>
      <c r="J187" s="225">
        <v>100</v>
      </c>
      <c r="K187" s="225">
        <v>100</v>
      </c>
      <c r="L187" s="225">
        <v>100</v>
      </c>
      <c r="M187" s="225">
        <v>100</v>
      </c>
      <c r="N187" s="225">
        <v>100</v>
      </c>
      <c r="O187" s="225">
        <v>100</v>
      </c>
      <c r="P187" s="225">
        <v>100</v>
      </c>
      <c r="Q187" s="225">
        <v>95.555555555555557</v>
      </c>
      <c r="R187" s="225">
        <v>100</v>
      </c>
      <c r="S187" s="225">
        <v>95</v>
      </c>
      <c r="T187" s="225">
        <v>100</v>
      </c>
      <c r="U187" s="225">
        <v>100</v>
      </c>
      <c r="V187" s="225">
        <v>100</v>
      </c>
      <c r="W187" s="225">
        <v>100</v>
      </c>
      <c r="X187" s="225">
        <v>90</v>
      </c>
      <c r="Y187" s="617">
        <v>100</v>
      </c>
      <c r="Z187" s="616" t="s">
        <v>865</v>
      </c>
      <c r="AA187" s="225">
        <v>96.9</v>
      </c>
      <c r="AB187" s="225">
        <v>100</v>
      </c>
      <c r="AC187" s="225">
        <v>100</v>
      </c>
      <c r="AD187" s="225">
        <v>90</v>
      </c>
      <c r="AE187" s="225">
        <v>100</v>
      </c>
      <c r="AF187" s="225">
        <v>100</v>
      </c>
      <c r="AG187" s="225">
        <v>100</v>
      </c>
      <c r="AH187" s="225">
        <v>100</v>
      </c>
      <c r="AI187" s="225">
        <v>100</v>
      </c>
      <c r="AJ187" s="225">
        <v>100</v>
      </c>
      <c r="AK187" s="225">
        <v>100</v>
      </c>
      <c r="AL187" s="225">
        <v>100</v>
      </c>
      <c r="AM187" s="225">
        <v>100</v>
      </c>
      <c r="AN187" s="225">
        <v>91.111111111111114</v>
      </c>
      <c r="AO187" s="225">
        <v>100</v>
      </c>
      <c r="AP187" s="225">
        <v>90</v>
      </c>
      <c r="AQ187" s="225">
        <v>100</v>
      </c>
      <c r="AR187" s="225">
        <v>100</v>
      </c>
      <c r="AS187" s="225">
        <v>100</v>
      </c>
      <c r="AT187" s="225">
        <v>100</v>
      </c>
      <c r="AU187" s="225">
        <v>80</v>
      </c>
      <c r="AV187" s="617">
        <v>100</v>
      </c>
      <c r="AW187" s="616" t="s">
        <v>865</v>
      </c>
      <c r="AX187" s="225">
        <v>99.5</v>
      </c>
      <c r="AY187" s="225">
        <v>100</v>
      </c>
      <c r="AZ187" s="225">
        <v>100</v>
      </c>
      <c r="BA187" s="225">
        <v>90</v>
      </c>
      <c r="BB187" s="225">
        <v>100</v>
      </c>
      <c r="BC187" s="225">
        <v>100</v>
      </c>
      <c r="BD187" s="225">
        <v>100</v>
      </c>
      <c r="BE187" s="225">
        <v>100</v>
      </c>
      <c r="BF187" s="225">
        <v>100</v>
      </c>
      <c r="BG187" s="225">
        <v>100</v>
      </c>
      <c r="BH187" s="225">
        <v>100</v>
      </c>
      <c r="BI187" s="225">
        <v>100</v>
      </c>
      <c r="BJ187" s="225">
        <v>100</v>
      </c>
      <c r="BK187" s="225">
        <v>100</v>
      </c>
      <c r="BL187" s="225">
        <v>100</v>
      </c>
      <c r="BM187" s="225">
        <v>100</v>
      </c>
      <c r="BN187" s="225">
        <v>100</v>
      </c>
      <c r="BO187" s="225">
        <v>100</v>
      </c>
      <c r="BP187" s="225">
        <v>100</v>
      </c>
      <c r="BQ187" s="225">
        <v>100</v>
      </c>
      <c r="BR187" s="225">
        <v>100</v>
      </c>
      <c r="BS187" s="617">
        <v>100</v>
      </c>
    </row>
    <row r="188" spans="1:71" ht="15" hidden="1" customHeight="1">
      <c r="A188" s="69"/>
      <c r="B188" s="76" t="s">
        <v>156</v>
      </c>
      <c r="C188" s="616" t="s">
        <v>864</v>
      </c>
      <c r="D188" s="225">
        <v>97.2</v>
      </c>
      <c r="E188" s="225">
        <v>100</v>
      </c>
      <c r="F188" s="225">
        <v>100</v>
      </c>
      <c r="G188" s="225">
        <v>100</v>
      </c>
      <c r="H188" s="225">
        <v>100</v>
      </c>
      <c r="I188" s="225">
        <v>100</v>
      </c>
      <c r="J188" s="225">
        <v>100</v>
      </c>
      <c r="K188" s="225">
        <v>100</v>
      </c>
      <c r="L188" s="225">
        <v>100</v>
      </c>
      <c r="M188" s="225">
        <v>100</v>
      </c>
      <c r="N188" s="225">
        <v>100</v>
      </c>
      <c r="O188" s="225">
        <v>100</v>
      </c>
      <c r="P188" s="225">
        <v>100</v>
      </c>
      <c r="Q188" s="225">
        <v>82.222222222222214</v>
      </c>
      <c r="R188" s="225">
        <v>100</v>
      </c>
      <c r="S188" s="225">
        <v>100</v>
      </c>
      <c r="T188" s="225">
        <v>100</v>
      </c>
      <c r="U188" s="225">
        <v>100</v>
      </c>
      <c r="V188" s="225">
        <v>100</v>
      </c>
      <c r="W188" s="225">
        <v>100</v>
      </c>
      <c r="X188" s="225">
        <v>70</v>
      </c>
      <c r="Y188" s="617">
        <v>100</v>
      </c>
      <c r="Z188" s="616" t="s">
        <v>865</v>
      </c>
      <c r="AA188" s="225">
        <v>96.8</v>
      </c>
      <c r="AB188" s="225">
        <v>100</v>
      </c>
      <c r="AC188" s="225">
        <v>100</v>
      </c>
      <c r="AD188" s="225">
        <v>100</v>
      </c>
      <c r="AE188" s="225">
        <v>100</v>
      </c>
      <c r="AF188" s="225">
        <v>100</v>
      </c>
      <c r="AG188" s="225">
        <v>100</v>
      </c>
      <c r="AH188" s="225">
        <v>100</v>
      </c>
      <c r="AI188" s="225">
        <v>100</v>
      </c>
      <c r="AJ188" s="225">
        <v>100</v>
      </c>
      <c r="AK188" s="225">
        <v>100</v>
      </c>
      <c r="AL188" s="225">
        <v>100</v>
      </c>
      <c r="AM188" s="225">
        <v>100</v>
      </c>
      <c r="AN188" s="225">
        <v>82.222222222222214</v>
      </c>
      <c r="AO188" s="225">
        <v>100</v>
      </c>
      <c r="AP188" s="225">
        <v>100</v>
      </c>
      <c r="AQ188" s="225">
        <v>100</v>
      </c>
      <c r="AR188" s="225">
        <v>100</v>
      </c>
      <c r="AS188" s="225">
        <v>100</v>
      </c>
      <c r="AT188" s="225">
        <v>100</v>
      </c>
      <c r="AU188" s="225">
        <v>60</v>
      </c>
      <c r="AV188" s="617">
        <v>100</v>
      </c>
      <c r="AW188" s="616" t="s">
        <v>865</v>
      </c>
      <c r="AX188" s="225">
        <v>97.6</v>
      </c>
      <c r="AY188" s="225">
        <v>100</v>
      </c>
      <c r="AZ188" s="225">
        <v>100</v>
      </c>
      <c r="BA188" s="225">
        <v>100</v>
      </c>
      <c r="BB188" s="225">
        <v>100</v>
      </c>
      <c r="BC188" s="225">
        <v>100</v>
      </c>
      <c r="BD188" s="225">
        <v>100</v>
      </c>
      <c r="BE188" s="225">
        <v>100</v>
      </c>
      <c r="BF188" s="225">
        <v>100</v>
      </c>
      <c r="BG188" s="225">
        <v>100</v>
      </c>
      <c r="BH188" s="225">
        <v>100</v>
      </c>
      <c r="BI188" s="225">
        <v>100</v>
      </c>
      <c r="BJ188" s="225">
        <v>100</v>
      </c>
      <c r="BK188" s="225">
        <v>82.222222222222214</v>
      </c>
      <c r="BL188" s="225">
        <v>100</v>
      </c>
      <c r="BM188" s="225">
        <v>100</v>
      </c>
      <c r="BN188" s="225">
        <v>100</v>
      </c>
      <c r="BO188" s="225">
        <v>100</v>
      </c>
      <c r="BP188" s="225">
        <v>100</v>
      </c>
      <c r="BQ188" s="225">
        <v>100</v>
      </c>
      <c r="BR188" s="225">
        <v>80</v>
      </c>
      <c r="BS188" s="617">
        <v>100</v>
      </c>
    </row>
    <row r="189" spans="1:71" ht="15" hidden="1" customHeight="1">
      <c r="A189" s="69"/>
      <c r="B189" s="76" t="s">
        <v>157</v>
      </c>
      <c r="C189" s="616" t="s">
        <v>864</v>
      </c>
      <c r="D189" s="225">
        <v>97.5</v>
      </c>
      <c r="E189" s="225">
        <v>100</v>
      </c>
      <c r="F189" s="225">
        <v>100</v>
      </c>
      <c r="G189" s="225">
        <v>100</v>
      </c>
      <c r="H189" s="225">
        <v>100</v>
      </c>
      <c r="I189" s="225">
        <v>100</v>
      </c>
      <c r="J189" s="225">
        <v>100</v>
      </c>
      <c r="K189" s="225">
        <v>100</v>
      </c>
      <c r="L189" s="225">
        <v>100</v>
      </c>
      <c r="M189" s="225">
        <v>100</v>
      </c>
      <c r="N189" s="225">
        <v>100</v>
      </c>
      <c r="O189" s="225">
        <v>100</v>
      </c>
      <c r="P189" s="225">
        <v>100</v>
      </c>
      <c r="Q189" s="225">
        <v>81.111111111111114</v>
      </c>
      <c r="R189" s="225">
        <v>100</v>
      </c>
      <c r="S189" s="225">
        <v>100</v>
      </c>
      <c r="T189" s="225">
        <v>100</v>
      </c>
      <c r="U189" s="225">
        <v>100</v>
      </c>
      <c r="V189" s="225">
        <v>100</v>
      </c>
      <c r="W189" s="225">
        <v>100</v>
      </c>
      <c r="X189" s="225">
        <v>80</v>
      </c>
      <c r="Y189" s="617">
        <v>100</v>
      </c>
      <c r="Z189" s="616" t="s">
        <v>865</v>
      </c>
      <c r="AA189" s="225">
        <v>95.8</v>
      </c>
      <c r="AB189" s="225">
        <v>100</v>
      </c>
      <c r="AC189" s="225">
        <v>100</v>
      </c>
      <c r="AD189" s="225">
        <v>100</v>
      </c>
      <c r="AE189" s="225">
        <v>100</v>
      </c>
      <c r="AF189" s="225">
        <v>100</v>
      </c>
      <c r="AG189" s="225">
        <v>100</v>
      </c>
      <c r="AH189" s="225">
        <v>100</v>
      </c>
      <c r="AI189" s="225">
        <v>100</v>
      </c>
      <c r="AJ189" s="225">
        <v>100</v>
      </c>
      <c r="AK189" s="225">
        <v>100</v>
      </c>
      <c r="AL189" s="225">
        <v>100</v>
      </c>
      <c r="AM189" s="225">
        <v>100</v>
      </c>
      <c r="AN189" s="225">
        <v>71.111111111111114</v>
      </c>
      <c r="AO189" s="225">
        <v>100</v>
      </c>
      <c r="AP189" s="225">
        <v>100</v>
      </c>
      <c r="AQ189" s="225">
        <v>100</v>
      </c>
      <c r="AR189" s="225">
        <v>100</v>
      </c>
      <c r="AS189" s="225">
        <v>100</v>
      </c>
      <c r="AT189" s="225">
        <v>100</v>
      </c>
      <c r="AU189" s="225">
        <v>60</v>
      </c>
      <c r="AV189" s="617">
        <v>100</v>
      </c>
      <c r="AW189" s="616" t="s">
        <v>865</v>
      </c>
      <c r="AX189" s="225">
        <v>99.2</v>
      </c>
      <c r="AY189" s="225">
        <v>100</v>
      </c>
      <c r="AZ189" s="225">
        <v>100</v>
      </c>
      <c r="BA189" s="225">
        <v>100</v>
      </c>
      <c r="BB189" s="225">
        <v>100</v>
      </c>
      <c r="BC189" s="225">
        <v>100</v>
      </c>
      <c r="BD189" s="225">
        <v>100</v>
      </c>
      <c r="BE189" s="225">
        <v>100</v>
      </c>
      <c r="BF189" s="225">
        <v>100</v>
      </c>
      <c r="BG189" s="225">
        <v>100</v>
      </c>
      <c r="BH189" s="225">
        <v>100</v>
      </c>
      <c r="BI189" s="225">
        <v>100</v>
      </c>
      <c r="BJ189" s="225">
        <v>100</v>
      </c>
      <c r="BK189" s="225">
        <v>91.111111111111114</v>
      </c>
      <c r="BL189" s="225">
        <v>100</v>
      </c>
      <c r="BM189" s="225">
        <v>100</v>
      </c>
      <c r="BN189" s="225">
        <v>100</v>
      </c>
      <c r="BO189" s="225">
        <v>100</v>
      </c>
      <c r="BP189" s="225">
        <v>100</v>
      </c>
      <c r="BQ189" s="225">
        <v>100</v>
      </c>
      <c r="BR189" s="225">
        <v>100</v>
      </c>
      <c r="BS189" s="617">
        <v>100</v>
      </c>
    </row>
    <row r="190" spans="1:71" ht="15" hidden="1" customHeight="1">
      <c r="A190" s="69"/>
      <c r="B190" s="76" t="s">
        <v>158</v>
      </c>
      <c r="C190" s="616" t="s">
        <v>864</v>
      </c>
      <c r="D190" s="225">
        <v>99.7</v>
      </c>
      <c r="E190" s="225">
        <v>100</v>
      </c>
      <c r="F190" s="225">
        <v>100</v>
      </c>
      <c r="G190" s="225">
        <v>100</v>
      </c>
      <c r="H190" s="225">
        <v>100</v>
      </c>
      <c r="I190" s="225">
        <v>100</v>
      </c>
      <c r="J190" s="225">
        <v>90</v>
      </c>
      <c r="K190" s="225">
        <v>100</v>
      </c>
      <c r="L190" s="225">
        <v>100</v>
      </c>
      <c r="M190" s="225">
        <v>100</v>
      </c>
      <c r="N190" s="225">
        <v>100</v>
      </c>
      <c r="O190" s="225">
        <v>100</v>
      </c>
      <c r="P190" s="225">
        <v>100</v>
      </c>
      <c r="Q190" s="225">
        <v>100</v>
      </c>
      <c r="R190" s="225">
        <v>100</v>
      </c>
      <c r="S190" s="225">
        <v>100</v>
      </c>
      <c r="T190" s="225">
        <v>100</v>
      </c>
      <c r="U190" s="225">
        <v>100</v>
      </c>
      <c r="V190" s="225">
        <v>100</v>
      </c>
      <c r="W190" s="225">
        <v>100</v>
      </c>
      <c r="X190" s="225">
        <v>100</v>
      </c>
      <c r="Y190" s="617">
        <v>100</v>
      </c>
      <c r="Z190" s="616" t="s">
        <v>865</v>
      </c>
      <c r="AA190" s="225">
        <v>99.7</v>
      </c>
      <c r="AB190" s="225">
        <v>100</v>
      </c>
      <c r="AC190" s="225">
        <v>100</v>
      </c>
      <c r="AD190" s="225">
        <v>100</v>
      </c>
      <c r="AE190" s="225">
        <v>100</v>
      </c>
      <c r="AF190" s="225">
        <v>100</v>
      </c>
      <c r="AG190" s="225">
        <v>90</v>
      </c>
      <c r="AH190" s="225">
        <v>100</v>
      </c>
      <c r="AI190" s="225">
        <v>100</v>
      </c>
      <c r="AJ190" s="225">
        <v>100</v>
      </c>
      <c r="AK190" s="225">
        <v>100</v>
      </c>
      <c r="AL190" s="225">
        <v>100</v>
      </c>
      <c r="AM190" s="225">
        <v>100</v>
      </c>
      <c r="AN190" s="225">
        <v>100</v>
      </c>
      <c r="AO190" s="225">
        <v>100</v>
      </c>
      <c r="AP190" s="225">
        <v>100</v>
      </c>
      <c r="AQ190" s="225">
        <v>100</v>
      </c>
      <c r="AR190" s="225">
        <v>100</v>
      </c>
      <c r="AS190" s="225">
        <v>100</v>
      </c>
      <c r="AT190" s="225">
        <v>100</v>
      </c>
      <c r="AU190" s="225">
        <v>100</v>
      </c>
      <c r="AV190" s="617">
        <v>100</v>
      </c>
      <c r="AW190" s="616" t="s">
        <v>865</v>
      </c>
      <c r="AX190" s="225">
        <v>99.7</v>
      </c>
      <c r="AY190" s="225">
        <v>100</v>
      </c>
      <c r="AZ190" s="225">
        <v>100</v>
      </c>
      <c r="BA190" s="225">
        <v>100</v>
      </c>
      <c r="BB190" s="225">
        <v>100</v>
      </c>
      <c r="BC190" s="225">
        <v>100</v>
      </c>
      <c r="BD190" s="225">
        <v>90</v>
      </c>
      <c r="BE190" s="225">
        <v>100</v>
      </c>
      <c r="BF190" s="225">
        <v>100</v>
      </c>
      <c r="BG190" s="225">
        <v>100</v>
      </c>
      <c r="BH190" s="225">
        <v>100</v>
      </c>
      <c r="BI190" s="225">
        <v>100</v>
      </c>
      <c r="BJ190" s="225">
        <v>100</v>
      </c>
      <c r="BK190" s="225">
        <v>100</v>
      </c>
      <c r="BL190" s="225">
        <v>100</v>
      </c>
      <c r="BM190" s="225">
        <v>100</v>
      </c>
      <c r="BN190" s="225">
        <v>100</v>
      </c>
      <c r="BO190" s="225">
        <v>100</v>
      </c>
      <c r="BP190" s="225">
        <v>100</v>
      </c>
      <c r="BQ190" s="225">
        <v>100</v>
      </c>
      <c r="BR190" s="225">
        <v>100</v>
      </c>
      <c r="BS190" s="617">
        <v>100</v>
      </c>
    </row>
    <row r="191" spans="1:71" ht="15" hidden="1" customHeight="1">
      <c r="A191" s="69"/>
      <c r="B191" s="76" t="s">
        <v>159</v>
      </c>
      <c r="C191" s="616" t="s">
        <v>864</v>
      </c>
      <c r="D191" s="225">
        <v>99.6</v>
      </c>
      <c r="E191" s="225">
        <v>100</v>
      </c>
      <c r="F191" s="225">
        <v>100</v>
      </c>
      <c r="G191" s="225">
        <v>100</v>
      </c>
      <c r="H191" s="225">
        <v>100</v>
      </c>
      <c r="I191" s="225">
        <v>100</v>
      </c>
      <c r="J191" s="225">
        <v>100</v>
      </c>
      <c r="K191" s="225">
        <v>100</v>
      </c>
      <c r="L191" s="225">
        <v>100</v>
      </c>
      <c r="M191" s="225">
        <v>100</v>
      </c>
      <c r="N191" s="225">
        <v>100</v>
      </c>
      <c r="O191" s="225">
        <v>100</v>
      </c>
      <c r="P191" s="225">
        <v>100</v>
      </c>
      <c r="Q191" s="225">
        <v>95.555555555555557</v>
      </c>
      <c r="R191" s="225">
        <v>100</v>
      </c>
      <c r="S191" s="225">
        <v>100</v>
      </c>
      <c r="T191" s="225">
        <v>100</v>
      </c>
      <c r="U191" s="225">
        <v>100</v>
      </c>
      <c r="V191" s="225">
        <v>100</v>
      </c>
      <c r="W191" s="225">
        <v>100</v>
      </c>
      <c r="X191" s="225">
        <v>100</v>
      </c>
      <c r="Y191" s="617">
        <v>100</v>
      </c>
      <c r="Z191" s="616" t="s">
        <v>865</v>
      </c>
      <c r="AA191" s="225">
        <v>100</v>
      </c>
      <c r="AB191" s="225">
        <v>100</v>
      </c>
      <c r="AC191" s="225">
        <v>100</v>
      </c>
      <c r="AD191" s="225">
        <v>100</v>
      </c>
      <c r="AE191" s="225">
        <v>100</v>
      </c>
      <c r="AF191" s="225">
        <v>100</v>
      </c>
      <c r="AG191" s="225">
        <v>100</v>
      </c>
      <c r="AH191" s="225">
        <v>100</v>
      </c>
      <c r="AI191" s="225">
        <v>100</v>
      </c>
      <c r="AJ191" s="225">
        <v>100</v>
      </c>
      <c r="AK191" s="225">
        <v>100</v>
      </c>
      <c r="AL191" s="225">
        <v>100</v>
      </c>
      <c r="AM191" s="225">
        <v>100</v>
      </c>
      <c r="AN191" s="225">
        <v>100</v>
      </c>
      <c r="AO191" s="225">
        <v>100</v>
      </c>
      <c r="AP191" s="225">
        <v>100</v>
      </c>
      <c r="AQ191" s="225">
        <v>100</v>
      </c>
      <c r="AR191" s="225">
        <v>100</v>
      </c>
      <c r="AS191" s="225">
        <v>100</v>
      </c>
      <c r="AT191" s="225">
        <v>100</v>
      </c>
      <c r="AU191" s="225">
        <v>100</v>
      </c>
      <c r="AV191" s="617">
        <v>100</v>
      </c>
      <c r="AW191" s="616" t="s">
        <v>865</v>
      </c>
      <c r="AX191" s="225">
        <v>99.2</v>
      </c>
      <c r="AY191" s="225">
        <v>100</v>
      </c>
      <c r="AZ191" s="225">
        <v>100</v>
      </c>
      <c r="BA191" s="225">
        <v>100</v>
      </c>
      <c r="BB191" s="225">
        <v>100</v>
      </c>
      <c r="BC191" s="225">
        <v>100</v>
      </c>
      <c r="BD191" s="225">
        <v>100</v>
      </c>
      <c r="BE191" s="225">
        <v>100</v>
      </c>
      <c r="BF191" s="225">
        <v>100</v>
      </c>
      <c r="BG191" s="225">
        <v>100</v>
      </c>
      <c r="BH191" s="225">
        <v>100</v>
      </c>
      <c r="BI191" s="225">
        <v>100</v>
      </c>
      <c r="BJ191" s="225">
        <v>100</v>
      </c>
      <c r="BK191" s="225">
        <v>91.111111111111114</v>
      </c>
      <c r="BL191" s="225">
        <v>100</v>
      </c>
      <c r="BM191" s="225">
        <v>100</v>
      </c>
      <c r="BN191" s="225">
        <v>100</v>
      </c>
      <c r="BO191" s="225">
        <v>100</v>
      </c>
      <c r="BP191" s="225">
        <v>100</v>
      </c>
      <c r="BQ191" s="225">
        <v>100</v>
      </c>
      <c r="BR191" s="225">
        <v>100</v>
      </c>
      <c r="BS191" s="617">
        <v>100</v>
      </c>
    </row>
    <row r="192" spans="1:71" ht="15" hidden="1" customHeight="1">
      <c r="A192" s="69"/>
      <c r="B192" s="76" t="s">
        <v>160</v>
      </c>
      <c r="C192" s="616" t="s">
        <v>864</v>
      </c>
      <c r="D192" s="225">
        <v>98.7</v>
      </c>
      <c r="E192" s="225">
        <v>100</v>
      </c>
      <c r="F192" s="225">
        <v>100</v>
      </c>
      <c r="G192" s="225">
        <v>100</v>
      </c>
      <c r="H192" s="225">
        <v>100</v>
      </c>
      <c r="I192" s="225">
        <v>100</v>
      </c>
      <c r="J192" s="225">
        <v>100</v>
      </c>
      <c r="K192" s="225">
        <v>100</v>
      </c>
      <c r="L192" s="225">
        <v>100</v>
      </c>
      <c r="M192" s="225">
        <v>100</v>
      </c>
      <c r="N192" s="225">
        <v>100</v>
      </c>
      <c r="O192" s="225">
        <v>100</v>
      </c>
      <c r="P192" s="225">
        <v>100</v>
      </c>
      <c r="Q192" s="225">
        <v>90</v>
      </c>
      <c r="R192" s="225">
        <v>100</v>
      </c>
      <c r="S192" s="225">
        <v>100</v>
      </c>
      <c r="T192" s="225">
        <v>100</v>
      </c>
      <c r="U192" s="225">
        <v>100</v>
      </c>
      <c r="V192" s="225">
        <v>100</v>
      </c>
      <c r="W192" s="225">
        <v>100</v>
      </c>
      <c r="X192" s="225">
        <v>90</v>
      </c>
      <c r="Y192" s="617">
        <v>100</v>
      </c>
      <c r="Z192" s="616" t="s">
        <v>865</v>
      </c>
      <c r="AA192" s="225">
        <v>97.4</v>
      </c>
      <c r="AB192" s="225">
        <v>100</v>
      </c>
      <c r="AC192" s="225">
        <v>100</v>
      </c>
      <c r="AD192" s="225">
        <v>100</v>
      </c>
      <c r="AE192" s="225">
        <v>100</v>
      </c>
      <c r="AF192" s="225">
        <v>100</v>
      </c>
      <c r="AG192" s="225">
        <v>100</v>
      </c>
      <c r="AH192" s="225">
        <v>100</v>
      </c>
      <c r="AI192" s="225">
        <v>100</v>
      </c>
      <c r="AJ192" s="225">
        <v>100</v>
      </c>
      <c r="AK192" s="225">
        <v>100</v>
      </c>
      <c r="AL192" s="225">
        <v>100</v>
      </c>
      <c r="AM192" s="225">
        <v>100</v>
      </c>
      <c r="AN192" s="225">
        <v>80</v>
      </c>
      <c r="AO192" s="225">
        <v>100</v>
      </c>
      <c r="AP192" s="225">
        <v>100</v>
      </c>
      <c r="AQ192" s="225">
        <v>100</v>
      </c>
      <c r="AR192" s="225">
        <v>100</v>
      </c>
      <c r="AS192" s="225">
        <v>100</v>
      </c>
      <c r="AT192" s="225">
        <v>100</v>
      </c>
      <c r="AU192" s="225">
        <v>80</v>
      </c>
      <c r="AV192" s="617">
        <v>100</v>
      </c>
      <c r="AW192" s="616" t="s">
        <v>865</v>
      </c>
      <c r="AX192" s="225">
        <v>100</v>
      </c>
      <c r="AY192" s="225">
        <v>100</v>
      </c>
      <c r="AZ192" s="225">
        <v>100</v>
      </c>
      <c r="BA192" s="225">
        <v>100</v>
      </c>
      <c r="BB192" s="225">
        <v>100</v>
      </c>
      <c r="BC192" s="225">
        <v>100</v>
      </c>
      <c r="BD192" s="225">
        <v>100</v>
      </c>
      <c r="BE192" s="225">
        <v>100</v>
      </c>
      <c r="BF192" s="225">
        <v>100</v>
      </c>
      <c r="BG192" s="225">
        <v>100</v>
      </c>
      <c r="BH192" s="225">
        <v>100</v>
      </c>
      <c r="BI192" s="225">
        <v>100</v>
      </c>
      <c r="BJ192" s="225">
        <v>100</v>
      </c>
      <c r="BK192" s="225">
        <v>100</v>
      </c>
      <c r="BL192" s="225">
        <v>100</v>
      </c>
      <c r="BM192" s="225">
        <v>100</v>
      </c>
      <c r="BN192" s="225">
        <v>100</v>
      </c>
      <c r="BO192" s="225">
        <v>100</v>
      </c>
      <c r="BP192" s="225">
        <v>100</v>
      </c>
      <c r="BQ192" s="225">
        <v>100</v>
      </c>
      <c r="BR192" s="225">
        <v>100</v>
      </c>
      <c r="BS192" s="617">
        <v>100</v>
      </c>
    </row>
    <row r="193" spans="1:71" ht="15" hidden="1" customHeight="1">
      <c r="A193" s="69"/>
      <c r="B193" s="76" t="s">
        <v>161</v>
      </c>
      <c r="C193" s="616" t="s">
        <v>864</v>
      </c>
      <c r="D193" s="225">
        <v>99.2</v>
      </c>
      <c r="E193" s="225">
        <v>100</v>
      </c>
      <c r="F193" s="225">
        <v>100</v>
      </c>
      <c r="G193" s="225">
        <v>100</v>
      </c>
      <c r="H193" s="225">
        <v>100</v>
      </c>
      <c r="I193" s="225">
        <v>100</v>
      </c>
      <c r="J193" s="225">
        <v>100</v>
      </c>
      <c r="K193" s="225">
        <v>100</v>
      </c>
      <c r="L193" s="225">
        <v>100</v>
      </c>
      <c r="M193" s="225">
        <v>100</v>
      </c>
      <c r="N193" s="225">
        <v>100</v>
      </c>
      <c r="O193" s="225">
        <v>100</v>
      </c>
      <c r="P193" s="225">
        <v>100</v>
      </c>
      <c r="Q193" s="225">
        <v>95.555555555555557</v>
      </c>
      <c r="R193" s="225">
        <v>100</v>
      </c>
      <c r="S193" s="225">
        <v>100</v>
      </c>
      <c r="T193" s="225">
        <v>100</v>
      </c>
      <c r="U193" s="225">
        <v>100</v>
      </c>
      <c r="V193" s="225">
        <v>100</v>
      </c>
      <c r="W193" s="225">
        <v>100</v>
      </c>
      <c r="X193" s="225">
        <v>90</v>
      </c>
      <c r="Y193" s="617">
        <v>100</v>
      </c>
      <c r="Z193" s="616" t="s">
        <v>865</v>
      </c>
      <c r="AA193" s="225">
        <v>98.4</v>
      </c>
      <c r="AB193" s="225">
        <v>100</v>
      </c>
      <c r="AC193" s="225">
        <v>100</v>
      </c>
      <c r="AD193" s="225">
        <v>100</v>
      </c>
      <c r="AE193" s="225">
        <v>100</v>
      </c>
      <c r="AF193" s="225">
        <v>100</v>
      </c>
      <c r="AG193" s="225">
        <v>100</v>
      </c>
      <c r="AH193" s="225">
        <v>100</v>
      </c>
      <c r="AI193" s="225">
        <v>100</v>
      </c>
      <c r="AJ193" s="225">
        <v>100</v>
      </c>
      <c r="AK193" s="225">
        <v>100</v>
      </c>
      <c r="AL193" s="225">
        <v>100</v>
      </c>
      <c r="AM193" s="225">
        <v>100</v>
      </c>
      <c r="AN193" s="225">
        <v>91.111111111111114</v>
      </c>
      <c r="AO193" s="225">
        <v>100</v>
      </c>
      <c r="AP193" s="225">
        <v>100</v>
      </c>
      <c r="AQ193" s="225">
        <v>100</v>
      </c>
      <c r="AR193" s="225">
        <v>100</v>
      </c>
      <c r="AS193" s="225">
        <v>100</v>
      </c>
      <c r="AT193" s="225">
        <v>100</v>
      </c>
      <c r="AU193" s="225">
        <v>80</v>
      </c>
      <c r="AV193" s="617">
        <v>100</v>
      </c>
      <c r="AW193" s="616" t="s">
        <v>865</v>
      </c>
      <c r="AX193" s="225">
        <v>100</v>
      </c>
      <c r="AY193" s="225">
        <v>100</v>
      </c>
      <c r="AZ193" s="225">
        <v>100</v>
      </c>
      <c r="BA193" s="225">
        <v>100</v>
      </c>
      <c r="BB193" s="225">
        <v>100</v>
      </c>
      <c r="BC193" s="225">
        <v>100</v>
      </c>
      <c r="BD193" s="225">
        <v>100</v>
      </c>
      <c r="BE193" s="225">
        <v>100</v>
      </c>
      <c r="BF193" s="225">
        <v>100</v>
      </c>
      <c r="BG193" s="225">
        <v>100</v>
      </c>
      <c r="BH193" s="225">
        <v>100</v>
      </c>
      <c r="BI193" s="225">
        <v>100</v>
      </c>
      <c r="BJ193" s="225">
        <v>100</v>
      </c>
      <c r="BK193" s="225">
        <v>100</v>
      </c>
      <c r="BL193" s="225">
        <v>100</v>
      </c>
      <c r="BM193" s="225">
        <v>100</v>
      </c>
      <c r="BN193" s="225">
        <v>100</v>
      </c>
      <c r="BO193" s="225">
        <v>100</v>
      </c>
      <c r="BP193" s="225">
        <v>100</v>
      </c>
      <c r="BQ193" s="225">
        <v>100</v>
      </c>
      <c r="BR193" s="225">
        <v>100</v>
      </c>
      <c r="BS193" s="617">
        <v>100</v>
      </c>
    </row>
    <row r="194" spans="1:71" ht="15" hidden="1" customHeight="1">
      <c r="A194" s="69"/>
      <c r="B194" s="76" t="s">
        <v>162</v>
      </c>
      <c r="C194" s="616" t="s">
        <v>864</v>
      </c>
      <c r="D194" s="225">
        <v>99.2</v>
      </c>
      <c r="E194" s="225">
        <v>100</v>
      </c>
      <c r="F194" s="225">
        <v>100</v>
      </c>
      <c r="G194" s="225">
        <v>100</v>
      </c>
      <c r="H194" s="225">
        <v>100</v>
      </c>
      <c r="I194" s="225">
        <v>100</v>
      </c>
      <c r="J194" s="225">
        <v>100</v>
      </c>
      <c r="K194" s="225">
        <v>100</v>
      </c>
      <c r="L194" s="225">
        <v>100</v>
      </c>
      <c r="M194" s="225">
        <v>100</v>
      </c>
      <c r="N194" s="225">
        <v>100</v>
      </c>
      <c r="O194" s="225">
        <v>100</v>
      </c>
      <c r="P194" s="225">
        <v>100</v>
      </c>
      <c r="Q194" s="225">
        <v>91.111111111111114</v>
      </c>
      <c r="R194" s="225">
        <v>100</v>
      </c>
      <c r="S194" s="225">
        <v>100</v>
      </c>
      <c r="T194" s="225">
        <v>100</v>
      </c>
      <c r="U194" s="225">
        <v>100</v>
      </c>
      <c r="V194" s="225">
        <v>100</v>
      </c>
      <c r="W194" s="225">
        <v>100</v>
      </c>
      <c r="X194" s="225">
        <v>100</v>
      </c>
      <c r="Y194" s="617">
        <v>100</v>
      </c>
      <c r="Z194" s="616" t="s">
        <v>865</v>
      </c>
      <c r="AA194" s="225">
        <v>99.2</v>
      </c>
      <c r="AB194" s="225">
        <v>100</v>
      </c>
      <c r="AC194" s="225">
        <v>100</v>
      </c>
      <c r="AD194" s="225">
        <v>100</v>
      </c>
      <c r="AE194" s="225">
        <v>100</v>
      </c>
      <c r="AF194" s="225">
        <v>100</v>
      </c>
      <c r="AG194" s="225">
        <v>100</v>
      </c>
      <c r="AH194" s="225">
        <v>100</v>
      </c>
      <c r="AI194" s="225">
        <v>100</v>
      </c>
      <c r="AJ194" s="225">
        <v>100</v>
      </c>
      <c r="AK194" s="225">
        <v>100</v>
      </c>
      <c r="AL194" s="225">
        <v>100</v>
      </c>
      <c r="AM194" s="225">
        <v>100</v>
      </c>
      <c r="AN194" s="225">
        <v>91.111111111111114</v>
      </c>
      <c r="AO194" s="225">
        <v>100</v>
      </c>
      <c r="AP194" s="225">
        <v>100</v>
      </c>
      <c r="AQ194" s="225">
        <v>100</v>
      </c>
      <c r="AR194" s="225">
        <v>100</v>
      </c>
      <c r="AS194" s="225">
        <v>100</v>
      </c>
      <c r="AT194" s="225">
        <v>100</v>
      </c>
      <c r="AU194" s="225">
        <v>100</v>
      </c>
      <c r="AV194" s="617">
        <v>100</v>
      </c>
      <c r="AW194" s="616" t="s">
        <v>865</v>
      </c>
      <c r="AX194" s="225">
        <v>99.2</v>
      </c>
      <c r="AY194" s="225">
        <v>100</v>
      </c>
      <c r="AZ194" s="225">
        <v>100</v>
      </c>
      <c r="BA194" s="225">
        <v>100</v>
      </c>
      <c r="BB194" s="225">
        <v>100</v>
      </c>
      <c r="BC194" s="225">
        <v>100</v>
      </c>
      <c r="BD194" s="225">
        <v>100</v>
      </c>
      <c r="BE194" s="225">
        <v>100</v>
      </c>
      <c r="BF194" s="225">
        <v>100</v>
      </c>
      <c r="BG194" s="225">
        <v>100</v>
      </c>
      <c r="BH194" s="225">
        <v>100</v>
      </c>
      <c r="BI194" s="225">
        <v>100</v>
      </c>
      <c r="BJ194" s="225">
        <v>100</v>
      </c>
      <c r="BK194" s="225">
        <v>91.111111111111114</v>
      </c>
      <c r="BL194" s="225">
        <v>100</v>
      </c>
      <c r="BM194" s="225">
        <v>100</v>
      </c>
      <c r="BN194" s="225">
        <v>100</v>
      </c>
      <c r="BO194" s="225">
        <v>100</v>
      </c>
      <c r="BP194" s="225">
        <v>100</v>
      </c>
      <c r="BQ194" s="225">
        <v>100</v>
      </c>
      <c r="BR194" s="225">
        <v>100</v>
      </c>
      <c r="BS194" s="617">
        <v>100</v>
      </c>
    </row>
    <row r="195" spans="1:71" ht="15" hidden="1" customHeight="1">
      <c r="A195" s="69"/>
      <c r="B195" s="76" t="s">
        <v>163</v>
      </c>
      <c r="C195" s="616" t="s">
        <v>864</v>
      </c>
      <c r="D195" s="225">
        <v>99.3</v>
      </c>
      <c r="E195" s="225">
        <v>100</v>
      </c>
      <c r="F195" s="225">
        <v>100</v>
      </c>
      <c r="G195" s="225">
        <v>100</v>
      </c>
      <c r="H195" s="225">
        <v>100</v>
      </c>
      <c r="I195" s="225">
        <v>100</v>
      </c>
      <c r="J195" s="225">
        <v>100</v>
      </c>
      <c r="K195" s="225">
        <v>90</v>
      </c>
      <c r="L195" s="225">
        <v>100</v>
      </c>
      <c r="M195" s="225">
        <v>100</v>
      </c>
      <c r="N195" s="225">
        <v>100</v>
      </c>
      <c r="O195" s="225">
        <v>100</v>
      </c>
      <c r="P195" s="225">
        <v>100</v>
      </c>
      <c r="Q195" s="225">
        <v>95.555555555555557</v>
      </c>
      <c r="R195" s="225">
        <v>100</v>
      </c>
      <c r="S195" s="225">
        <v>100</v>
      </c>
      <c r="T195" s="225">
        <v>100</v>
      </c>
      <c r="U195" s="225">
        <v>100</v>
      </c>
      <c r="V195" s="225">
        <v>100</v>
      </c>
      <c r="W195" s="225">
        <v>100</v>
      </c>
      <c r="X195" s="225">
        <v>100</v>
      </c>
      <c r="Y195" s="617">
        <v>100</v>
      </c>
      <c r="Z195" s="616" t="s">
        <v>865</v>
      </c>
      <c r="AA195" s="225">
        <v>98.9</v>
      </c>
      <c r="AB195" s="225">
        <v>100</v>
      </c>
      <c r="AC195" s="225">
        <v>100</v>
      </c>
      <c r="AD195" s="225">
        <v>100</v>
      </c>
      <c r="AE195" s="225">
        <v>100</v>
      </c>
      <c r="AF195" s="225">
        <v>100</v>
      </c>
      <c r="AG195" s="225">
        <v>100</v>
      </c>
      <c r="AH195" s="225">
        <v>90</v>
      </c>
      <c r="AI195" s="225">
        <v>100</v>
      </c>
      <c r="AJ195" s="225">
        <v>100</v>
      </c>
      <c r="AK195" s="225">
        <v>100</v>
      </c>
      <c r="AL195" s="225">
        <v>100</v>
      </c>
      <c r="AM195" s="225">
        <v>100</v>
      </c>
      <c r="AN195" s="225">
        <v>91.111111111111114</v>
      </c>
      <c r="AO195" s="225">
        <v>100</v>
      </c>
      <c r="AP195" s="225">
        <v>100</v>
      </c>
      <c r="AQ195" s="225">
        <v>100</v>
      </c>
      <c r="AR195" s="225">
        <v>100</v>
      </c>
      <c r="AS195" s="225">
        <v>100</v>
      </c>
      <c r="AT195" s="225">
        <v>100</v>
      </c>
      <c r="AU195" s="225">
        <v>100</v>
      </c>
      <c r="AV195" s="617">
        <v>100</v>
      </c>
      <c r="AW195" s="616" t="s">
        <v>865</v>
      </c>
      <c r="AX195" s="225">
        <v>99.7</v>
      </c>
      <c r="AY195" s="225">
        <v>100</v>
      </c>
      <c r="AZ195" s="225">
        <v>100</v>
      </c>
      <c r="BA195" s="225">
        <v>100</v>
      </c>
      <c r="BB195" s="225">
        <v>100</v>
      </c>
      <c r="BC195" s="225">
        <v>100</v>
      </c>
      <c r="BD195" s="225">
        <v>100</v>
      </c>
      <c r="BE195" s="225">
        <v>90</v>
      </c>
      <c r="BF195" s="225">
        <v>100</v>
      </c>
      <c r="BG195" s="225">
        <v>100</v>
      </c>
      <c r="BH195" s="225">
        <v>100</v>
      </c>
      <c r="BI195" s="225">
        <v>100</v>
      </c>
      <c r="BJ195" s="225">
        <v>100</v>
      </c>
      <c r="BK195" s="225">
        <v>100</v>
      </c>
      <c r="BL195" s="225">
        <v>100</v>
      </c>
      <c r="BM195" s="225">
        <v>100</v>
      </c>
      <c r="BN195" s="225">
        <v>100</v>
      </c>
      <c r="BO195" s="225">
        <v>100</v>
      </c>
      <c r="BP195" s="225">
        <v>100</v>
      </c>
      <c r="BQ195" s="225">
        <v>100</v>
      </c>
      <c r="BR195" s="225">
        <v>100</v>
      </c>
      <c r="BS195" s="617">
        <v>100</v>
      </c>
    </row>
    <row r="196" spans="1:71" ht="15" hidden="1" customHeight="1">
      <c r="A196" s="69"/>
      <c r="B196" s="76" t="s">
        <v>164</v>
      </c>
      <c r="C196" s="616" t="s">
        <v>864</v>
      </c>
      <c r="D196" s="225">
        <v>97</v>
      </c>
      <c r="E196" s="225">
        <v>100</v>
      </c>
      <c r="F196" s="225">
        <v>100</v>
      </c>
      <c r="G196" s="225">
        <v>100</v>
      </c>
      <c r="H196" s="225">
        <v>100</v>
      </c>
      <c r="I196" s="225">
        <v>100</v>
      </c>
      <c r="J196" s="225">
        <v>100</v>
      </c>
      <c r="K196" s="225">
        <v>100</v>
      </c>
      <c r="L196" s="225">
        <v>100</v>
      </c>
      <c r="M196" s="225">
        <v>90</v>
      </c>
      <c r="N196" s="225">
        <v>100</v>
      </c>
      <c r="O196" s="225">
        <v>100</v>
      </c>
      <c r="P196" s="225">
        <v>100</v>
      </c>
      <c r="Q196" s="225">
        <v>81.111111111111114</v>
      </c>
      <c r="R196" s="225">
        <v>100</v>
      </c>
      <c r="S196" s="225">
        <v>100</v>
      </c>
      <c r="T196" s="225">
        <v>100</v>
      </c>
      <c r="U196" s="225">
        <v>100</v>
      </c>
      <c r="V196" s="225">
        <v>100</v>
      </c>
      <c r="W196" s="225">
        <v>100</v>
      </c>
      <c r="X196" s="225">
        <v>80</v>
      </c>
      <c r="Y196" s="617">
        <v>100</v>
      </c>
      <c r="Z196" s="616" t="s">
        <v>865</v>
      </c>
      <c r="AA196" s="225">
        <v>96.1</v>
      </c>
      <c r="AB196" s="225">
        <v>100</v>
      </c>
      <c r="AC196" s="225">
        <v>100</v>
      </c>
      <c r="AD196" s="225">
        <v>100</v>
      </c>
      <c r="AE196" s="225">
        <v>100</v>
      </c>
      <c r="AF196" s="225">
        <v>100</v>
      </c>
      <c r="AG196" s="225">
        <v>100</v>
      </c>
      <c r="AH196" s="225">
        <v>100</v>
      </c>
      <c r="AI196" s="225">
        <v>100</v>
      </c>
      <c r="AJ196" s="225">
        <v>90</v>
      </c>
      <c r="AK196" s="225">
        <v>100</v>
      </c>
      <c r="AL196" s="225">
        <v>100</v>
      </c>
      <c r="AM196" s="225">
        <v>100</v>
      </c>
      <c r="AN196" s="225">
        <v>71.111111111111114</v>
      </c>
      <c r="AO196" s="225">
        <v>100</v>
      </c>
      <c r="AP196" s="225">
        <v>100</v>
      </c>
      <c r="AQ196" s="225">
        <v>100</v>
      </c>
      <c r="AR196" s="225">
        <v>100</v>
      </c>
      <c r="AS196" s="225">
        <v>100</v>
      </c>
      <c r="AT196" s="225">
        <v>100</v>
      </c>
      <c r="AU196" s="225">
        <v>80</v>
      </c>
      <c r="AV196" s="617">
        <v>100</v>
      </c>
      <c r="AW196" s="616" t="s">
        <v>865</v>
      </c>
      <c r="AX196" s="225">
        <v>97.9</v>
      </c>
      <c r="AY196" s="225">
        <v>100</v>
      </c>
      <c r="AZ196" s="225">
        <v>100</v>
      </c>
      <c r="BA196" s="225">
        <v>100</v>
      </c>
      <c r="BB196" s="225">
        <v>100</v>
      </c>
      <c r="BC196" s="225">
        <v>100</v>
      </c>
      <c r="BD196" s="225">
        <v>100</v>
      </c>
      <c r="BE196" s="225">
        <v>100</v>
      </c>
      <c r="BF196" s="225">
        <v>100</v>
      </c>
      <c r="BG196" s="225">
        <v>90</v>
      </c>
      <c r="BH196" s="225">
        <v>100</v>
      </c>
      <c r="BI196" s="225">
        <v>100</v>
      </c>
      <c r="BJ196" s="225">
        <v>100</v>
      </c>
      <c r="BK196" s="225">
        <v>91.111111111111114</v>
      </c>
      <c r="BL196" s="225">
        <v>100</v>
      </c>
      <c r="BM196" s="225">
        <v>100</v>
      </c>
      <c r="BN196" s="225">
        <v>100</v>
      </c>
      <c r="BO196" s="225">
        <v>100</v>
      </c>
      <c r="BP196" s="225">
        <v>100</v>
      </c>
      <c r="BQ196" s="225">
        <v>100</v>
      </c>
      <c r="BR196" s="225">
        <v>80</v>
      </c>
      <c r="BS196" s="617">
        <v>100</v>
      </c>
    </row>
    <row r="197" spans="1:71" ht="15" hidden="1" customHeight="1">
      <c r="A197" s="69"/>
      <c r="B197" s="76" t="s">
        <v>165</v>
      </c>
      <c r="C197" s="616" t="s">
        <v>864</v>
      </c>
      <c r="D197" s="225">
        <v>99</v>
      </c>
      <c r="E197" s="225">
        <v>100</v>
      </c>
      <c r="F197" s="225">
        <v>100</v>
      </c>
      <c r="G197" s="225">
        <v>100</v>
      </c>
      <c r="H197" s="225">
        <v>100</v>
      </c>
      <c r="I197" s="225">
        <v>100</v>
      </c>
      <c r="J197" s="225">
        <v>100</v>
      </c>
      <c r="K197" s="225">
        <v>100</v>
      </c>
      <c r="L197" s="225">
        <v>100</v>
      </c>
      <c r="M197" s="225">
        <v>100</v>
      </c>
      <c r="N197" s="225">
        <v>100</v>
      </c>
      <c r="O197" s="225">
        <v>100</v>
      </c>
      <c r="P197" s="225">
        <v>100</v>
      </c>
      <c r="Q197" s="225">
        <v>88.888888888888886</v>
      </c>
      <c r="R197" s="225">
        <v>100</v>
      </c>
      <c r="S197" s="225">
        <v>100</v>
      </c>
      <c r="T197" s="225">
        <v>100</v>
      </c>
      <c r="U197" s="225">
        <v>100</v>
      </c>
      <c r="V197" s="225">
        <v>100</v>
      </c>
      <c r="W197" s="225">
        <v>100</v>
      </c>
      <c r="X197" s="225">
        <v>100</v>
      </c>
      <c r="Y197" s="617">
        <v>100</v>
      </c>
      <c r="Z197" s="616" t="s">
        <v>865</v>
      </c>
      <c r="AA197" s="225">
        <v>99</v>
      </c>
      <c r="AB197" s="225">
        <v>100</v>
      </c>
      <c r="AC197" s="225">
        <v>100</v>
      </c>
      <c r="AD197" s="225">
        <v>100</v>
      </c>
      <c r="AE197" s="225">
        <v>100</v>
      </c>
      <c r="AF197" s="225">
        <v>100</v>
      </c>
      <c r="AG197" s="225">
        <v>100</v>
      </c>
      <c r="AH197" s="225">
        <v>100</v>
      </c>
      <c r="AI197" s="225">
        <v>100</v>
      </c>
      <c r="AJ197" s="225">
        <v>100</v>
      </c>
      <c r="AK197" s="225">
        <v>100</v>
      </c>
      <c r="AL197" s="225">
        <v>100</v>
      </c>
      <c r="AM197" s="225">
        <v>100</v>
      </c>
      <c r="AN197" s="225">
        <v>88.888888888888886</v>
      </c>
      <c r="AO197" s="225">
        <v>100</v>
      </c>
      <c r="AP197" s="225">
        <v>100</v>
      </c>
      <c r="AQ197" s="225">
        <v>100</v>
      </c>
      <c r="AR197" s="225">
        <v>100</v>
      </c>
      <c r="AS197" s="225">
        <v>100</v>
      </c>
      <c r="AT197" s="225">
        <v>100</v>
      </c>
      <c r="AU197" s="225">
        <v>100</v>
      </c>
      <c r="AV197" s="617">
        <v>100</v>
      </c>
      <c r="AW197" s="616" t="s">
        <v>865</v>
      </c>
      <c r="AX197" s="225">
        <v>99</v>
      </c>
      <c r="AY197" s="225">
        <v>100</v>
      </c>
      <c r="AZ197" s="225">
        <v>100</v>
      </c>
      <c r="BA197" s="225">
        <v>100</v>
      </c>
      <c r="BB197" s="225">
        <v>100</v>
      </c>
      <c r="BC197" s="225">
        <v>100</v>
      </c>
      <c r="BD197" s="225">
        <v>100</v>
      </c>
      <c r="BE197" s="225">
        <v>100</v>
      </c>
      <c r="BF197" s="225">
        <v>100</v>
      </c>
      <c r="BG197" s="225">
        <v>100</v>
      </c>
      <c r="BH197" s="225">
        <v>100</v>
      </c>
      <c r="BI197" s="225">
        <v>100</v>
      </c>
      <c r="BJ197" s="225">
        <v>100</v>
      </c>
      <c r="BK197" s="225">
        <v>88.888888888888886</v>
      </c>
      <c r="BL197" s="225">
        <v>100</v>
      </c>
      <c r="BM197" s="225">
        <v>100</v>
      </c>
      <c r="BN197" s="225">
        <v>100</v>
      </c>
      <c r="BO197" s="225">
        <v>100</v>
      </c>
      <c r="BP197" s="225">
        <v>100</v>
      </c>
      <c r="BQ197" s="225">
        <v>100</v>
      </c>
      <c r="BR197" s="225">
        <v>100</v>
      </c>
      <c r="BS197" s="617">
        <v>100</v>
      </c>
    </row>
    <row r="198" spans="1:71" ht="15" hidden="1" customHeight="1">
      <c r="A198" s="69"/>
      <c r="B198" s="76" t="s">
        <v>166</v>
      </c>
      <c r="C198" s="616" t="s">
        <v>864</v>
      </c>
      <c r="D198" s="225">
        <v>98.3</v>
      </c>
      <c r="E198" s="225">
        <v>100</v>
      </c>
      <c r="F198" s="225">
        <v>100</v>
      </c>
      <c r="G198" s="225">
        <v>100</v>
      </c>
      <c r="H198" s="225">
        <v>100</v>
      </c>
      <c r="I198" s="225">
        <v>100</v>
      </c>
      <c r="J198" s="225">
        <v>100</v>
      </c>
      <c r="K198" s="225">
        <v>100</v>
      </c>
      <c r="L198" s="225">
        <v>100</v>
      </c>
      <c r="M198" s="225">
        <v>100</v>
      </c>
      <c r="N198" s="225">
        <v>100</v>
      </c>
      <c r="O198" s="225">
        <v>100</v>
      </c>
      <c r="P198" s="225">
        <v>100</v>
      </c>
      <c r="Q198" s="225">
        <v>90</v>
      </c>
      <c r="R198" s="225">
        <v>100</v>
      </c>
      <c r="S198" s="225">
        <v>100</v>
      </c>
      <c r="T198" s="225">
        <v>100</v>
      </c>
      <c r="U198" s="225">
        <v>90</v>
      </c>
      <c r="V198" s="225">
        <v>100</v>
      </c>
      <c r="W198" s="225">
        <v>100</v>
      </c>
      <c r="X198" s="225">
        <v>90</v>
      </c>
      <c r="Y198" s="617">
        <v>100</v>
      </c>
      <c r="Z198" s="616" t="s">
        <v>865</v>
      </c>
      <c r="AA198" s="225">
        <v>96.6</v>
      </c>
      <c r="AB198" s="225">
        <v>100</v>
      </c>
      <c r="AC198" s="225">
        <v>100</v>
      </c>
      <c r="AD198" s="225">
        <v>100</v>
      </c>
      <c r="AE198" s="225">
        <v>100</v>
      </c>
      <c r="AF198" s="225">
        <v>100</v>
      </c>
      <c r="AG198" s="225">
        <v>100</v>
      </c>
      <c r="AH198" s="225">
        <v>100</v>
      </c>
      <c r="AI198" s="225">
        <v>100</v>
      </c>
      <c r="AJ198" s="225">
        <v>100</v>
      </c>
      <c r="AK198" s="225">
        <v>100</v>
      </c>
      <c r="AL198" s="225">
        <v>100</v>
      </c>
      <c r="AM198" s="225">
        <v>100</v>
      </c>
      <c r="AN198" s="225">
        <v>80</v>
      </c>
      <c r="AO198" s="225">
        <v>100</v>
      </c>
      <c r="AP198" s="225">
        <v>100</v>
      </c>
      <c r="AQ198" s="225">
        <v>100</v>
      </c>
      <c r="AR198" s="225">
        <v>80</v>
      </c>
      <c r="AS198" s="225">
        <v>100</v>
      </c>
      <c r="AT198" s="225">
        <v>100</v>
      </c>
      <c r="AU198" s="225">
        <v>80</v>
      </c>
      <c r="AV198" s="617">
        <v>100</v>
      </c>
      <c r="AW198" s="616" t="s">
        <v>865</v>
      </c>
      <c r="AX198" s="225">
        <v>100</v>
      </c>
      <c r="AY198" s="225">
        <v>100</v>
      </c>
      <c r="AZ198" s="225">
        <v>100</v>
      </c>
      <c r="BA198" s="225">
        <v>100</v>
      </c>
      <c r="BB198" s="225">
        <v>100</v>
      </c>
      <c r="BC198" s="225">
        <v>100</v>
      </c>
      <c r="BD198" s="225">
        <v>100</v>
      </c>
      <c r="BE198" s="225">
        <v>100</v>
      </c>
      <c r="BF198" s="225">
        <v>100</v>
      </c>
      <c r="BG198" s="225">
        <v>100</v>
      </c>
      <c r="BH198" s="225">
        <v>100</v>
      </c>
      <c r="BI198" s="225">
        <v>100</v>
      </c>
      <c r="BJ198" s="225">
        <v>100</v>
      </c>
      <c r="BK198" s="225">
        <v>100</v>
      </c>
      <c r="BL198" s="225">
        <v>100</v>
      </c>
      <c r="BM198" s="225">
        <v>100</v>
      </c>
      <c r="BN198" s="225">
        <v>100</v>
      </c>
      <c r="BO198" s="225">
        <v>100</v>
      </c>
      <c r="BP198" s="225">
        <v>100</v>
      </c>
      <c r="BQ198" s="225">
        <v>100</v>
      </c>
      <c r="BR198" s="225">
        <v>100</v>
      </c>
      <c r="BS198" s="617">
        <v>100</v>
      </c>
    </row>
    <row r="199" spans="1:71" ht="15" hidden="1" customHeight="1">
      <c r="A199" s="69"/>
      <c r="B199" s="76" t="s">
        <v>167</v>
      </c>
      <c r="C199" s="616" t="s">
        <v>864</v>
      </c>
      <c r="D199" s="225">
        <v>99.5</v>
      </c>
      <c r="E199" s="225">
        <v>100</v>
      </c>
      <c r="F199" s="225">
        <v>100</v>
      </c>
      <c r="G199" s="225">
        <v>100</v>
      </c>
      <c r="H199" s="225">
        <v>100</v>
      </c>
      <c r="I199" s="225">
        <v>100</v>
      </c>
      <c r="J199" s="225">
        <v>100</v>
      </c>
      <c r="K199" s="225">
        <v>100</v>
      </c>
      <c r="L199" s="225">
        <v>100</v>
      </c>
      <c r="M199" s="225">
        <v>100</v>
      </c>
      <c r="N199" s="225">
        <v>90</v>
      </c>
      <c r="O199" s="225">
        <v>100</v>
      </c>
      <c r="P199" s="225">
        <v>100</v>
      </c>
      <c r="Q199" s="225">
        <v>100</v>
      </c>
      <c r="R199" s="225">
        <v>100</v>
      </c>
      <c r="S199" s="225">
        <v>100</v>
      </c>
      <c r="T199" s="225">
        <v>100</v>
      </c>
      <c r="U199" s="225">
        <v>100</v>
      </c>
      <c r="V199" s="225">
        <v>100</v>
      </c>
      <c r="W199" s="225">
        <v>100</v>
      </c>
      <c r="X199" s="225">
        <v>100</v>
      </c>
      <c r="Y199" s="617">
        <v>100</v>
      </c>
      <c r="Z199" s="616" t="s">
        <v>865</v>
      </c>
      <c r="AA199" s="225">
        <v>99.5</v>
      </c>
      <c r="AB199" s="225">
        <v>100</v>
      </c>
      <c r="AC199" s="225">
        <v>100</v>
      </c>
      <c r="AD199" s="225">
        <v>100</v>
      </c>
      <c r="AE199" s="225">
        <v>100</v>
      </c>
      <c r="AF199" s="225">
        <v>100</v>
      </c>
      <c r="AG199" s="225">
        <v>100</v>
      </c>
      <c r="AH199" s="225">
        <v>100</v>
      </c>
      <c r="AI199" s="225">
        <v>100</v>
      </c>
      <c r="AJ199" s="225">
        <v>100</v>
      </c>
      <c r="AK199" s="225">
        <v>90</v>
      </c>
      <c r="AL199" s="225">
        <v>100</v>
      </c>
      <c r="AM199" s="225">
        <v>100</v>
      </c>
      <c r="AN199" s="225">
        <v>100</v>
      </c>
      <c r="AO199" s="225">
        <v>100</v>
      </c>
      <c r="AP199" s="225">
        <v>100</v>
      </c>
      <c r="AQ199" s="225">
        <v>100</v>
      </c>
      <c r="AR199" s="225">
        <v>100</v>
      </c>
      <c r="AS199" s="225">
        <v>100</v>
      </c>
      <c r="AT199" s="225">
        <v>100</v>
      </c>
      <c r="AU199" s="225">
        <v>100</v>
      </c>
      <c r="AV199" s="617">
        <v>100</v>
      </c>
      <c r="AW199" s="616" t="s">
        <v>865</v>
      </c>
      <c r="AX199" s="225">
        <v>99.5</v>
      </c>
      <c r="AY199" s="225">
        <v>100</v>
      </c>
      <c r="AZ199" s="225">
        <v>100</v>
      </c>
      <c r="BA199" s="225">
        <v>100</v>
      </c>
      <c r="BB199" s="225">
        <v>100</v>
      </c>
      <c r="BC199" s="225">
        <v>100</v>
      </c>
      <c r="BD199" s="225">
        <v>100</v>
      </c>
      <c r="BE199" s="225">
        <v>100</v>
      </c>
      <c r="BF199" s="225">
        <v>100</v>
      </c>
      <c r="BG199" s="225">
        <v>100</v>
      </c>
      <c r="BH199" s="225">
        <v>90</v>
      </c>
      <c r="BI199" s="225">
        <v>100</v>
      </c>
      <c r="BJ199" s="225">
        <v>100</v>
      </c>
      <c r="BK199" s="225">
        <v>100</v>
      </c>
      <c r="BL199" s="225">
        <v>100</v>
      </c>
      <c r="BM199" s="225">
        <v>100</v>
      </c>
      <c r="BN199" s="225">
        <v>100</v>
      </c>
      <c r="BO199" s="225">
        <v>100</v>
      </c>
      <c r="BP199" s="225">
        <v>100</v>
      </c>
      <c r="BQ199" s="225">
        <v>100</v>
      </c>
      <c r="BR199" s="225">
        <v>100</v>
      </c>
      <c r="BS199" s="617">
        <v>100</v>
      </c>
    </row>
    <row r="200" spans="1:71" ht="15" hidden="1" customHeight="1">
      <c r="A200" s="69"/>
      <c r="B200" s="76" t="s">
        <v>168</v>
      </c>
      <c r="C200" s="616" t="s">
        <v>864</v>
      </c>
      <c r="D200" s="225">
        <v>99.5</v>
      </c>
      <c r="E200" s="225">
        <v>100</v>
      </c>
      <c r="F200" s="225">
        <v>100</v>
      </c>
      <c r="G200" s="225">
        <v>100</v>
      </c>
      <c r="H200" s="225">
        <v>100</v>
      </c>
      <c r="I200" s="225">
        <v>100</v>
      </c>
      <c r="J200" s="225">
        <v>100</v>
      </c>
      <c r="K200" s="225">
        <v>100</v>
      </c>
      <c r="L200" s="225">
        <v>100</v>
      </c>
      <c r="M200" s="225">
        <v>90</v>
      </c>
      <c r="N200" s="225">
        <v>100</v>
      </c>
      <c r="O200" s="225">
        <v>100</v>
      </c>
      <c r="P200" s="225">
        <v>100</v>
      </c>
      <c r="Q200" s="225">
        <v>100</v>
      </c>
      <c r="R200" s="225">
        <v>100</v>
      </c>
      <c r="S200" s="225">
        <v>100</v>
      </c>
      <c r="T200" s="225">
        <v>100</v>
      </c>
      <c r="U200" s="225">
        <v>100</v>
      </c>
      <c r="V200" s="225">
        <v>100</v>
      </c>
      <c r="W200" s="225">
        <v>100</v>
      </c>
      <c r="X200" s="225">
        <v>100</v>
      </c>
      <c r="Y200" s="617">
        <v>100</v>
      </c>
      <c r="Z200" s="616" t="s">
        <v>865</v>
      </c>
      <c r="AA200" s="225">
        <v>99.5</v>
      </c>
      <c r="AB200" s="225">
        <v>100</v>
      </c>
      <c r="AC200" s="225">
        <v>100</v>
      </c>
      <c r="AD200" s="225">
        <v>100</v>
      </c>
      <c r="AE200" s="225">
        <v>100</v>
      </c>
      <c r="AF200" s="225">
        <v>100</v>
      </c>
      <c r="AG200" s="225">
        <v>100</v>
      </c>
      <c r="AH200" s="225">
        <v>100</v>
      </c>
      <c r="AI200" s="225">
        <v>100</v>
      </c>
      <c r="AJ200" s="225">
        <v>90</v>
      </c>
      <c r="AK200" s="225">
        <v>100</v>
      </c>
      <c r="AL200" s="225">
        <v>100</v>
      </c>
      <c r="AM200" s="225">
        <v>100</v>
      </c>
      <c r="AN200" s="225">
        <v>100</v>
      </c>
      <c r="AO200" s="225">
        <v>100</v>
      </c>
      <c r="AP200" s="225">
        <v>100</v>
      </c>
      <c r="AQ200" s="225">
        <v>100</v>
      </c>
      <c r="AR200" s="225">
        <v>100</v>
      </c>
      <c r="AS200" s="225">
        <v>100</v>
      </c>
      <c r="AT200" s="225">
        <v>100</v>
      </c>
      <c r="AU200" s="225">
        <v>100</v>
      </c>
      <c r="AV200" s="617">
        <v>100</v>
      </c>
      <c r="AW200" s="616" t="s">
        <v>865</v>
      </c>
      <c r="AX200" s="225">
        <v>99.5</v>
      </c>
      <c r="AY200" s="225">
        <v>100</v>
      </c>
      <c r="AZ200" s="225">
        <v>100</v>
      </c>
      <c r="BA200" s="225">
        <v>100</v>
      </c>
      <c r="BB200" s="225">
        <v>100</v>
      </c>
      <c r="BC200" s="225">
        <v>100</v>
      </c>
      <c r="BD200" s="225">
        <v>100</v>
      </c>
      <c r="BE200" s="225">
        <v>100</v>
      </c>
      <c r="BF200" s="225">
        <v>100</v>
      </c>
      <c r="BG200" s="225">
        <v>90</v>
      </c>
      <c r="BH200" s="225">
        <v>100</v>
      </c>
      <c r="BI200" s="225">
        <v>100</v>
      </c>
      <c r="BJ200" s="225">
        <v>100</v>
      </c>
      <c r="BK200" s="225">
        <v>100</v>
      </c>
      <c r="BL200" s="225">
        <v>100</v>
      </c>
      <c r="BM200" s="225">
        <v>100</v>
      </c>
      <c r="BN200" s="225">
        <v>100</v>
      </c>
      <c r="BO200" s="225">
        <v>100</v>
      </c>
      <c r="BP200" s="225">
        <v>100</v>
      </c>
      <c r="BQ200" s="225">
        <v>100</v>
      </c>
      <c r="BR200" s="225">
        <v>100</v>
      </c>
      <c r="BS200" s="617">
        <v>100</v>
      </c>
    </row>
    <row r="201" spans="1:71" ht="15" hidden="1" customHeight="1">
      <c r="A201" s="69"/>
      <c r="B201" s="76" t="s">
        <v>169</v>
      </c>
      <c r="C201" s="616" t="s">
        <v>864</v>
      </c>
      <c r="D201" s="225">
        <v>100</v>
      </c>
      <c r="E201" s="225">
        <v>100</v>
      </c>
      <c r="F201" s="225">
        <v>100</v>
      </c>
      <c r="G201" s="225">
        <v>100</v>
      </c>
      <c r="H201" s="225">
        <v>100</v>
      </c>
      <c r="I201" s="225">
        <v>100</v>
      </c>
      <c r="J201" s="225">
        <v>100</v>
      </c>
      <c r="K201" s="225">
        <v>100</v>
      </c>
      <c r="L201" s="225">
        <v>100</v>
      </c>
      <c r="M201" s="225">
        <v>100</v>
      </c>
      <c r="N201" s="225">
        <v>100</v>
      </c>
      <c r="O201" s="225">
        <v>100</v>
      </c>
      <c r="P201" s="225">
        <v>100</v>
      </c>
      <c r="Q201" s="225">
        <v>100</v>
      </c>
      <c r="R201" s="225">
        <v>100</v>
      </c>
      <c r="S201" s="225">
        <v>100</v>
      </c>
      <c r="T201" s="225">
        <v>100</v>
      </c>
      <c r="U201" s="225">
        <v>100</v>
      </c>
      <c r="V201" s="225">
        <v>100</v>
      </c>
      <c r="W201" s="225">
        <v>100</v>
      </c>
      <c r="X201" s="225">
        <v>100</v>
      </c>
      <c r="Y201" s="617">
        <v>100</v>
      </c>
      <c r="Z201" s="616" t="s">
        <v>865</v>
      </c>
      <c r="AA201" s="225">
        <v>100</v>
      </c>
      <c r="AB201" s="225">
        <v>100</v>
      </c>
      <c r="AC201" s="225">
        <v>100</v>
      </c>
      <c r="AD201" s="225">
        <v>100</v>
      </c>
      <c r="AE201" s="225">
        <v>100</v>
      </c>
      <c r="AF201" s="225">
        <v>100</v>
      </c>
      <c r="AG201" s="225">
        <v>100</v>
      </c>
      <c r="AH201" s="225">
        <v>100</v>
      </c>
      <c r="AI201" s="225">
        <v>100</v>
      </c>
      <c r="AJ201" s="225">
        <v>100</v>
      </c>
      <c r="AK201" s="225">
        <v>100</v>
      </c>
      <c r="AL201" s="225">
        <v>100</v>
      </c>
      <c r="AM201" s="225">
        <v>100</v>
      </c>
      <c r="AN201" s="225">
        <v>100</v>
      </c>
      <c r="AO201" s="225">
        <v>100</v>
      </c>
      <c r="AP201" s="225">
        <v>100</v>
      </c>
      <c r="AQ201" s="225">
        <v>100</v>
      </c>
      <c r="AR201" s="225">
        <v>100</v>
      </c>
      <c r="AS201" s="225">
        <v>100</v>
      </c>
      <c r="AT201" s="225">
        <v>100</v>
      </c>
      <c r="AU201" s="225">
        <v>100</v>
      </c>
      <c r="AV201" s="617">
        <v>100</v>
      </c>
      <c r="AW201" s="616" t="s">
        <v>865</v>
      </c>
      <c r="AX201" s="225">
        <v>100</v>
      </c>
      <c r="AY201" s="225">
        <v>100</v>
      </c>
      <c r="AZ201" s="225">
        <v>100</v>
      </c>
      <c r="BA201" s="225">
        <v>100</v>
      </c>
      <c r="BB201" s="225">
        <v>100</v>
      </c>
      <c r="BC201" s="225">
        <v>100</v>
      </c>
      <c r="BD201" s="225">
        <v>100</v>
      </c>
      <c r="BE201" s="225">
        <v>100</v>
      </c>
      <c r="BF201" s="225">
        <v>100</v>
      </c>
      <c r="BG201" s="225">
        <v>100</v>
      </c>
      <c r="BH201" s="225">
        <v>100</v>
      </c>
      <c r="BI201" s="225">
        <v>100</v>
      </c>
      <c r="BJ201" s="225">
        <v>100</v>
      </c>
      <c r="BK201" s="225">
        <v>100</v>
      </c>
      <c r="BL201" s="225">
        <v>100</v>
      </c>
      <c r="BM201" s="225">
        <v>100</v>
      </c>
      <c r="BN201" s="225">
        <v>100</v>
      </c>
      <c r="BO201" s="225">
        <v>100</v>
      </c>
      <c r="BP201" s="225">
        <v>100</v>
      </c>
      <c r="BQ201" s="225">
        <v>100</v>
      </c>
      <c r="BR201" s="225">
        <v>100</v>
      </c>
      <c r="BS201" s="617">
        <v>100</v>
      </c>
    </row>
    <row r="202" spans="1:71" ht="15" hidden="1" customHeight="1">
      <c r="A202" s="69"/>
      <c r="B202" s="76" t="s">
        <v>170</v>
      </c>
      <c r="C202" s="616" t="s">
        <v>864</v>
      </c>
      <c r="D202" s="225">
        <v>99.6</v>
      </c>
      <c r="E202" s="225">
        <v>100</v>
      </c>
      <c r="F202" s="225">
        <v>100</v>
      </c>
      <c r="G202" s="225">
        <v>100</v>
      </c>
      <c r="H202" s="225">
        <v>100</v>
      </c>
      <c r="I202" s="225">
        <v>100</v>
      </c>
      <c r="J202" s="225">
        <v>100</v>
      </c>
      <c r="K202" s="225">
        <v>100</v>
      </c>
      <c r="L202" s="225">
        <v>100</v>
      </c>
      <c r="M202" s="225">
        <v>100</v>
      </c>
      <c r="N202" s="225">
        <v>100</v>
      </c>
      <c r="O202" s="225">
        <v>100</v>
      </c>
      <c r="P202" s="225">
        <v>100</v>
      </c>
      <c r="Q202" s="225">
        <v>100</v>
      </c>
      <c r="R202" s="225">
        <v>100</v>
      </c>
      <c r="S202" s="225">
        <v>100</v>
      </c>
      <c r="T202" s="225">
        <v>100</v>
      </c>
      <c r="U202" s="225">
        <v>100</v>
      </c>
      <c r="V202" s="225">
        <v>100</v>
      </c>
      <c r="W202" s="225">
        <v>100</v>
      </c>
      <c r="X202" s="225">
        <v>90</v>
      </c>
      <c r="Y202" s="617">
        <v>100</v>
      </c>
      <c r="Z202" s="616" t="s">
        <v>865</v>
      </c>
      <c r="AA202" s="225">
        <v>99.2</v>
      </c>
      <c r="AB202" s="225">
        <v>100</v>
      </c>
      <c r="AC202" s="225">
        <v>100</v>
      </c>
      <c r="AD202" s="225">
        <v>100</v>
      </c>
      <c r="AE202" s="225">
        <v>100</v>
      </c>
      <c r="AF202" s="225">
        <v>100</v>
      </c>
      <c r="AG202" s="225">
        <v>100</v>
      </c>
      <c r="AH202" s="225">
        <v>100</v>
      </c>
      <c r="AI202" s="225">
        <v>100</v>
      </c>
      <c r="AJ202" s="225">
        <v>100</v>
      </c>
      <c r="AK202" s="225">
        <v>100</v>
      </c>
      <c r="AL202" s="225">
        <v>100</v>
      </c>
      <c r="AM202" s="225">
        <v>100</v>
      </c>
      <c r="AN202" s="225">
        <v>100</v>
      </c>
      <c r="AO202" s="225">
        <v>100</v>
      </c>
      <c r="AP202" s="225">
        <v>100</v>
      </c>
      <c r="AQ202" s="225">
        <v>100</v>
      </c>
      <c r="AR202" s="225">
        <v>100</v>
      </c>
      <c r="AS202" s="225">
        <v>100</v>
      </c>
      <c r="AT202" s="225">
        <v>100</v>
      </c>
      <c r="AU202" s="225">
        <v>80</v>
      </c>
      <c r="AV202" s="617">
        <v>100</v>
      </c>
      <c r="AW202" s="616" t="s">
        <v>865</v>
      </c>
      <c r="AX202" s="225">
        <v>100</v>
      </c>
      <c r="AY202" s="225">
        <v>100</v>
      </c>
      <c r="AZ202" s="225">
        <v>100</v>
      </c>
      <c r="BA202" s="225">
        <v>100</v>
      </c>
      <c r="BB202" s="225">
        <v>100</v>
      </c>
      <c r="BC202" s="225">
        <v>100</v>
      </c>
      <c r="BD202" s="225">
        <v>100</v>
      </c>
      <c r="BE202" s="225">
        <v>100</v>
      </c>
      <c r="BF202" s="225">
        <v>100</v>
      </c>
      <c r="BG202" s="225">
        <v>100</v>
      </c>
      <c r="BH202" s="225">
        <v>100</v>
      </c>
      <c r="BI202" s="225">
        <v>100</v>
      </c>
      <c r="BJ202" s="225">
        <v>100</v>
      </c>
      <c r="BK202" s="225">
        <v>100</v>
      </c>
      <c r="BL202" s="225">
        <v>100</v>
      </c>
      <c r="BM202" s="225">
        <v>100</v>
      </c>
      <c r="BN202" s="225">
        <v>100</v>
      </c>
      <c r="BO202" s="225">
        <v>100</v>
      </c>
      <c r="BP202" s="225">
        <v>100</v>
      </c>
      <c r="BQ202" s="225">
        <v>100</v>
      </c>
      <c r="BR202" s="225">
        <v>100</v>
      </c>
      <c r="BS202" s="617">
        <v>100</v>
      </c>
    </row>
    <row r="203" spans="1:71" ht="15" hidden="1" customHeight="1">
      <c r="A203" s="69"/>
      <c r="B203" s="76" t="s">
        <v>171</v>
      </c>
      <c r="C203" s="616" t="s">
        <v>864</v>
      </c>
      <c r="D203" s="225">
        <v>98.2</v>
      </c>
      <c r="E203" s="225">
        <v>100</v>
      </c>
      <c r="F203" s="225">
        <v>100</v>
      </c>
      <c r="G203" s="225">
        <v>100</v>
      </c>
      <c r="H203" s="225">
        <v>100</v>
      </c>
      <c r="I203" s="225">
        <v>100</v>
      </c>
      <c r="J203" s="225">
        <v>100</v>
      </c>
      <c r="K203" s="225">
        <v>100</v>
      </c>
      <c r="L203" s="225">
        <v>100</v>
      </c>
      <c r="M203" s="225">
        <v>100</v>
      </c>
      <c r="N203" s="225">
        <v>100</v>
      </c>
      <c r="O203" s="225">
        <v>100</v>
      </c>
      <c r="P203" s="225">
        <v>100</v>
      </c>
      <c r="Q203" s="225">
        <v>84.444444444444443</v>
      </c>
      <c r="R203" s="225">
        <v>100</v>
      </c>
      <c r="S203" s="225">
        <v>100</v>
      </c>
      <c r="T203" s="225">
        <v>100</v>
      </c>
      <c r="U203" s="225">
        <v>100</v>
      </c>
      <c r="V203" s="225">
        <v>100</v>
      </c>
      <c r="W203" s="225">
        <v>100</v>
      </c>
      <c r="X203" s="225">
        <v>90</v>
      </c>
      <c r="Y203" s="617">
        <v>100</v>
      </c>
      <c r="Z203" s="616" t="s">
        <v>865</v>
      </c>
      <c r="AA203" s="225">
        <v>99</v>
      </c>
      <c r="AB203" s="225">
        <v>100</v>
      </c>
      <c r="AC203" s="225">
        <v>100</v>
      </c>
      <c r="AD203" s="225">
        <v>100</v>
      </c>
      <c r="AE203" s="225">
        <v>100</v>
      </c>
      <c r="AF203" s="225">
        <v>100</v>
      </c>
      <c r="AG203" s="225">
        <v>100</v>
      </c>
      <c r="AH203" s="225">
        <v>100</v>
      </c>
      <c r="AI203" s="225">
        <v>100</v>
      </c>
      <c r="AJ203" s="225">
        <v>100</v>
      </c>
      <c r="AK203" s="225">
        <v>100</v>
      </c>
      <c r="AL203" s="225">
        <v>100</v>
      </c>
      <c r="AM203" s="225">
        <v>100</v>
      </c>
      <c r="AN203" s="225">
        <v>88.888888888888886</v>
      </c>
      <c r="AO203" s="225">
        <v>100</v>
      </c>
      <c r="AP203" s="225">
        <v>100</v>
      </c>
      <c r="AQ203" s="225">
        <v>100</v>
      </c>
      <c r="AR203" s="225">
        <v>100</v>
      </c>
      <c r="AS203" s="225">
        <v>100</v>
      </c>
      <c r="AT203" s="225">
        <v>100</v>
      </c>
      <c r="AU203" s="225">
        <v>100</v>
      </c>
      <c r="AV203" s="617">
        <v>100</v>
      </c>
      <c r="AW203" s="616" t="s">
        <v>865</v>
      </c>
      <c r="AX203" s="225">
        <v>97.4</v>
      </c>
      <c r="AY203" s="225">
        <v>100</v>
      </c>
      <c r="AZ203" s="225">
        <v>100</v>
      </c>
      <c r="BA203" s="225">
        <v>100</v>
      </c>
      <c r="BB203" s="225">
        <v>100</v>
      </c>
      <c r="BC203" s="225">
        <v>100</v>
      </c>
      <c r="BD203" s="225">
        <v>100</v>
      </c>
      <c r="BE203" s="225">
        <v>100</v>
      </c>
      <c r="BF203" s="225">
        <v>100</v>
      </c>
      <c r="BG203" s="225">
        <v>100</v>
      </c>
      <c r="BH203" s="225">
        <v>100</v>
      </c>
      <c r="BI203" s="225">
        <v>100</v>
      </c>
      <c r="BJ203" s="225">
        <v>100</v>
      </c>
      <c r="BK203" s="225">
        <v>80</v>
      </c>
      <c r="BL203" s="225">
        <v>100</v>
      </c>
      <c r="BM203" s="225">
        <v>100</v>
      </c>
      <c r="BN203" s="225">
        <v>100</v>
      </c>
      <c r="BO203" s="225">
        <v>100</v>
      </c>
      <c r="BP203" s="225">
        <v>100</v>
      </c>
      <c r="BQ203" s="225">
        <v>100</v>
      </c>
      <c r="BR203" s="225">
        <v>80</v>
      </c>
      <c r="BS203" s="617">
        <v>100</v>
      </c>
    </row>
    <row r="204" spans="1:71" ht="15" hidden="1" customHeight="1">
      <c r="A204" s="69"/>
      <c r="B204" s="76" t="s">
        <v>172</v>
      </c>
      <c r="C204" s="616" t="s">
        <v>864</v>
      </c>
      <c r="D204" s="225">
        <v>97.9</v>
      </c>
      <c r="E204" s="225">
        <v>100</v>
      </c>
      <c r="F204" s="225">
        <v>100</v>
      </c>
      <c r="G204" s="225">
        <v>100</v>
      </c>
      <c r="H204" s="225">
        <v>100</v>
      </c>
      <c r="I204" s="225">
        <v>100</v>
      </c>
      <c r="J204" s="225">
        <v>100</v>
      </c>
      <c r="K204" s="225">
        <v>100</v>
      </c>
      <c r="L204" s="225">
        <v>100</v>
      </c>
      <c r="M204" s="225">
        <v>100</v>
      </c>
      <c r="N204" s="225">
        <v>100</v>
      </c>
      <c r="O204" s="225">
        <v>100</v>
      </c>
      <c r="P204" s="225">
        <v>100</v>
      </c>
      <c r="Q204" s="225">
        <v>85.555555555555557</v>
      </c>
      <c r="R204" s="225">
        <v>100</v>
      </c>
      <c r="S204" s="225">
        <v>100</v>
      </c>
      <c r="T204" s="225">
        <v>100</v>
      </c>
      <c r="U204" s="225">
        <v>100</v>
      </c>
      <c r="V204" s="225">
        <v>100</v>
      </c>
      <c r="W204" s="225">
        <v>100</v>
      </c>
      <c r="X204" s="225">
        <v>80</v>
      </c>
      <c r="Y204" s="617">
        <v>100</v>
      </c>
      <c r="Z204" s="616" t="s">
        <v>865</v>
      </c>
      <c r="AA204" s="225">
        <v>100</v>
      </c>
      <c r="AB204" s="225">
        <v>100</v>
      </c>
      <c r="AC204" s="225">
        <v>100</v>
      </c>
      <c r="AD204" s="225">
        <v>100</v>
      </c>
      <c r="AE204" s="225">
        <v>100</v>
      </c>
      <c r="AF204" s="225">
        <v>100</v>
      </c>
      <c r="AG204" s="225">
        <v>100</v>
      </c>
      <c r="AH204" s="225">
        <v>100</v>
      </c>
      <c r="AI204" s="225">
        <v>100</v>
      </c>
      <c r="AJ204" s="225">
        <v>100</v>
      </c>
      <c r="AK204" s="225">
        <v>100</v>
      </c>
      <c r="AL204" s="225">
        <v>100</v>
      </c>
      <c r="AM204" s="225">
        <v>100</v>
      </c>
      <c r="AN204" s="225">
        <v>100</v>
      </c>
      <c r="AO204" s="225">
        <v>100</v>
      </c>
      <c r="AP204" s="225">
        <v>100</v>
      </c>
      <c r="AQ204" s="225">
        <v>100</v>
      </c>
      <c r="AR204" s="225">
        <v>100</v>
      </c>
      <c r="AS204" s="225">
        <v>100</v>
      </c>
      <c r="AT204" s="225">
        <v>100</v>
      </c>
      <c r="AU204" s="225">
        <v>100</v>
      </c>
      <c r="AV204" s="617">
        <v>100</v>
      </c>
      <c r="AW204" s="616" t="s">
        <v>865</v>
      </c>
      <c r="AX204" s="225">
        <v>95.8</v>
      </c>
      <c r="AY204" s="225">
        <v>100</v>
      </c>
      <c r="AZ204" s="225">
        <v>100</v>
      </c>
      <c r="BA204" s="225">
        <v>100</v>
      </c>
      <c r="BB204" s="225">
        <v>100</v>
      </c>
      <c r="BC204" s="225">
        <v>100</v>
      </c>
      <c r="BD204" s="225">
        <v>100</v>
      </c>
      <c r="BE204" s="225">
        <v>100</v>
      </c>
      <c r="BF204" s="225">
        <v>100</v>
      </c>
      <c r="BG204" s="225">
        <v>100</v>
      </c>
      <c r="BH204" s="225">
        <v>100</v>
      </c>
      <c r="BI204" s="225">
        <v>100</v>
      </c>
      <c r="BJ204" s="225">
        <v>100</v>
      </c>
      <c r="BK204" s="225">
        <v>71.111111111111114</v>
      </c>
      <c r="BL204" s="225">
        <v>100</v>
      </c>
      <c r="BM204" s="225">
        <v>100</v>
      </c>
      <c r="BN204" s="225">
        <v>100</v>
      </c>
      <c r="BO204" s="225">
        <v>100</v>
      </c>
      <c r="BP204" s="225">
        <v>100</v>
      </c>
      <c r="BQ204" s="225">
        <v>100</v>
      </c>
      <c r="BR204" s="225">
        <v>60</v>
      </c>
      <c r="BS204" s="617">
        <v>100</v>
      </c>
    </row>
    <row r="205" spans="1:71" ht="15" hidden="1" customHeight="1">
      <c r="A205" s="69"/>
      <c r="B205" s="76" t="s">
        <v>173</v>
      </c>
      <c r="C205" s="616" t="s">
        <v>864</v>
      </c>
      <c r="D205" s="225">
        <v>98.5</v>
      </c>
      <c r="E205" s="225">
        <v>100</v>
      </c>
      <c r="F205" s="225">
        <v>100</v>
      </c>
      <c r="G205" s="225">
        <v>100</v>
      </c>
      <c r="H205" s="225">
        <v>100</v>
      </c>
      <c r="I205" s="225">
        <v>100</v>
      </c>
      <c r="J205" s="225">
        <v>100</v>
      </c>
      <c r="K205" s="225">
        <v>100</v>
      </c>
      <c r="L205" s="225">
        <v>100</v>
      </c>
      <c r="M205" s="225">
        <v>100</v>
      </c>
      <c r="N205" s="225">
        <v>100</v>
      </c>
      <c r="O205" s="225">
        <v>100</v>
      </c>
      <c r="P205" s="225">
        <v>100</v>
      </c>
      <c r="Q205" s="225">
        <v>88.888888888888886</v>
      </c>
      <c r="R205" s="225">
        <v>100</v>
      </c>
      <c r="S205" s="225">
        <v>100</v>
      </c>
      <c r="T205" s="225">
        <v>100</v>
      </c>
      <c r="U205" s="225">
        <v>100</v>
      </c>
      <c r="V205" s="225">
        <v>100</v>
      </c>
      <c r="W205" s="225">
        <v>100</v>
      </c>
      <c r="X205" s="225">
        <v>100</v>
      </c>
      <c r="Y205" s="617">
        <v>90</v>
      </c>
      <c r="Z205" s="616" t="s">
        <v>865</v>
      </c>
      <c r="AA205" s="225">
        <v>97</v>
      </c>
      <c r="AB205" s="225">
        <v>100</v>
      </c>
      <c r="AC205" s="225">
        <v>100</v>
      </c>
      <c r="AD205" s="225">
        <v>100</v>
      </c>
      <c r="AE205" s="225">
        <v>100</v>
      </c>
      <c r="AF205" s="225">
        <v>100</v>
      </c>
      <c r="AG205" s="225">
        <v>100</v>
      </c>
      <c r="AH205" s="225">
        <v>100</v>
      </c>
      <c r="AI205" s="225">
        <v>100</v>
      </c>
      <c r="AJ205" s="225">
        <v>100</v>
      </c>
      <c r="AK205" s="225">
        <v>100</v>
      </c>
      <c r="AL205" s="225">
        <v>100</v>
      </c>
      <c r="AM205" s="225">
        <v>100</v>
      </c>
      <c r="AN205" s="225">
        <v>77.777777777777786</v>
      </c>
      <c r="AO205" s="225">
        <v>100</v>
      </c>
      <c r="AP205" s="225">
        <v>100</v>
      </c>
      <c r="AQ205" s="225">
        <v>100</v>
      </c>
      <c r="AR205" s="225">
        <v>100</v>
      </c>
      <c r="AS205" s="225">
        <v>100</v>
      </c>
      <c r="AT205" s="225">
        <v>100</v>
      </c>
      <c r="AU205" s="225">
        <v>100</v>
      </c>
      <c r="AV205" s="617">
        <v>80</v>
      </c>
      <c r="AW205" s="616" t="s">
        <v>865</v>
      </c>
      <c r="AX205" s="225">
        <v>100</v>
      </c>
      <c r="AY205" s="225">
        <v>100</v>
      </c>
      <c r="AZ205" s="225">
        <v>100</v>
      </c>
      <c r="BA205" s="225">
        <v>100</v>
      </c>
      <c r="BB205" s="225">
        <v>100</v>
      </c>
      <c r="BC205" s="225">
        <v>100</v>
      </c>
      <c r="BD205" s="225">
        <v>100</v>
      </c>
      <c r="BE205" s="225">
        <v>100</v>
      </c>
      <c r="BF205" s="225">
        <v>100</v>
      </c>
      <c r="BG205" s="225">
        <v>100</v>
      </c>
      <c r="BH205" s="225">
        <v>100</v>
      </c>
      <c r="BI205" s="225">
        <v>100</v>
      </c>
      <c r="BJ205" s="225">
        <v>100</v>
      </c>
      <c r="BK205" s="225">
        <v>100</v>
      </c>
      <c r="BL205" s="225">
        <v>100</v>
      </c>
      <c r="BM205" s="225">
        <v>100</v>
      </c>
      <c r="BN205" s="225">
        <v>100</v>
      </c>
      <c r="BO205" s="225">
        <v>100</v>
      </c>
      <c r="BP205" s="225">
        <v>100</v>
      </c>
      <c r="BQ205" s="225">
        <v>100</v>
      </c>
      <c r="BR205" s="225">
        <v>100</v>
      </c>
      <c r="BS205" s="617">
        <v>100</v>
      </c>
    </row>
    <row r="206" spans="1:71" ht="15" hidden="1" customHeight="1">
      <c r="A206" s="69"/>
      <c r="B206" s="76" t="s">
        <v>174</v>
      </c>
      <c r="C206" s="616" t="s">
        <v>864</v>
      </c>
      <c r="D206" s="225">
        <v>98.3</v>
      </c>
      <c r="E206" s="225">
        <v>100</v>
      </c>
      <c r="F206" s="225">
        <v>100</v>
      </c>
      <c r="G206" s="225">
        <v>100</v>
      </c>
      <c r="H206" s="225">
        <v>100</v>
      </c>
      <c r="I206" s="225">
        <v>100</v>
      </c>
      <c r="J206" s="225">
        <v>100</v>
      </c>
      <c r="K206" s="225">
        <v>100</v>
      </c>
      <c r="L206" s="225">
        <v>100</v>
      </c>
      <c r="M206" s="225">
        <v>100</v>
      </c>
      <c r="N206" s="225">
        <v>100</v>
      </c>
      <c r="O206" s="225">
        <v>100</v>
      </c>
      <c r="P206" s="225">
        <v>100</v>
      </c>
      <c r="Q206" s="225">
        <v>85.555555555555557</v>
      </c>
      <c r="R206" s="225">
        <v>100</v>
      </c>
      <c r="S206" s="225">
        <v>100</v>
      </c>
      <c r="T206" s="225">
        <v>100</v>
      </c>
      <c r="U206" s="225">
        <v>100</v>
      </c>
      <c r="V206" s="225">
        <v>100</v>
      </c>
      <c r="W206" s="225">
        <v>100</v>
      </c>
      <c r="X206" s="225">
        <v>90</v>
      </c>
      <c r="Y206" s="617">
        <v>100</v>
      </c>
      <c r="Z206" s="616" t="s">
        <v>865</v>
      </c>
      <c r="AA206" s="225">
        <v>97.6</v>
      </c>
      <c r="AB206" s="225">
        <v>100</v>
      </c>
      <c r="AC206" s="225">
        <v>100</v>
      </c>
      <c r="AD206" s="225">
        <v>100</v>
      </c>
      <c r="AE206" s="225">
        <v>100</v>
      </c>
      <c r="AF206" s="225">
        <v>100</v>
      </c>
      <c r="AG206" s="225">
        <v>100</v>
      </c>
      <c r="AH206" s="225">
        <v>100</v>
      </c>
      <c r="AI206" s="225">
        <v>100</v>
      </c>
      <c r="AJ206" s="225">
        <v>100</v>
      </c>
      <c r="AK206" s="225">
        <v>100</v>
      </c>
      <c r="AL206" s="225">
        <v>100</v>
      </c>
      <c r="AM206" s="225">
        <v>100</v>
      </c>
      <c r="AN206" s="225">
        <v>82.222222222222214</v>
      </c>
      <c r="AO206" s="225">
        <v>100</v>
      </c>
      <c r="AP206" s="225">
        <v>100</v>
      </c>
      <c r="AQ206" s="225">
        <v>100</v>
      </c>
      <c r="AR206" s="225">
        <v>100</v>
      </c>
      <c r="AS206" s="225">
        <v>100</v>
      </c>
      <c r="AT206" s="225">
        <v>100</v>
      </c>
      <c r="AU206" s="225">
        <v>80</v>
      </c>
      <c r="AV206" s="617">
        <v>100</v>
      </c>
      <c r="AW206" s="616" t="s">
        <v>865</v>
      </c>
      <c r="AX206" s="225">
        <v>99</v>
      </c>
      <c r="AY206" s="225">
        <v>100</v>
      </c>
      <c r="AZ206" s="225">
        <v>100</v>
      </c>
      <c r="BA206" s="225">
        <v>100</v>
      </c>
      <c r="BB206" s="225">
        <v>100</v>
      </c>
      <c r="BC206" s="225">
        <v>100</v>
      </c>
      <c r="BD206" s="225">
        <v>100</v>
      </c>
      <c r="BE206" s="225">
        <v>100</v>
      </c>
      <c r="BF206" s="225">
        <v>100</v>
      </c>
      <c r="BG206" s="225">
        <v>100</v>
      </c>
      <c r="BH206" s="225">
        <v>100</v>
      </c>
      <c r="BI206" s="225">
        <v>100</v>
      </c>
      <c r="BJ206" s="225">
        <v>100</v>
      </c>
      <c r="BK206" s="225">
        <v>88.888888888888886</v>
      </c>
      <c r="BL206" s="225">
        <v>100</v>
      </c>
      <c r="BM206" s="225">
        <v>100</v>
      </c>
      <c r="BN206" s="225">
        <v>100</v>
      </c>
      <c r="BO206" s="225">
        <v>100</v>
      </c>
      <c r="BP206" s="225">
        <v>100</v>
      </c>
      <c r="BQ206" s="225">
        <v>100</v>
      </c>
      <c r="BR206" s="225">
        <v>100</v>
      </c>
      <c r="BS206" s="617">
        <v>100</v>
      </c>
    </row>
    <row r="207" spans="1:71" ht="15" hidden="1" customHeight="1">
      <c r="A207" s="69"/>
      <c r="B207" s="76" t="s">
        <v>175</v>
      </c>
      <c r="C207" s="616" t="s">
        <v>864</v>
      </c>
      <c r="D207" s="225">
        <v>98.85</v>
      </c>
      <c r="E207" s="225">
        <v>100</v>
      </c>
      <c r="F207" s="225">
        <v>100</v>
      </c>
      <c r="G207" s="225">
        <v>100</v>
      </c>
      <c r="H207" s="225">
        <v>100</v>
      </c>
      <c r="I207" s="225">
        <v>100</v>
      </c>
      <c r="J207" s="225">
        <v>100</v>
      </c>
      <c r="K207" s="225">
        <v>100</v>
      </c>
      <c r="L207" s="225">
        <v>100</v>
      </c>
      <c r="M207" s="225">
        <v>100</v>
      </c>
      <c r="N207" s="225">
        <v>100</v>
      </c>
      <c r="O207" s="225">
        <v>100</v>
      </c>
      <c r="P207" s="225">
        <v>100</v>
      </c>
      <c r="Q207" s="225">
        <v>90</v>
      </c>
      <c r="R207" s="225">
        <v>95</v>
      </c>
      <c r="S207" s="225">
        <v>100</v>
      </c>
      <c r="T207" s="225">
        <v>100</v>
      </c>
      <c r="U207" s="225">
        <v>100</v>
      </c>
      <c r="V207" s="225">
        <v>100</v>
      </c>
      <c r="W207" s="225">
        <v>100</v>
      </c>
      <c r="X207" s="225">
        <v>100</v>
      </c>
      <c r="Y207" s="617">
        <v>100</v>
      </c>
      <c r="Z207" s="616" t="s">
        <v>865</v>
      </c>
      <c r="AA207" s="225">
        <v>100</v>
      </c>
      <c r="AB207" s="225">
        <v>100</v>
      </c>
      <c r="AC207" s="225">
        <v>100</v>
      </c>
      <c r="AD207" s="225">
        <v>100</v>
      </c>
      <c r="AE207" s="225">
        <v>100</v>
      </c>
      <c r="AF207" s="225">
        <v>100</v>
      </c>
      <c r="AG207" s="225">
        <v>100</v>
      </c>
      <c r="AH207" s="225">
        <v>100</v>
      </c>
      <c r="AI207" s="225">
        <v>100</v>
      </c>
      <c r="AJ207" s="225">
        <v>100</v>
      </c>
      <c r="AK207" s="225">
        <v>100</v>
      </c>
      <c r="AL207" s="225">
        <v>100</v>
      </c>
      <c r="AM207" s="225">
        <v>100</v>
      </c>
      <c r="AN207" s="225">
        <v>100</v>
      </c>
      <c r="AO207" s="225">
        <v>100</v>
      </c>
      <c r="AP207" s="225">
        <v>100</v>
      </c>
      <c r="AQ207" s="225">
        <v>100</v>
      </c>
      <c r="AR207" s="225">
        <v>100</v>
      </c>
      <c r="AS207" s="225">
        <v>100</v>
      </c>
      <c r="AT207" s="225">
        <v>100</v>
      </c>
      <c r="AU207" s="225">
        <v>100</v>
      </c>
      <c r="AV207" s="617">
        <v>100</v>
      </c>
      <c r="AW207" s="616" t="s">
        <v>865</v>
      </c>
      <c r="AX207" s="225">
        <v>97.7</v>
      </c>
      <c r="AY207" s="225">
        <v>100</v>
      </c>
      <c r="AZ207" s="225">
        <v>100</v>
      </c>
      <c r="BA207" s="225">
        <v>100</v>
      </c>
      <c r="BB207" s="225">
        <v>100</v>
      </c>
      <c r="BC207" s="225">
        <v>100</v>
      </c>
      <c r="BD207" s="225">
        <v>100</v>
      </c>
      <c r="BE207" s="225">
        <v>100</v>
      </c>
      <c r="BF207" s="225">
        <v>100</v>
      </c>
      <c r="BG207" s="225">
        <v>100</v>
      </c>
      <c r="BH207" s="225">
        <v>100</v>
      </c>
      <c r="BI207" s="225">
        <v>100</v>
      </c>
      <c r="BJ207" s="225">
        <v>100</v>
      </c>
      <c r="BK207" s="225">
        <v>80</v>
      </c>
      <c r="BL207" s="225">
        <v>90</v>
      </c>
      <c r="BM207" s="225">
        <v>100</v>
      </c>
      <c r="BN207" s="225">
        <v>100</v>
      </c>
      <c r="BO207" s="225">
        <v>100</v>
      </c>
      <c r="BP207" s="225">
        <v>100</v>
      </c>
      <c r="BQ207" s="225">
        <v>100</v>
      </c>
      <c r="BR207" s="225">
        <v>100</v>
      </c>
      <c r="BS207" s="617">
        <v>100</v>
      </c>
    </row>
    <row r="208" spans="1:71" ht="15" hidden="1" customHeight="1">
      <c r="A208" s="69"/>
      <c r="B208" s="76" t="s">
        <v>176</v>
      </c>
      <c r="C208" s="616" t="s">
        <v>864</v>
      </c>
      <c r="D208" s="225">
        <v>100</v>
      </c>
      <c r="E208" s="225">
        <v>100</v>
      </c>
      <c r="F208" s="225">
        <v>100</v>
      </c>
      <c r="G208" s="225">
        <v>100</v>
      </c>
      <c r="H208" s="225">
        <v>100</v>
      </c>
      <c r="I208" s="225">
        <v>100</v>
      </c>
      <c r="J208" s="225">
        <v>100</v>
      </c>
      <c r="K208" s="225">
        <v>100</v>
      </c>
      <c r="L208" s="225">
        <v>100</v>
      </c>
      <c r="M208" s="225">
        <v>100</v>
      </c>
      <c r="N208" s="225">
        <v>100</v>
      </c>
      <c r="O208" s="225">
        <v>100</v>
      </c>
      <c r="P208" s="225">
        <v>100</v>
      </c>
      <c r="Q208" s="225">
        <v>100</v>
      </c>
      <c r="R208" s="225">
        <v>100</v>
      </c>
      <c r="S208" s="225">
        <v>100</v>
      </c>
      <c r="T208" s="225">
        <v>100</v>
      </c>
      <c r="U208" s="225">
        <v>100</v>
      </c>
      <c r="V208" s="225">
        <v>100</v>
      </c>
      <c r="W208" s="225">
        <v>100</v>
      </c>
      <c r="X208" s="225">
        <v>100</v>
      </c>
      <c r="Y208" s="617">
        <v>100</v>
      </c>
      <c r="Z208" s="616" t="s">
        <v>865</v>
      </c>
      <c r="AA208" s="225">
        <v>100</v>
      </c>
      <c r="AB208" s="225">
        <v>100</v>
      </c>
      <c r="AC208" s="225">
        <v>100</v>
      </c>
      <c r="AD208" s="225">
        <v>100</v>
      </c>
      <c r="AE208" s="225">
        <v>100</v>
      </c>
      <c r="AF208" s="225">
        <v>100</v>
      </c>
      <c r="AG208" s="225">
        <v>100</v>
      </c>
      <c r="AH208" s="225">
        <v>100</v>
      </c>
      <c r="AI208" s="225">
        <v>100</v>
      </c>
      <c r="AJ208" s="225">
        <v>100</v>
      </c>
      <c r="AK208" s="225">
        <v>100</v>
      </c>
      <c r="AL208" s="225">
        <v>100</v>
      </c>
      <c r="AM208" s="225">
        <v>100</v>
      </c>
      <c r="AN208" s="225">
        <v>100</v>
      </c>
      <c r="AO208" s="225">
        <v>100</v>
      </c>
      <c r="AP208" s="225">
        <v>100</v>
      </c>
      <c r="AQ208" s="225">
        <v>100</v>
      </c>
      <c r="AR208" s="225">
        <v>100</v>
      </c>
      <c r="AS208" s="225">
        <v>100</v>
      </c>
      <c r="AT208" s="225">
        <v>100</v>
      </c>
      <c r="AU208" s="225">
        <v>100</v>
      </c>
      <c r="AV208" s="617">
        <v>100</v>
      </c>
      <c r="AW208" s="616" t="s">
        <v>865</v>
      </c>
      <c r="AX208" s="225">
        <v>100</v>
      </c>
      <c r="AY208" s="225">
        <v>100</v>
      </c>
      <c r="AZ208" s="225">
        <v>100</v>
      </c>
      <c r="BA208" s="225">
        <v>100</v>
      </c>
      <c r="BB208" s="225">
        <v>100</v>
      </c>
      <c r="BC208" s="225">
        <v>100</v>
      </c>
      <c r="BD208" s="225">
        <v>100</v>
      </c>
      <c r="BE208" s="225">
        <v>100</v>
      </c>
      <c r="BF208" s="225">
        <v>100</v>
      </c>
      <c r="BG208" s="225">
        <v>100</v>
      </c>
      <c r="BH208" s="225">
        <v>100</v>
      </c>
      <c r="BI208" s="225">
        <v>100</v>
      </c>
      <c r="BJ208" s="225">
        <v>100</v>
      </c>
      <c r="BK208" s="225">
        <v>100</v>
      </c>
      <c r="BL208" s="225">
        <v>100</v>
      </c>
      <c r="BM208" s="225">
        <v>100</v>
      </c>
      <c r="BN208" s="225">
        <v>100</v>
      </c>
      <c r="BO208" s="225">
        <v>100</v>
      </c>
      <c r="BP208" s="225">
        <v>100</v>
      </c>
      <c r="BQ208" s="225">
        <v>100</v>
      </c>
      <c r="BR208" s="225">
        <v>100</v>
      </c>
      <c r="BS208" s="617">
        <v>100</v>
      </c>
    </row>
    <row r="209" spans="1:71" ht="15" hidden="1" customHeight="1">
      <c r="A209" s="69"/>
      <c r="B209" s="76" t="s">
        <v>177</v>
      </c>
      <c r="C209" s="616" t="s">
        <v>864</v>
      </c>
      <c r="D209" s="225">
        <v>97.15</v>
      </c>
      <c r="E209" s="225">
        <v>100</v>
      </c>
      <c r="F209" s="225">
        <v>100</v>
      </c>
      <c r="G209" s="225">
        <v>100</v>
      </c>
      <c r="H209" s="225">
        <v>100</v>
      </c>
      <c r="I209" s="225">
        <v>100</v>
      </c>
      <c r="J209" s="225">
        <v>100</v>
      </c>
      <c r="K209" s="225">
        <v>100</v>
      </c>
      <c r="L209" s="225">
        <v>100</v>
      </c>
      <c r="M209" s="225">
        <v>100</v>
      </c>
      <c r="N209" s="225">
        <v>100</v>
      </c>
      <c r="O209" s="225">
        <v>100</v>
      </c>
      <c r="P209" s="225">
        <v>100</v>
      </c>
      <c r="Q209" s="225">
        <v>85.555555555555557</v>
      </c>
      <c r="R209" s="225">
        <v>95</v>
      </c>
      <c r="S209" s="225">
        <v>100</v>
      </c>
      <c r="T209" s="225">
        <v>100</v>
      </c>
      <c r="U209" s="225">
        <v>90</v>
      </c>
      <c r="V209" s="225">
        <v>100</v>
      </c>
      <c r="W209" s="225">
        <v>100</v>
      </c>
      <c r="X209" s="225">
        <v>90</v>
      </c>
      <c r="Y209" s="617">
        <v>90</v>
      </c>
      <c r="Z209" s="616" t="s">
        <v>865</v>
      </c>
      <c r="AA209" s="225">
        <v>95.1</v>
      </c>
      <c r="AB209" s="225">
        <v>100</v>
      </c>
      <c r="AC209" s="225">
        <v>100</v>
      </c>
      <c r="AD209" s="225">
        <v>100</v>
      </c>
      <c r="AE209" s="225">
        <v>100</v>
      </c>
      <c r="AF209" s="225">
        <v>100</v>
      </c>
      <c r="AG209" s="225">
        <v>100</v>
      </c>
      <c r="AH209" s="225">
        <v>100</v>
      </c>
      <c r="AI209" s="225">
        <v>100</v>
      </c>
      <c r="AJ209" s="225">
        <v>100</v>
      </c>
      <c r="AK209" s="225">
        <v>100</v>
      </c>
      <c r="AL209" s="225">
        <v>100</v>
      </c>
      <c r="AM209" s="225">
        <v>100</v>
      </c>
      <c r="AN209" s="225">
        <v>80</v>
      </c>
      <c r="AO209" s="225">
        <v>90</v>
      </c>
      <c r="AP209" s="225">
        <v>100</v>
      </c>
      <c r="AQ209" s="225">
        <v>100</v>
      </c>
      <c r="AR209" s="225">
        <v>80</v>
      </c>
      <c r="AS209" s="225">
        <v>100</v>
      </c>
      <c r="AT209" s="225">
        <v>100</v>
      </c>
      <c r="AU209" s="225">
        <v>80</v>
      </c>
      <c r="AV209" s="617">
        <v>80</v>
      </c>
      <c r="AW209" s="616" t="s">
        <v>865</v>
      </c>
      <c r="AX209" s="225">
        <v>99.2</v>
      </c>
      <c r="AY209" s="225">
        <v>100</v>
      </c>
      <c r="AZ209" s="225">
        <v>100</v>
      </c>
      <c r="BA209" s="225">
        <v>100</v>
      </c>
      <c r="BB209" s="225">
        <v>100</v>
      </c>
      <c r="BC209" s="225">
        <v>100</v>
      </c>
      <c r="BD209" s="225">
        <v>100</v>
      </c>
      <c r="BE209" s="225">
        <v>100</v>
      </c>
      <c r="BF209" s="225">
        <v>100</v>
      </c>
      <c r="BG209" s="225">
        <v>100</v>
      </c>
      <c r="BH209" s="225">
        <v>100</v>
      </c>
      <c r="BI209" s="225">
        <v>100</v>
      </c>
      <c r="BJ209" s="225">
        <v>100</v>
      </c>
      <c r="BK209" s="225">
        <v>91.111111111111114</v>
      </c>
      <c r="BL209" s="225">
        <v>100</v>
      </c>
      <c r="BM209" s="225">
        <v>100</v>
      </c>
      <c r="BN209" s="225">
        <v>100</v>
      </c>
      <c r="BO209" s="225">
        <v>100</v>
      </c>
      <c r="BP209" s="225">
        <v>100</v>
      </c>
      <c r="BQ209" s="225">
        <v>100</v>
      </c>
      <c r="BR209" s="225">
        <v>100</v>
      </c>
      <c r="BS209" s="617">
        <v>100</v>
      </c>
    </row>
    <row r="210" spans="1:71" ht="15" hidden="1" customHeight="1">
      <c r="A210" s="69"/>
      <c r="B210" s="76" t="s">
        <v>178</v>
      </c>
      <c r="C210" s="616" t="s">
        <v>864</v>
      </c>
      <c r="D210" s="225">
        <v>98.4</v>
      </c>
      <c r="E210" s="225">
        <v>100</v>
      </c>
      <c r="F210" s="225">
        <v>100</v>
      </c>
      <c r="G210" s="225">
        <v>100</v>
      </c>
      <c r="H210" s="225">
        <v>100</v>
      </c>
      <c r="I210" s="225">
        <v>100</v>
      </c>
      <c r="J210" s="225">
        <v>100</v>
      </c>
      <c r="K210" s="225">
        <v>100</v>
      </c>
      <c r="L210" s="225">
        <v>100</v>
      </c>
      <c r="M210" s="225">
        <v>100</v>
      </c>
      <c r="N210" s="225">
        <v>100</v>
      </c>
      <c r="O210" s="225">
        <v>100</v>
      </c>
      <c r="P210" s="225">
        <v>100</v>
      </c>
      <c r="Q210" s="225">
        <v>95.555555555555557</v>
      </c>
      <c r="R210" s="225">
        <v>100</v>
      </c>
      <c r="S210" s="225">
        <v>100</v>
      </c>
      <c r="T210" s="225">
        <v>100</v>
      </c>
      <c r="U210" s="225">
        <v>80</v>
      </c>
      <c r="V210" s="225">
        <v>100</v>
      </c>
      <c r="W210" s="225">
        <v>100</v>
      </c>
      <c r="X210" s="225">
        <v>90</v>
      </c>
      <c r="Y210" s="617">
        <v>100</v>
      </c>
      <c r="Z210" s="616" t="s">
        <v>865</v>
      </c>
      <c r="AA210" s="225">
        <v>97.6</v>
      </c>
      <c r="AB210" s="225">
        <v>100</v>
      </c>
      <c r="AC210" s="225">
        <v>100</v>
      </c>
      <c r="AD210" s="225">
        <v>100</v>
      </c>
      <c r="AE210" s="225">
        <v>100</v>
      </c>
      <c r="AF210" s="225">
        <v>100</v>
      </c>
      <c r="AG210" s="225">
        <v>100</v>
      </c>
      <c r="AH210" s="225">
        <v>100</v>
      </c>
      <c r="AI210" s="225">
        <v>100</v>
      </c>
      <c r="AJ210" s="225">
        <v>100</v>
      </c>
      <c r="AK210" s="225">
        <v>100</v>
      </c>
      <c r="AL210" s="225">
        <v>100</v>
      </c>
      <c r="AM210" s="225">
        <v>100</v>
      </c>
      <c r="AN210" s="225">
        <v>91.111111111111114</v>
      </c>
      <c r="AO210" s="225">
        <v>100</v>
      </c>
      <c r="AP210" s="225">
        <v>100</v>
      </c>
      <c r="AQ210" s="225">
        <v>100</v>
      </c>
      <c r="AR210" s="225">
        <v>80</v>
      </c>
      <c r="AS210" s="225">
        <v>100</v>
      </c>
      <c r="AT210" s="225">
        <v>100</v>
      </c>
      <c r="AU210" s="225">
        <v>80</v>
      </c>
      <c r="AV210" s="617">
        <v>100</v>
      </c>
      <c r="AW210" s="616" t="s">
        <v>865</v>
      </c>
      <c r="AX210" s="225">
        <v>99.2</v>
      </c>
      <c r="AY210" s="225">
        <v>100</v>
      </c>
      <c r="AZ210" s="225">
        <v>100</v>
      </c>
      <c r="BA210" s="225">
        <v>100</v>
      </c>
      <c r="BB210" s="225">
        <v>100</v>
      </c>
      <c r="BC210" s="225">
        <v>100</v>
      </c>
      <c r="BD210" s="225">
        <v>100</v>
      </c>
      <c r="BE210" s="225">
        <v>100</v>
      </c>
      <c r="BF210" s="225">
        <v>100</v>
      </c>
      <c r="BG210" s="225">
        <v>100</v>
      </c>
      <c r="BH210" s="225">
        <v>100</v>
      </c>
      <c r="BI210" s="225">
        <v>100</v>
      </c>
      <c r="BJ210" s="225">
        <v>100</v>
      </c>
      <c r="BK210" s="225">
        <v>100</v>
      </c>
      <c r="BL210" s="225">
        <v>100</v>
      </c>
      <c r="BM210" s="225">
        <v>100</v>
      </c>
      <c r="BN210" s="225">
        <v>100</v>
      </c>
      <c r="BO210" s="225">
        <v>80</v>
      </c>
      <c r="BP210" s="225">
        <v>100</v>
      </c>
      <c r="BQ210" s="225">
        <v>100</v>
      </c>
      <c r="BR210" s="225">
        <v>100</v>
      </c>
      <c r="BS210" s="617">
        <v>100</v>
      </c>
    </row>
    <row r="211" spans="1:71" ht="15" hidden="1" customHeight="1">
      <c r="A211" s="69"/>
      <c r="B211" s="76" t="s">
        <v>179</v>
      </c>
      <c r="C211" s="616" t="s">
        <v>864</v>
      </c>
      <c r="D211" s="225">
        <v>97.4</v>
      </c>
      <c r="E211" s="225">
        <v>100</v>
      </c>
      <c r="F211" s="225">
        <v>100</v>
      </c>
      <c r="G211" s="225">
        <v>100</v>
      </c>
      <c r="H211" s="225">
        <v>100</v>
      </c>
      <c r="I211" s="225">
        <v>100</v>
      </c>
      <c r="J211" s="225">
        <v>100</v>
      </c>
      <c r="K211" s="225">
        <v>100</v>
      </c>
      <c r="L211" s="225">
        <v>100</v>
      </c>
      <c r="M211" s="225">
        <v>100</v>
      </c>
      <c r="N211" s="225">
        <v>100</v>
      </c>
      <c r="O211" s="225">
        <v>100</v>
      </c>
      <c r="P211" s="225">
        <v>100</v>
      </c>
      <c r="Q211" s="225">
        <v>80</v>
      </c>
      <c r="R211" s="225">
        <v>100</v>
      </c>
      <c r="S211" s="225">
        <v>100</v>
      </c>
      <c r="T211" s="225">
        <v>100</v>
      </c>
      <c r="U211" s="225">
        <v>100</v>
      </c>
      <c r="V211" s="225">
        <v>100</v>
      </c>
      <c r="W211" s="225">
        <v>100</v>
      </c>
      <c r="X211" s="225">
        <v>80</v>
      </c>
      <c r="Y211" s="617">
        <v>100</v>
      </c>
      <c r="Z211" s="616" t="s">
        <v>865</v>
      </c>
      <c r="AA211" s="225">
        <v>98.4</v>
      </c>
      <c r="AB211" s="225">
        <v>100</v>
      </c>
      <c r="AC211" s="225">
        <v>100</v>
      </c>
      <c r="AD211" s="225">
        <v>100</v>
      </c>
      <c r="AE211" s="225">
        <v>100</v>
      </c>
      <c r="AF211" s="225">
        <v>100</v>
      </c>
      <c r="AG211" s="225">
        <v>100</v>
      </c>
      <c r="AH211" s="225">
        <v>100</v>
      </c>
      <c r="AI211" s="225">
        <v>100</v>
      </c>
      <c r="AJ211" s="225">
        <v>100</v>
      </c>
      <c r="AK211" s="225">
        <v>100</v>
      </c>
      <c r="AL211" s="225">
        <v>100</v>
      </c>
      <c r="AM211" s="225">
        <v>100</v>
      </c>
      <c r="AN211" s="225">
        <v>91.111111111111114</v>
      </c>
      <c r="AO211" s="225">
        <v>100</v>
      </c>
      <c r="AP211" s="225">
        <v>100</v>
      </c>
      <c r="AQ211" s="225">
        <v>100</v>
      </c>
      <c r="AR211" s="225">
        <v>100</v>
      </c>
      <c r="AS211" s="225">
        <v>100</v>
      </c>
      <c r="AT211" s="225">
        <v>100</v>
      </c>
      <c r="AU211" s="225">
        <v>80</v>
      </c>
      <c r="AV211" s="617">
        <v>100</v>
      </c>
      <c r="AW211" s="616" t="s">
        <v>865</v>
      </c>
      <c r="AX211" s="225">
        <v>96.4</v>
      </c>
      <c r="AY211" s="225">
        <v>100</v>
      </c>
      <c r="AZ211" s="225">
        <v>100</v>
      </c>
      <c r="BA211" s="225">
        <v>100</v>
      </c>
      <c r="BB211" s="225">
        <v>100</v>
      </c>
      <c r="BC211" s="225">
        <v>100</v>
      </c>
      <c r="BD211" s="225">
        <v>100</v>
      </c>
      <c r="BE211" s="225">
        <v>100</v>
      </c>
      <c r="BF211" s="225">
        <v>100</v>
      </c>
      <c r="BG211" s="225">
        <v>100</v>
      </c>
      <c r="BH211" s="225">
        <v>100</v>
      </c>
      <c r="BI211" s="225">
        <v>100</v>
      </c>
      <c r="BJ211" s="225">
        <v>100</v>
      </c>
      <c r="BK211" s="225">
        <v>68.888888888888886</v>
      </c>
      <c r="BL211" s="225">
        <v>100</v>
      </c>
      <c r="BM211" s="225">
        <v>100</v>
      </c>
      <c r="BN211" s="225">
        <v>100</v>
      </c>
      <c r="BO211" s="225">
        <v>100</v>
      </c>
      <c r="BP211" s="225">
        <v>100</v>
      </c>
      <c r="BQ211" s="225">
        <v>100</v>
      </c>
      <c r="BR211" s="225">
        <v>80</v>
      </c>
      <c r="BS211" s="617">
        <v>100</v>
      </c>
    </row>
    <row r="212" spans="1:71" ht="15" hidden="1" customHeight="1">
      <c r="A212" s="69"/>
      <c r="B212" s="76" t="s">
        <v>180</v>
      </c>
      <c r="C212" s="616" t="s">
        <v>864</v>
      </c>
      <c r="D212" s="225">
        <v>100</v>
      </c>
      <c r="E212" s="225">
        <v>100</v>
      </c>
      <c r="F212" s="225">
        <v>100</v>
      </c>
      <c r="G212" s="225">
        <v>100</v>
      </c>
      <c r="H212" s="225">
        <v>100</v>
      </c>
      <c r="I212" s="225">
        <v>100</v>
      </c>
      <c r="J212" s="225">
        <v>100</v>
      </c>
      <c r="K212" s="225">
        <v>100</v>
      </c>
      <c r="L212" s="225">
        <v>100</v>
      </c>
      <c r="M212" s="225">
        <v>100</v>
      </c>
      <c r="N212" s="225">
        <v>100</v>
      </c>
      <c r="O212" s="225">
        <v>100</v>
      </c>
      <c r="P212" s="225">
        <v>100</v>
      </c>
      <c r="Q212" s="225">
        <v>100</v>
      </c>
      <c r="R212" s="225">
        <v>100</v>
      </c>
      <c r="S212" s="225">
        <v>100</v>
      </c>
      <c r="T212" s="225">
        <v>100</v>
      </c>
      <c r="U212" s="225">
        <v>100</v>
      </c>
      <c r="V212" s="225">
        <v>100</v>
      </c>
      <c r="W212" s="225">
        <v>100</v>
      </c>
      <c r="X212" s="225">
        <v>100</v>
      </c>
      <c r="Y212" s="617">
        <v>100</v>
      </c>
      <c r="Z212" s="616" t="s">
        <v>865</v>
      </c>
      <c r="AA212" s="225">
        <v>100</v>
      </c>
      <c r="AB212" s="225">
        <v>100</v>
      </c>
      <c r="AC212" s="225">
        <v>100</v>
      </c>
      <c r="AD212" s="225">
        <v>100</v>
      </c>
      <c r="AE212" s="225">
        <v>100</v>
      </c>
      <c r="AF212" s="225">
        <v>100</v>
      </c>
      <c r="AG212" s="225">
        <v>100</v>
      </c>
      <c r="AH212" s="225">
        <v>100</v>
      </c>
      <c r="AI212" s="225">
        <v>100</v>
      </c>
      <c r="AJ212" s="225">
        <v>100</v>
      </c>
      <c r="AK212" s="225">
        <v>100</v>
      </c>
      <c r="AL212" s="225">
        <v>100</v>
      </c>
      <c r="AM212" s="225">
        <v>100</v>
      </c>
      <c r="AN212" s="225">
        <v>100</v>
      </c>
      <c r="AO212" s="225">
        <v>100</v>
      </c>
      <c r="AP212" s="225">
        <v>100</v>
      </c>
      <c r="AQ212" s="225">
        <v>100</v>
      </c>
      <c r="AR212" s="225">
        <v>100</v>
      </c>
      <c r="AS212" s="225">
        <v>100</v>
      </c>
      <c r="AT212" s="225">
        <v>100</v>
      </c>
      <c r="AU212" s="225">
        <v>100</v>
      </c>
      <c r="AV212" s="617">
        <v>100</v>
      </c>
      <c r="AW212" s="616" t="s">
        <v>865</v>
      </c>
      <c r="AX212" s="225">
        <v>100</v>
      </c>
      <c r="AY212" s="225">
        <v>100</v>
      </c>
      <c r="AZ212" s="225">
        <v>100</v>
      </c>
      <c r="BA212" s="225">
        <v>100</v>
      </c>
      <c r="BB212" s="225">
        <v>100</v>
      </c>
      <c r="BC212" s="225">
        <v>100</v>
      </c>
      <c r="BD212" s="225">
        <v>100</v>
      </c>
      <c r="BE212" s="225">
        <v>100</v>
      </c>
      <c r="BF212" s="225">
        <v>100</v>
      </c>
      <c r="BG212" s="225">
        <v>100</v>
      </c>
      <c r="BH212" s="225">
        <v>100</v>
      </c>
      <c r="BI212" s="225">
        <v>100</v>
      </c>
      <c r="BJ212" s="225">
        <v>100</v>
      </c>
      <c r="BK212" s="225">
        <v>100</v>
      </c>
      <c r="BL212" s="225">
        <v>100</v>
      </c>
      <c r="BM212" s="225">
        <v>100</v>
      </c>
      <c r="BN212" s="225">
        <v>100</v>
      </c>
      <c r="BO212" s="225">
        <v>100</v>
      </c>
      <c r="BP212" s="225">
        <v>100</v>
      </c>
      <c r="BQ212" s="225">
        <v>100</v>
      </c>
      <c r="BR212" s="225">
        <v>100</v>
      </c>
      <c r="BS212" s="617">
        <v>100</v>
      </c>
    </row>
    <row r="213" spans="1:71" ht="15" hidden="1" customHeight="1">
      <c r="A213" s="69"/>
      <c r="B213" s="76" t="s">
        <v>181</v>
      </c>
      <c r="C213" s="616" t="s">
        <v>864</v>
      </c>
      <c r="D213" s="225">
        <v>100</v>
      </c>
      <c r="E213" s="225">
        <v>100</v>
      </c>
      <c r="F213" s="225">
        <v>100</v>
      </c>
      <c r="G213" s="225">
        <v>100</v>
      </c>
      <c r="H213" s="225">
        <v>100</v>
      </c>
      <c r="I213" s="225">
        <v>100</v>
      </c>
      <c r="J213" s="225">
        <v>100</v>
      </c>
      <c r="K213" s="225">
        <v>100</v>
      </c>
      <c r="L213" s="225">
        <v>100</v>
      </c>
      <c r="M213" s="225">
        <v>100</v>
      </c>
      <c r="N213" s="225">
        <v>100</v>
      </c>
      <c r="O213" s="225">
        <v>100</v>
      </c>
      <c r="P213" s="225">
        <v>100</v>
      </c>
      <c r="Q213" s="225">
        <v>100</v>
      </c>
      <c r="R213" s="225">
        <v>100</v>
      </c>
      <c r="S213" s="225">
        <v>100</v>
      </c>
      <c r="T213" s="225">
        <v>100</v>
      </c>
      <c r="U213" s="225">
        <v>100</v>
      </c>
      <c r="V213" s="225">
        <v>100</v>
      </c>
      <c r="W213" s="225">
        <v>100</v>
      </c>
      <c r="X213" s="225">
        <v>100</v>
      </c>
      <c r="Y213" s="617">
        <v>100</v>
      </c>
      <c r="Z213" s="616" t="s">
        <v>865</v>
      </c>
      <c r="AA213" s="225">
        <v>100</v>
      </c>
      <c r="AB213" s="225">
        <v>100</v>
      </c>
      <c r="AC213" s="225">
        <v>100</v>
      </c>
      <c r="AD213" s="225">
        <v>100</v>
      </c>
      <c r="AE213" s="225">
        <v>100</v>
      </c>
      <c r="AF213" s="225">
        <v>100</v>
      </c>
      <c r="AG213" s="225">
        <v>100</v>
      </c>
      <c r="AH213" s="225">
        <v>100</v>
      </c>
      <c r="AI213" s="225">
        <v>100</v>
      </c>
      <c r="AJ213" s="225">
        <v>100</v>
      </c>
      <c r="AK213" s="225">
        <v>100</v>
      </c>
      <c r="AL213" s="225">
        <v>100</v>
      </c>
      <c r="AM213" s="225">
        <v>100</v>
      </c>
      <c r="AN213" s="225">
        <v>100</v>
      </c>
      <c r="AO213" s="225">
        <v>100</v>
      </c>
      <c r="AP213" s="225">
        <v>100</v>
      </c>
      <c r="AQ213" s="225">
        <v>100</v>
      </c>
      <c r="AR213" s="225">
        <v>100</v>
      </c>
      <c r="AS213" s="225">
        <v>100</v>
      </c>
      <c r="AT213" s="225">
        <v>100</v>
      </c>
      <c r="AU213" s="225">
        <v>100</v>
      </c>
      <c r="AV213" s="617">
        <v>100</v>
      </c>
      <c r="AW213" s="616" t="s">
        <v>865</v>
      </c>
      <c r="AX213" s="225">
        <v>100</v>
      </c>
      <c r="AY213" s="225">
        <v>100</v>
      </c>
      <c r="AZ213" s="225">
        <v>100</v>
      </c>
      <c r="BA213" s="225">
        <v>100</v>
      </c>
      <c r="BB213" s="225">
        <v>100</v>
      </c>
      <c r="BC213" s="225">
        <v>100</v>
      </c>
      <c r="BD213" s="225">
        <v>100</v>
      </c>
      <c r="BE213" s="225">
        <v>100</v>
      </c>
      <c r="BF213" s="225">
        <v>100</v>
      </c>
      <c r="BG213" s="225">
        <v>100</v>
      </c>
      <c r="BH213" s="225">
        <v>100</v>
      </c>
      <c r="BI213" s="225">
        <v>100</v>
      </c>
      <c r="BJ213" s="225">
        <v>100</v>
      </c>
      <c r="BK213" s="225">
        <v>100</v>
      </c>
      <c r="BL213" s="225">
        <v>100</v>
      </c>
      <c r="BM213" s="225">
        <v>100</v>
      </c>
      <c r="BN213" s="225">
        <v>100</v>
      </c>
      <c r="BO213" s="225">
        <v>100</v>
      </c>
      <c r="BP213" s="225">
        <v>100</v>
      </c>
      <c r="BQ213" s="225">
        <v>100</v>
      </c>
      <c r="BR213" s="225">
        <v>100</v>
      </c>
      <c r="BS213" s="617">
        <v>100</v>
      </c>
    </row>
    <row r="214" spans="1:71" ht="15" hidden="1" customHeight="1">
      <c r="A214" s="69"/>
      <c r="B214" s="79" t="s">
        <v>182</v>
      </c>
      <c r="C214" s="616" t="s">
        <v>864</v>
      </c>
      <c r="D214" s="225">
        <v>96.9</v>
      </c>
      <c r="E214" s="225">
        <v>100</v>
      </c>
      <c r="F214" s="225">
        <v>100</v>
      </c>
      <c r="G214" s="225">
        <v>100</v>
      </c>
      <c r="H214" s="225">
        <v>100</v>
      </c>
      <c r="I214" s="225">
        <v>100</v>
      </c>
      <c r="J214" s="225">
        <v>100</v>
      </c>
      <c r="K214" s="225">
        <v>100</v>
      </c>
      <c r="L214" s="225">
        <v>100</v>
      </c>
      <c r="M214" s="225">
        <v>90</v>
      </c>
      <c r="N214" s="225">
        <v>100</v>
      </c>
      <c r="O214" s="225">
        <v>100</v>
      </c>
      <c r="P214" s="225">
        <v>100</v>
      </c>
      <c r="Q214" s="225">
        <v>80</v>
      </c>
      <c r="R214" s="225">
        <v>100</v>
      </c>
      <c r="S214" s="225">
        <v>100</v>
      </c>
      <c r="T214" s="225">
        <v>100</v>
      </c>
      <c r="U214" s="225">
        <v>100</v>
      </c>
      <c r="V214" s="225">
        <v>100</v>
      </c>
      <c r="W214" s="225">
        <v>100</v>
      </c>
      <c r="X214" s="225">
        <v>80</v>
      </c>
      <c r="Y214" s="617">
        <v>100</v>
      </c>
      <c r="Z214" s="616" t="s">
        <v>865</v>
      </c>
      <c r="AA214" s="225">
        <v>95.3</v>
      </c>
      <c r="AB214" s="225">
        <v>100</v>
      </c>
      <c r="AC214" s="225">
        <v>100</v>
      </c>
      <c r="AD214" s="225">
        <v>100</v>
      </c>
      <c r="AE214" s="225">
        <v>100</v>
      </c>
      <c r="AF214" s="225">
        <v>100</v>
      </c>
      <c r="AG214" s="225">
        <v>100</v>
      </c>
      <c r="AH214" s="225">
        <v>100</v>
      </c>
      <c r="AI214" s="225">
        <v>100</v>
      </c>
      <c r="AJ214" s="225">
        <v>90</v>
      </c>
      <c r="AK214" s="225">
        <v>100</v>
      </c>
      <c r="AL214" s="225">
        <v>100</v>
      </c>
      <c r="AM214" s="225">
        <v>100</v>
      </c>
      <c r="AN214" s="225">
        <v>71.111111111111114</v>
      </c>
      <c r="AO214" s="225">
        <v>100</v>
      </c>
      <c r="AP214" s="225">
        <v>100</v>
      </c>
      <c r="AQ214" s="225">
        <v>100</v>
      </c>
      <c r="AR214" s="225">
        <v>100</v>
      </c>
      <c r="AS214" s="225">
        <v>100</v>
      </c>
      <c r="AT214" s="225">
        <v>100</v>
      </c>
      <c r="AU214" s="225">
        <v>60</v>
      </c>
      <c r="AV214" s="617">
        <v>100</v>
      </c>
      <c r="AW214" s="616" t="s">
        <v>865</v>
      </c>
      <c r="AX214" s="225">
        <v>98.5</v>
      </c>
      <c r="AY214" s="225">
        <v>100</v>
      </c>
      <c r="AZ214" s="225">
        <v>100</v>
      </c>
      <c r="BA214" s="225">
        <v>100</v>
      </c>
      <c r="BB214" s="225">
        <v>100</v>
      </c>
      <c r="BC214" s="225">
        <v>100</v>
      </c>
      <c r="BD214" s="225">
        <v>100</v>
      </c>
      <c r="BE214" s="225">
        <v>100</v>
      </c>
      <c r="BF214" s="225">
        <v>100</v>
      </c>
      <c r="BG214" s="225">
        <v>90</v>
      </c>
      <c r="BH214" s="225">
        <v>100</v>
      </c>
      <c r="BI214" s="225">
        <v>100</v>
      </c>
      <c r="BJ214" s="225">
        <v>100</v>
      </c>
      <c r="BK214" s="225">
        <v>88.888888888888886</v>
      </c>
      <c r="BL214" s="225">
        <v>100</v>
      </c>
      <c r="BM214" s="225">
        <v>100</v>
      </c>
      <c r="BN214" s="225">
        <v>100</v>
      </c>
      <c r="BO214" s="225">
        <v>100</v>
      </c>
      <c r="BP214" s="225">
        <v>100</v>
      </c>
      <c r="BQ214" s="225">
        <v>100</v>
      </c>
      <c r="BR214" s="225">
        <v>100</v>
      </c>
      <c r="BS214" s="617">
        <v>100</v>
      </c>
    </row>
    <row r="215" spans="1:71" ht="15" hidden="1" customHeight="1">
      <c r="A215" s="74" t="s">
        <v>1075</v>
      </c>
      <c r="B215" s="75"/>
      <c r="C215" s="129" t="s">
        <v>1015</v>
      </c>
      <c r="D215" s="47">
        <v>97.513333333333335</v>
      </c>
      <c r="E215" s="47">
        <v>100</v>
      </c>
      <c r="F215" s="47">
        <v>100</v>
      </c>
      <c r="G215" s="47">
        <v>99.333333333333329</v>
      </c>
      <c r="H215" s="47">
        <v>100</v>
      </c>
      <c r="I215" s="47">
        <v>100</v>
      </c>
      <c r="J215" s="47">
        <v>100</v>
      </c>
      <c r="K215" s="47">
        <v>99.333333333333329</v>
      </c>
      <c r="L215" s="47">
        <v>100</v>
      </c>
      <c r="M215" s="47">
        <v>98</v>
      </c>
      <c r="N215" s="47">
        <v>100</v>
      </c>
      <c r="O215" s="47">
        <v>99.333333333333329</v>
      </c>
      <c r="P215" s="47">
        <v>100</v>
      </c>
      <c r="Q215" s="47">
        <v>91.333333333333357</v>
      </c>
      <c r="R215" s="47">
        <v>99.333333333333329</v>
      </c>
      <c r="S215" s="47">
        <v>99.666666666666671</v>
      </c>
      <c r="T215" s="47">
        <v>100</v>
      </c>
      <c r="U215" s="47">
        <v>95.333333333333329</v>
      </c>
      <c r="V215" s="47">
        <v>98.666666666666671</v>
      </c>
      <c r="W215" s="47">
        <v>100</v>
      </c>
      <c r="X215" s="47">
        <v>80</v>
      </c>
      <c r="Y215" s="55">
        <v>92</v>
      </c>
      <c r="Z215" s="129" t="s">
        <v>999</v>
      </c>
      <c r="AA215" s="47">
        <v>97.25333333333333</v>
      </c>
      <c r="AB215" s="47">
        <v>100</v>
      </c>
      <c r="AC215" s="47">
        <v>100</v>
      </c>
      <c r="AD215" s="47">
        <v>99.333333333333329</v>
      </c>
      <c r="AE215" s="47">
        <v>100</v>
      </c>
      <c r="AF215" s="47">
        <v>100</v>
      </c>
      <c r="AG215" s="47">
        <v>100</v>
      </c>
      <c r="AH215" s="47">
        <v>99.333333333333329</v>
      </c>
      <c r="AI215" s="47">
        <v>100</v>
      </c>
      <c r="AJ215" s="47">
        <v>98</v>
      </c>
      <c r="AK215" s="47">
        <v>100</v>
      </c>
      <c r="AL215" s="47">
        <v>99.333333333333329</v>
      </c>
      <c r="AM215" s="47">
        <v>100</v>
      </c>
      <c r="AN215" s="47">
        <v>90.666666666666671</v>
      </c>
      <c r="AO215" s="47">
        <v>99.333333333333329</v>
      </c>
      <c r="AP215" s="47">
        <v>99.333333333333329</v>
      </c>
      <c r="AQ215" s="47">
        <v>100</v>
      </c>
      <c r="AR215" s="47">
        <v>94.666666666666671</v>
      </c>
      <c r="AS215" s="47">
        <v>99.333333333333329</v>
      </c>
      <c r="AT215" s="47">
        <v>100</v>
      </c>
      <c r="AU215" s="47">
        <v>77.333333333333329</v>
      </c>
      <c r="AV215" s="55">
        <v>90.666666666666671</v>
      </c>
      <c r="AW215" s="129" t="s">
        <v>999</v>
      </c>
      <c r="AX215" s="47">
        <v>97.773333333333326</v>
      </c>
      <c r="AY215" s="47">
        <v>100</v>
      </c>
      <c r="AZ215" s="47">
        <v>100</v>
      </c>
      <c r="BA215" s="47">
        <v>99.333333333333329</v>
      </c>
      <c r="BB215" s="47">
        <v>100</v>
      </c>
      <c r="BC215" s="47">
        <v>100</v>
      </c>
      <c r="BD215" s="47">
        <v>100</v>
      </c>
      <c r="BE215" s="47">
        <v>99.333333333333329</v>
      </c>
      <c r="BF215" s="47">
        <v>100</v>
      </c>
      <c r="BG215" s="47">
        <v>98</v>
      </c>
      <c r="BH215" s="47">
        <v>100</v>
      </c>
      <c r="BI215" s="47">
        <v>99.333333333333329</v>
      </c>
      <c r="BJ215" s="47">
        <v>100</v>
      </c>
      <c r="BK215" s="47">
        <v>92.000000000000014</v>
      </c>
      <c r="BL215" s="47">
        <v>99.333333333333329</v>
      </c>
      <c r="BM215" s="47">
        <v>100</v>
      </c>
      <c r="BN215" s="47">
        <v>100</v>
      </c>
      <c r="BO215" s="47">
        <v>96</v>
      </c>
      <c r="BP215" s="47">
        <v>98</v>
      </c>
      <c r="BQ215" s="47">
        <v>100</v>
      </c>
      <c r="BR215" s="47">
        <v>82.666666666666671</v>
      </c>
      <c r="BS215" s="55">
        <v>93.333333333333329</v>
      </c>
    </row>
    <row r="216" spans="1:71" ht="15" hidden="1" customHeight="1">
      <c r="A216" s="720" t="s">
        <v>1082</v>
      </c>
      <c r="B216" s="76" t="s">
        <v>183</v>
      </c>
      <c r="C216" s="616" t="s">
        <v>864</v>
      </c>
      <c r="D216" s="225">
        <v>92.7</v>
      </c>
      <c r="E216" s="225">
        <v>100</v>
      </c>
      <c r="F216" s="225">
        <v>100</v>
      </c>
      <c r="G216" s="225">
        <v>100</v>
      </c>
      <c r="H216" s="225">
        <v>100</v>
      </c>
      <c r="I216" s="225">
        <v>100</v>
      </c>
      <c r="J216" s="225">
        <v>100</v>
      </c>
      <c r="K216" s="225">
        <v>100</v>
      </c>
      <c r="L216" s="225">
        <v>100</v>
      </c>
      <c r="M216" s="225">
        <v>90</v>
      </c>
      <c r="N216" s="225">
        <v>100</v>
      </c>
      <c r="O216" s="225">
        <v>100</v>
      </c>
      <c r="P216" s="225">
        <v>100</v>
      </c>
      <c r="Q216" s="225">
        <v>76.666666666666657</v>
      </c>
      <c r="R216" s="225">
        <v>95</v>
      </c>
      <c r="S216" s="225">
        <v>100</v>
      </c>
      <c r="T216" s="225">
        <v>100</v>
      </c>
      <c r="U216" s="225">
        <v>80</v>
      </c>
      <c r="V216" s="225">
        <v>95</v>
      </c>
      <c r="W216" s="225">
        <v>100</v>
      </c>
      <c r="X216" s="225">
        <v>40</v>
      </c>
      <c r="Y216" s="617">
        <v>80</v>
      </c>
      <c r="Z216" s="616" t="s">
        <v>865</v>
      </c>
      <c r="AA216" s="225">
        <v>93.7</v>
      </c>
      <c r="AB216" s="225">
        <v>100</v>
      </c>
      <c r="AC216" s="225">
        <v>100</v>
      </c>
      <c r="AD216" s="225">
        <v>100</v>
      </c>
      <c r="AE216" s="225">
        <v>100</v>
      </c>
      <c r="AF216" s="225">
        <v>100</v>
      </c>
      <c r="AG216" s="225">
        <v>100</v>
      </c>
      <c r="AH216" s="225">
        <v>100</v>
      </c>
      <c r="AI216" s="225">
        <v>100</v>
      </c>
      <c r="AJ216" s="225">
        <v>90</v>
      </c>
      <c r="AK216" s="225">
        <v>100</v>
      </c>
      <c r="AL216" s="225">
        <v>100</v>
      </c>
      <c r="AM216" s="225">
        <v>100</v>
      </c>
      <c r="AN216" s="225">
        <v>82.222222222222214</v>
      </c>
      <c r="AO216" s="225">
        <v>100</v>
      </c>
      <c r="AP216" s="225">
        <v>100</v>
      </c>
      <c r="AQ216" s="225">
        <v>100</v>
      </c>
      <c r="AR216" s="225">
        <v>80</v>
      </c>
      <c r="AS216" s="225">
        <v>100</v>
      </c>
      <c r="AT216" s="225">
        <v>100</v>
      </c>
      <c r="AU216" s="225">
        <v>40</v>
      </c>
      <c r="AV216" s="617">
        <v>80</v>
      </c>
      <c r="AW216" s="616" t="s">
        <v>865</v>
      </c>
      <c r="AX216" s="225">
        <v>91.7</v>
      </c>
      <c r="AY216" s="225">
        <v>100</v>
      </c>
      <c r="AZ216" s="225">
        <v>100</v>
      </c>
      <c r="BA216" s="225">
        <v>100</v>
      </c>
      <c r="BB216" s="225">
        <v>100</v>
      </c>
      <c r="BC216" s="225">
        <v>100</v>
      </c>
      <c r="BD216" s="225">
        <v>100</v>
      </c>
      <c r="BE216" s="225">
        <v>100</v>
      </c>
      <c r="BF216" s="225">
        <v>100</v>
      </c>
      <c r="BG216" s="225">
        <v>90</v>
      </c>
      <c r="BH216" s="225">
        <v>100</v>
      </c>
      <c r="BI216" s="225">
        <v>100</v>
      </c>
      <c r="BJ216" s="225">
        <v>100</v>
      </c>
      <c r="BK216" s="225">
        <v>71.111111111111114</v>
      </c>
      <c r="BL216" s="225">
        <v>90</v>
      </c>
      <c r="BM216" s="225">
        <v>100</v>
      </c>
      <c r="BN216" s="225">
        <v>100</v>
      </c>
      <c r="BO216" s="225">
        <v>80</v>
      </c>
      <c r="BP216" s="225">
        <v>90</v>
      </c>
      <c r="BQ216" s="225">
        <v>100</v>
      </c>
      <c r="BR216" s="225">
        <v>40</v>
      </c>
      <c r="BS216" s="617">
        <v>80</v>
      </c>
    </row>
    <row r="217" spans="1:71" ht="15" hidden="1" customHeight="1">
      <c r="A217" s="69"/>
      <c r="B217" s="76" t="s">
        <v>184</v>
      </c>
      <c r="C217" s="616" t="s">
        <v>864</v>
      </c>
      <c r="D217" s="225">
        <v>98.7</v>
      </c>
      <c r="E217" s="225">
        <v>100</v>
      </c>
      <c r="F217" s="225">
        <v>100</v>
      </c>
      <c r="G217" s="225">
        <v>100</v>
      </c>
      <c r="H217" s="225">
        <v>100</v>
      </c>
      <c r="I217" s="225">
        <v>100</v>
      </c>
      <c r="J217" s="225">
        <v>100</v>
      </c>
      <c r="K217" s="225">
        <v>100</v>
      </c>
      <c r="L217" s="225">
        <v>100</v>
      </c>
      <c r="M217" s="225">
        <v>100</v>
      </c>
      <c r="N217" s="225">
        <v>100</v>
      </c>
      <c r="O217" s="225">
        <v>100</v>
      </c>
      <c r="P217" s="225">
        <v>100</v>
      </c>
      <c r="Q217" s="225">
        <v>100</v>
      </c>
      <c r="R217" s="225">
        <v>100</v>
      </c>
      <c r="S217" s="225">
        <v>100</v>
      </c>
      <c r="T217" s="225">
        <v>100</v>
      </c>
      <c r="U217" s="225">
        <v>100</v>
      </c>
      <c r="V217" s="225">
        <v>100</v>
      </c>
      <c r="W217" s="225">
        <v>100</v>
      </c>
      <c r="X217" s="225">
        <v>80</v>
      </c>
      <c r="Y217" s="617">
        <v>90</v>
      </c>
      <c r="Z217" s="616" t="s">
        <v>865</v>
      </c>
      <c r="AA217" s="225">
        <v>97.4</v>
      </c>
      <c r="AB217" s="225">
        <v>100</v>
      </c>
      <c r="AC217" s="225">
        <v>100</v>
      </c>
      <c r="AD217" s="225">
        <v>100</v>
      </c>
      <c r="AE217" s="225">
        <v>100</v>
      </c>
      <c r="AF217" s="225">
        <v>100</v>
      </c>
      <c r="AG217" s="225">
        <v>100</v>
      </c>
      <c r="AH217" s="225">
        <v>100</v>
      </c>
      <c r="AI217" s="225">
        <v>100</v>
      </c>
      <c r="AJ217" s="225">
        <v>100</v>
      </c>
      <c r="AK217" s="225">
        <v>100</v>
      </c>
      <c r="AL217" s="225">
        <v>100</v>
      </c>
      <c r="AM217" s="225">
        <v>100</v>
      </c>
      <c r="AN217" s="225">
        <v>100</v>
      </c>
      <c r="AO217" s="225">
        <v>100</v>
      </c>
      <c r="AP217" s="225">
        <v>100</v>
      </c>
      <c r="AQ217" s="225">
        <v>100</v>
      </c>
      <c r="AR217" s="225">
        <v>100</v>
      </c>
      <c r="AS217" s="225">
        <v>100</v>
      </c>
      <c r="AT217" s="225">
        <v>100</v>
      </c>
      <c r="AU217" s="225">
        <v>60</v>
      </c>
      <c r="AV217" s="617">
        <v>80</v>
      </c>
      <c r="AW217" s="616" t="s">
        <v>865</v>
      </c>
      <c r="AX217" s="225">
        <v>100</v>
      </c>
      <c r="AY217" s="225">
        <v>100</v>
      </c>
      <c r="AZ217" s="225">
        <v>100</v>
      </c>
      <c r="BA217" s="225">
        <v>100</v>
      </c>
      <c r="BB217" s="225">
        <v>100</v>
      </c>
      <c r="BC217" s="225">
        <v>100</v>
      </c>
      <c r="BD217" s="225">
        <v>100</v>
      </c>
      <c r="BE217" s="225">
        <v>100</v>
      </c>
      <c r="BF217" s="225">
        <v>100</v>
      </c>
      <c r="BG217" s="225">
        <v>100</v>
      </c>
      <c r="BH217" s="225">
        <v>100</v>
      </c>
      <c r="BI217" s="225">
        <v>100</v>
      </c>
      <c r="BJ217" s="225">
        <v>100</v>
      </c>
      <c r="BK217" s="225">
        <v>100</v>
      </c>
      <c r="BL217" s="225">
        <v>100</v>
      </c>
      <c r="BM217" s="225">
        <v>100</v>
      </c>
      <c r="BN217" s="225">
        <v>100</v>
      </c>
      <c r="BO217" s="225">
        <v>100</v>
      </c>
      <c r="BP217" s="225">
        <v>100</v>
      </c>
      <c r="BQ217" s="225">
        <v>100</v>
      </c>
      <c r="BR217" s="225">
        <v>100</v>
      </c>
      <c r="BS217" s="617">
        <v>100</v>
      </c>
    </row>
    <row r="218" spans="1:71" ht="15" hidden="1" customHeight="1">
      <c r="A218" s="69"/>
      <c r="B218" s="76" t="s">
        <v>185</v>
      </c>
      <c r="C218" s="616" t="s">
        <v>864</v>
      </c>
      <c r="D218" s="225">
        <v>98.35</v>
      </c>
      <c r="E218" s="225">
        <v>100</v>
      </c>
      <c r="F218" s="225">
        <v>100</v>
      </c>
      <c r="G218" s="225">
        <v>90</v>
      </c>
      <c r="H218" s="225">
        <v>100</v>
      </c>
      <c r="I218" s="225">
        <v>100</v>
      </c>
      <c r="J218" s="225">
        <v>100</v>
      </c>
      <c r="K218" s="225">
        <v>100</v>
      </c>
      <c r="L218" s="225">
        <v>100</v>
      </c>
      <c r="M218" s="225">
        <v>100</v>
      </c>
      <c r="N218" s="225">
        <v>100</v>
      </c>
      <c r="O218" s="225">
        <v>100</v>
      </c>
      <c r="P218" s="225">
        <v>100</v>
      </c>
      <c r="Q218" s="225">
        <v>100</v>
      </c>
      <c r="R218" s="225">
        <v>100</v>
      </c>
      <c r="S218" s="225">
        <v>100</v>
      </c>
      <c r="T218" s="225">
        <v>100</v>
      </c>
      <c r="U218" s="225">
        <v>100</v>
      </c>
      <c r="V218" s="225">
        <v>95</v>
      </c>
      <c r="W218" s="225">
        <v>100</v>
      </c>
      <c r="X218" s="225">
        <v>90</v>
      </c>
      <c r="Y218" s="617">
        <v>90</v>
      </c>
      <c r="Z218" s="616" t="s">
        <v>865</v>
      </c>
      <c r="AA218" s="225">
        <v>98.5</v>
      </c>
      <c r="AB218" s="225">
        <v>100</v>
      </c>
      <c r="AC218" s="225">
        <v>100</v>
      </c>
      <c r="AD218" s="225">
        <v>90</v>
      </c>
      <c r="AE218" s="225">
        <v>100</v>
      </c>
      <c r="AF218" s="225">
        <v>100</v>
      </c>
      <c r="AG218" s="225">
        <v>100</v>
      </c>
      <c r="AH218" s="225">
        <v>100</v>
      </c>
      <c r="AI218" s="225">
        <v>100</v>
      </c>
      <c r="AJ218" s="225">
        <v>100</v>
      </c>
      <c r="AK218" s="225">
        <v>100</v>
      </c>
      <c r="AL218" s="225">
        <v>100</v>
      </c>
      <c r="AM218" s="225">
        <v>100</v>
      </c>
      <c r="AN218" s="225">
        <v>100</v>
      </c>
      <c r="AO218" s="225">
        <v>100</v>
      </c>
      <c r="AP218" s="225">
        <v>100</v>
      </c>
      <c r="AQ218" s="225">
        <v>100</v>
      </c>
      <c r="AR218" s="225">
        <v>100</v>
      </c>
      <c r="AS218" s="225">
        <v>100</v>
      </c>
      <c r="AT218" s="225">
        <v>100</v>
      </c>
      <c r="AU218" s="225">
        <v>100</v>
      </c>
      <c r="AV218" s="617">
        <v>80</v>
      </c>
      <c r="AW218" s="616" t="s">
        <v>865</v>
      </c>
      <c r="AX218" s="225">
        <v>98.2</v>
      </c>
      <c r="AY218" s="225">
        <v>100</v>
      </c>
      <c r="AZ218" s="225">
        <v>100</v>
      </c>
      <c r="BA218" s="225">
        <v>90</v>
      </c>
      <c r="BB218" s="225">
        <v>100</v>
      </c>
      <c r="BC218" s="225">
        <v>100</v>
      </c>
      <c r="BD218" s="225">
        <v>100</v>
      </c>
      <c r="BE218" s="225">
        <v>100</v>
      </c>
      <c r="BF218" s="225">
        <v>100</v>
      </c>
      <c r="BG218" s="225">
        <v>100</v>
      </c>
      <c r="BH218" s="225">
        <v>100</v>
      </c>
      <c r="BI218" s="225">
        <v>100</v>
      </c>
      <c r="BJ218" s="225">
        <v>100</v>
      </c>
      <c r="BK218" s="225">
        <v>100</v>
      </c>
      <c r="BL218" s="225">
        <v>100</v>
      </c>
      <c r="BM218" s="225">
        <v>100</v>
      </c>
      <c r="BN218" s="225">
        <v>100</v>
      </c>
      <c r="BO218" s="225">
        <v>100</v>
      </c>
      <c r="BP218" s="225">
        <v>90</v>
      </c>
      <c r="BQ218" s="225">
        <v>100</v>
      </c>
      <c r="BR218" s="225">
        <v>80</v>
      </c>
      <c r="BS218" s="617">
        <v>100</v>
      </c>
    </row>
    <row r="219" spans="1:71" ht="15" hidden="1" customHeight="1">
      <c r="A219" s="69"/>
      <c r="B219" s="76" t="s">
        <v>186</v>
      </c>
      <c r="C219" s="616" t="s">
        <v>864</v>
      </c>
      <c r="D219" s="225">
        <v>99.2</v>
      </c>
      <c r="E219" s="225">
        <v>100</v>
      </c>
      <c r="F219" s="225">
        <v>100</v>
      </c>
      <c r="G219" s="225">
        <v>100</v>
      </c>
      <c r="H219" s="225">
        <v>100</v>
      </c>
      <c r="I219" s="225">
        <v>100</v>
      </c>
      <c r="J219" s="225">
        <v>100</v>
      </c>
      <c r="K219" s="225">
        <v>100</v>
      </c>
      <c r="L219" s="225">
        <v>100</v>
      </c>
      <c r="M219" s="225">
        <v>100</v>
      </c>
      <c r="N219" s="225">
        <v>100</v>
      </c>
      <c r="O219" s="225">
        <v>100</v>
      </c>
      <c r="P219" s="225">
        <v>100</v>
      </c>
      <c r="Q219" s="225">
        <v>95.555555555555557</v>
      </c>
      <c r="R219" s="225">
        <v>100</v>
      </c>
      <c r="S219" s="225">
        <v>100</v>
      </c>
      <c r="T219" s="225">
        <v>100</v>
      </c>
      <c r="U219" s="225">
        <v>100</v>
      </c>
      <c r="V219" s="225">
        <v>100</v>
      </c>
      <c r="W219" s="225">
        <v>100</v>
      </c>
      <c r="X219" s="225">
        <v>90</v>
      </c>
      <c r="Y219" s="617">
        <v>100</v>
      </c>
      <c r="Z219" s="616" t="s">
        <v>865</v>
      </c>
      <c r="AA219" s="225">
        <v>100</v>
      </c>
      <c r="AB219" s="225">
        <v>100</v>
      </c>
      <c r="AC219" s="225">
        <v>100</v>
      </c>
      <c r="AD219" s="225">
        <v>100</v>
      </c>
      <c r="AE219" s="225">
        <v>100</v>
      </c>
      <c r="AF219" s="225">
        <v>100</v>
      </c>
      <c r="AG219" s="225">
        <v>100</v>
      </c>
      <c r="AH219" s="225">
        <v>100</v>
      </c>
      <c r="AI219" s="225">
        <v>100</v>
      </c>
      <c r="AJ219" s="225">
        <v>100</v>
      </c>
      <c r="AK219" s="225">
        <v>100</v>
      </c>
      <c r="AL219" s="225">
        <v>100</v>
      </c>
      <c r="AM219" s="225">
        <v>100</v>
      </c>
      <c r="AN219" s="225">
        <v>100</v>
      </c>
      <c r="AO219" s="225">
        <v>100</v>
      </c>
      <c r="AP219" s="225">
        <v>100</v>
      </c>
      <c r="AQ219" s="225">
        <v>100</v>
      </c>
      <c r="AR219" s="225">
        <v>100</v>
      </c>
      <c r="AS219" s="225">
        <v>100</v>
      </c>
      <c r="AT219" s="225">
        <v>100</v>
      </c>
      <c r="AU219" s="225">
        <v>100</v>
      </c>
      <c r="AV219" s="617">
        <v>100</v>
      </c>
      <c r="AW219" s="616" t="s">
        <v>865</v>
      </c>
      <c r="AX219" s="225">
        <v>98.4</v>
      </c>
      <c r="AY219" s="225">
        <v>100</v>
      </c>
      <c r="AZ219" s="225">
        <v>100</v>
      </c>
      <c r="BA219" s="225">
        <v>100</v>
      </c>
      <c r="BB219" s="225">
        <v>100</v>
      </c>
      <c r="BC219" s="225">
        <v>100</v>
      </c>
      <c r="BD219" s="225">
        <v>100</v>
      </c>
      <c r="BE219" s="225">
        <v>100</v>
      </c>
      <c r="BF219" s="225">
        <v>100</v>
      </c>
      <c r="BG219" s="225">
        <v>100</v>
      </c>
      <c r="BH219" s="225">
        <v>100</v>
      </c>
      <c r="BI219" s="225">
        <v>100</v>
      </c>
      <c r="BJ219" s="225">
        <v>100</v>
      </c>
      <c r="BK219" s="225">
        <v>91.111111111111114</v>
      </c>
      <c r="BL219" s="225">
        <v>100</v>
      </c>
      <c r="BM219" s="225">
        <v>100</v>
      </c>
      <c r="BN219" s="225">
        <v>100</v>
      </c>
      <c r="BO219" s="225">
        <v>100</v>
      </c>
      <c r="BP219" s="225">
        <v>100</v>
      </c>
      <c r="BQ219" s="225">
        <v>100</v>
      </c>
      <c r="BR219" s="225">
        <v>80</v>
      </c>
      <c r="BS219" s="617">
        <v>100</v>
      </c>
    </row>
    <row r="220" spans="1:71" ht="15" hidden="1" customHeight="1">
      <c r="A220" s="69"/>
      <c r="B220" s="76" t="s">
        <v>187</v>
      </c>
      <c r="C220" s="616" t="s">
        <v>864</v>
      </c>
      <c r="D220" s="225">
        <v>97.7</v>
      </c>
      <c r="E220" s="225">
        <v>100</v>
      </c>
      <c r="F220" s="225">
        <v>100</v>
      </c>
      <c r="G220" s="225">
        <v>100</v>
      </c>
      <c r="H220" s="225">
        <v>100</v>
      </c>
      <c r="I220" s="225">
        <v>100</v>
      </c>
      <c r="J220" s="225">
        <v>100</v>
      </c>
      <c r="K220" s="225">
        <v>100</v>
      </c>
      <c r="L220" s="225">
        <v>100</v>
      </c>
      <c r="M220" s="225">
        <v>100</v>
      </c>
      <c r="N220" s="225">
        <v>100</v>
      </c>
      <c r="O220" s="225">
        <v>100</v>
      </c>
      <c r="P220" s="225">
        <v>100</v>
      </c>
      <c r="Q220" s="225">
        <v>88.888888888888886</v>
      </c>
      <c r="R220" s="225">
        <v>100</v>
      </c>
      <c r="S220" s="225">
        <v>100</v>
      </c>
      <c r="T220" s="225">
        <v>100</v>
      </c>
      <c r="U220" s="225">
        <v>90</v>
      </c>
      <c r="V220" s="225">
        <v>100</v>
      </c>
      <c r="W220" s="225">
        <v>100</v>
      </c>
      <c r="X220" s="225">
        <v>90</v>
      </c>
      <c r="Y220" s="617">
        <v>90</v>
      </c>
      <c r="Z220" s="616" t="s">
        <v>865</v>
      </c>
      <c r="AA220" s="225">
        <v>98.2</v>
      </c>
      <c r="AB220" s="225">
        <v>100</v>
      </c>
      <c r="AC220" s="225">
        <v>100</v>
      </c>
      <c r="AD220" s="225">
        <v>100</v>
      </c>
      <c r="AE220" s="225">
        <v>100</v>
      </c>
      <c r="AF220" s="225">
        <v>100</v>
      </c>
      <c r="AG220" s="225">
        <v>100</v>
      </c>
      <c r="AH220" s="225">
        <v>100</v>
      </c>
      <c r="AI220" s="225">
        <v>100</v>
      </c>
      <c r="AJ220" s="225">
        <v>100</v>
      </c>
      <c r="AK220" s="225">
        <v>100</v>
      </c>
      <c r="AL220" s="225">
        <v>100</v>
      </c>
      <c r="AM220" s="225">
        <v>100</v>
      </c>
      <c r="AN220" s="225">
        <v>88.888888888888886</v>
      </c>
      <c r="AO220" s="225">
        <v>100</v>
      </c>
      <c r="AP220" s="225">
        <v>100</v>
      </c>
      <c r="AQ220" s="225">
        <v>100</v>
      </c>
      <c r="AR220" s="225">
        <v>80</v>
      </c>
      <c r="AS220" s="225">
        <v>100</v>
      </c>
      <c r="AT220" s="225">
        <v>100</v>
      </c>
      <c r="AU220" s="225">
        <v>100</v>
      </c>
      <c r="AV220" s="617">
        <v>100</v>
      </c>
      <c r="AW220" s="616" t="s">
        <v>865</v>
      </c>
      <c r="AX220" s="225">
        <v>97.2</v>
      </c>
      <c r="AY220" s="225">
        <v>100</v>
      </c>
      <c r="AZ220" s="225">
        <v>100</v>
      </c>
      <c r="BA220" s="225">
        <v>100</v>
      </c>
      <c r="BB220" s="225">
        <v>100</v>
      </c>
      <c r="BC220" s="225">
        <v>100</v>
      </c>
      <c r="BD220" s="225">
        <v>100</v>
      </c>
      <c r="BE220" s="225">
        <v>100</v>
      </c>
      <c r="BF220" s="225">
        <v>100</v>
      </c>
      <c r="BG220" s="225">
        <v>100</v>
      </c>
      <c r="BH220" s="225">
        <v>100</v>
      </c>
      <c r="BI220" s="225">
        <v>100</v>
      </c>
      <c r="BJ220" s="225">
        <v>100</v>
      </c>
      <c r="BK220" s="225">
        <v>88.888888888888886</v>
      </c>
      <c r="BL220" s="225">
        <v>100</v>
      </c>
      <c r="BM220" s="225">
        <v>100</v>
      </c>
      <c r="BN220" s="225">
        <v>100</v>
      </c>
      <c r="BO220" s="225">
        <v>100</v>
      </c>
      <c r="BP220" s="225">
        <v>100</v>
      </c>
      <c r="BQ220" s="225">
        <v>100</v>
      </c>
      <c r="BR220" s="225">
        <v>80</v>
      </c>
      <c r="BS220" s="617">
        <v>80</v>
      </c>
    </row>
    <row r="221" spans="1:71" ht="15" hidden="1" customHeight="1">
      <c r="A221" s="69"/>
      <c r="B221" s="76" t="s">
        <v>197</v>
      </c>
      <c r="C221" s="616" t="s">
        <v>864</v>
      </c>
      <c r="D221" s="225">
        <v>99.2</v>
      </c>
      <c r="E221" s="225">
        <v>100</v>
      </c>
      <c r="F221" s="225">
        <v>100</v>
      </c>
      <c r="G221" s="225">
        <v>100</v>
      </c>
      <c r="H221" s="225">
        <v>100</v>
      </c>
      <c r="I221" s="225">
        <v>100</v>
      </c>
      <c r="J221" s="225">
        <v>100</v>
      </c>
      <c r="K221" s="225">
        <v>100</v>
      </c>
      <c r="L221" s="225">
        <v>100</v>
      </c>
      <c r="M221" s="225">
        <v>100</v>
      </c>
      <c r="N221" s="225">
        <v>100</v>
      </c>
      <c r="O221" s="225">
        <v>100</v>
      </c>
      <c r="P221" s="225">
        <v>100</v>
      </c>
      <c r="Q221" s="225">
        <v>95.555555555555557</v>
      </c>
      <c r="R221" s="225">
        <v>100</v>
      </c>
      <c r="S221" s="225">
        <v>100</v>
      </c>
      <c r="T221" s="225">
        <v>100</v>
      </c>
      <c r="U221" s="225">
        <v>100</v>
      </c>
      <c r="V221" s="225">
        <v>100</v>
      </c>
      <c r="W221" s="225">
        <v>100</v>
      </c>
      <c r="X221" s="225">
        <v>90</v>
      </c>
      <c r="Y221" s="617">
        <v>100</v>
      </c>
      <c r="Z221" s="616" t="s">
        <v>865</v>
      </c>
      <c r="AA221" s="225">
        <v>98.4</v>
      </c>
      <c r="AB221" s="225">
        <v>100</v>
      </c>
      <c r="AC221" s="225">
        <v>100</v>
      </c>
      <c r="AD221" s="225">
        <v>100</v>
      </c>
      <c r="AE221" s="225">
        <v>100</v>
      </c>
      <c r="AF221" s="225">
        <v>100</v>
      </c>
      <c r="AG221" s="225">
        <v>100</v>
      </c>
      <c r="AH221" s="225">
        <v>100</v>
      </c>
      <c r="AI221" s="225">
        <v>100</v>
      </c>
      <c r="AJ221" s="225">
        <v>100</v>
      </c>
      <c r="AK221" s="225">
        <v>100</v>
      </c>
      <c r="AL221" s="225">
        <v>100</v>
      </c>
      <c r="AM221" s="225">
        <v>100</v>
      </c>
      <c r="AN221" s="225">
        <v>91.111111111111114</v>
      </c>
      <c r="AO221" s="225">
        <v>100</v>
      </c>
      <c r="AP221" s="225">
        <v>100</v>
      </c>
      <c r="AQ221" s="225">
        <v>100</v>
      </c>
      <c r="AR221" s="225">
        <v>100</v>
      </c>
      <c r="AS221" s="225">
        <v>100</v>
      </c>
      <c r="AT221" s="225">
        <v>100</v>
      </c>
      <c r="AU221" s="225">
        <v>80</v>
      </c>
      <c r="AV221" s="617">
        <v>100</v>
      </c>
      <c r="AW221" s="616" t="s">
        <v>865</v>
      </c>
      <c r="AX221" s="225">
        <v>100</v>
      </c>
      <c r="AY221" s="225">
        <v>100</v>
      </c>
      <c r="AZ221" s="225">
        <v>100</v>
      </c>
      <c r="BA221" s="225">
        <v>100</v>
      </c>
      <c r="BB221" s="225">
        <v>100</v>
      </c>
      <c r="BC221" s="225">
        <v>100</v>
      </c>
      <c r="BD221" s="225">
        <v>100</v>
      </c>
      <c r="BE221" s="225">
        <v>100</v>
      </c>
      <c r="BF221" s="225">
        <v>100</v>
      </c>
      <c r="BG221" s="225">
        <v>100</v>
      </c>
      <c r="BH221" s="225">
        <v>100</v>
      </c>
      <c r="BI221" s="225">
        <v>100</v>
      </c>
      <c r="BJ221" s="225">
        <v>100</v>
      </c>
      <c r="BK221" s="225">
        <v>100</v>
      </c>
      <c r="BL221" s="225">
        <v>100</v>
      </c>
      <c r="BM221" s="225">
        <v>100</v>
      </c>
      <c r="BN221" s="225">
        <v>100</v>
      </c>
      <c r="BO221" s="225">
        <v>100</v>
      </c>
      <c r="BP221" s="225">
        <v>100</v>
      </c>
      <c r="BQ221" s="225">
        <v>100</v>
      </c>
      <c r="BR221" s="225">
        <v>100</v>
      </c>
      <c r="BS221" s="617">
        <v>100</v>
      </c>
    </row>
    <row r="222" spans="1:71" ht="15" hidden="1" customHeight="1">
      <c r="A222" s="69"/>
      <c r="B222" s="76" t="s">
        <v>188</v>
      </c>
      <c r="C222" s="616" t="s">
        <v>864</v>
      </c>
      <c r="D222" s="225">
        <v>95.4</v>
      </c>
      <c r="E222" s="225">
        <v>100</v>
      </c>
      <c r="F222" s="225">
        <v>100</v>
      </c>
      <c r="G222" s="225">
        <v>100</v>
      </c>
      <c r="H222" s="225">
        <v>100</v>
      </c>
      <c r="I222" s="225">
        <v>100</v>
      </c>
      <c r="J222" s="225">
        <v>100</v>
      </c>
      <c r="K222" s="225">
        <v>100</v>
      </c>
      <c r="L222" s="225">
        <v>100</v>
      </c>
      <c r="M222" s="225">
        <v>100</v>
      </c>
      <c r="N222" s="225">
        <v>100</v>
      </c>
      <c r="O222" s="225">
        <v>100</v>
      </c>
      <c r="P222" s="225">
        <v>100</v>
      </c>
      <c r="Q222" s="225">
        <v>77.777777777777771</v>
      </c>
      <c r="R222" s="225">
        <v>100</v>
      </c>
      <c r="S222" s="225">
        <v>100</v>
      </c>
      <c r="T222" s="225">
        <v>100</v>
      </c>
      <c r="U222" s="225">
        <v>100</v>
      </c>
      <c r="V222" s="225">
        <v>100</v>
      </c>
      <c r="W222" s="225">
        <v>100</v>
      </c>
      <c r="X222" s="225">
        <v>60</v>
      </c>
      <c r="Y222" s="617">
        <v>80</v>
      </c>
      <c r="Z222" s="616" t="s">
        <v>865</v>
      </c>
      <c r="AA222" s="225">
        <v>95.8</v>
      </c>
      <c r="AB222" s="225">
        <v>100</v>
      </c>
      <c r="AC222" s="225">
        <v>100</v>
      </c>
      <c r="AD222" s="225">
        <v>100</v>
      </c>
      <c r="AE222" s="225">
        <v>100</v>
      </c>
      <c r="AF222" s="225">
        <v>100</v>
      </c>
      <c r="AG222" s="225">
        <v>100</v>
      </c>
      <c r="AH222" s="225">
        <v>100</v>
      </c>
      <c r="AI222" s="225">
        <v>100</v>
      </c>
      <c r="AJ222" s="225">
        <v>100</v>
      </c>
      <c r="AK222" s="225">
        <v>100</v>
      </c>
      <c r="AL222" s="225">
        <v>100</v>
      </c>
      <c r="AM222" s="225">
        <v>100</v>
      </c>
      <c r="AN222" s="225">
        <v>82.222222222222214</v>
      </c>
      <c r="AO222" s="225">
        <v>100</v>
      </c>
      <c r="AP222" s="225">
        <v>100</v>
      </c>
      <c r="AQ222" s="225">
        <v>100</v>
      </c>
      <c r="AR222" s="225">
        <v>100</v>
      </c>
      <c r="AS222" s="225">
        <v>100</v>
      </c>
      <c r="AT222" s="225">
        <v>100</v>
      </c>
      <c r="AU222" s="225">
        <v>60</v>
      </c>
      <c r="AV222" s="617">
        <v>80</v>
      </c>
      <c r="AW222" s="616" t="s">
        <v>865</v>
      </c>
      <c r="AX222" s="225">
        <v>95</v>
      </c>
      <c r="AY222" s="225">
        <v>100</v>
      </c>
      <c r="AZ222" s="225">
        <v>100</v>
      </c>
      <c r="BA222" s="225">
        <v>100</v>
      </c>
      <c r="BB222" s="225">
        <v>100</v>
      </c>
      <c r="BC222" s="225">
        <v>100</v>
      </c>
      <c r="BD222" s="225">
        <v>100</v>
      </c>
      <c r="BE222" s="225">
        <v>100</v>
      </c>
      <c r="BF222" s="225">
        <v>100</v>
      </c>
      <c r="BG222" s="225">
        <v>100</v>
      </c>
      <c r="BH222" s="225">
        <v>100</v>
      </c>
      <c r="BI222" s="225">
        <v>100</v>
      </c>
      <c r="BJ222" s="225">
        <v>100</v>
      </c>
      <c r="BK222" s="225">
        <v>73.333333333333329</v>
      </c>
      <c r="BL222" s="225">
        <v>100</v>
      </c>
      <c r="BM222" s="225">
        <v>100</v>
      </c>
      <c r="BN222" s="225">
        <v>100</v>
      </c>
      <c r="BO222" s="225">
        <v>100</v>
      </c>
      <c r="BP222" s="225">
        <v>100</v>
      </c>
      <c r="BQ222" s="225">
        <v>100</v>
      </c>
      <c r="BR222" s="225">
        <v>60</v>
      </c>
      <c r="BS222" s="617">
        <v>80</v>
      </c>
    </row>
    <row r="223" spans="1:71" ht="15" hidden="1" customHeight="1">
      <c r="A223" s="69"/>
      <c r="B223" s="76" t="s">
        <v>189</v>
      </c>
      <c r="C223" s="616" t="s">
        <v>864</v>
      </c>
      <c r="D223" s="225">
        <v>98</v>
      </c>
      <c r="E223" s="225">
        <v>100</v>
      </c>
      <c r="F223" s="225">
        <v>100</v>
      </c>
      <c r="G223" s="225">
        <v>100</v>
      </c>
      <c r="H223" s="225">
        <v>100</v>
      </c>
      <c r="I223" s="225">
        <v>100</v>
      </c>
      <c r="J223" s="225">
        <v>100</v>
      </c>
      <c r="K223" s="225">
        <v>100</v>
      </c>
      <c r="L223" s="225">
        <v>100</v>
      </c>
      <c r="M223" s="225">
        <v>100</v>
      </c>
      <c r="N223" s="225">
        <v>100</v>
      </c>
      <c r="O223" s="225">
        <v>100</v>
      </c>
      <c r="P223" s="225">
        <v>100</v>
      </c>
      <c r="Q223" s="225">
        <v>88.888888888888886</v>
      </c>
      <c r="R223" s="225">
        <v>100</v>
      </c>
      <c r="S223" s="225">
        <v>100</v>
      </c>
      <c r="T223" s="225">
        <v>100</v>
      </c>
      <c r="U223" s="225">
        <v>100</v>
      </c>
      <c r="V223" s="225">
        <v>100</v>
      </c>
      <c r="W223" s="225">
        <v>100</v>
      </c>
      <c r="X223" s="225">
        <v>100</v>
      </c>
      <c r="Y223" s="617">
        <v>80</v>
      </c>
      <c r="Z223" s="616" t="s">
        <v>865</v>
      </c>
      <c r="AA223" s="225">
        <v>96</v>
      </c>
      <c r="AB223" s="225">
        <v>100</v>
      </c>
      <c r="AC223" s="225">
        <v>100</v>
      </c>
      <c r="AD223" s="225">
        <v>100</v>
      </c>
      <c r="AE223" s="225">
        <v>100</v>
      </c>
      <c r="AF223" s="225">
        <v>100</v>
      </c>
      <c r="AG223" s="225">
        <v>100</v>
      </c>
      <c r="AH223" s="225">
        <v>100</v>
      </c>
      <c r="AI223" s="225">
        <v>100</v>
      </c>
      <c r="AJ223" s="225">
        <v>100</v>
      </c>
      <c r="AK223" s="225">
        <v>100</v>
      </c>
      <c r="AL223" s="225">
        <v>100</v>
      </c>
      <c r="AM223" s="225">
        <v>100</v>
      </c>
      <c r="AN223" s="225">
        <v>77.777777777777786</v>
      </c>
      <c r="AO223" s="225">
        <v>100</v>
      </c>
      <c r="AP223" s="225">
        <v>100</v>
      </c>
      <c r="AQ223" s="225">
        <v>100</v>
      </c>
      <c r="AR223" s="225">
        <v>100</v>
      </c>
      <c r="AS223" s="225">
        <v>100</v>
      </c>
      <c r="AT223" s="225">
        <v>100</v>
      </c>
      <c r="AU223" s="225">
        <v>100</v>
      </c>
      <c r="AV223" s="617">
        <v>60</v>
      </c>
      <c r="AW223" s="616" t="s">
        <v>865</v>
      </c>
      <c r="AX223" s="225">
        <v>100</v>
      </c>
      <c r="AY223" s="225">
        <v>100</v>
      </c>
      <c r="AZ223" s="225">
        <v>100</v>
      </c>
      <c r="BA223" s="225">
        <v>100</v>
      </c>
      <c r="BB223" s="225">
        <v>100</v>
      </c>
      <c r="BC223" s="225">
        <v>100</v>
      </c>
      <c r="BD223" s="225">
        <v>100</v>
      </c>
      <c r="BE223" s="225">
        <v>100</v>
      </c>
      <c r="BF223" s="225">
        <v>100</v>
      </c>
      <c r="BG223" s="225">
        <v>100</v>
      </c>
      <c r="BH223" s="225">
        <v>100</v>
      </c>
      <c r="BI223" s="225">
        <v>100</v>
      </c>
      <c r="BJ223" s="225">
        <v>100</v>
      </c>
      <c r="BK223" s="225">
        <v>100</v>
      </c>
      <c r="BL223" s="225">
        <v>100</v>
      </c>
      <c r="BM223" s="225">
        <v>100</v>
      </c>
      <c r="BN223" s="225">
        <v>100</v>
      </c>
      <c r="BO223" s="225">
        <v>100</v>
      </c>
      <c r="BP223" s="225">
        <v>100</v>
      </c>
      <c r="BQ223" s="225">
        <v>100</v>
      </c>
      <c r="BR223" s="225">
        <v>100</v>
      </c>
      <c r="BS223" s="617">
        <v>100</v>
      </c>
    </row>
    <row r="224" spans="1:71" ht="15" hidden="1" customHeight="1">
      <c r="A224" s="69"/>
      <c r="B224" s="76" t="s">
        <v>190</v>
      </c>
      <c r="C224" s="616" t="s">
        <v>864</v>
      </c>
      <c r="D224" s="225">
        <v>99.6</v>
      </c>
      <c r="E224" s="225">
        <v>100</v>
      </c>
      <c r="F224" s="225">
        <v>100</v>
      </c>
      <c r="G224" s="225">
        <v>100</v>
      </c>
      <c r="H224" s="225">
        <v>100</v>
      </c>
      <c r="I224" s="225">
        <v>100</v>
      </c>
      <c r="J224" s="225">
        <v>100</v>
      </c>
      <c r="K224" s="225">
        <v>100</v>
      </c>
      <c r="L224" s="225">
        <v>100</v>
      </c>
      <c r="M224" s="225">
        <v>100</v>
      </c>
      <c r="N224" s="225">
        <v>100</v>
      </c>
      <c r="O224" s="225">
        <v>100</v>
      </c>
      <c r="P224" s="225">
        <v>100</v>
      </c>
      <c r="Q224" s="225">
        <v>100</v>
      </c>
      <c r="R224" s="225">
        <v>100</v>
      </c>
      <c r="S224" s="225">
        <v>100</v>
      </c>
      <c r="T224" s="225">
        <v>100</v>
      </c>
      <c r="U224" s="225">
        <v>90</v>
      </c>
      <c r="V224" s="225">
        <v>100</v>
      </c>
      <c r="W224" s="225">
        <v>100</v>
      </c>
      <c r="X224" s="225">
        <v>100</v>
      </c>
      <c r="Y224" s="617">
        <v>100</v>
      </c>
      <c r="Z224" s="616" t="s">
        <v>865</v>
      </c>
      <c r="AA224" s="225">
        <v>99.2</v>
      </c>
      <c r="AB224" s="225">
        <v>100</v>
      </c>
      <c r="AC224" s="225">
        <v>100</v>
      </c>
      <c r="AD224" s="225">
        <v>100</v>
      </c>
      <c r="AE224" s="225">
        <v>100</v>
      </c>
      <c r="AF224" s="225">
        <v>100</v>
      </c>
      <c r="AG224" s="225">
        <v>100</v>
      </c>
      <c r="AH224" s="225">
        <v>100</v>
      </c>
      <c r="AI224" s="225">
        <v>100</v>
      </c>
      <c r="AJ224" s="225">
        <v>100</v>
      </c>
      <c r="AK224" s="225">
        <v>100</v>
      </c>
      <c r="AL224" s="225">
        <v>100</v>
      </c>
      <c r="AM224" s="225">
        <v>100</v>
      </c>
      <c r="AN224" s="225">
        <v>100</v>
      </c>
      <c r="AO224" s="225">
        <v>100</v>
      </c>
      <c r="AP224" s="225">
        <v>100</v>
      </c>
      <c r="AQ224" s="225">
        <v>100</v>
      </c>
      <c r="AR224" s="225">
        <v>80</v>
      </c>
      <c r="AS224" s="225">
        <v>100</v>
      </c>
      <c r="AT224" s="225">
        <v>100</v>
      </c>
      <c r="AU224" s="225">
        <v>100</v>
      </c>
      <c r="AV224" s="617">
        <v>100</v>
      </c>
      <c r="AW224" s="616" t="s">
        <v>865</v>
      </c>
      <c r="AX224" s="225">
        <v>100</v>
      </c>
      <c r="AY224" s="225">
        <v>100</v>
      </c>
      <c r="AZ224" s="225">
        <v>100</v>
      </c>
      <c r="BA224" s="225">
        <v>100</v>
      </c>
      <c r="BB224" s="225">
        <v>100</v>
      </c>
      <c r="BC224" s="225">
        <v>100</v>
      </c>
      <c r="BD224" s="225">
        <v>100</v>
      </c>
      <c r="BE224" s="225">
        <v>100</v>
      </c>
      <c r="BF224" s="225">
        <v>100</v>
      </c>
      <c r="BG224" s="225">
        <v>100</v>
      </c>
      <c r="BH224" s="225">
        <v>100</v>
      </c>
      <c r="BI224" s="225">
        <v>100</v>
      </c>
      <c r="BJ224" s="225">
        <v>100</v>
      </c>
      <c r="BK224" s="225">
        <v>100</v>
      </c>
      <c r="BL224" s="225">
        <v>100</v>
      </c>
      <c r="BM224" s="225">
        <v>100</v>
      </c>
      <c r="BN224" s="225">
        <v>100</v>
      </c>
      <c r="BO224" s="225">
        <v>100</v>
      </c>
      <c r="BP224" s="225">
        <v>100</v>
      </c>
      <c r="BQ224" s="225">
        <v>100</v>
      </c>
      <c r="BR224" s="225">
        <v>100</v>
      </c>
      <c r="BS224" s="617">
        <v>100</v>
      </c>
    </row>
    <row r="225" spans="1:71" ht="15" hidden="1" customHeight="1">
      <c r="A225" s="69"/>
      <c r="B225" s="76" t="s">
        <v>191</v>
      </c>
      <c r="C225" s="616" t="s">
        <v>864</v>
      </c>
      <c r="D225" s="225">
        <v>98.3</v>
      </c>
      <c r="E225" s="225">
        <v>100</v>
      </c>
      <c r="F225" s="225">
        <v>100</v>
      </c>
      <c r="G225" s="225">
        <v>100</v>
      </c>
      <c r="H225" s="225">
        <v>100</v>
      </c>
      <c r="I225" s="225">
        <v>100</v>
      </c>
      <c r="J225" s="225">
        <v>100</v>
      </c>
      <c r="K225" s="225">
        <v>100</v>
      </c>
      <c r="L225" s="225">
        <v>100</v>
      </c>
      <c r="M225" s="225">
        <v>100</v>
      </c>
      <c r="N225" s="225">
        <v>100</v>
      </c>
      <c r="O225" s="225">
        <v>100</v>
      </c>
      <c r="P225" s="225">
        <v>100</v>
      </c>
      <c r="Q225" s="225">
        <v>95.555555555555557</v>
      </c>
      <c r="R225" s="225">
        <v>100</v>
      </c>
      <c r="S225" s="225">
        <v>100</v>
      </c>
      <c r="T225" s="225">
        <v>100</v>
      </c>
      <c r="U225" s="225">
        <v>100</v>
      </c>
      <c r="V225" s="225">
        <v>100</v>
      </c>
      <c r="W225" s="225">
        <v>100</v>
      </c>
      <c r="X225" s="225">
        <v>80</v>
      </c>
      <c r="Y225" s="617">
        <v>90</v>
      </c>
      <c r="Z225" s="616" t="s">
        <v>865</v>
      </c>
      <c r="AA225" s="225">
        <v>96.6</v>
      </c>
      <c r="AB225" s="225">
        <v>100</v>
      </c>
      <c r="AC225" s="225">
        <v>100</v>
      </c>
      <c r="AD225" s="225">
        <v>100</v>
      </c>
      <c r="AE225" s="225">
        <v>100</v>
      </c>
      <c r="AF225" s="225">
        <v>100</v>
      </c>
      <c r="AG225" s="225">
        <v>100</v>
      </c>
      <c r="AH225" s="225">
        <v>100</v>
      </c>
      <c r="AI225" s="225">
        <v>100</v>
      </c>
      <c r="AJ225" s="225">
        <v>100</v>
      </c>
      <c r="AK225" s="225">
        <v>100</v>
      </c>
      <c r="AL225" s="225">
        <v>100</v>
      </c>
      <c r="AM225" s="225">
        <v>100</v>
      </c>
      <c r="AN225" s="225">
        <v>91.111111111111114</v>
      </c>
      <c r="AO225" s="225">
        <v>100</v>
      </c>
      <c r="AP225" s="225">
        <v>100</v>
      </c>
      <c r="AQ225" s="225">
        <v>100</v>
      </c>
      <c r="AR225" s="225">
        <v>100</v>
      </c>
      <c r="AS225" s="225">
        <v>100</v>
      </c>
      <c r="AT225" s="225">
        <v>100</v>
      </c>
      <c r="AU225" s="225">
        <v>60</v>
      </c>
      <c r="AV225" s="617">
        <v>80</v>
      </c>
      <c r="AW225" s="616" t="s">
        <v>865</v>
      </c>
      <c r="AX225" s="225">
        <v>100</v>
      </c>
      <c r="AY225" s="225">
        <v>100</v>
      </c>
      <c r="AZ225" s="225">
        <v>100</v>
      </c>
      <c r="BA225" s="225">
        <v>100</v>
      </c>
      <c r="BB225" s="225">
        <v>100</v>
      </c>
      <c r="BC225" s="225">
        <v>100</v>
      </c>
      <c r="BD225" s="225">
        <v>100</v>
      </c>
      <c r="BE225" s="225">
        <v>100</v>
      </c>
      <c r="BF225" s="225">
        <v>100</v>
      </c>
      <c r="BG225" s="225">
        <v>100</v>
      </c>
      <c r="BH225" s="225">
        <v>100</v>
      </c>
      <c r="BI225" s="225">
        <v>100</v>
      </c>
      <c r="BJ225" s="225">
        <v>100</v>
      </c>
      <c r="BK225" s="225">
        <v>100</v>
      </c>
      <c r="BL225" s="225">
        <v>100</v>
      </c>
      <c r="BM225" s="225">
        <v>100</v>
      </c>
      <c r="BN225" s="225">
        <v>100</v>
      </c>
      <c r="BO225" s="225">
        <v>100</v>
      </c>
      <c r="BP225" s="225">
        <v>100</v>
      </c>
      <c r="BQ225" s="225">
        <v>100</v>
      </c>
      <c r="BR225" s="225">
        <v>100</v>
      </c>
      <c r="BS225" s="617">
        <v>100</v>
      </c>
    </row>
    <row r="226" spans="1:71" ht="15" hidden="1" customHeight="1">
      <c r="A226" s="69"/>
      <c r="B226" s="76" t="s">
        <v>192</v>
      </c>
      <c r="C226" s="616" t="s">
        <v>864</v>
      </c>
      <c r="D226" s="225">
        <v>96.95</v>
      </c>
      <c r="E226" s="225">
        <v>100</v>
      </c>
      <c r="F226" s="225">
        <v>100</v>
      </c>
      <c r="G226" s="225">
        <v>100</v>
      </c>
      <c r="H226" s="225">
        <v>100</v>
      </c>
      <c r="I226" s="225">
        <v>100</v>
      </c>
      <c r="J226" s="225">
        <v>100</v>
      </c>
      <c r="K226" s="225">
        <v>100</v>
      </c>
      <c r="L226" s="225">
        <v>100</v>
      </c>
      <c r="M226" s="225">
        <v>100</v>
      </c>
      <c r="N226" s="225">
        <v>100</v>
      </c>
      <c r="O226" s="225">
        <v>100</v>
      </c>
      <c r="P226" s="225">
        <v>100</v>
      </c>
      <c r="Q226" s="225">
        <v>86.666666666666671</v>
      </c>
      <c r="R226" s="225">
        <v>100</v>
      </c>
      <c r="S226" s="225">
        <v>100</v>
      </c>
      <c r="T226" s="225">
        <v>100</v>
      </c>
      <c r="U226" s="225">
        <v>90</v>
      </c>
      <c r="V226" s="225">
        <v>95</v>
      </c>
      <c r="W226" s="225">
        <v>100</v>
      </c>
      <c r="X226" s="225">
        <v>70</v>
      </c>
      <c r="Y226" s="617">
        <v>100</v>
      </c>
      <c r="Z226" s="616" t="s">
        <v>865</v>
      </c>
      <c r="AA226" s="225">
        <v>96.3</v>
      </c>
      <c r="AB226" s="225">
        <v>100</v>
      </c>
      <c r="AC226" s="225">
        <v>100</v>
      </c>
      <c r="AD226" s="225">
        <v>100</v>
      </c>
      <c r="AE226" s="225">
        <v>100</v>
      </c>
      <c r="AF226" s="225">
        <v>100</v>
      </c>
      <c r="AG226" s="225">
        <v>100</v>
      </c>
      <c r="AH226" s="225">
        <v>100</v>
      </c>
      <c r="AI226" s="225">
        <v>100</v>
      </c>
      <c r="AJ226" s="225">
        <v>100</v>
      </c>
      <c r="AK226" s="225">
        <v>100</v>
      </c>
      <c r="AL226" s="225">
        <v>100</v>
      </c>
      <c r="AM226" s="225">
        <v>100</v>
      </c>
      <c r="AN226" s="225">
        <v>82.222222222222214</v>
      </c>
      <c r="AO226" s="225">
        <v>100</v>
      </c>
      <c r="AP226" s="225">
        <v>100</v>
      </c>
      <c r="AQ226" s="225">
        <v>100</v>
      </c>
      <c r="AR226" s="225">
        <v>100</v>
      </c>
      <c r="AS226" s="225">
        <v>90</v>
      </c>
      <c r="AT226" s="225">
        <v>100</v>
      </c>
      <c r="AU226" s="225">
        <v>60</v>
      </c>
      <c r="AV226" s="617">
        <v>100</v>
      </c>
      <c r="AW226" s="616" t="s">
        <v>865</v>
      </c>
      <c r="AX226" s="225">
        <v>97.6</v>
      </c>
      <c r="AY226" s="225">
        <v>100</v>
      </c>
      <c r="AZ226" s="225">
        <v>100</v>
      </c>
      <c r="BA226" s="225">
        <v>100</v>
      </c>
      <c r="BB226" s="225">
        <v>100</v>
      </c>
      <c r="BC226" s="225">
        <v>100</v>
      </c>
      <c r="BD226" s="225">
        <v>100</v>
      </c>
      <c r="BE226" s="225">
        <v>100</v>
      </c>
      <c r="BF226" s="225">
        <v>100</v>
      </c>
      <c r="BG226" s="225">
        <v>100</v>
      </c>
      <c r="BH226" s="225">
        <v>100</v>
      </c>
      <c r="BI226" s="225">
        <v>100</v>
      </c>
      <c r="BJ226" s="225">
        <v>100</v>
      </c>
      <c r="BK226" s="225">
        <v>91.111111111111114</v>
      </c>
      <c r="BL226" s="225">
        <v>100</v>
      </c>
      <c r="BM226" s="225">
        <v>100</v>
      </c>
      <c r="BN226" s="225">
        <v>100</v>
      </c>
      <c r="BO226" s="225">
        <v>80</v>
      </c>
      <c r="BP226" s="225">
        <v>100</v>
      </c>
      <c r="BQ226" s="225">
        <v>100</v>
      </c>
      <c r="BR226" s="225">
        <v>80</v>
      </c>
      <c r="BS226" s="617">
        <v>100</v>
      </c>
    </row>
    <row r="227" spans="1:71" ht="15" hidden="1" customHeight="1">
      <c r="A227" s="69"/>
      <c r="B227" s="76" t="s">
        <v>193</v>
      </c>
      <c r="C227" s="616" t="s">
        <v>864</v>
      </c>
      <c r="D227" s="225">
        <v>96.25</v>
      </c>
      <c r="E227" s="225">
        <v>100</v>
      </c>
      <c r="F227" s="225">
        <v>100</v>
      </c>
      <c r="G227" s="225">
        <v>100</v>
      </c>
      <c r="H227" s="225">
        <v>100</v>
      </c>
      <c r="I227" s="225">
        <v>100</v>
      </c>
      <c r="J227" s="225">
        <v>100</v>
      </c>
      <c r="K227" s="225">
        <v>100</v>
      </c>
      <c r="L227" s="225">
        <v>100</v>
      </c>
      <c r="M227" s="225">
        <v>100</v>
      </c>
      <c r="N227" s="225">
        <v>100</v>
      </c>
      <c r="O227" s="225">
        <v>90</v>
      </c>
      <c r="P227" s="225">
        <v>100</v>
      </c>
      <c r="Q227" s="225">
        <v>91.111111111111114</v>
      </c>
      <c r="R227" s="225">
        <v>95</v>
      </c>
      <c r="S227" s="225">
        <v>95</v>
      </c>
      <c r="T227" s="225">
        <v>100</v>
      </c>
      <c r="U227" s="225">
        <v>90</v>
      </c>
      <c r="V227" s="225">
        <v>100</v>
      </c>
      <c r="W227" s="225">
        <v>100</v>
      </c>
      <c r="X227" s="225">
        <v>80</v>
      </c>
      <c r="Y227" s="617">
        <v>90</v>
      </c>
      <c r="Z227" s="616" t="s">
        <v>865</v>
      </c>
      <c r="AA227" s="225">
        <v>95.6</v>
      </c>
      <c r="AB227" s="225">
        <v>100</v>
      </c>
      <c r="AC227" s="225">
        <v>100</v>
      </c>
      <c r="AD227" s="225">
        <v>100</v>
      </c>
      <c r="AE227" s="225">
        <v>100</v>
      </c>
      <c r="AF227" s="225">
        <v>100</v>
      </c>
      <c r="AG227" s="225">
        <v>100</v>
      </c>
      <c r="AH227" s="225">
        <v>100</v>
      </c>
      <c r="AI227" s="225">
        <v>100</v>
      </c>
      <c r="AJ227" s="225">
        <v>100</v>
      </c>
      <c r="AK227" s="225">
        <v>100</v>
      </c>
      <c r="AL227" s="225">
        <v>90</v>
      </c>
      <c r="AM227" s="225">
        <v>100</v>
      </c>
      <c r="AN227" s="225">
        <v>91.111111111111114</v>
      </c>
      <c r="AO227" s="225">
        <v>90</v>
      </c>
      <c r="AP227" s="225">
        <v>90</v>
      </c>
      <c r="AQ227" s="225">
        <v>100</v>
      </c>
      <c r="AR227" s="225">
        <v>80</v>
      </c>
      <c r="AS227" s="225">
        <v>100</v>
      </c>
      <c r="AT227" s="225">
        <v>100</v>
      </c>
      <c r="AU227" s="225">
        <v>80</v>
      </c>
      <c r="AV227" s="617">
        <v>100</v>
      </c>
      <c r="AW227" s="616" t="s">
        <v>865</v>
      </c>
      <c r="AX227" s="225">
        <v>96.9</v>
      </c>
      <c r="AY227" s="225">
        <v>100</v>
      </c>
      <c r="AZ227" s="225">
        <v>100</v>
      </c>
      <c r="BA227" s="225">
        <v>100</v>
      </c>
      <c r="BB227" s="225">
        <v>100</v>
      </c>
      <c r="BC227" s="225">
        <v>100</v>
      </c>
      <c r="BD227" s="225">
        <v>100</v>
      </c>
      <c r="BE227" s="225">
        <v>100</v>
      </c>
      <c r="BF227" s="225">
        <v>100</v>
      </c>
      <c r="BG227" s="225">
        <v>100</v>
      </c>
      <c r="BH227" s="225">
        <v>100</v>
      </c>
      <c r="BI227" s="225">
        <v>90</v>
      </c>
      <c r="BJ227" s="225">
        <v>100</v>
      </c>
      <c r="BK227" s="225">
        <v>91.111111111111114</v>
      </c>
      <c r="BL227" s="225">
        <v>100</v>
      </c>
      <c r="BM227" s="225">
        <v>100</v>
      </c>
      <c r="BN227" s="225">
        <v>100</v>
      </c>
      <c r="BO227" s="225">
        <v>100</v>
      </c>
      <c r="BP227" s="225">
        <v>100</v>
      </c>
      <c r="BQ227" s="225">
        <v>100</v>
      </c>
      <c r="BR227" s="225">
        <v>80</v>
      </c>
      <c r="BS227" s="617">
        <v>80</v>
      </c>
    </row>
    <row r="228" spans="1:71" ht="15" hidden="1" customHeight="1">
      <c r="A228" s="69"/>
      <c r="B228" s="76" t="s">
        <v>194</v>
      </c>
      <c r="C228" s="616" t="s">
        <v>864</v>
      </c>
      <c r="D228" s="225">
        <v>96.7</v>
      </c>
      <c r="E228" s="225">
        <v>100</v>
      </c>
      <c r="F228" s="225">
        <v>100</v>
      </c>
      <c r="G228" s="225">
        <v>100</v>
      </c>
      <c r="H228" s="225">
        <v>100</v>
      </c>
      <c r="I228" s="225">
        <v>100</v>
      </c>
      <c r="J228" s="225">
        <v>100</v>
      </c>
      <c r="K228" s="225">
        <v>100</v>
      </c>
      <c r="L228" s="225">
        <v>100</v>
      </c>
      <c r="M228" s="225">
        <v>90</v>
      </c>
      <c r="N228" s="225">
        <v>100</v>
      </c>
      <c r="O228" s="225">
        <v>100</v>
      </c>
      <c r="P228" s="225">
        <v>100</v>
      </c>
      <c r="Q228" s="225">
        <v>86.666666666666657</v>
      </c>
      <c r="R228" s="225">
        <v>100</v>
      </c>
      <c r="S228" s="225">
        <v>100</v>
      </c>
      <c r="T228" s="225">
        <v>100</v>
      </c>
      <c r="U228" s="225">
        <v>100</v>
      </c>
      <c r="V228" s="225">
        <v>100</v>
      </c>
      <c r="W228" s="225">
        <v>100</v>
      </c>
      <c r="X228" s="225">
        <v>60</v>
      </c>
      <c r="Y228" s="617">
        <v>100</v>
      </c>
      <c r="Z228" s="616" t="s">
        <v>865</v>
      </c>
      <c r="AA228" s="225">
        <v>97.1</v>
      </c>
      <c r="AB228" s="225">
        <v>100</v>
      </c>
      <c r="AC228" s="225">
        <v>100</v>
      </c>
      <c r="AD228" s="225">
        <v>100</v>
      </c>
      <c r="AE228" s="225">
        <v>100</v>
      </c>
      <c r="AF228" s="225">
        <v>100</v>
      </c>
      <c r="AG228" s="225">
        <v>100</v>
      </c>
      <c r="AH228" s="225">
        <v>100</v>
      </c>
      <c r="AI228" s="225">
        <v>100</v>
      </c>
      <c r="AJ228" s="225">
        <v>90</v>
      </c>
      <c r="AK228" s="225">
        <v>100</v>
      </c>
      <c r="AL228" s="225">
        <v>100</v>
      </c>
      <c r="AM228" s="225">
        <v>100</v>
      </c>
      <c r="AN228" s="225">
        <v>91.111111111111114</v>
      </c>
      <c r="AO228" s="225">
        <v>100</v>
      </c>
      <c r="AP228" s="225">
        <v>100</v>
      </c>
      <c r="AQ228" s="225">
        <v>100</v>
      </c>
      <c r="AR228" s="225">
        <v>100</v>
      </c>
      <c r="AS228" s="225">
        <v>100</v>
      </c>
      <c r="AT228" s="225">
        <v>100</v>
      </c>
      <c r="AU228" s="225">
        <v>60</v>
      </c>
      <c r="AV228" s="617">
        <v>100</v>
      </c>
      <c r="AW228" s="616" t="s">
        <v>865</v>
      </c>
      <c r="AX228" s="225">
        <v>96.3</v>
      </c>
      <c r="AY228" s="225">
        <v>100</v>
      </c>
      <c r="AZ228" s="225">
        <v>100</v>
      </c>
      <c r="BA228" s="225">
        <v>100</v>
      </c>
      <c r="BB228" s="225">
        <v>100</v>
      </c>
      <c r="BC228" s="225">
        <v>100</v>
      </c>
      <c r="BD228" s="225">
        <v>100</v>
      </c>
      <c r="BE228" s="225">
        <v>100</v>
      </c>
      <c r="BF228" s="225">
        <v>100</v>
      </c>
      <c r="BG228" s="225">
        <v>90</v>
      </c>
      <c r="BH228" s="225">
        <v>100</v>
      </c>
      <c r="BI228" s="225">
        <v>100</v>
      </c>
      <c r="BJ228" s="225">
        <v>100</v>
      </c>
      <c r="BK228" s="225">
        <v>82.222222222222214</v>
      </c>
      <c r="BL228" s="225">
        <v>100</v>
      </c>
      <c r="BM228" s="225">
        <v>100</v>
      </c>
      <c r="BN228" s="225">
        <v>100</v>
      </c>
      <c r="BO228" s="225">
        <v>100</v>
      </c>
      <c r="BP228" s="225">
        <v>100</v>
      </c>
      <c r="BQ228" s="225">
        <v>100</v>
      </c>
      <c r="BR228" s="225">
        <v>60</v>
      </c>
      <c r="BS228" s="617">
        <v>100</v>
      </c>
    </row>
    <row r="229" spans="1:71" ht="15" hidden="1" customHeight="1">
      <c r="A229" s="69"/>
      <c r="B229" s="76" t="s">
        <v>195</v>
      </c>
      <c r="C229" s="616" t="s">
        <v>864</v>
      </c>
      <c r="D229" s="225">
        <v>96.95</v>
      </c>
      <c r="E229" s="225">
        <v>100</v>
      </c>
      <c r="F229" s="225">
        <v>100</v>
      </c>
      <c r="G229" s="225">
        <v>100</v>
      </c>
      <c r="H229" s="225">
        <v>100</v>
      </c>
      <c r="I229" s="225">
        <v>100</v>
      </c>
      <c r="J229" s="225">
        <v>100</v>
      </c>
      <c r="K229" s="225">
        <v>90</v>
      </c>
      <c r="L229" s="225">
        <v>100</v>
      </c>
      <c r="M229" s="225">
        <v>100</v>
      </c>
      <c r="N229" s="225">
        <v>100</v>
      </c>
      <c r="O229" s="225">
        <v>100</v>
      </c>
      <c r="P229" s="225">
        <v>100</v>
      </c>
      <c r="Q229" s="225">
        <v>91.111111111111114</v>
      </c>
      <c r="R229" s="225">
        <v>100</v>
      </c>
      <c r="S229" s="225">
        <v>100</v>
      </c>
      <c r="T229" s="225">
        <v>100</v>
      </c>
      <c r="U229" s="225">
        <v>90</v>
      </c>
      <c r="V229" s="225">
        <v>95</v>
      </c>
      <c r="W229" s="225">
        <v>100</v>
      </c>
      <c r="X229" s="225">
        <v>80</v>
      </c>
      <c r="Y229" s="617">
        <v>90</v>
      </c>
      <c r="Z229" s="616" t="s">
        <v>865</v>
      </c>
      <c r="AA229" s="225">
        <v>98.1</v>
      </c>
      <c r="AB229" s="225">
        <v>100</v>
      </c>
      <c r="AC229" s="225">
        <v>100</v>
      </c>
      <c r="AD229" s="225">
        <v>100</v>
      </c>
      <c r="AE229" s="225">
        <v>100</v>
      </c>
      <c r="AF229" s="225">
        <v>100</v>
      </c>
      <c r="AG229" s="225">
        <v>100</v>
      </c>
      <c r="AH229" s="225">
        <v>90</v>
      </c>
      <c r="AI229" s="225">
        <v>100</v>
      </c>
      <c r="AJ229" s="225">
        <v>100</v>
      </c>
      <c r="AK229" s="225">
        <v>100</v>
      </c>
      <c r="AL229" s="225">
        <v>100</v>
      </c>
      <c r="AM229" s="225">
        <v>100</v>
      </c>
      <c r="AN229" s="225">
        <v>91.111111111111114</v>
      </c>
      <c r="AO229" s="225">
        <v>100</v>
      </c>
      <c r="AP229" s="225">
        <v>100</v>
      </c>
      <c r="AQ229" s="225">
        <v>100</v>
      </c>
      <c r="AR229" s="225">
        <v>100</v>
      </c>
      <c r="AS229" s="225">
        <v>100</v>
      </c>
      <c r="AT229" s="225">
        <v>100</v>
      </c>
      <c r="AU229" s="225">
        <v>80</v>
      </c>
      <c r="AV229" s="617">
        <v>100</v>
      </c>
      <c r="AW229" s="616" t="s">
        <v>865</v>
      </c>
      <c r="AX229" s="225">
        <v>95.8</v>
      </c>
      <c r="AY229" s="225">
        <v>100</v>
      </c>
      <c r="AZ229" s="225">
        <v>100</v>
      </c>
      <c r="BA229" s="225">
        <v>100</v>
      </c>
      <c r="BB229" s="225">
        <v>100</v>
      </c>
      <c r="BC229" s="225">
        <v>100</v>
      </c>
      <c r="BD229" s="225">
        <v>100</v>
      </c>
      <c r="BE229" s="225">
        <v>90</v>
      </c>
      <c r="BF229" s="225">
        <v>100</v>
      </c>
      <c r="BG229" s="225">
        <v>100</v>
      </c>
      <c r="BH229" s="225">
        <v>100</v>
      </c>
      <c r="BI229" s="225">
        <v>100</v>
      </c>
      <c r="BJ229" s="225">
        <v>100</v>
      </c>
      <c r="BK229" s="225">
        <v>91.111111111111114</v>
      </c>
      <c r="BL229" s="225">
        <v>100</v>
      </c>
      <c r="BM229" s="225">
        <v>100</v>
      </c>
      <c r="BN229" s="225">
        <v>100</v>
      </c>
      <c r="BO229" s="225">
        <v>80</v>
      </c>
      <c r="BP229" s="225">
        <v>90</v>
      </c>
      <c r="BQ229" s="225">
        <v>100</v>
      </c>
      <c r="BR229" s="225">
        <v>80</v>
      </c>
      <c r="BS229" s="617">
        <v>80</v>
      </c>
    </row>
    <row r="230" spans="1:71" ht="15" hidden="1" customHeight="1">
      <c r="A230" s="655"/>
      <c r="B230" s="76" t="s">
        <v>196</v>
      </c>
      <c r="C230" s="616" t="s">
        <v>864</v>
      </c>
      <c r="D230" s="225">
        <v>98.7</v>
      </c>
      <c r="E230" s="225">
        <v>100</v>
      </c>
      <c r="F230" s="225">
        <v>100</v>
      </c>
      <c r="G230" s="225">
        <v>100</v>
      </c>
      <c r="H230" s="225">
        <v>100</v>
      </c>
      <c r="I230" s="225">
        <v>100</v>
      </c>
      <c r="J230" s="225">
        <v>100</v>
      </c>
      <c r="K230" s="225">
        <v>100</v>
      </c>
      <c r="L230" s="225">
        <v>100</v>
      </c>
      <c r="M230" s="225">
        <v>90</v>
      </c>
      <c r="N230" s="225">
        <v>100</v>
      </c>
      <c r="O230" s="225">
        <v>100</v>
      </c>
      <c r="P230" s="225">
        <v>100</v>
      </c>
      <c r="Q230" s="225">
        <v>95.555555555555557</v>
      </c>
      <c r="R230" s="225">
        <v>100</v>
      </c>
      <c r="S230" s="225">
        <v>100</v>
      </c>
      <c r="T230" s="225">
        <v>100</v>
      </c>
      <c r="U230" s="225">
        <v>100</v>
      </c>
      <c r="V230" s="225">
        <v>100</v>
      </c>
      <c r="W230" s="225">
        <v>100</v>
      </c>
      <c r="X230" s="225">
        <v>90</v>
      </c>
      <c r="Y230" s="617">
        <v>100</v>
      </c>
      <c r="Z230" s="616" t="s">
        <v>865</v>
      </c>
      <c r="AA230" s="225">
        <v>97.9</v>
      </c>
      <c r="AB230" s="225">
        <v>100</v>
      </c>
      <c r="AC230" s="225">
        <v>100</v>
      </c>
      <c r="AD230" s="225">
        <v>100</v>
      </c>
      <c r="AE230" s="225">
        <v>100</v>
      </c>
      <c r="AF230" s="225">
        <v>100</v>
      </c>
      <c r="AG230" s="225">
        <v>100</v>
      </c>
      <c r="AH230" s="225">
        <v>100</v>
      </c>
      <c r="AI230" s="225">
        <v>100</v>
      </c>
      <c r="AJ230" s="225">
        <v>90</v>
      </c>
      <c r="AK230" s="225">
        <v>100</v>
      </c>
      <c r="AL230" s="225">
        <v>100</v>
      </c>
      <c r="AM230" s="225">
        <v>100</v>
      </c>
      <c r="AN230" s="225">
        <v>91.111111111111114</v>
      </c>
      <c r="AO230" s="225">
        <v>100</v>
      </c>
      <c r="AP230" s="225">
        <v>100</v>
      </c>
      <c r="AQ230" s="225">
        <v>100</v>
      </c>
      <c r="AR230" s="225">
        <v>100</v>
      </c>
      <c r="AS230" s="225">
        <v>100</v>
      </c>
      <c r="AT230" s="225">
        <v>100</v>
      </c>
      <c r="AU230" s="225">
        <v>80</v>
      </c>
      <c r="AV230" s="617">
        <v>100</v>
      </c>
      <c r="AW230" s="616" t="s">
        <v>865</v>
      </c>
      <c r="AX230" s="225">
        <v>99.5</v>
      </c>
      <c r="AY230" s="225">
        <v>100</v>
      </c>
      <c r="AZ230" s="225">
        <v>100</v>
      </c>
      <c r="BA230" s="225">
        <v>100</v>
      </c>
      <c r="BB230" s="225">
        <v>100</v>
      </c>
      <c r="BC230" s="225">
        <v>100</v>
      </c>
      <c r="BD230" s="225">
        <v>100</v>
      </c>
      <c r="BE230" s="225">
        <v>100</v>
      </c>
      <c r="BF230" s="225">
        <v>100</v>
      </c>
      <c r="BG230" s="225">
        <v>90</v>
      </c>
      <c r="BH230" s="225">
        <v>100</v>
      </c>
      <c r="BI230" s="225">
        <v>100</v>
      </c>
      <c r="BJ230" s="225">
        <v>100</v>
      </c>
      <c r="BK230" s="225">
        <v>100</v>
      </c>
      <c r="BL230" s="225">
        <v>100</v>
      </c>
      <c r="BM230" s="225">
        <v>100</v>
      </c>
      <c r="BN230" s="225">
        <v>100</v>
      </c>
      <c r="BO230" s="225">
        <v>100</v>
      </c>
      <c r="BP230" s="225">
        <v>100</v>
      </c>
      <c r="BQ230" s="225">
        <v>100</v>
      </c>
      <c r="BR230" s="225">
        <v>100</v>
      </c>
      <c r="BS230" s="617">
        <v>100</v>
      </c>
    </row>
    <row r="231" spans="1:71" ht="15" hidden="1" customHeight="1">
      <c r="A231" s="82" t="s">
        <v>1075</v>
      </c>
      <c r="B231" s="83"/>
      <c r="C231" s="129" t="s">
        <v>1097</v>
      </c>
      <c r="D231" s="47">
        <v>99.332352941176467</v>
      </c>
      <c r="E231" s="47">
        <v>99.411764705882348</v>
      </c>
      <c r="F231" s="47">
        <v>98.82352941176471</v>
      </c>
      <c r="G231" s="47">
        <v>99.411764705882348</v>
      </c>
      <c r="H231" s="47">
        <v>99.411764705882348</v>
      </c>
      <c r="I231" s="47">
        <v>99.411764705882348</v>
      </c>
      <c r="J231" s="47">
        <v>99.411764705882348</v>
      </c>
      <c r="K231" s="47">
        <v>97.058823529411768</v>
      </c>
      <c r="L231" s="47">
        <v>100</v>
      </c>
      <c r="M231" s="47">
        <v>98.82352941176471</v>
      </c>
      <c r="N231" s="47">
        <v>100</v>
      </c>
      <c r="O231" s="47">
        <v>100</v>
      </c>
      <c r="P231" s="47">
        <v>100</v>
      </c>
      <c r="Q231" s="47">
        <v>97.908496732026151</v>
      </c>
      <c r="R231" s="47">
        <v>100</v>
      </c>
      <c r="S231" s="47">
        <v>100</v>
      </c>
      <c r="T231" s="47">
        <v>100</v>
      </c>
      <c r="U231" s="47">
        <v>98.82352941176471</v>
      </c>
      <c r="V231" s="47">
        <v>99.411764705882348</v>
      </c>
      <c r="W231" s="47">
        <v>99.705882352941174</v>
      </c>
      <c r="X231" s="47">
        <v>98.235294117647058</v>
      </c>
      <c r="Y231" s="55">
        <v>100</v>
      </c>
      <c r="Z231" s="129" t="s">
        <v>1027</v>
      </c>
      <c r="AA231" s="47">
        <v>99.270588235294113</v>
      </c>
      <c r="AB231" s="47">
        <v>99.411764705882348</v>
      </c>
      <c r="AC231" s="47">
        <v>98.82352941176471</v>
      </c>
      <c r="AD231" s="47">
        <v>99.411764705882348</v>
      </c>
      <c r="AE231" s="47">
        <v>99.411764705882348</v>
      </c>
      <c r="AF231" s="47">
        <v>99.411764705882348</v>
      </c>
      <c r="AG231" s="47">
        <v>99.411764705882348</v>
      </c>
      <c r="AH231" s="47">
        <v>97.058823529411768</v>
      </c>
      <c r="AI231" s="47">
        <v>100</v>
      </c>
      <c r="AJ231" s="47">
        <v>98.82352941176471</v>
      </c>
      <c r="AK231" s="47">
        <v>100</v>
      </c>
      <c r="AL231" s="47">
        <v>100</v>
      </c>
      <c r="AM231" s="47">
        <v>100</v>
      </c>
      <c r="AN231" s="47">
        <v>96.993464052287592</v>
      </c>
      <c r="AO231" s="47">
        <v>100</v>
      </c>
      <c r="AP231" s="47">
        <v>100</v>
      </c>
      <c r="AQ231" s="47">
        <v>100</v>
      </c>
      <c r="AR231" s="47">
        <v>98.82352941176471</v>
      </c>
      <c r="AS231" s="47">
        <v>100</v>
      </c>
      <c r="AT231" s="47">
        <v>100</v>
      </c>
      <c r="AU231" s="47">
        <v>97.647058823529406</v>
      </c>
      <c r="AV231" s="55">
        <v>100</v>
      </c>
      <c r="AW231" s="129" t="s">
        <v>1027</v>
      </c>
      <c r="AX231" s="47">
        <v>99.39411764705882</v>
      </c>
      <c r="AY231" s="47">
        <v>99.411764705882348</v>
      </c>
      <c r="AZ231" s="47">
        <v>98.82352941176471</v>
      </c>
      <c r="BA231" s="47">
        <v>99.411764705882348</v>
      </c>
      <c r="BB231" s="47">
        <v>99.411764705882348</v>
      </c>
      <c r="BC231" s="47">
        <v>99.411764705882348</v>
      </c>
      <c r="BD231" s="47">
        <v>99.411764705882348</v>
      </c>
      <c r="BE231" s="47">
        <v>97.058823529411768</v>
      </c>
      <c r="BF231" s="47">
        <v>100</v>
      </c>
      <c r="BG231" s="47">
        <v>98.82352941176471</v>
      </c>
      <c r="BH231" s="47">
        <v>100</v>
      </c>
      <c r="BI231" s="47">
        <v>100</v>
      </c>
      <c r="BJ231" s="47">
        <v>100</v>
      </c>
      <c r="BK231" s="47">
        <v>98.82352941176471</v>
      </c>
      <c r="BL231" s="47">
        <v>100</v>
      </c>
      <c r="BM231" s="47">
        <v>100</v>
      </c>
      <c r="BN231" s="47">
        <v>100</v>
      </c>
      <c r="BO231" s="47">
        <v>98.82352941176471</v>
      </c>
      <c r="BP231" s="47">
        <v>98.82352941176471</v>
      </c>
      <c r="BQ231" s="47">
        <v>99.411764705882348</v>
      </c>
      <c r="BR231" s="47">
        <v>98.82352941176471</v>
      </c>
      <c r="BS231" s="55">
        <v>100</v>
      </c>
    </row>
    <row r="232" spans="1:71" ht="15" hidden="1" customHeight="1">
      <c r="A232" s="720" t="s">
        <v>1083</v>
      </c>
      <c r="B232" s="76" t="s">
        <v>198</v>
      </c>
      <c r="C232" s="616" t="s">
        <v>864</v>
      </c>
      <c r="D232" s="225">
        <v>99.2</v>
      </c>
      <c r="E232" s="225">
        <v>100</v>
      </c>
      <c r="F232" s="225">
        <v>100</v>
      </c>
      <c r="G232" s="225">
        <v>100</v>
      </c>
      <c r="H232" s="225">
        <v>100</v>
      </c>
      <c r="I232" s="225">
        <v>100</v>
      </c>
      <c r="J232" s="225">
        <v>100</v>
      </c>
      <c r="K232" s="225">
        <v>100</v>
      </c>
      <c r="L232" s="225">
        <v>100</v>
      </c>
      <c r="M232" s="225">
        <v>100</v>
      </c>
      <c r="N232" s="225">
        <v>100</v>
      </c>
      <c r="O232" s="225">
        <v>100</v>
      </c>
      <c r="P232" s="225">
        <v>100</v>
      </c>
      <c r="Q232" s="225">
        <v>100</v>
      </c>
      <c r="R232" s="225">
        <v>100</v>
      </c>
      <c r="S232" s="225">
        <v>100</v>
      </c>
      <c r="T232" s="225">
        <v>100</v>
      </c>
      <c r="U232" s="225">
        <v>80</v>
      </c>
      <c r="V232" s="225">
        <v>100</v>
      </c>
      <c r="W232" s="225">
        <v>100</v>
      </c>
      <c r="X232" s="225">
        <v>100</v>
      </c>
      <c r="Y232" s="617">
        <v>100</v>
      </c>
      <c r="Z232" s="616" t="s">
        <v>865</v>
      </c>
      <c r="AA232" s="225">
        <v>99.2</v>
      </c>
      <c r="AB232" s="225">
        <v>100</v>
      </c>
      <c r="AC232" s="225">
        <v>100</v>
      </c>
      <c r="AD232" s="225">
        <v>100</v>
      </c>
      <c r="AE232" s="225">
        <v>100</v>
      </c>
      <c r="AF232" s="225">
        <v>100</v>
      </c>
      <c r="AG232" s="225">
        <v>100</v>
      </c>
      <c r="AH232" s="225">
        <v>100</v>
      </c>
      <c r="AI232" s="225">
        <v>100</v>
      </c>
      <c r="AJ232" s="225">
        <v>100</v>
      </c>
      <c r="AK232" s="225">
        <v>100</v>
      </c>
      <c r="AL232" s="225">
        <v>100</v>
      </c>
      <c r="AM232" s="225">
        <v>100</v>
      </c>
      <c r="AN232" s="225">
        <v>100</v>
      </c>
      <c r="AO232" s="225">
        <v>100</v>
      </c>
      <c r="AP232" s="225">
        <v>100</v>
      </c>
      <c r="AQ232" s="225">
        <v>100</v>
      </c>
      <c r="AR232" s="225">
        <v>80</v>
      </c>
      <c r="AS232" s="225">
        <v>100</v>
      </c>
      <c r="AT232" s="225">
        <v>100</v>
      </c>
      <c r="AU232" s="225">
        <v>100</v>
      </c>
      <c r="AV232" s="617">
        <v>100</v>
      </c>
      <c r="AW232" s="616" t="s">
        <v>865</v>
      </c>
      <c r="AX232" s="225">
        <v>99.2</v>
      </c>
      <c r="AY232" s="225">
        <v>100</v>
      </c>
      <c r="AZ232" s="225">
        <v>100</v>
      </c>
      <c r="BA232" s="225">
        <v>100</v>
      </c>
      <c r="BB232" s="225">
        <v>100</v>
      </c>
      <c r="BC232" s="225">
        <v>100</v>
      </c>
      <c r="BD232" s="225">
        <v>100</v>
      </c>
      <c r="BE232" s="225">
        <v>100</v>
      </c>
      <c r="BF232" s="225">
        <v>100</v>
      </c>
      <c r="BG232" s="225">
        <v>100</v>
      </c>
      <c r="BH232" s="225">
        <v>100</v>
      </c>
      <c r="BI232" s="225">
        <v>100</v>
      </c>
      <c r="BJ232" s="225">
        <v>100</v>
      </c>
      <c r="BK232" s="225">
        <v>100</v>
      </c>
      <c r="BL232" s="225">
        <v>100</v>
      </c>
      <c r="BM232" s="225">
        <v>100</v>
      </c>
      <c r="BN232" s="225">
        <v>100</v>
      </c>
      <c r="BO232" s="225">
        <v>80</v>
      </c>
      <c r="BP232" s="225">
        <v>100</v>
      </c>
      <c r="BQ232" s="225">
        <v>100</v>
      </c>
      <c r="BR232" s="225">
        <v>100</v>
      </c>
      <c r="BS232" s="617">
        <v>100</v>
      </c>
    </row>
    <row r="233" spans="1:71" ht="15" hidden="1" customHeight="1">
      <c r="A233" s="69"/>
      <c r="B233" s="76" t="s">
        <v>199</v>
      </c>
      <c r="C233" s="616" t="s">
        <v>864</v>
      </c>
      <c r="D233" s="225">
        <v>98.7</v>
      </c>
      <c r="E233" s="225">
        <v>100</v>
      </c>
      <c r="F233" s="225">
        <v>90</v>
      </c>
      <c r="G233" s="225">
        <v>100</v>
      </c>
      <c r="H233" s="225">
        <v>100</v>
      </c>
      <c r="I233" s="225">
        <v>100</v>
      </c>
      <c r="J233" s="225">
        <v>100</v>
      </c>
      <c r="K233" s="225">
        <v>90</v>
      </c>
      <c r="L233" s="225">
        <v>100</v>
      </c>
      <c r="M233" s="225">
        <v>100</v>
      </c>
      <c r="N233" s="225">
        <v>100</v>
      </c>
      <c r="O233" s="225">
        <v>100</v>
      </c>
      <c r="P233" s="225">
        <v>100</v>
      </c>
      <c r="Q233" s="225">
        <v>94.444444444444443</v>
      </c>
      <c r="R233" s="225">
        <v>100</v>
      </c>
      <c r="S233" s="225">
        <v>100</v>
      </c>
      <c r="T233" s="225">
        <v>100</v>
      </c>
      <c r="U233" s="225">
        <v>100</v>
      </c>
      <c r="V233" s="225">
        <v>100</v>
      </c>
      <c r="W233" s="225">
        <v>100</v>
      </c>
      <c r="X233" s="225">
        <v>100</v>
      </c>
      <c r="Y233" s="617">
        <v>100</v>
      </c>
      <c r="Z233" s="616" t="s">
        <v>865</v>
      </c>
      <c r="AA233" s="225">
        <v>98.2</v>
      </c>
      <c r="AB233" s="225">
        <v>100</v>
      </c>
      <c r="AC233" s="225">
        <v>90</v>
      </c>
      <c r="AD233" s="225">
        <v>100</v>
      </c>
      <c r="AE233" s="225">
        <v>100</v>
      </c>
      <c r="AF233" s="225">
        <v>100</v>
      </c>
      <c r="AG233" s="225">
        <v>100</v>
      </c>
      <c r="AH233" s="225">
        <v>90</v>
      </c>
      <c r="AI233" s="225">
        <v>100</v>
      </c>
      <c r="AJ233" s="225">
        <v>100</v>
      </c>
      <c r="AK233" s="225">
        <v>100</v>
      </c>
      <c r="AL233" s="225">
        <v>100</v>
      </c>
      <c r="AM233" s="225">
        <v>100</v>
      </c>
      <c r="AN233" s="225">
        <v>88.888888888888886</v>
      </c>
      <c r="AO233" s="225">
        <v>100</v>
      </c>
      <c r="AP233" s="225">
        <v>100</v>
      </c>
      <c r="AQ233" s="225">
        <v>100</v>
      </c>
      <c r="AR233" s="225">
        <v>100</v>
      </c>
      <c r="AS233" s="225">
        <v>100</v>
      </c>
      <c r="AT233" s="225">
        <v>100</v>
      </c>
      <c r="AU233" s="225">
        <v>100</v>
      </c>
      <c r="AV233" s="617">
        <v>100</v>
      </c>
      <c r="AW233" s="616" t="s">
        <v>865</v>
      </c>
      <c r="AX233" s="225">
        <v>99.2</v>
      </c>
      <c r="AY233" s="225">
        <v>100</v>
      </c>
      <c r="AZ233" s="225">
        <v>90</v>
      </c>
      <c r="BA233" s="225">
        <v>100</v>
      </c>
      <c r="BB233" s="225">
        <v>100</v>
      </c>
      <c r="BC233" s="225">
        <v>100</v>
      </c>
      <c r="BD233" s="225">
        <v>100</v>
      </c>
      <c r="BE233" s="225">
        <v>90</v>
      </c>
      <c r="BF233" s="225">
        <v>100</v>
      </c>
      <c r="BG233" s="225">
        <v>100</v>
      </c>
      <c r="BH233" s="225">
        <v>100</v>
      </c>
      <c r="BI233" s="225">
        <v>100</v>
      </c>
      <c r="BJ233" s="225">
        <v>100</v>
      </c>
      <c r="BK233" s="225">
        <v>100</v>
      </c>
      <c r="BL233" s="225">
        <v>100</v>
      </c>
      <c r="BM233" s="225">
        <v>100</v>
      </c>
      <c r="BN233" s="225">
        <v>100</v>
      </c>
      <c r="BO233" s="225">
        <v>100</v>
      </c>
      <c r="BP233" s="225">
        <v>100</v>
      </c>
      <c r="BQ233" s="225">
        <v>100</v>
      </c>
      <c r="BR233" s="225">
        <v>100</v>
      </c>
      <c r="BS233" s="617">
        <v>100</v>
      </c>
    </row>
    <row r="234" spans="1:71" ht="15" hidden="1" customHeight="1">
      <c r="A234" s="69"/>
      <c r="B234" s="76" t="s">
        <v>200</v>
      </c>
      <c r="C234" s="616" t="s">
        <v>864</v>
      </c>
      <c r="D234" s="225">
        <v>99.15</v>
      </c>
      <c r="E234" s="225">
        <v>100</v>
      </c>
      <c r="F234" s="225">
        <v>100</v>
      </c>
      <c r="G234" s="225">
        <v>100</v>
      </c>
      <c r="H234" s="225">
        <v>100</v>
      </c>
      <c r="I234" s="225">
        <v>100</v>
      </c>
      <c r="J234" s="225">
        <v>90</v>
      </c>
      <c r="K234" s="225">
        <v>90</v>
      </c>
      <c r="L234" s="225">
        <v>100</v>
      </c>
      <c r="M234" s="225">
        <v>100</v>
      </c>
      <c r="N234" s="225">
        <v>100</v>
      </c>
      <c r="O234" s="225">
        <v>100</v>
      </c>
      <c r="P234" s="225">
        <v>100</v>
      </c>
      <c r="Q234" s="225">
        <v>100</v>
      </c>
      <c r="R234" s="225">
        <v>100</v>
      </c>
      <c r="S234" s="225">
        <v>100</v>
      </c>
      <c r="T234" s="225">
        <v>100</v>
      </c>
      <c r="U234" s="225">
        <v>100</v>
      </c>
      <c r="V234" s="225">
        <v>95</v>
      </c>
      <c r="W234" s="225">
        <v>100</v>
      </c>
      <c r="X234" s="225">
        <v>100</v>
      </c>
      <c r="Y234" s="617">
        <v>100</v>
      </c>
      <c r="Z234" s="616" t="s">
        <v>865</v>
      </c>
      <c r="AA234" s="225">
        <v>99.4</v>
      </c>
      <c r="AB234" s="225">
        <v>100</v>
      </c>
      <c r="AC234" s="225">
        <v>100</v>
      </c>
      <c r="AD234" s="225">
        <v>100</v>
      </c>
      <c r="AE234" s="225">
        <v>100</v>
      </c>
      <c r="AF234" s="225">
        <v>100</v>
      </c>
      <c r="AG234" s="225">
        <v>90</v>
      </c>
      <c r="AH234" s="225">
        <v>90</v>
      </c>
      <c r="AI234" s="225">
        <v>100</v>
      </c>
      <c r="AJ234" s="225">
        <v>100</v>
      </c>
      <c r="AK234" s="225">
        <v>100</v>
      </c>
      <c r="AL234" s="225">
        <v>100</v>
      </c>
      <c r="AM234" s="225">
        <v>100</v>
      </c>
      <c r="AN234" s="225">
        <v>100</v>
      </c>
      <c r="AO234" s="225">
        <v>100</v>
      </c>
      <c r="AP234" s="225">
        <v>100</v>
      </c>
      <c r="AQ234" s="225">
        <v>100</v>
      </c>
      <c r="AR234" s="225">
        <v>100</v>
      </c>
      <c r="AS234" s="225">
        <v>100</v>
      </c>
      <c r="AT234" s="225">
        <v>100</v>
      </c>
      <c r="AU234" s="225">
        <v>100</v>
      </c>
      <c r="AV234" s="617">
        <v>100</v>
      </c>
      <c r="AW234" s="616" t="s">
        <v>865</v>
      </c>
      <c r="AX234" s="225">
        <v>98.9</v>
      </c>
      <c r="AY234" s="225">
        <v>100</v>
      </c>
      <c r="AZ234" s="225">
        <v>100</v>
      </c>
      <c r="BA234" s="225">
        <v>100</v>
      </c>
      <c r="BB234" s="225">
        <v>100</v>
      </c>
      <c r="BC234" s="225">
        <v>100</v>
      </c>
      <c r="BD234" s="225">
        <v>90</v>
      </c>
      <c r="BE234" s="225">
        <v>90</v>
      </c>
      <c r="BF234" s="225">
        <v>100</v>
      </c>
      <c r="BG234" s="225">
        <v>100</v>
      </c>
      <c r="BH234" s="225">
        <v>100</v>
      </c>
      <c r="BI234" s="225">
        <v>100</v>
      </c>
      <c r="BJ234" s="225">
        <v>100</v>
      </c>
      <c r="BK234" s="225">
        <v>100</v>
      </c>
      <c r="BL234" s="225">
        <v>100</v>
      </c>
      <c r="BM234" s="225">
        <v>100</v>
      </c>
      <c r="BN234" s="225">
        <v>100</v>
      </c>
      <c r="BO234" s="225">
        <v>100</v>
      </c>
      <c r="BP234" s="225">
        <v>90</v>
      </c>
      <c r="BQ234" s="225">
        <v>100</v>
      </c>
      <c r="BR234" s="225">
        <v>100</v>
      </c>
      <c r="BS234" s="617">
        <v>100</v>
      </c>
    </row>
    <row r="235" spans="1:71" ht="15" hidden="1" customHeight="1">
      <c r="A235" s="69"/>
      <c r="B235" s="76" t="s">
        <v>201</v>
      </c>
      <c r="C235" s="616" t="s">
        <v>864</v>
      </c>
      <c r="D235" s="225">
        <v>100</v>
      </c>
      <c r="E235" s="225">
        <v>100</v>
      </c>
      <c r="F235" s="225">
        <v>100</v>
      </c>
      <c r="G235" s="225">
        <v>100</v>
      </c>
      <c r="H235" s="225">
        <v>100</v>
      </c>
      <c r="I235" s="225">
        <v>100</v>
      </c>
      <c r="J235" s="225">
        <v>100</v>
      </c>
      <c r="K235" s="225">
        <v>100</v>
      </c>
      <c r="L235" s="225">
        <v>100</v>
      </c>
      <c r="M235" s="225">
        <v>100</v>
      </c>
      <c r="N235" s="225">
        <v>100</v>
      </c>
      <c r="O235" s="225">
        <v>100</v>
      </c>
      <c r="P235" s="225">
        <v>100</v>
      </c>
      <c r="Q235" s="225">
        <v>100</v>
      </c>
      <c r="R235" s="225">
        <v>100</v>
      </c>
      <c r="S235" s="225">
        <v>100</v>
      </c>
      <c r="T235" s="225">
        <v>100</v>
      </c>
      <c r="U235" s="225">
        <v>100</v>
      </c>
      <c r="V235" s="225">
        <v>100</v>
      </c>
      <c r="W235" s="225">
        <v>100</v>
      </c>
      <c r="X235" s="225">
        <v>100</v>
      </c>
      <c r="Y235" s="617">
        <v>100</v>
      </c>
      <c r="Z235" s="616" t="s">
        <v>865</v>
      </c>
      <c r="AA235" s="225">
        <v>100</v>
      </c>
      <c r="AB235" s="225">
        <v>100</v>
      </c>
      <c r="AC235" s="225">
        <v>100</v>
      </c>
      <c r="AD235" s="225">
        <v>100</v>
      </c>
      <c r="AE235" s="225">
        <v>100</v>
      </c>
      <c r="AF235" s="225">
        <v>100</v>
      </c>
      <c r="AG235" s="225">
        <v>100</v>
      </c>
      <c r="AH235" s="225">
        <v>100</v>
      </c>
      <c r="AI235" s="225">
        <v>100</v>
      </c>
      <c r="AJ235" s="225">
        <v>100</v>
      </c>
      <c r="AK235" s="225">
        <v>100</v>
      </c>
      <c r="AL235" s="225">
        <v>100</v>
      </c>
      <c r="AM235" s="225">
        <v>100</v>
      </c>
      <c r="AN235" s="225">
        <v>100</v>
      </c>
      <c r="AO235" s="225">
        <v>100</v>
      </c>
      <c r="AP235" s="225">
        <v>100</v>
      </c>
      <c r="AQ235" s="225">
        <v>100</v>
      </c>
      <c r="AR235" s="225">
        <v>100</v>
      </c>
      <c r="AS235" s="225">
        <v>100</v>
      </c>
      <c r="AT235" s="225">
        <v>100</v>
      </c>
      <c r="AU235" s="225">
        <v>100</v>
      </c>
      <c r="AV235" s="617">
        <v>100</v>
      </c>
      <c r="AW235" s="616" t="s">
        <v>865</v>
      </c>
      <c r="AX235" s="225">
        <v>100</v>
      </c>
      <c r="AY235" s="225">
        <v>100</v>
      </c>
      <c r="AZ235" s="225">
        <v>100</v>
      </c>
      <c r="BA235" s="225">
        <v>100</v>
      </c>
      <c r="BB235" s="225">
        <v>100</v>
      </c>
      <c r="BC235" s="225">
        <v>100</v>
      </c>
      <c r="BD235" s="225">
        <v>100</v>
      </c>
      <c r="BE235" s="225">
        <v>100</v>
      </c>
      <c r="BF235" s="225">
        <v>100</v>
      </c>
      <c r="BG235" s="225">
        <v>100</v>
      </c>
      <c r="BH235" s="225">
        <v>100</v>
      </c>
      <c r="BI235" s="225">
        <v>100</v>
      </c>
      <c r="BJ235" s="225">
        <v>100</v>
      </c>
      <c r="BK235" s="225">
        <v>100</v>
      </c>
      <c r="BL235" s="225">
        <v>100</v>
      </c>
      <c r="BM235" s="225">
        <v>100</v>
      </c>
      <c r="BN235" s="225">
        <v>100</v>
      </c>
      <c r="BO235" s="225">
        <v>100</v>
      </c>
      <c r="BP235" s="225">
        <v>100</v>
      </c>
      <c r="BQ235" s="225">
        <v>100</v>
      </c>
      <c r="BR235" s="225">
        <v>100</v>
      </c>
      <c r="BS235" s="617">
        <v>100</v>
      </c>
    </row>
    <row r="236" spans="1:71" ht="15" hidden="1" customHeight="1">
      <c r="A236" s="69"/>
      <c r="B236" s="76" t="s">
        <v>203</v>
      </c>
      <c r="C236" s="616" t="s">
        <v>864</v>
      </c>
      <c r="D236" s="225">
        <v>98.4</v>
      </c>
      <c r="E236" s="225">
        <v>100</v>
      </c>
      <c r="F236" s="225">
        <v>100</v>
      </c>
      <c r="G236" s="225">
        <v>100</v>
      </c>
      <c r="H236" s="225">
        <v>100</v>
      </c>
      <c r="I236" s="225">
        <v>100</v>
      </c>
      <c r="J236" s="225">
        <v>100</v>
      </c>
      <c r="K236" s="225">
        <v>90</v>
      </c>
      <c r="L236" s="225">
        <v>100</v>
      </c>
      <c r="M236" s="225">
        <v>100</v>
      </c>
      <c r="N236" s="225">
        <v>100</v>
      </c>
      <c r="O236" s="225">
        <v>100</v>
      </c>
      <c r="P236" s="225">
        <v>100</v>
      </c>
      <c r="Q236" s="225">
        <v>90</v>
      </c>
      <c r="R236" s="225">
        <v>100</v>
      </c>
      <c r="S236" s="225">
        <v>100</v>
      </c>
      <c r="T236" s="225">
        <v>100</v>
      </c>
      <c r="U236" s="225">
        <v>100</v>
      </c>
      <c r="V236" s="225">
        <v>100</v>
      </c>
      <c r="W236" s="225">
        <v>100</v>
      </c>
      <c r="X236" s="225">
        <v>90</v>
      </c>
      <c r="Y236" s="617">
        <v>100</v>
      </c>
      <c r="Z236" s="616" t="s">
        <v>865</v>
      </c>
      <c r="AA236" s="225">
        <v>97.1</v>
      </c>
      <c r="AB236" s="225">
        <v>100</v>
      </c>
      <c r="AC236" s="225">
        <v>100</v>
      </c>
      <c r="AD236" s="225">
        <v>100</v>
      </c>
      <c r="AE236" s="225">
        <v>100</v>
      </c>
      <c r="AF236" s="225">
        <v>100</v>
      </c>
      <c r="AG236" s="225">
        <v>100</v>
      </c>
      <c r="AH236" s="225">
        <v>90</v>
      </c>
      <c r="AI236" s="225">
        <v>100</v>
      </c>
      <c r="AJ236" s="225">
        <v>100</v>
      </c>
      <c r="AK236" s="225">
        <v>100</v>
      </c>
      <c r="AL236" s="225">
        <v>100</v>
      </c>
      <c r="AM236" s="225">
        <v>100</v>
      </c>
      <c r="AN236" s="225">
        <v>80</v>
      </c>
      <c r="AO236" s="225">
        <v>100</v>
      </c>
      <c r="AP236" s="225">
        <v>100</v>
      </c>
      <c r="AQ236" s="225">
        <v>100</v>
      </c>
      <c r="AR236" s="225">
        <v>100</v>
      </c>
      <c r="AS236" s="225">
        <v>100</v>
      </c>
      <c r="AT236" s="225">
        <v>100</v>
      </c>
      <c r="AU236" s="225">
        <v>80</v>
      </c>
      <c r="AV236" s="617">
        <v>100</v>
      </c>
      <c r="AW236" s="616" t="s">
        <v>865</v>
      </c>
      <c r="AX236" s="225">
        <v>99.7</v>
      </c>
      <c r="AY236" s="225">
        <v>100</v>
      </c>
      <c r="AZ236" s="225">
        <v>100</v>
      </c>
      <c r="BA236" s="225">
        <v>100</v>
      </c>
      <c r="BB236" s="225">
        <v>100</v>
      </c>
      <c r="BC236" s="225">
        <v>100</v>
      </c>
      <c r="BD236" s="225">
        <v>100</v>
      </c>
      <c r="BE236" s="225">
        <v>90</v>
      </c>
      <c r="BF236" s="225">
        <v>100</v>
      </c>
      <c r="BG236" s="225">
        <v>100</v>
      </c>
      <c r="BH236" s="225">
        <v>100</v>
      </c>
      <c r="BI236" s="225">
        <v>100</v>
      </c>
      <c r="BJ236" s="225">
        <v>100</v>
      </c>
      <c r="BK236" s="225">
        <v>100</v>
      </c>
      <c r="BL236" s="225">
        <v>100</v>
      </c>
      <c r="BM236" s="225">
        <v>100</v>
      </c>
      <c r="BN236" s="225">
        <v>100</v>
      </c>
      <c r="BO236" s="225">
        <v>100</v>
      </c>
      <c r="BP236" s="225">
        <v>100</v>
      </c>
      <c r="BQ236" s="225">
        <v>100</v>
      </c>
      <c r="BR236" s="225">
        <v>100</v>
      </c>
      <c r="BS236" s="617">
        <v>100</v>
      </c>
    </row>
    <row r="237" spans="1:71" ht="15" hidden="1" customHeight="1">
      <c r="A237" s="69"/>
      <c r="B237" s="76" t="s">
        <v>202</v>
      </c>
      <c r="C237" s="616" t="s">
        <v>864</v>
      </c>
      <c r="D237" s="225">
        <v>99.4</v>
      </c>
      <c r="E237" s="225">
        <v>100</v>
      </c>
      <c r="F237" s="225">
        <v>100</v>
      </c>
      <c r="G237" s="225">
        <v>100</v>
      </c>
      <c r="H237" s="225">
        <v>100</v>
      </c>
      <c r="I237" s="225">
        <v>90</v>
      </c>
      <c r="J237" s="225">
        <v>100</v>
      </c>
      <c r="K237" s="225">
        <v>90</v>
      </c>
      <c r="L237" s="225">
        <v>100</v>
      </c>
      <c r="M237" s="225">
        <v>100</v>
      </c>
      <c r="N237" s="225">
        <v>100</v>
      </c>
      <c r="O237" s="225">
        <v>100</v>
      </c>
      <c r="P237" s="225">
        <v>100</v>
      </c>
      <c r="Q237" s="225">
        <v>100</v>
      </c>
      <c r="R237" s="225">
        <v>100</v>
      </c>
      <c r="S237" s="225">
        <v>100</v>
      </c>
      <c r="T237" s="225">
        <v>100</v>
      </c>
      <c r="U237" s="225">
        <v>100</v>
      </c>
      <c r="V237" s="225">
        <v>100</v>
      </c>
      <c r="W237" s="225">
        <v>100</v>
      </c>
      <c r="X237" s="225">
        <v>100</v>
      </c>
      <c r="Y237" s="617">
        <v>100</v>
      </c>
      <c r="Z237" s="616" t="s">
        <v>865</v>
      </c>
      <c r="AA237" s="225">
        <v>99.4</v>
      </c>
      <c r="AB237" s="225">
        <v>100</v>
      </c>
      <c r="AC237" s="225">
        <v>100</v>
      </c>
      <c r="AD237" s="225">
        <v>100</v>
      </c>
      <c r="AE237" s="225">
        <v>100</v>
      </c>
      <c r="AF237" s="225">
        <v>90</v>
      </c>
      <c r="AG237" s="225">
        <v>100</v>
      </c>
      <c r="AH237" s="225">
        <v>90</v>
      </c>
      <c r="AI237" s="225">
        <v>100</v>
      </c>
      <c r="AJ237" s="225">
        <v>100</v>
      </c>
      <c r="AK237" s="225">
        <v>100</v>
      </c>
      <c r="AL237" s="225">
        <v>100</v>
      </c>
      <c r="AM237" s="225">
        <v>100</v>
      </c>
      <c r="AN237" s="225">
        <v>100</v>
      </c>
      <c r="AO237" s="225">
        <v>100</v>
      </c>
      <c r="AP237" s="225">
        <v>100</v>
      </c>
      <c r="AQ237" s="225">
        <v>100</v>
      </c>
      <c r="AR237" s="225">
        <v>100</v>
      </c>
      <c r="AS237" s="225">
        <v>100</v>
      </c>
      <c r="AT237" s="225">
        <v>100</v>
      </c>
      <c r="AU237" s="225">
        <v>100</v>
      </c>
      <c r="AV237" s="617">
        <v>100</v>
      </c>
      <c r="AW237" s="616" t="s">
        <v>865</v>
      </c>
      <c r="AX237" s="225">
        <v>99.4</v>
      </c>
      <c r="AY237" s="225">
        <v>100</v>
      </c>
      <c r="AZ237" s="225">
        <v>100</v>
      </c>
      <c r="BA237" s="225">
        <v>100</v>
      </c>
      <c r="BB237" s="225">
        <v>100</v>
      </c>
      <c r="BC237" s="225">
        <v>90</v>
      </c>
      <c r="BD237" s="225">
        <v>100</v>
      </c>
      <c r="BE237" s="225">
        <v>90</v>
      </c>
      <c r="BF237" s="225">
        <v>100</v>
      </c>
      <c r="BG237" s="225">
        <v>100</v>
      </c>
      <c r="BH237" s="225">
        <v>100</v>
      </c>
      <c r="BI237" s="225">
        <v>100</v>
      </c>
      <c r="BJ237" s="225">
        <v>100</v>
      </c>
      <c r="BK237" s="225">
        <v>100</v>
      </c>
      <c r="BL237" s="225">
        <v>100</v>
      </c>
      <c r="BM237" s="225">
        <v>100</v>
      </c>
      <c r="BN237" s="225">
        <v>100</v>
      </c>
      <c r="BO237" s="225">
        <v>100</v>
      </c>
      <c r="BP237" s="225">
        <v>100</v>
      </c>
      <c r="BQ237" s="225">
        <v>100</v>
      </c>
      <c r="BR237" s="225">
        <v>100</v>
      </c>
      <c r="BS237" s="617">
        <v>100</v>
      </c>
    </row>
    <row r="238" spans="1:71" ht="15" hidden="1" customHeight="1">
      <c r="A238" s="69"/>
      <c r="B238" s="76" t="s">
        <v>204</v>
      </c>
      <c r="C238" s="616" t="s">
        <v>864</v>
      </c>
      <c r="D238" s="225">
        <v>100</v>
      </c>
      <c r="E238" s="225">
        <v>100</v>
      </c>
      <c r="F238" s="225">
        <v>100</v>
      </c>
      <c r="G238" s="225">
        <v>100</v>
      </c>
      <c r="H238" s="225">
        <v>100</v>
      </c>
      <c r="I238" s="225">
        <v>100</v>
      </c>
      <c r="J238" s="225">
        <v>100</v>
      </c>
      <c r="K238" s="225">
        <v>100</v>
      </c>
      <c r="L238" s="225">
        <v>100</v>
      </c>
      <c r="M238" s="225">
        <v>100</v>
      </c>
      <c r="N238" s="225">
        <v>100</v>
      </c>
      <c r="O238" s="225">
        <v>100</v>
      </c>
      <c r="P238" s="225">
        <v>100</v>
      </c>
      <c r="Q238" s="225">
        <v>100</v>
      </c>
      <c r="R238" s="225">
        <v>100</v>
      </c>
      <c r="S238" s="225">
        <v>100</v>
      </c>
      <c r="T238" s="225">
        <v>100</v>
      </c>
      <c r="U238" s="225">
        <v>100</v>
      </c>
      <c r="V238" s="225">
        <v>100</v>
      </c>
      <c r="W238" s="225">
        <v>100</v>
      </c>
      <c r="X238" s="225">
        <v>100</v>
      </c>
      <c r="Y238" s="617">
        <v>100</v>
      </c>
      <c r="Z238" s="616" t="s">
        <v>865</v>
      </c>
      <c r="AA238" s="225">
        <v>100</v>
      </c>
      <c r="AB238" s="225">
        <v>100</v>
      </c>
      <c r="AC238" s="225">
        <v>100</v>
      </c>
      <c r="AD238" s="225">
        <v>100</v>
      </c>
      <c r="AE238" s="225">
        <v>100</v>
      </c>
      <c r="AF238" s="225">
        <v>100</v>
      </c>
      <c r="AG238" s="225">
        <v>100</v>
      </c>
      <c r="AH238" s="225">
        <v>100</v>
      </c>
      <c r="AI238" s="225">
        <v>100</v>
      </c>
      <c r="AJ238" s="225">
        <v>100</v>
      </c>
      <c r="AK238" s="225">
        <v>100</v>
      </c>
      <c r="AL238" s="225">
        <v>100</v>
      </c>
      <c r="AM238" s="225">
        <v>100</v>
      </c>
      <c r="AN238" s="225">
        <v>100</v>
      </c>
      <c r="AO238" s="225">
        <v>100</v>
      </c>
      <c r="AP238" s="225">
        <v>100</v>
      </c>
      <c r="AQ238" s="225">
        <v>100</v>
      </c>
      <c r="AR238" s="225">
        <v>100</v>
      </c>
      <c r="AS238" s="225">
        <v>100</v>
      </c>
      <c r="AT238" s="225">
        <v>100</v>
      </c>
      <c r="AU238" s="225">
        <v>100</v>
      </c>
      <c r="AV238" s="617">
        <v>100</v>
      </c>
      <c r="AW238" s="616" t="s">
        <v>865</v>
      </c>
      <c r="AX238" s="225">
        <v>100</v>
      </c>
      <c r="AY238" s="225">
        <v>100</v>
      </c>
      <c r="AZ238" s="225">
        <v>100</v>
      </c>
      <c r="BA238" s="225">
        <v>100</v>
      </c>
      <c r="BB238" s="225">
        <v>100</v>
      </c>
      <c r="BC238" s="225">
        <v>100</v>
      </c>
      <c r="BD238" s="225">
        <v>100</v>
      </c>
      <c r="BE238" s="225">
        <v>100</v>
      </c>
      <c r="BF238" s="225">
        <v>100</v>
      </c>
      <c r="BG238" s="225">
        <v>100</v>
      </c>
      <c r="BH238" s="225">
        <v>100</v>
      </c>
      <c r="BI238" s="225">
        <v>100</v>
      </c>
      <c r="BJ238" s="225">
        <v>100</v>
      </c>
      <c r="BK238" s="225">
        <v>100</v>
      </c>
      <c r="BL238" s="225">
        <v>100</v>
      </c>
      <c r="BM238" s="225">
        <v>100</v>
      </c>
      <c r="BN238" s="225">
        <v>100</v>
      </c>
      <c r="BO238" s="225">
        <v>100</v>
      </c>
      <c r="BP238" s="225">
        <v>100</v>
      </c>
      <c r="BQ238" s="225">
        <v>100</v>
      </c>
      <c r="BR238" s="225">
        <v>100</v>
      </c>
      <c r="BS238" s="617">
        <v>100</v>
      </c>
    </row>
    <row r="239" spans="1:71" ht="15" hidden="1" customHeight="1">
      <c r="A239" s="69"/>
      <c r="B239" s="76" t="s">
        <v>205</v>
      </c>
      <c r="C239" s="616" t="s">
        <v>864</v>
      </c>
      <c r="D239" s="225">
        <v>99.2</v>
      </c>
      <c r="E239" s="225">
        <v>100</v>
      </c>
      <c r="F239" s="225">
        <v>100</v>
      </c>
      <c r="G239" s="225">
        <v>100</v>
      </c>
      <c r="H239" s="225">
        <v>100</v>
      </c>
      <c r="I239" s="225">
        <v>100</v>
      </c>
      <c r="J239" s="225">
        <v>100</v>
      </c>
      <c r="K239" s="225">
        <v>100</v>
      </c>
      <c r="L239" s="225">
        <v>100</v>
      </c>
      <c r="M239" s="225">
        <v>100</v>
      </c>
      <c r="N239" s="225">
        <v>100</v>
      </c>
      <c r="O239" s="225">
        <v>100</v>
      </c>
      <c r="P239" s="225">
        <v>100</v>
      </c>
      <c r="Q239" s="225">
        <v>95.555555555555557</v>
      </c>
      <c r="R239" s="225">
        <v>100</v>
      </c>
      <c r="S239" s="225">
        <v>100</v>
      </c>
      <c r="T239" s="225">
        <v>100</v>
      </c>
      <c r="U239" s="225">
        <v>100</v>
      </c>
      <c r="V239" s="225">
        <v>100</v>
      </c>
      <c r="W239" s="225">
        <v>100</v>
      </c>
      <c r="X239" s="225">
        <v>90</v>
      </c>
      <c r="Y239" s="617">
        <v>100</v>
      </c>
      <c r="Z239" s="616" t="s">
        <v>865</v>
      </c>
      <c r="AA239" s="225">
        <v>98.4</v>
      </c>
      <c r="AB239" s="225">
        <v>100</v>
      </c>
      <c r="AC239" s="225">
        <v>100</v>
      </c>
      <c r="AD239" s="225">
        <v>100</v>
      </c>
      <c r="AE239" s="225">
        <v>100</v>
      </c>
      <c r="AF239" s="225">
        <v>100</v>
      </c>
      <c r="AG239" s="225">
        <v>100</v>
      </c>
      <c r="AH239" s="225">
        <v>100</v>
      </c>
      <c r="AI239" s="225">
        <v>100</v>
      </c>
      <c r="AJ239" s="225">
        <v>100</v>
      </c>
      <c r="AK239" s="225">
        <v>100</v>
      </c>
      <c r="AL239" s="225">
        <v>100</v>
      </c>
      <c r="AM239" s="225">
        <v>100</v>
      </c>
      <c r="AN239" s="225">
        <v>91.111111111111114</v>
      </c>
      <c r="AO239" s="225">
        <v>100</v>
      </c>
      <c r="AP239" s="225">
        <v>100</v>
      </c>
      <c r="AQ239" s="225">
        <v>100</v>
      </c>
      <c r="AR239" s="225">
        <v>100</v>
      </c>
      <c r="AS239" s="225">
        <v>100</v>
      </c>
      <c r="AT239" s="225">
        <v>100</v>
      </c>
      <c r="AU239" s="225">
        <v>80</v>
      </c>
      <c r="AV239" s="617">
        <v>100</v>
      </c>
      <c r="AW239" s="616" t="s">
        <v>865</v>
      </c>
      <c r="AX239" s="225">
        <v>100</v>
      </c>
      <c r="AY239" s="225">
        <v>100</v>
      </c>
      <c r="AZ239" s="225">
        <v>100</v>
      </c>
      <c r="BA239" s="225">
        <v>100</v>
      </c>
      <c r="BB239" s="225">
        <v>100</v>
      </c>
      <c r="BC239" s="225">
        <v>100</v>
      </c>
      <c r="BD239" s="225">
        <v>100</v>
      </c>
      <c r="BE239" s="225">
        <v>100</v>
      </c>
      <c r="BF239" s="225">
        <v>100</v>
      </c>
      <c r="BG239" s="225">
        <v>100</v>
      </c>
      <c r="BH239" s="225">
        <v>100</v>
      </c>
      <c r="BI239" s="225">
        <v>100</v>
      </c>
      <c r="BJ239" s="225">
        <v>100</v>
      </c>
      <c r="BK239" s="225">
        <v>100</v>
      </c>
      <c r="BL239" s="225">
        <v>100</v>
      </c>
      <c r="BM239" s="225">
        <v>100</v>
      </c>
      <c r="BN239" s="225">
        <v>100</v>
      </c>
      <c r="BO239" s="225">
        <v>100</v>
      </c>
      <c r="BP239" s="225">
        <v>100</v>
      </c>
      <c r="BQ239" s="225">
        <v>100</v>
      </c>
      <c r="BR239" s="225">
        <v>100</v>
      </c>
      <c r="BS239" s="617">
        <v>100</v>
      </c>
    </row>
    <row r="240" spans="1:71" ht="15" hidden="1" customHeight="1">
      <c r="A240" s="69"/>
      <c r="B240" s="76" t="s">
        <v>206</v>
      </c>
      <c r="C240" s="616" t="s">
        <v>864</v>
      </c>
      <c r="D240" s="225">
        <v>99.7</v>
      </c>
      <c r="E240" s="225">
        <v>100</v>
      </c>
      <c r="F240" s="225">
        <v>100</v>
      </c>
      <c r="G240" s="225">
        <v>100</v>
      </c>
      <c r="H240" s="225">
        <v>100</v>
      </c>
      <c r="I240" s="225">
        <v>100</v>
      </c>
      <c r="J240" s="225">
        <v>100</v>
      </c>
      <c r="K240" s="225">
        <v>90</v>
      </c>
      <c r="L240" s="225">
        <v>100</v>
      </c>
      <c r="M240" s="225">
        <v>100</v>
      </c>
      <c r="N240" s="225">
        <v>100</v>
      </c>
      <c r="O240" s="225">
        <v>100</v>
      </c>
      <c r="P240" s="225">
        <v>100</v>
      </c>
      <c r="Q240" s="225">
        <v>100</v>
      </c>
      <c r="R240" s="225">
        <v>100</v>
      </c>
      <c r="S240" s="225">
        <v>100</v>
      </c>
      <c r="T240" s="225">
        <v>100</v>
      </c>
      <c r="U240" s="225">
        <v>100</v>
      </c>
      <c r="V240" s="225">
        <v>100</v>
      </c>
      <c r="W240" s="225">
        <v>100</v>
      </c>
      <c r="X240" s="225">
        <v>100</v>
      </c>
      <c r="Y240" s="617">
        <v>100</v>
      </c>
      <c r="Z240" s="616" t="s">
        <v>865</v>
      </c>
      <c r="AA240" s="225">
        <v>99.7</v>
      </c>
      <c r="AB240" s="225">
        <v>100</v>
      </c>
      <c r="AC240" s="225">
        <v>100</v>
      </c>
      <c r="AD240" s="225">
        <v>100</v>
      </c>
      <c r="AE240" s="225">
        <v>100</v>
      </c>
      <c r="AF240" s="225">
        <v>100</v>
      </c>
      <c r="AG240" s="225">
        <v>100</v>
      </c>
      <c r="AH240" s="225">
        <v>90</v>
      </c>
      <c r="AI240" s="225">
        <v>100</v>
      </c>
      <c r="AJ240" s="225">
        <v>100</v>
      </c>
      <c r="AK240" s="225">
        <v>100</v>
      </c>
      <c r="AL240" s="225">
        <v>100</v>
      </c>
      <c r="AM240" s="225">
        <v>100</v>
      </c>
      <c r="AN240" s="225">
        <v>100</v>
      </c>
      <c r="AO240" s="225">
        <v>100</v>
      </c>
      <c r="AP240" s="225">
        <v>100</v>
      </c>
      <c r="AQ240" s="225">
        <v>100</v>
      </c>
      <c r="AR240" s="225">
        <v>100</v>
      </c>
      <c r="AS240" s="225">
        <v>100</v>
      </c>
      <c r="AT240" s="225">
        <v>100</v>
      </c>
      <c r="AU240" s="225">
        <v>100</v>
      </c>
      <c r="AV240" s="617">
        <v>100</v>
      </c>
      <c r="AW240" s="616" t="s">
        <v>865</v>
      </c>
      <c r="AX240" s="225">
        <v>99.7</v>
      </c>
      <c r="AY240" s="225">
        <v>100</v>
      </c>
      <c r="AZ240" s="225">
        <v>100</v>
      </c>
      <c r="BA240" s="225">
        <v>100</v>
      </c>
      <c r="BB240" s="225">
        <v>100</v>
      </c>
      <c r="BC240" s="225">
        <v>100</v>
      </c>
      <c r="BD240" s="225">
        <v>100</v>
      </c>
      <c r="BE240" s="225">
        <v>90</v>
      </c>
      <c r="BF240" s="225">
        <v>100</v>
      </c>
      <c r="BG240" s="225">
        <v>100</v>
      </c>
      <c r="BH240" s="225">
        <v>100</v>
      </c>
      <c r="BI240" s="225">
        <v>100</v>
      </c>
      <c r="BJ240" s="225">
        <v>100</v>
      </c>
      <c r="BK240" s="225">
        <v>100</v>
      </c>
      <c r="BL240" s="225">
        <v>100</v>
      </c>
      <c r="BM240" s="225">
        <v>100</v>
      </c>
      <c r="BN240" s="225">
        <v>100</v>
      </c>
      <c r="BO240" s="225">
        <v>100</v>
      </c>
      <c r="BP240" s="225">
        <v>100</v>
      </c>
      <c r="BQ240" s="225">
        <v>100</v>
      </c>
      <c r="BR240" s="225">
        <v>100</v>
      </c>
      <c r="BS240" s="617">
        <v>100</v>
      </c>
    </row>
    <row r="241" spans="1:71" ht="15" hidden="1" customHeight="1">
      <c r="A241" s="69"/>
      <c r="B241" s="76" t="s">
        <v>207</v>
      </c>
      <c r="C241" s="616" t="s">
        <v>864</v>
      </c>
      <c r="D241" s="225">
        <v>100</v>
      </c>
      <c r="E241" s="225">
        <v>100</v>
      </c>
      <c r="F241" s="225">
        <v>100</v>
      </c>
      <c r="G241" s="225">
        <v>100</v>
      </c>
      <c r="H241" s="225">
        <v>100</v>
      </c>
      <c r="I241" s="225">
        <v>100</v>
      </c>
      <c r="J241" s="225">
        <v>100</v>
      </c>
      <c r="K241" s="225">
        <v>100</v>
      </c>
      <c r="L241" s="225">
        <v>100</v>
      </c>
      <c r="M241" s="225">
        <v>100</v>
      </c>
      <c r="N241" s="225">
        <v>100</v>
      </c>
      <c r="O241" s="225">
        <v>100</v>
      </c>
      <c r="P241" s="225">
        <v>100</v>
      </c>
      <c r="Q241" s="225">
        <v>100</v>
      </c>
      <c r="R241" s="225">
        <v>100</v>
      </c>
      <c r="S241" s="225">
        <v>100</v>
      </c>
      <c r="T241" s="225">
        <v>100</v>
      </c>
      <c r="U241" s="225">
        <v>100</v>
      </c>
      <c r="V241" s="225">
        <v>100</v>
      </c>
      <c r="W241" s="225">
        <v>100</v>
      </c>
      <c r="X241" s="225">
        <v>100</v>
      </c>
      <c r="Y241" s="617">
        <v>100</v>
      </c>
      <c r="Z241" s="616" t="s">
        <v>865</v>
      </c>
      <c r="AA241" s="225">
        <v>100</v>
      </c>
      <c r="AB241" s="225">
        <v>100</v>
      </c>
      <c r="AC241" s="225">
        <v>100</v>
      </c>
      <c r="AD241" s="225">
        <v>100</v>
      </c>
      <c r="AE241" s="225">
        <v>100</v>
      </c>
      <c r="AF241" s="225">
        <v>100</v>
      </c>
      <c r="AG241" s="225">
        <v>100</v>
      </c>
      <c r="AH241" s="225">
        <v>100</v>
      </c>
      <c r="AI241" s="225">
        <v>100</v>
      </c>
      <c r="AJ241" s="225">
        <v>100</v>
      </c>
      <c r="AK241" s="225">
        <v>100</v>
      </c>
      <c r="AL241" s="225">
        <v>100</v>
      </c>
      <c r="AM241" s="225">
        <v>100</v>
      </c>
      <c r="AN241" s="225">
        <v>100</v>
      </c>
      <c r="AO241" s="225">
        <v>100</v>
      </c>
      <c r="AP241" s="225">
        <v>100</v>
      </c>
      <c r="AQ241" s="225">
        <v>100</v>
      </c>
      <c r="AR241" s="225">
        <v>100</v>
      </c>
      <c r="AS241" s="225">
        <v>100</v>
      </c>
      <c r="AT241" s="225">
        <v>100</v>
      </c>
      <c r="AU241" s="225">
        <v>100</v>
      </c>
      <c r="AV241" s="617">
        <v>100</v>
      </c>
      <c r="AW241" s="616" t="s">
        <v>865</v>
      </c>
      <c r="AX241" s="225">
        <v>100</v>
      </c>
      <c r="AY241" s="225">
        <v>100</v>
      </c>
      <c r="AZ241" s="225">
        <v>100</v>
      </c>
      <c r="BA241" s="225">
        <v>100</v>
      </c>
      <c r="BB241" s="225">
        <v>100</v>
      </c>
      <c r="BC241" s="225">
        <v>100</v>
      </c>
      <c r="BD241" s="225">
        <v>100</v>
      </c>
      <c r="BE241" s="225">
        <v>100</v>
      </c>
      <c r="BF241" s="225">
        <v>100</v>
      </c>
      <c r="BG241" s="225">
        <v>100</v>
      </c>
      <c r="BH241" s="225">
        <v>100</v>
      </c>
      <c r="BI241" s="225">
        <v>100</v>
      </c>
      <c r="BJ241" s="225">
        <v>100</v>
      </c>
      <c r="BK241" s="225">
        <v>100</v>
      </c>
      <c r="BL241" s="225">
        <v>100</v>
      </c>
      <c r="BM241" s="225">
        <v>100</v>
      </c>
      <c r="BN241" s="225">
        <v>100</v>
      </c>
      <c r="BO241" s="225">
        <v>100</v>
      </c>
      <c r="BP241" s="225">
        <v>100</v>
      </c>
      <c r="BQ241" s="225">
        <v>100</v>
      </c>
      <c r="BR241" s="225">
        <v>100</v>
      </c>
      <c r="BS241" s="617">
        <v>100</v>
      </c>
    </row>
    <row r="242" spans="1:71" ht="15" hidden="1" customHeight="1">
      <c r="A242" s="69"/>
      <c r="B242" s="76" t="s">
        <v>208</v>
      </c>
      <c r="C242" s="616" t="s">
        <v>864</v>
      </c>
      <c r="D242" s="225">
        <v>99</v>
      </c>
      <c r="E242" s="225">
        <v>90</v>
      </c>
      <c r="F242" s="225">
        <v>90</v>
      </c>
      <c r="G242" s="225">
        <v>100</v>
      </c>
      <c r="H242" s="225">
        <v>100</v>
      </c>
      <c r="I242" s="225">
        <v>100</v>
      </c>
      <c r="J242" s="225">
        <v>100</v>
      </c>
      <c r="K242" s="225">
        <v>100</v>
      </c>
      <c r="L242" s="225">
        <v>100</v>
      </c>
      <c r="M242" s="225">
        <v>100</v>
      </c>
      <c r="N242" s="225">
        <v>100</v>
      </c>
      <c r="O242" s="225">
        <v>100</v>
      </c>
      <c r="P242" s="225">
        <v>100</v>
      </c>
      <c r="Q242" s="225">
        <v>100</v>
      </c>
      <c r="R242" s="225">
        <v>100</v>
      </c>
      <c r="S242" s="225">
        <v>100</v>
      </c>
      <c r="T242" s="225">
        <v>100</v>
      </c>
      <c r="U242" s="225">
        <v>100</v>
      </c>
      <c r="V242" s="225">
        <v>100</v>
      </c>
      <c r="W242" s="225">
        <v>100</v>
      </c>
      <c r="X242" s="225">
        <v>100</v>
      </c>
      <c r="Y242" s="617">
        <v>100</v>
      </c>
      <c r="Z242" s="616" t="s">
        <v>865</v>
      </c>
      <c r="AA242" s="225">
        <v>99</v>
      </c>
      <c r="AB242" s="225">
        <v>90</v>
      </c>
      <c r="AC242" s="225">
        <v>90</v>
      </c>
      <c r="AD242" s="225">
        <v>100</v>
      </c>
      <c r="AE242" s="225">
        <v>100</v>
      </c>
      <c r="AF242" s="225">
        <v>100</v>
      </c>
      <c r="AG242" s="225">
        <v>100</v>
      </c>
      <c r="AH242" s="225">
        <v>100</v>
      </c>
      <c r="AI242" s="225">
        <v>100</v>
      </c>
      <c r="AJ242" s="225">
        <v>100</v>
      </c>
      <c r="AK242" s="225">
        <v>100</v>
      </c>
      <c r="AL242" s="225">
        <v>100</v>
      </c>
      <c r="AM242" s="225">
        <v>100</v>
      </c>
      <c r="AN242" s="225">
        <v>100</v>
      </c>
      <c r="AO242" s="225">
        <v>100</v>
      </c>
      <c r="AP242" s="225">
        <v>100</v>
      </c>
      <c r="AQ242" s="225">
        <v>100</v>
      </c>
      <c r="AR242" s="225">
        <v>100</v>
      </c>
      <c r="AS242" s="225">
        <v>100</v>
      </c>
      <c r="AT242" s="225">
        <v>100</v>
      </c>
      <c r="AU242" s="225">
        <v>100</v>
      </c>
      <c r="AV242" s="617">
        <v>100</v>
      </c>
      <c r="AW242" s="616" t="s">
        <v>865</v>
      </c>
      <c r="AX242" s="225">
        <v>99</v>
      </c>
      <c r="AY242" s="225">
        <v>90</v>
      </c>
      <c r="AZ242" s="225">
        <v>90</v>
      </c>
      <c r="BA242" s="225">
        <v>100</v>
      </c>
      <c r="BB242" s="225">
        <v>100</v>
      </c>
      <c r="BC242" s="225">
        <v>100</v>
      </c>
      <c r="BD242" s="225">
        <v>100</v>
      </c>
      <c r="BE242" s="225">
        <v>100</v>
      </c>
      <c r="BF242" s="225">
        <v>100</v>
      </c>
      <c r="BG242" s="225">
        <v>100</v>
      </c>
      <c r="BH242" s="225">
        <v>100</v>
      </c>
      <c r="BI242" s="225">
        <v>100</v>
      </c>
      <c r="BJ242" s="225">
        <v>100</v>
      </c>
      <c r="BK242" s="225">
        <v>100</v>
      </c>
      <c r="BL242" s="225">
        <v>100</v>
      </c>
      <c r="BM242" s="225">
        <v>100</v>
      </c>
      <c r="BN242" s="225">
        <v>100</v>
      </c>
      <c r="BO242" s="225">
        <v>100</v>
      </c>
      <c r="BP242" s="225">
        <v>100</v>
      </c>
      <c r="BQ242" s="225">
        <v>100</v>
      </c>
      <c r="BR242" s="225">
        <v>100</v>
      </c>
      <c r="BS242" s="617">
        <v>100</v>
      </c>
    </row>
    <row r="243" spans="1:71" ht="15" hidden="1" customHeight="1">
      <c r="A243" s="69"/>
      <c r="B243" s="76" t="s">
        <v>209</v>
      </c>
      <c r="C243" s="616" t="s">
        <v>864</v>
      </c>
      <c r="D243" s="225">
        <v>99</v>
      </c>
      <c r="E243" s="225">
        <v>100</v>
      </c>
      <c r="F243" s="225">
        <v>100</v>
      </c>
      <c r="G243" s="225">
        <v>100</v>
      </c>
      <c r="H243" s="225">
        <v>100</v>
      </c>
      <c r="I243" s="225">
        <v>100</v>
      </c>
      <c r="J243" s="225">
        <v>100</v>
      </c>
      <c r="K243" s="225">
        <v>100</v>
      </c>
      <c r="L243" s="225">
        <v>100</v>
      </c>
      <c r="M243" s="225">
        <v>100</v>
      </c>
      <c r="N243" s="225">
        <v>100</v>
      </c>
      <c r="O243" s="225">
        <v>100</v>
      </c>
      <c r="P243" s="225">
        <v>100</v>
      </c>
      <c r="Q243" s="225">
        <v>88.888888888888886</v>
      </c>
      <c r="R243" s="225">
        <v>100</v>
      </c>
      <c r="S243" s="225">
        <v>100</v>
      </c>
      <c r="T243" s="225">
        <v>100</v>
      </c>
      <c r="U243" s="225">
        <v>100</v>
      </c>
      <c r="V243" s="225">
        <v>100</v>
      </c>
      <c r="W243" s="225">
        <v>100</v>
      </c>
      <c r="X243" s="225">
        <v>100</v>
      </c>
      <c r="Y243" s="617">
        <v>100</v>
      </c>
      <c r="Z243" s="616" t="s">
        <v>865</v>
      </c>
      <c r="AA243" s="225">
        <v>99</v>
      </c>
      <c r="AB243" s="225">
        <v>100</v>
      </c>
      <c r="AC243" s="225">
        <v>100</v>
      </c>
      <c r="AD243" s="225">
        <v>100</v>
      </c>
      <c r="AE243" s="225">
        <v>100</v>
      </c>
      <c r="AF243" s="225">
        <v>100</v>
      </c>
      <c r="AG243" s="225">
        <v>100</v>
      </c>
      <c r="AH243" s="225">
        <v>100</v>
      </c>
      <c r="AI243" s="225">
        <v>100</v>
      </c>
      <c r="AJ243" s="225">
        <v>100</v>
      </c>
      <c r="AK243" s="225">
        <v>100</v>
      </c>
      <c r="AL243" s="225">
        <v>100</v>
      </c>
      <c r="AM243" s="225">
        <v>100</v>
      </c>
      <c r="AN243" s="225">
        <v>88.888888888888886</v>
      </c>
      <c r="AO243" s="225">
        <v>100</v>
      </c>
      <c r="AP243" s="225">
        <v>100</v>
      </c>
      <c r="AQ243" s="225">
        <v>100</v>
      </c>
      <c r="AR243" s="225">
        <v>100</v>
      </c>
      <c r="AS243" s="225">
        <v>100</v>
      </c>
      <c r="AT243" s="225">
        <v>100</v>
      </c>
      <c r="AU243" s="225">
        <v>100</v>
      </c>
      <c r="AV243" s="617">
        <v>100</v>
      </c>
      <c r="AW243" s="616" t="s">
        <v>865</v>
      </c>
      <c r="AX243" s="225">
        <v>99</v>
      </c>
      <c r="AY243" s="225">
        <v>100</v>
      </c>
      <c r="AZ243" s="225">
        <v>100</v>
      </c>
      <c r="BA243" s="225">
        <v>100</v>
      </c>
      <c r="BB243" s="225">
        <v>100</v>
      </c>
      <c r="BC243" s="225">
        <v>100</v>
      </c>
      <c r="BD243" s="225">
        <v>100</v>
      </c>
      <c r="BE243" s="225">
        <v>100</v>
      </c>
      <c r="BF243" s="225">
        <v>100</v>
      </c>
      <c r="BG243" s="225">
        <v>100</v>
      </c>
      <c r="BH243" s="225">
        <v>100</v>
      </c>
      <c r="BI243" s="225">
        <v>100</v>
      </c>
      <c r="BJ243" s="225">
        <v>100</v>
      </c>
      <c r="BK243" s="225">
        <v>88.888888888888886</v>
      </c>
      <c r="BL243" s="225">
        <v>100</v>
      </c>
      <c r="BM243" s="225">
        <v>100</v>
      </c>
      <c r="BN243" s="225">
        <v>100</v>
      </c>
      <c r="BO243" s="225">
        <v>100</v>
      </c>
      <c r="BP243" s="225">
        <v>100</v>
      </c>
      <c r="BQ243" s="225">
        <v>100</v>
      </c>
      <c r="BR243" s="225">
        <v>100</v>
      </c>
      <c r="BS243" s="617">
        <v>100</v>
      </c>
    </row>
    <row r="244" spans="1:71" ht="15" hidden="1" customHeight="1">
      <c r="A244" s="69"/>
      <c r="B244" s="76" t="s">
        <v>210</v>
      </c>
      <c r="C244" s="616" t="s">
        <v>864</v>
      </c>
      <c r="D244" s="225">
        <v>98.65</v>
      </c>
      <c r="E244" s="225">
        <v>100</v>
      </c>
      <c r="F244" s="225">
        <v>100</v>
      </c>
      <c r="G244" s="225">
        <v>100</v>
      </c>
      <c r="H244" s="225">
        <v>90</v>
      </c>
      <c r="I244" s="225">
        <v>100</v>
      </c>
      <c r="J244" s="225">
        <v>100</v>
      </c>
      <c r="K244" s="225">
        <v>100</v>
      </c>
      <c r="L244" s="225">
        <v>100</v>
      </c>
      <c r="M244" s="225">
        <v>100</v>
      </c>
      <c r="N244" s="225">
        <v>100</v>
      </c>
      <c r="O244" s="225">
        <v>100</v>
      </c>
      <c r="P244" s="225">
        <v>100</v>
      </c>
      <c r="Q244" s="225">
        <v>95.555555555555557</v>
      </c>
      <c r="R244" s="225">
        <v>100</v>
      </c>
      <c r="S244" s="225">
        <v>100</v>
      </c>
      <c r="T244" s="225">
        <v>100</v>
      </c>
      <c r="U244" s="225">
        <v>100</v>
      </c>
      <c r="V244" s="225">
        <v>95</v>
      </c>
      <c r="W244" s="225">
        <v>100</v>
      </c>
      <c r="X244" s="225">
        <v>90</v>
      </c>
      <c r="Y244" s="617">
        <v>100</v>
      </c>
      <c r="Z244" s="616" t="s">
        <v>865</v>
      </c>
      <c r="AA244" s="225">
        <v>99.7</v>
      </c>
      <c r="AB244" s="225">
        <v>100</v>
      </c>
      <c r="AC244" s="225">
        <v>100</v>
      </c>
      <c r="AD244" s="225">
        <v>100</v>
      </c>
      <c r="AE244" s="225">
        <v>90</v>
      </c>
      <c r="AF244" s="225">
        <v>100</v>
      </c>
      <c r="AG244" s="225">
        <v>100</v>
      </c>
      <c r="AH244" s="225">
        <v>100</v>
      </c>
      <c r="AI244" s="225">
        <v>100</v>
      </c>
      <c r="AJ244" s="225">
        <v>100</v>
      </c>
      <c r="AK244" s="225">
        <v>100</v>
      </c>
      <c r="AL244" s="225">
        <v>100</v>
      </c>
      <c r="AM244" s="225">
        <v>100</v>
      </c>
      <c r="AN244" s="225">
        <v>100</v>
      </c>
      <c r="AO244" s="225">
        <v>100</v>
      </c>
      <c r="AP244" s="225">
        <v>100</v>
      </c>
      <c r="AQ244" s="225">
        <v>100</v>
      </c>
      <c r="AR244" s="225">
        <v>100</v>
      </c>
      <c r="AS244" s="225">
        <v>100</v>
      </c>
      <c r="AT244" s="225">
        <v>100</v>
      </c>
      <c r="AU244" s="225">
        <v>100</v>
      </c>
      <c r="AV244" s="617">
        <v>100</v>
      </c>
      <c r="AW244" s="616" t="s">
        <v>865</v>
      </c>
      <c r="AX244" s="225">
        <v>97.6</v>
      </c>
      <c r="AY244" s="225">
        <v>100</v>
      </c>
      <c r="AZ244" s="225">
        <v>100</v>
      </c>
      <c r="BA244" s="225">
        <v>100</v>
      </c>
      <c r="BB244" s="225">
        <v>90</v>
      </c>
      <c r="BC244" s="225">
        <v>100</v>
      </c>
      <c r="BD244" s="225">
        <v>100</v>
      </c>
      <c r="BE244" s="225">
        <v>100</v>
      </c>
      <c r="BF244" s="225">
        <v>100</v>
      </c>
      <c r="BG244" s="225">
        <v>100</v>
      </c>
      <c r="BH244" s="225">
        <v>100</v>
      </c>
      <c r="BI244" s="225">
        <v>100</v>
      </c>
      <c r="BJ244" s="225">
        <v>100</v>
      </c>
      <c r="BK244" s="225">
        <v>91.111111111111114</v>
      </c>
      <c r="BL244" s="225">
        <v>100</v>
      </c>
      <c r="BM244" s="225">
        <v>100</v>
      </c>
      <c r="BN244" s="225">
        <v>100</v>
      </c>
      <c r="BO244" s="225">
        <v>100</v>
      </c>
      <c r="BP244" s="225">
        <v>90</v>
      </c>
      <c r="BQ244" s="225">
        <v>100</v>
      </c>
      <c r="BR244" s="225">
        <v>80</v>
      </c>
      <c r="BS244" s="617">
        <v>100</v>
      </c>
    </row>
    <row r="245" spans="1:71" ht="15" hidden="1" customHeight="1">
      <c r="A245" s="69"/>
      <c r="B245" s="76" t="s">
        <v>211</v>
      </c>
      <c r="C245" s="616" t="s">
        <v>864</v>
      </c>
      <c r="D245" s="225">
        <v>99.5</v>
      </c>
      <c r="E245" s="225">
        <v>100</v>
      </c>
      <c r="F245" s="225">
        <v>100</v>
      </c>
      <c r="G245" s="225">
        <v>100</v>
      </c>
      <c r="H245" s="225">
        <v>100</v>
      </c>
      <c r="I245" s="225">
        <v>100</v>
      </c>
      <c r="J245" s="225">
        <v>100</v>
      </c>
      <c r="K245" s="225">
        <v>100</v>
      </c>
      <c r="L245" s="225">
        <v>100</v>
      </c>
      <c r="M245" s="225">
        <v>90</v>
      </c>
      <c r="N245" s="225">
        <v>100</v>
      </c>
      <c r="O245" s="225">
        <v>100</v>
      </c>
      <c r="P245" s="225">
        <v>100</v>
      </c>
      <c r="Q245" s="225">
        <v>100</v>
      </c>
      <c r="R245" s="225">
        <v>100</v>
      </c>
      <c r="S245" s="225">
        <v>100</v>
      </c>
      <c r="T245" s="225">
        <v>100</v>
      </c>
      <c r="U245" s="225">
        <v>100</v>
      </c>
      <c r="V245" s="225">
        <v>100</v>
      </c>
      <c r="W245" s="225">
        <v>100</v>
      </c>
      <c r="X245" s="225">
        <v>100</v>
      </c>
      <c r="Y245" s="617">
        <v>100</v>
      </c>
      <c r="Z245" s="616" t="s">
        <v>865</v>
      </c>
      <c r="AA245" s="225">
        <v>99.5</v>
      </c>
      <c r="AB245" s="225">
        <v>100</v>
      </c>
      <c r="AC245" s="225">
        <v>100</v>
      </c>
      <c r="AD245" s="225">
        <v>100</v>
      </c>
      <c r="AE245" s="225">
        <v>100</v>
      </c>
      <c r="AF245" s="225">
        <v>100</v>
      </c>
      <c r="AG245" s="225">
        <v>100</v>
      </c>
      <c r="AH245" s="225">
        <v>100</v>
      </c>
      <c r="AI245" s="225">
        <v>100</v>
      </c>
      <c r="AJ245" s="225">
        <v>90</v>
      </c>
      <c r="AK245" s="225">
        <v>100</v>
      </c>
      <c r="AL245" s="225">
        <v>100</v>
      </c>
      <c r="AM245" s="225">
        <v>100</v>
      </c>
      <c r="AN245" s="225">
        <v>100</v>
      </c>
      <c r="AO245" s="225">
        <v>100</v>
      </c>
      <c r="AP245" s="225">
        <v>100</v>
      </c>
      <c r="AQ245" s="225">
        <v>100</v>
      </c>
      <c r="AR245" s="225">
        <v>100</v>
      </c>
      <c r="AS245" s="225">
        <v>100</v>
      </c>
      <c r="AT245" s="225">
        <v>100</v>
      </c>
      <c r="AU245" s="225">
        <v>100</v>
      </c>
      <c r="AV245" s="617">
        <v>100</v>
      </c>
      <c r="AW245" s="616" t="s">
        <v>865</v>
      </c>
      <c r="AX245" s="225">
        <v>99.5</v>
      </c>
      <c r="AY245" s="225">
        <v>100</v>
      </c>
      <c r="AZ245" s="225">
        <v>100</v>
      </c>
      <c r="BA245" s="225">
        <v>100</v>
      </c>
      <c r="BB245" s="225">
        <v>100</v>
      </c>
      <c r="BC245" s="225">
        <v>100</v>
      </c>
      <c r="BD245" s="225">
        <v>100</v>
      </c>
      <c r="BE245" s="225">
        <v>100</v>
      </c>
      <c r="BF245" s="225">
        <v>100</v>
      </c>
      <c r="BG245" s="225">
        <v>90</v>
      </c>
      <c r="BH245" s="225">
        <v>100</v>
      </c>
      <c r="BI245" s="225">
        <v>100</v>
      </c>
      <c r="BJ245" s="225">
        <v>100</v>
      </c>
      <c r="BK245" s="225">
        <v>100</v>
      </c>
      <c r="BL245" s="225">
        <v>100</v>
      </c>
      <c r="BM245" s="225">
        <v>100</v>
      </c>
      <c r="BN245" s="225">
        <v>100</v>
      </c>
      <c r="BO245" s="225">
        <v>100</v>
      </c>
      <c r="BP245" s="225">
        <v>100</v>
      </c>
      <c r="BQ245" s="225">
        <v>100</v>
      </c>
      <c r="BR245" s="225">
        <v>100</v>
      </c>
      <c r="BS245" s="617">
        <v>100</v>
      </c>
    </row>
    <row r="246" spans="1:71" ht="15" hidden="1" customHeight="1">
      <c r="A246" s="69"/>
      <c r="B246" s="76" t="s">
        <v>212</v>
      </c>
      <c r="C246" s="616" t="s">
        <v>864</v>
      </c>
      <c r="D246" s="225">
        <v>100</v>
      </c>
      <c r="E246" s="225">
        <v>100</v>
      </c>
      <c r="F246" s="225">
        <v>100</v>
      </c>
      <c r="G246" s="225">
        <v>100</v>
      </c>
      <c r="H246" s="225">
        <v>100</v>
      </c>
      <c r="I246" s="225">
        <v>100</v>
      </c>
      <c r="J246" s="225">
        <v>100</v>
      </c>
      <c r="K246" s="225">
        <v>100</v>
      </c>
      <c r="L246" s="225">
        <v>100</v>
      </c>
      <c r="M246" s="225">
        <v>100</v>
      </c>
      <c r="N246" s="225">
        <v>100</v>
      </c>
      <c r="O246" s="225">
        <v>100</v>
      </c>
      <c r="P246" s="225">
        <v>100</v>
      </c>
      <c r="Q246" s="225">
        <v>100</v>
      </c>
      <c r="R246" s="225">
        <v>100</v>
      </c>
      <c r="S246" s="225">
        <v>100</v>
      </c>
      <c r="T246" s="225">
        <v>100</v>
      </c>
      <c r="U246" s="225">
        <v>100</v>
      </c>
      <c r="V246" s="225">
        <v>100</v>
      </c>
      <c r="W246" s="225">
        <v>100</v>
      </c>
      <c r="X246" s="225">
        <v>100</v>
      </c>
      <c r="Y246" s="617">
        <v>100</v>
      </c>
      <c r="Z246" s="616" t="s">
        <v>865</v>
      </c>
      <c r="AA246" s="225">
        <v>100</v>
      </c>
      <c r="AB246" s="225">
        <v>100</v>
      </c>
      <c r="AC246" s="225">
        <v>100</v>
      </c>
      <c r="AD246" s="225">
        <v>100</v>
      </c>
      <c r="AE246" s="225">
        <v>100</v>
      </c>
      <c r="AF246" s="225">
        <v>100</v>
      </c>
      <c r="AG246" s="225">
        <v>100</v>
      </c>
      <c r="AH246" s="225">
        <v>100</v>
      </c>
      <c r="AI246" s="225">
        <v>100</v>
      </c>
      <c r="AJ246" s="225">
        <v>100</v>
      </c>
      <c r="AK246" s="225">
        <v>100</v>
      </c>
      <c r="AL246" s="225">
        <v>100</v>
      </c>
      <c r="AM246" s="225">
        <v>100</v>
      </c>
      <c r="AN246" s="225">
        <v>100</v>
      </c>
      <c r="AO246" s="225">
        <v>100</v>
      </c>
      <c r="AP246" s="225">
        <v>100</v>
      </c>
      <c r="AQ246" s="225">
        <v>100</v>
      </c>
      <c r="AR246" s="225">
        <v>100</v>
      </c>
      <c r="AS246" s="225">
        <v>100</v>
      </c>
      <c r="AT246" s="225">
        <v>100</v>
      </c>
      <c r="AU246" s="225">
        <v>100</v>
      </c>
      <c r="AV246" s="617">
        <v>100</v>
      </c>
      <c r="AW246" s="616" t="s">
        <v>865</v>
      </c>
      <c r="AX246" s="225">
        <v>100</v>
      </c>
      <c r="AY246" s="225">
        <v>100</v>
      </c>
      <c r="AZ246" s="225">
        <v>100</v>
      </c>
      <c r="BA246" s="225">
        <v>100</v>
      </c>
      <c r="BB246" s="225">
        <v>100</v>
      </c>
      <c r="BC246" s="225">
        <v>100</v>
      </c>
      <c r="BD246" s="225">
        <v>100</v>
      </c>
      <c r="BE246" s="225">
        <v>100</v>
      </c>
      <c r="BF246" s="225">
        <v>100</v>
      </c>
      <c r="BG246" s="225">
        <v>100</v>
      </c>
      <c r="BH246" s="225">
        <v>100</v>
      </c>
      <c r="BI246" s="225">
        <v>100</v>
      </c>
      <c r="BJ246" s="225">
        <v>100</v>
      </c>
      <c r="BK246" s="225">
        <v>100</v>
      </c>
      <c r="BL246" s="225">
        <v>100</v>
      </c>
      <c r="BM246" s="225">
        <v>100</v>
      </c>
      <c r="BN246" s="225">
        <v>100</v>
      </c>
      <c r="BO246" s="225">
        <v>100</v>
      </c>
      <c r="BP246" s="225">
        <v>100</v>
      </c>
      <c r="BQ246" s="225">
        <v>100</v>
      </c>
      <c r="BR246" s="225">
        <v>100</v>
      </c>
      <c r="BS246" s="617">
        <v>100</v>
      </c>
    </row>
    <row r="247" spans="1:71" ht="15" hidden="1" customHeight="1">
      <c r="A247" s="69"/>
      <c r="B247" s="76" t="s">
        <v>213</v>
      </c>
      <c r="C247" s="616" t="s">
        <v>864</v>
      </c>
      <c r="D247" s="225">
        <v>99.25</v>
      </c>
      <c r="E247" s="225">
        <v>100</v>
      </c>
      <c r="F247" s="225">
        <v>100</v>
      </c>
      <c r="G247" s="225">
        <v>100</v>
      </c>
      <c r="H247" s="225">
        <v>100</v>
      </c>
      <c r="I247" s="225">
        <v>100</v>
      </c>
      <c r="J247" s="225">
        <v>100</v>
      </c>
      <c r="K247" s="225">
        <v>100</v>
      </c>
      <c r="L247" s="225">
        <v>100</v>
      </c>
      <c r="M247" s="225">
        <v>90</v>
      </c>
      <c r="N247" s="225">
        <v>100</v>
      </c>
      <c r="O247" s="225">
        <v>100</v>
      </c>
      <c r="P247" s="225">
        <v>100</v>
      </c>
      <c r="Q247" s="225">
        <v>100</v>
      </c>
      <c r="R247" s="225">
        <v>100</v>
      </c>
      <c r="S247" s="225">
        <v>100</v>
      </c>
      <c r="T247" s="225">
        <v>100</v>
      </c>
      <c r="U247" s="225">
        <v>100</v>
      </c>
      <c r="V247" s="225">
        <v>100</v>
      </c>
      <c r="W247" s="225">
        <v>95</v>
      </c>
      <c r="X247" s="225">
        <v>100</v>
      </c>
      <c r="Y247" s="617">
        <v>100</v>
      </c>
      <c r="Z247" s="616" t="s">
        <v>865</v>
      </c>
      <c r="AA247" s="225">
        <v>99.5</v>
      </c>
      <c r="AB247" s="225">
        <v>100</v>
      </c>
      <c r="AC247" s="225">
        <v>100</v>
      </c>
      <c r="AD247" s="225">
        <v>100</v>
      </c>
      <c r="AE247" s="225">
        <v>100</v>
      </c>
      <c r="AF247" s="225">
        <v>100</v>
      </c>
      <c r="AG247" s="225">
        <v>100</v>
      </c>
      <c r="AH247" s="225">
        <v>100</v>
      </c>
      <c r="AI247" s="225">
        <v>100</v>
      </c>
      <c r="AJ247" s="225">
        <v>90</v>
      </c>
      <c r="AK247" s="225">
        <v>100</v>
      </c>
      <c r="AL247" s="225">
        <v>100</v>
      </c>
      <c r="AM247" s="225">
        <v>100</v>
      </c>
      <c r="AN247" s="225">
        <v>100</v>
      </c>
      <c r="AO247" s="225">
        <v>100</v>
      </c>
      <c r="AP247" s="225">
        <v>100</v>
      </c>
      <c r="AQ247" s="225">
        <v>100</v>
      </c>
      <c r="AR247" s="225">
        <v>100</v>
      </c>
      <c r="AS247" s="225">
        <v>100</v>
      </c>
      <c r="AT247" s="225">
        <v>100</v>
      </c>
      <c r="AU247" s="225">
        <v>100</v>
      </c>
      <c r="AV247" s="617">
        <v>100</v>
      </c>
      <c r="AW247" s="616" t="s">
        <v>865</v>
      </c>
      <c r="AX247" s="225">
        <v>99</v>
      </c>
      <c r="AY247" s="225">
        <v>100</v>
      </c>
      <c r="AZ247" s="225">
        <v>100</v>
      </c>
      <c r="BA247" s="225">
        <v>100</v>
      </c>
      <c r="BB247" s="225">
        <v>100</v>
      </c>
      <c r="BC247" s="225">
        <v>100</v>
      </c>
      <c r="BD247" s="225">
        <v>100</v>
      </c>
      <c r="BE247" s="225">
        <v>100</v>
      </c>
      <c r="BF247" s="225">
        <v>100</v>
      </c>
      <c r="BG247" s="225">
        <v>90</v>
      </c>
      <c r="BH247" s="225">
        <v>100</v>
      </c>
      <c r="BI247" s="225">
        <v>100</v>
      </c>
      <c r="BJ247" s="225">
        <v>100</v>
      </c>
      <c r="BK247" s="225">
        <v>100</v>
      </c>
      <c r="BL247" s="225">
        <v>100</v>
      </c>
      <c r="BM247" s="225">
        <v>100</v>
      </c>
      <c r="BN247" s="225">
        <v>100</v>
      </c>
      <c r="BO247" s="225">
        <v>100</v>
      </c>
      <c r="BP247" s="225">
        <v>100</v>
      </c>
      <c r="BQ247" s="225">
        <v>90</v>
      </c>
      <c r="BR247" s="225">
        <v>100</v>
      </c>
      <c r="BS247" s="617">
        <v>100</v>
      </c>
    </row>
    <row r="248" spans="1:71" ht="15" hidden="1" customHeight="1">
      <c r="A248" s="655"/>
      <c r="B248" s="76" t="s">
        <v>214</v>
      </c>
      <c r="C248" s="616" t="s">
        <v>864</v>
      </c>
      <c r="D248" s="225">
        <v>99.5</v>
      </c>
      <c r="E248" s="225">
        <v>100</v>
      </c>
      <c r="F248" s="225">
        <v>100</v>
      </c>
      <c r="G248" s="225">
        <v>90</v>
      </c>
      <c r="H248" s="225">
        <v>100</v>
      </c>
      <c r="I248" s="225">
        <v>100</v>
      </c>
      <c r="J248" s="225">
        <v>100</v>
      </c>
      <c r="K248" s="225">
        <v>100</v>
      </c>
      <c r="L248" s="225">
        <v>100</v>
      </c>
      <c r="M248" s="225">
        <v>100</v>
      </c>
      <c r="N248" s="225">
        <v>100</v>
      </c>
      <c r="O248" s="225">
        <v>100</v>
      </c>
      <c r="P248" s="225">
        <v>100</v>
      </c>
      <c r="Q248" s="225">
        <v>100</v>
      </c>
      <c r="R248" s="225">
        <v>100</v>
      </c>
      <c r="S248" s="225">
        <v>100</v>
      </c>
      <c r="T248" s="225">
        <v>100</v>
      </c>
      <c r="U248" s="225">
        <v>100</v>
      </c>
      <c r="V248" s="225">
        <v>100</v>
      </c>
      <c r="W248" s="225">
        <v>100</v>
      </c>
      <c r="X248" s="225">
        <v>100</v>
      </c>
      <c r="Y248" s="617">
        <v>100</v>
      </c>
      <c r="Z248" s="616" t="s">
        <v>865</v>
      </c>
      <c r="AA248" s="225">
        <v>99.5</v>
      </c>
      <c r="AB248" s="225">
        <v>100</v>
      </c>
      <c r="AC248" s="225">
        <v>100</v>
      </c>
      <c r="AD248" s="225">
        <v>90</v>
      </c>
      <c r="AE248" s="225">
        <v>100</v>
      </c>
      <c r="AF248" s="225">
        <v>100</v>
      </c>
      <c r="AG248" s="225">
        <v>100</v>
      </c>
      <c r="AH248" s="225">
        <v>100</v>
      </c>
      <c r="AI248" s="225">
        <v>100</v>
      </c>
      <c r="AJ248" s="225">
        <v>100</v>
      </c>
      <c r="AK248" s="225">
        <v>100</v>
      </c>
      <c r="AL248" s="225">
        <v>100</v>
      </c>
      <c r="AM248" s="225">
        <v>100</v>
      </c>
      <c r="AN248" s="225">
        <v>100</v>
      </c>
      <c r="AO248" s="225">
        <v>100</v>
      </c>
      <c r="AP248" s="225">
        <v>100</v>
      </c>
      <c r="AQ248" s="225">
        <v>100</v>
      </c>
      <c r="AR248" s="225">
        <v>100</v>
      </c>
      <c r="AS248" s="225">
        <v>100</v>
      </c>
      <c r="AT248" s="225">
        <v>100</v>
      </c>
      <c r="AU248" s="225">
        <v>100</v>
      </c>
      <c r="AV248" s="617">
        <v>100</v>
      </c>
      <c r="AW248" s="616" t="s">
        <v>865</v>
      </c>
      <c r="AX248" s="225">
        <v>99.5</v>
      </c>
      <c r="AY248" s="225">
        <v>100</v>
      </c>
      <c r="AZ248" s="225">
        <v>100</v>
      </c>
      <c r="BA248" s="225">
        <v>90</v>
      </c>
      <c r="BB248" s="225">
        <v>100</v>
      </c>
      <c r="BC248" s="225">
        <v>100</v>
      </c>
      <c r="BD248" s="225">
        <v>100</v>
      </c>
      <c r="BE248" s="225">
        <v>100</v>
      </c>
      <c r="BF248" s="225">
        <v>100</v>
      </c>
      <c r="BG248" s="225">
        <v>100</v>
      </c>
      <c r="BH248" s="225">
        <v>100</v>
      </c>
      <c r="BI248" s="225">
        <v>100</v>
      </c>
      <c r="BJ248" s="225">
        <v>100</v>
      </c>
      <c r="BK248" s="225">
        <v>100</v>
      </c>
      <c r="BL248" s="225">
        <v>100</v>
      </c>
      <c r="BM248" s="225">
        <v>100</v>
      </c>
      <c r="BN248" s="225">
        <v>100</v>
      </c>
      <c r="BO248" s="225">
        <v>100</v>
      </c>
      <c r="BP248" s="225">
        <v>100</v>
      </c>
      <c r="BQ248" s="225">
        <v>100</v>
      </c>
      <c r="BR248" s="225">
        <v>100</v>
      </c>
      <c r="BS248" s="617">
        <v>100</v>
      </c>
    </row>
    <row r="249" spans="1:71" ht="15" hidden="1" customHeight="1">
      <c r="A249" s="82" t="s">
        <v>1075</v>
      </c>
      <c r="B249" s="83"/>
      <c r="C249" s="129" t="s">
        <v>860</v>
      </c>
      <c r="D249" s="47">
        <v>95.05</v>
      </c>
      <c r="E249" s="47">
        <v>100</v>
      </c>
      <c r="F249" s="47">
        <v>100</v>
      </c>
      <c r="G249" s="47">
        <v>100</v>
      </c>
      <c r="H249" s="47">
        <v>100</v>
      </c>
      <c r="I249" s="47">
        <v>100</v>
      </c>
      <c r="J249" s="47">
        <v>100</v>
      </c>
      <c r="K249" s="47">
        <v>100</v>
      </c>
      <c r="L249" s="47">
        <v>100</v>
      </c>
      <c r="M249" s="47">
        <v>100</v>
      </c>
      <c r="N249" s="47">
        <v>100</v>
      </c>
      <c r="O249" s="47">
        <v>100</v>
      </c>
      <c r="P249" s="47">
        <v>100</v>
      </c>
      <c r="Q249" s="47">
        <v>75</v>
      </c>
      <c r="R249" s="47">
        <v>100</v>
      </c>
      <c r="S249" s="47">
        <v>100</v>
      </c>
      <c r="T249" s="47">
        <v>100</v>
      </c>
      <c r="U249" s="47">
        <v>100</v>
      </c>
      <c r="V249" s="47">
        <v>100</v>
      </c>
      <c r="W249" s="47">
        <v>100</v>
      </c>
      <c r="X249" s="47">
        <v>70</v>
      </c>
      <c r="Y249" s="55">
        <v>70</v>
      </c>
      <c r="Z249" s="129" t="s">
        <v>864</v>
      </c>
      <c r="AA249" s="47">
        <v>91.1</v>
      </c>
      <c r="AB249" s="47">
        <v>100</v>
      </c>
      <c r="AC249" s="47">
        <v>100</v>
      </c>
      <c r="AD249" s="47">
        <v>100</v>
      </c>
      <c r="AE249" s="47">
        <v>100</v>
      </c>
      <c r="AF249" s="47">
        <v>100</v>
      </c>
      <c r="AG249" s="47">
        <v>100</v>
      </c>
      <c r="AH249" s="47">
        <v>100</v>
      </c>
      <c r="AI249" s="47">
        <v>100</v>
      </c>
      <c r="AJ249" s="47">
        <v>100</v>
      </c>
      <c r="AK249" s="47">
        <v>100</v>
      </c>
      <c r="AL249" s="47">
        <v>100</v>
      </c>
      <c r="AM249" s="47">
        <v>100</v>
      </c>
      <c r="AN249" s="47">
        <v>55.555555555555557</v>
      </c>
      <c r="AO249" s="47">
        <v>100</v>
      </c>
      <c r="AP249" s="47">
        <v>100</v>
      </c>
      <c r="AQ249" s="47">
        <v>100</v>
      </c>
      <c r="AR249" s="47">
        <v>100</v>
      </c>
      <c r="AS249" s="47">
        <v>100</v>
      </c>
      <c r="AT249" s="47">
        <v>100</v>
      </c>
      <c r="AU249" s="47">
        <v>40</v>
      </c>
      <c r="AV249" s="55">
        <v>50</v>
      </c>
      <c r="AW249" s="129" t="s">
        <v>864</v>
      </c>
      <c r="AX249" s="47">
        <v>99</v>
      </c>
      <c r="AY249" s="47">
        <v>100</v>
      </c>
      <c r="AZ249" s="47">
        <v>100</v>
      </c>
      <c r="BA249" s="47">
        <v>100</v>
      </c>
      <c r="BB249" s="47">
        <v>100</v>
      </c>
      <c r="BC249" s="47">
        <v>100</v>
      </c>
      <c r="BD249" s="47">
        <v>100</v>
      </c>
      <c r="BE249" s="47">
        <v>100</v>
      </c>
      <c r="BF249" s="47">
        <v>100</v>
      </c>
      <c r="BG249" s="47">
        <v>100</v>
      </c>
      <c r="BH249" s="47">
        <v>100</v>
      </c>
      <c r="BI249" s="47">
        <v>100</v>
      </c>
      <c r="BJ249" s="47">
        <v>100</v>
      </c>
      <c r="BK249" s="47">
        <v>94.444444444444443</v>
      </c>
      <c r="BL249" s="47">
        <v>100</v>
      </c>
      <c r="BM249" s="47">
        <v>100</v>
      </c>
      <c r="BN249" s="47">
        <v>100</v>
      </c>
      <c r="BO249" s="47">
        <v>100</v>
      </c>
      <c r="BP249" s="47">
        <v>100</v>
      </c>
      <c r="BQ249" s="47">
        <v>100</v>
      </c>
      <c r="BR249" s="47">
        <v>100</v>
      </c>
      <c r="BS249" s="55">
        <v>90</v>
      </c>
    </row>
    <row r="250" spans="1:71" ht="15" hidden="1" customHeight="1">
      <c r="A250" s="720" t="s">
        <v>1084</v>
      </c>
      <c r="B250" s="76" t="s">
        <v>1</v>
      </c>
      <c r="C250" s="616" t="s">
        <v>864</v>
      </c>
      <c r="D250" s="225">
        <v>94.6</v>
      </c>
      <c r="E250" s="225">
        <v>100</v>
      </c>
      <c r="F250" s="225">
        <v>100</v>
      </c>
      <c r="G250" s="225">
        <v>100</v>
      </c>
      <c r="H250" s="225">
        <v>100</v>
      </c>
      <c r="I250" s="225">
        <v>100</v>
      </c>
      <c r="J250" s="225">
        <v>100</v>
      </c>
      <c r="K250" s="225">
        <v>100</v>
      </c>
      <c r="L250" s="225">
        <v>100</v>
      </c>
      <c r="M250" s="225">
        <v>100</v>
      </c>
      <c r="N250" s="225">
        <v>100</v>
      </c>
      <c r="O250" s="225">
        <v>100</v>
      </c>
      <c r="P250" s="225">
        <v>100</v>
      </c>
      <c r="Q250" s="225">
        <v>70</v>
      </c>
      <c r="R250" s="225">
        <v>100</v>
      </c>
      <c r="S250" s="225">
        <v>100</v>
      </c>
      <c r="T250" s="225">
        <v>100</v>
      </c>
      <c r="U250" s="225">
        <v>100</v>
      </c>
      <c r="V250" s="225">
        <v>100</v>
      </c>
      <c r="W250" s="225">
        <v>100</v>
      </c>
      <c r="X250" s="225">
        <v>70</v>
      </c>
      <c r="Y250" s="617">
        <v>70</v>
      </c>
      <c r="Z250" s="616" t="s">
        <v>865</v>
      </c>
      <c r="AA250" s="225">
        <v>89.2</v>
      </c>
      <c r="AB250" s="225">
        <v>100</v>
      </c>
      <c r="AC250" s="225">
        <v>100</v>
      </c>
      <c r="AD250" s="225">
        <v>100</v>
      </c>
      <c r="AE250" s="225">
        <v>100</v>
      </c>
      <c r="AF250" s="225">
        <v>100</v>
      </c>
      <c r="AG250" s="225">
        <v>100</v>
      </c>
      <c r="AH250" s="225">
        <v>100</v>
      </c>
      <c r="AI250" s="225">
        <v>100</v>
      </c>
      <c r="AJ250" s="225">
        <v>100</v>
      </c>
      <c r="AK250" s="225">
        <v>100</v>
      </c>
      <c r="AL250" s="225">
        <v>100</v>
      </c>
      <c r="AM250" s="225">
        <v>100</v>
      </c>
      <c r="AN250" s="225">
        <v>40</v>
      </c>
      <c r="AO250" s="225">
        <v>100</v>
      </c>
      <c r="AP250" s="225">
        <v>100</v>
      </c>
      <c r="AQ250" s="225">
        <v>100</v>
      </c>
      <c r="AR250" s="225">
        <v>100</v>
      </c>
      <c r="AS250" s="225">
        <v>100</v>
      </c>
      <c r="AT250" s="225">
        <v>100</v>
      </c>
      <c r="AU250" s="225">
        <v>40</v>
      </c>
      <c r="AV250" s="617">
        <v>40</v>
      </c>
      <c r="AW250" s="616" t="s">
        <v>865</v>
      </c>
      <c r="AX250" s="225">
        <v>100</v>
      </c>
      <c r="AY250" s="225">
        <v>100</v>
      </c>
      <c r="AZ250" s="225">
        <v>100</v>
      </c>
      <c r="BA250" s="225">
        <v>100</v>
      </c>
      <c r="BB250" s="225">
        <v>100</v>
      </c>
      <c r="BC250" s="225">
        <v>100</v>
      </c>
      <c r="BD250" s="225">
        <v>100</v>
      </c>
      <c r="BE250" s="225">
        <v>100</v>
      </c>
      <c r="BF250" s="225">
        <v>100</v>
      </c>
      <c r="BG250" s="225">
        <v>100</v>
      </c>
      <c r="BH250" s="225">
        <v>100</v>
      </c>
      <c r="BI250" s="225">
        <v>100</v>
      </c>
      <c r="BJ250" s="225">
        <v>100</v>
      </c>
      <c r="BK250" s="225">
        <v>100</v>
      </c>
      <c r="BL250" s="225">
        <v>100</v>
      </c>
      <c r="BM250" s="225">
        <v>100</v>
      </c>
      <c r="BN250" s="225">
        <v>100</v>
      </c>
      <c r="BO250" s="225">
        <v>100</v>
      </c>
      <c r="BP250" s="225">
        <v>100</v>
      </c>
      <c r="BQ250" s="225">
        <v>100</v>
      </c>
      <c r="BR250" s="225">
        <v>100</v>
      </c>
      <c r="BS250" s="617">
        <v>100</v>
      </c>
    </row>
    <row r="251" spans="1:71" ht="15" hidden="1" customHeight="1">
      <c r="A251" s="69"/>
      <c r="B251" s="79" t="s">
        <v>215</v>
      </c>
      <c r="C251" s="618" t="s">
        <v>864</v>
      </c>
      <c r="D251" s="226">
        <v>95.5</v>
      </c>
      <c r="E251" s="226">
        <v>100</v>
      </c>
      <c r="F251" s="226">
        <v>100</v>
      </c>
      <c r="G251" s="226">
        <v>100</v>
      </c>
      <c r="H251" s="226">
        <v>100</v>
      </c>
      <c r="I251" s="226">
        <v>100</v>
      </c>
      <c r="J251" s="226">
        <v>100</v>
      </c>
      <c r="K251" s="226">
        <v>100</v>
      </c>
      <c r="L251" s="226">
        <v>100</v>
      </c>
      <c r="M251" s="226">
        <v>100</v>
      </c>
      <c r="N251" s="226">
        <v>100</v>
      </c>
      <c r="O251" s="226">
        <v>100</v>
      </c>
      <c r="P251" s="226">
        <v>100</v>
      </c>
      <c r="Q251" s="226">
        <v>80</v>
      </c>
      <c r="R251" s="226">
        <v>100</v>
      </c>
      <c r="S251" s="226">
        <v>100</v>
      </c>
      <c r="T251" s="226">
        <v>100</v>
      </c>
      <c r="U251" s="226">
        <v>100</v>
      </c>
      <c r="V251" s="226">
        <v>100</v>
      </c>
      <c r="W251" s="226">
        <v>100</v>
      </c>
      <c r="X251" s="226">
        <v>70</v>
      </c>
      <c r="Y251" s="619">
        <v>70</v>
      </c>
      <c r="Z251" s="618" t="s">
        <v>865</v>
      </c>
      <c r="AA251" s="226">
        <v>93</v>
      </c>
      <c r="AB251" s="226">
        <v>100</v>
      </c>
      <c r="AC251" s="226">
        <v>100</v>
      </c>
      <c r="AD251" s="226">
        <v>100</v>
      </c>
      <c r="AE251" s="226">
        <v>100</v>
      </c>
      <c r="AF251" s="226">
        <v>100</v>
      </c>
      <c r="AG251" s="226">
        <v>100</v>
      </c>
      <c r="AH251" s="226">
        <v>100</v>
      </c>
      <c r="AI251" s="226">
        <v>100</v>
      </c>
      <c r="AJ251" s="226">
        <v>100</v>
      </c>
      <c r="AK251" s="226">
        <v>100</v>
      </c>
      <c r="AL251" s="226">
        <v>100</v>
      </c>
      <c r="AM251" s="226">
        <v>100</v>
      </c>
      <c r="AN251" s="226">
        <v>71.111111111111114</v>
      </c>
      <c r="AO251" s="226">
        <v>100</v>
      </c>
      <c r="AP251" s="226">
        <v>100</v>
      </c>
      <c r="AQ251" s="226">
        <v>100</v>
      </c>
      <c r="AR251" s="226">
        <v>100</v>
      </c>
      <c r="AS251" s="226">
        <v>100</v>
      </c>
      <c r="AT251" s="226">
        <v>100</v>
      </c>
      <c r="AU251" s="226">
        <v>40</v>
      </c>
      <c r="AV251" s="619">
        <v>60</v>
      </c>
      <c r="AW251" s="618" t="s">
        <v>865</v>
      </c>
      <c r="AX251" s="226">
        <v>98</v>
      </c>
      <c r="AY251" s="226">
        <v>100</v>
      </c>
      <c r="AZ251" s="226">
        <v>100</v>
      </c>
      <c r="BA251" s="226">
        <v>100</v>
      </c>
      <c r="BB251" s="226">
        <v>100</v>
      </c>
      <c r="BC251" s="226">
        <v>100</v>
      </c>
      <c r="BD251" s="226">
        <v>100</v>
      </c>
      <c r="BE251" s="226">
        <v>100</v>
      </c>
      <c r="BF251" s="226">
        <v>100</v>
      </c>
      <c r="BG251" s="226">
        <v>100</v>
      </c>
      <c r="BH251" s="226">
        <v>100</v>
      </c>
      <c r="BI251" s="226">
        <v>100</v>
      </c>
      <c r="BJ251" s="226">
        <v>100</v>
      </c>
      <c r="BK251" s="226">
        <v>88.888888888888886</v>
      </c>
      <c r="BL251" s="226">
        <v>100</v>
      </c>
      <c r="BM251" s="226">
        <v>100</v>
      </c>
      <c r="BN251" s="226">
        <v>100</v>
      </c>
      <c r="BO251" s="226">
        <v>100</v>
      </c>
      <c r="BP251" s="226">
        <v>100</v>
      </c>
      <c r="BQ251" s="226">
        <v>100</v>
      </c>
      <c r="BR251" s="226">
        <v>100</v>
      </c>
      <c r="BS251" s="619">
        <v>80</v>
      </c>
    </row>
    <row r="252" spans="1:71" ht="15" hidden="1" customHeight="1" thickBot="1">
      <c r="A252" s="68"/>
      <c r="B252" s="77" t="s">
        <v>295</v>
      </c>
      <c r="C252" s="620" t="s">
        <v>858</v>
      </c>
      <c r="D252" s="228" t="s">
        <v>858</v>
      </c>
      <c r="E252" s="228" t="s">
        <v>858</v>
      </c>
      <c r="F252" s="228" t="s">
        <v>858</v>
      </c>
      <c r="G252" s="228" t="s">
        <v>858</v>
      </c>
      <c r="H252" s="228" t="s">
        <v>858</v>
      </c>
      <c r="I252" s="228" t="s">
        <v>858</v>
      </c>
      <c r="J252" s="228" t="s">
        <v>858</v>
      </c>
      <c r="K252" s="228" t="s">
        <v>858</v>
      </c>
      <c r="L252" s="228" t="s">
        <v>858</v>
      </c>
      <c r="M252" s="228" t="s">
        <v>858</v>
      </c>
      <c r="N252" s="228" t="s">
        <v>858</v>
      </c>
      <c r="O252" s="228" t="s">
        <v>858</v>
      </c>
      <c r="P252" s="228" t="s">
        <v>858</v>
      </c>
      <c r="Q252" s="228" t="s">
        <v>858</v>
      </c>
      <c r="R252" s="228" t="s">
        <v>858</v>
      </c>
      <c r="S252" s="228" t="s">
        <v>858</v>
      </c>
      <c r="T252" s="228" t="s">
        <v>858</v>
      </c>
      <c r="U252" s="228" t="s">
        <v>858</v>
      </c>
      <c r="V252" s="228" t="s">
        <v>858</v>
      </c>
      <c r="W252" s="228" t="s">
        <v>858</v>
      </c>
      <c r="X252" s="228" t="s">
        <v>858</v>
      </c>
      <c r="Y252" s="621" t="s">
        <v>858</v>
      </c>
      <c r="Z252" s="620" t="s">
        <v>858</v>
      </c>
      <c r="AA252" s="228" t="s">
        <v>858</v>
      </c>
      <c r="AB252" s="228" t="s">
        <v>858</v>
      </c>
      <c r="AC252" s="228" t="s">
        <v>858</v>
      </c>
      <c r="AD252" s="228" t="s">
        <v>858</v>
      </c>
      <c r="AE252" s="228" t="s">
        <v>858</v>
      </c>
      <c r="AF252" s="228" t="s">
        <v>858</v>
      </c>
      <c r="AG252" s="228" t="s">
        <v>858</v>
      </c>
      <c r="AH252" s="228" t="s">
        <v>858</v>
      </c>
      <c r="AI252" s="228" t="s">
        <v>858</v>
      </c>
      <c r="AJ252" s="228" t="s">
        <v>858</v>
      </c>
      <c r="AK252" s="228" t="s">
        <v>858</v>
      </c>
      <c r="AL252" s="228" t="s">
        <v>858</v>
      </c>
      <c r="AM252" s="228" t="s">
        <v>858</v>
      </c>
      <c r="AN252" s="228" t="s">
        <v>858</v>
      </c>
      <c r="AO252" s="228" t="s">
        <v>858</v>
      </c>
      <c r="AP252" s="228" t="s">
        <v>858</v>
      </c>
      <c r="AQ252" s="228" t="s">
        <v>858</v>
      </c>
      <c r="AR252" s="228" t="s">
        <v>858</v>
      </c>
      <c r="AS252" s="228" t="s">
        <v>858</v>
      </c>
      <c r="AT252" s="228" t="s">
        <v>858</v>
      </c>
      <c r="AU252" s="228" t="s">
        <v>858</v>
      </c>
      <c r="AV252" s="621" t="s">
        <v>858</v>
      </c>
      <c r="AW252" s="620" t="s">
        <v>858</v>
      </c>
      <c r="AX252" s="228" t="s">
        <v>858</v>
      </c>
      <c r="AY252" s="228" t="s">
        <v>858</v>
      </c>
      <c r="AZ252" s="228" t="s">
        <v>858</v>
      </c>
      <c r="BA252" s="228" t="s">
        <v>858</v>
      </c>
      <c r="BB252" s="228" t="s">
        <v>858</v>
      </c>
      <c r="BC252" s="228" t="s">
        <v>858</v>
      </c>
      <c r="BD252" s="228" t="s">
        <v>858</v>
      </c>
      <c r="BE252" s="228" t="s">
        <v>858</v>
      </c>
      <c r="BF252" s="228" t="s">
        <v>858</v>
      </c>
      <c r="BG252" s="228" t="s">
        <v>858</v>
      </c>
      <c r="BH252" s="228" t="s">
        <v>858</v>
      </c>
      <c r="BI252" s="228" t="s">
        <v>858</v>
      </c>
      <c r="BJ252" s="228" t="s">
        <v>858</v>
      </c>
      <c r="BK252" s="228" t="s">
        <v>858</v>
      </c>
      <c r="BL252" s="228" t="s">
        <v>858</v>
      </c>
      <c r="BM252" s="228" t="s">
        <v>858</v>
      </c>
      <c r="BN252" s="228" t="s">
        <v>858</v>
      </c>
      <c r="BO252" s="228" t="s">
        <v>858</v>
      </c>
      <c r="BP252" s="228" t="s">
        <v>858</v>
      </c>
      <c r="BQ252" s="228" t="s">
        <v>858</v>
      </c>
      <c r="BR252" s="228" t="s">
        <v>858</v>
      </c>
      <c r="BS252" s="621" t="s">
        <v>858</v>
      </c>
    </row>
  </sheetData>
  <mergeCells count="9">
    <mergeCell ref="AA17:AA18"/>
    <mergeCell ref="AW17:AW18"/>
    <mergeCell ref="AX17:AX18"/>
    <mergeCell ref="A1:J1"/>
    <mergeCell ref="A16:A18"/>
    <mergeCell ref="B16:B18"/>
    <mergeCell ref="C17:C18"/>
    <mergeCell ref="D17:D18"/>
    <mergeCell ref="Z17:Z18"/>
  </mergeCells>
  <phoneticPr fontId="23" type="noConversion"/>
  <conditionalFormatting sqref="E125:BS156">
    <cfRule type="cellIs" dxfId="8" priority="1" operator="lessThan">
      <formula>100</formula>
    </cfRule>
  </conditionalFormatting>
  <pageMargins left="0.56999999999999995" right="0.6692913385826772" top="0.87" bottom="0.82" header="0.7" footer="0.31496062992125984"/>
  <pageSetup paperSize="9" scale="61" fitToWidth="3" fitToHeight="0" orientation="portrait" horizontalDpi="4294967293" r:id="rId1"/>
  <colBreaks count="2" manualBreakCount="2">
    <brk id="25" max="155" man="1"/>
    <brk id="48" max="1048575" man="1"/>
  </colBreaks>
  <ignoredErrors>
    <ignoredError sqref="Z19:Z156 C19:C156" numberStoredAsText="1"/>
  </ignoredErrors>
</worksheet>
</file>

<file path=xl/worksheets/sheet10.xml><?xml version="1.0" encoding="utf-8"?>
<worksheet xmlns="http://schemas.openxmlformats.org/spreadsheetml/2006/main" xmlns:r="http://schemas.openxmlformats.org/officeDocument/2006/relationships">
  <dimension ref="A1:R13"/>
  <sheetViews>
    <sheetView showGridLines="0" zoomScaleNormal="100" workbookViewId="0">
      <selection sqref="A1:XFD1048576"/>
    </sheetView>
  </sheetViews>
  <sheetFormatPr defaultColWidth="9" defaultRowHeight="20.100000000000001" customHeight="1"/>
  <cols>
    <col min="1" max="1" width="9" style="594"/>
    <col min="2" max="2" width="9.875" style="594" bestFit="1" customWidth="1"/>
    <col min="3" max="3" width="9.5" style="595" bestFit="1" customWidth="1"/>
    <col min="4" max="4" width="9.875" style="595" bestFit="1" customWidth="1"/>
    <col min="5" max="5" width="9.5" style="595" bestFit="1" customWidth="1"/>
    <col min="6" max="6" width="9.75" style="595" bestFit="1" customWidth="1"/>
    <col min="7" max="7" width="9.5" style="595" bestFit="1" customWidth="1"/>
    <col min="8" max="8" width="9.875" style="595" bestFit="1" customWidth="1"/>
    <col min="9" max="10" width="9.125" style="595" customWidth="1"/>
    <col min="11" max="12" width="9.5" style="595" bestFit="1" customWidth="1"/>
    <col min="13" max="14" width="9" style="595"/>
    <col min="15" max="16" width="9.625" style="595" bestFit="1" customWidth="1"/>
    <col min="17" max="17" width="9" style="595"/>
    <col min="18" max="18" width="9" style="594"/>
    <col min="19" max="20" width="9" style="595"/>
    <col min="21" max="21" width="9.125" style="595" bestFit="1" customWidth="1"/>
    <col min="22" max="22" width="9" style="595"/>
    <col min="23" max="23" width="9.125" style="595" bestFit="1" customWidth="1"/>
    <col min="24" max="16384" width="9" style="595"/>
  </cols>
  <sheetData>
    <row r="1" spans="1:18" s="547" customFormat="1" ht="20.100000000000001" customHeight="1">
      <c r="A1" s="1026" t="s">
        <v>958</v>
      </c>
      <c r="B1" s="1026"/>
      <c r="C1" s="1026"/>
      <c r="D1" s="1026"/>
      <c r="E1" s="1026"/>
      <c r="F1" s="1026"/>
      <c r="G1" s="1026"/>
      <c r="H1" s="1026"/>
      <c r="I1" s="1026"/>
      <c r="J1" s="1026"/>
      <c r="K1" s="1026"/>
      <c r="L1" s="1026"/>
      <c r="R1" s="548"/>
    </row>
    <row r="2" spans="1:18" s="550" customFormat="1" ht="19.5" customHeight="1">
      <c r="A2" s="549"/>
      <c r="B2" s="549"/>
      <c r="R2" s="551"/>
    </row>
    <row r="3" spans="1:18" s="550" customFormat="1" ht="19.5" customHeight="1" thickBot="1">
      <c r="A3" s="1027" t="s">
        <v>959</v>
      </c>
      <c r="B3" s="1027"/>
      <c r="C3" s="1027" t="s">
        <v>960</v>
      </c>
      <c r="D3" s="1027"/>
      <c r="E3" s="1027"/>
      <c r="F3" s="1028" t="s">
        <v>961</v>
      </c>
      <c r="G3" s="1028"/>
      <c r="H3" s="1028"/>
      <c r="I3" s="1027" t="s">
        <v>962</v>
      </c>
      <c r="J3" s="1027"/>
      <c r="K3" s="1027"/>
      <c r="L3" s="1027" t="s">
        <v>963</v>
      </c>
      <c r="R3" s="551"/>
    </row>
    <row r="4" spans="1:18" s="550" customFormat="1" ht="19.5" customHeight="1" thickTop="1">
      <c r="A4" s="1027"/>
      <c r="B4" s="1027"/>
      <c r="C4" s="552" t="s">
        <v>833</v>
      </c>
      <c r="D4" s="552" t="s">
        <v>964</v>
      </c>
      <c r="E4" s="553" t="s">
        <v>0</v>
      </c>
      <c r="F4" s="554" t="s">
        <v>965</v>
      </c>
      <c r="G4" s="555" t="s">
        <v>966</v>
      </c>
      <c r="H4" s="556" t="s">
        <v>967</v>
      </c>
      <c r="I4" s="557" t="s">
        <v>968</v>
      </c>
      <c r="J4" s="552" t="s">
        <v>969</v>
      </c>
      <c r="K4" s="552" t="s">
        <v>1</v>
      </c>
      <c r="L4" s="1027"/>
      <c r="R4" s="551"/>
    </row>
    <row r="5" spans="1:18" s="550" customFormat="1" ht="19.5" customHeight="1">
      <c r="A5" s="1020" t="s">
        <v>970</v>
      </c>
      <c r="B5" s="1020"/>
      <c r="C5" s="558">
        <v>91.76</v>
      </c>
      <c r="D5" s="558">
        <v>92.32</v>
      </c>
      <c r="E5" s="559">
        <v>93.69</v>
      </c>
      <c r="F5" s="560">
        <v>94.19</v>
      </c>
      <c r="G5" s="561">
        <v>94.59</v>
      </c>
      <c r="H5" s="562">
        <v>94.15</v>
      </c>
      <c r="I5" s="563">
        <v>94.32</v>
      </c>
      <c r="J5" s="558">
        <v>94.42</v>
      </c>
      <c r="K5" s="558">
        <v>92.67</v>
      </c>
      <c r="L5" s="564">
        <v>93.57</v>
      </c>
      <c r="R5" s="551"/>
    </row>
    <row r="6" spans="1:18" s="550" customFormat="1" ht="19.5" customHeight="1">
      <c r="A6" s="1021" t="s">
        <v>971</v>
      </c>
      <c r="B6" s="558" t="s">
        <v>972</v>
      </c>
      <c r="C6" s="564">
        <f>'종합점수(청)'!H27</f>
        <v>93.876391719064131</v>
      </c>
      <c r="D6" s="564">
        <f>'종합점수(청)'!H28</f>
        <v>95.021640329138052</v>
      </c>
      <c r="E6" s="565">
        <f>'종합점수(청)'!H29</f>
        <v>96.484083699066701</v>
      </c>
      <c r="F6" s="566">
        <f>'종합점수(청)'!H30</f>
        <v>96.678662233291618</v>
      </c>
      <c r="G6" s="567">
        <f>'종합점수(청)'!H31</f>
        <v>97.000438444219867</v>
      </c>
      <c r="H6" s="568">
        <f>'종합점수(청)'!H32</f>
        <v>95.595003835717932</v>
      </c>
      <c r="I6" s="569">
        <f>'종합점수(청)'!H33</f>
        <v>96.641212774797594</v>
      </c>
      <c r="J6" s="564">
        <f>'종합점수(청)'!H34</f>
        <v>95.968683551543776</v>
      </c>
      <c r="K6" s="564">
        <f>'종합점수(청)'!H35</f>
        <v>95.5650165862573</v>
      </c>
      <c r="L6" s="564">
        <f>'종합점수(청)'!H26</f>
        <v>95.840574679457333</v>
      </c>
      <c r="R6" s="551"/>
    </row>
    <row r="7" spans="1:18" s="550" customFormat="1" ht="19.5" customHeight="1">
      <c r="A7" s="1022"/>
      <c r="B7" s="558" t="s">
        <v>973</v>
      </c>
      <c r="C7" s="570">
        <f>RANK(C6,$C$6:$K$6)</f>
        <v>9</v>
      </c>
      <c r="D7" s="570">
        <f t="shared" ref="D7:K7" si="0">RANK(D6,$C$6:$K$6)</f>
        <v>8</v>
      </c>
      <c r="E7" s="571">
        <f t="shared" si="0"/>
        <v>4</v>
      </c>
      <c r="F7" s="572">
        <f t="shared" si="0"/>
        <v>2</v>
      </c>
      <c r="G7" s="573">
        <f t="shared" si="0"/>
        <v>1</v>
      </c>
      <c r="H7" s="574">
        <f t="shared" si="0"/>
        <v>6</v>
      </c>
      <c r="I7" s="575">
        <f t="shared" si="0"/>
        <v>3</v>
      </c>
      <c r="J7" s="570">
        <f t="shared" si="0"/>
        <v>5</v>
      </c>
      <c r="K7" s="570">
        <f t="shared" si="0"/>
        <v>7</v>
      </c>
      <c r="L7" s="564"/>
      <c r="R7" s="551"/>
    </row>
    <row r="8" spans="1:18" s="550" customFormat="1" ht="19.5" customHeight="1">
      <c r="A8" s="1022"/>
      <c r="B8" s="576" t="s">
        <v>974</v>
      </c>
      <c r="C8" s="577">
        <f>'종합점수(청)'!H12</f>
        <v>94.356477098175134</v>
      </c>
      <c r="D8" s="577">
        <f>'종합점수(청)'!H13</f>
        <v>94.613430362614338</v>
      </c>
      <c r="E8" s="578">
        <f>'종합점수(청)'!H14</f>
        <v>95.801822029807226</v>
      </c>
      <c r="F8" s="579">
        <f>'종합점수(청)'!H15</f>
        <v>96.083487293708174</v>
      </c>
      <c r="G8" s="577">
        <f>'종합점수(청)'!H16</f>
        <v>96.384152385568086</v>
      </c>
      <c r="H8" s="580">
        <f>'종합점수(청)'!H17</f>
        <v>96.017352843437934</v>
      </c>
      <c r="I8" s="581">
        <f>'종합점수(청)'!H18</f>
        <v>96.240622871146201</v>
      </c>
      <c r="J8" s="577">
        <f>'종합점수(청)'!H19</f>
        <v>95.976543392179352</v>
      </c>
      <c r="K8" s="577">
        <f>'종합점수(청)'!H20</f>
        <v>94.704583705042708</v>
      </c>
      <c r="L8" s="577">
        <f>'종합점수(청)'!H11</f>
        <v>95.59066672619258</v>
      </c>
      <c r="R8" s="551"/>
    </row>
    <row r="9" spans="1:18" s="550" customFormat="1" ht="19.5" customHeight="1">
      <c r="A9" s="1023"/>
      <c r="B9" s="558" t="s">
        <v>973</v>
      </c>
      <c r="C9" s="570">
        <f>RANK(C8,$C$8:$K$8)</f>
        <v>9</v>
      </c>
      <c r="D9" s="570">
        <f t="shared" ref="D9:K9" si="1">RANK(D8,$C$8:$K$8)</f>
        <v>8</v>
      </c>
      <c r="E9" s="571">
        <f t="shared" si="1"/>
        <v>6</v>
      </c>
      <c r="F9" s="572">
        <f t="shared" si="1"/>
        <v>3</v>
      </c>
      <c r="G9" s="573">
        <f t="shared" si="1"/>
        <v>1</v>
      </c>
      <c r="H9" s="574">
        <f t="shared" si="1"/>
        <v>4</v>
      </c>
      <c r="I9" s="575">
        <f t="shared" si="1"/>
        <v>2</v>
      </c>
      <c r="J9" s="570">
        <f t="shared" si="1"/>
        <v>5</v>
      </c>
      <c r="K9" s="570">
        <f t="shared" si="1"/>
        <v>7</v>
      </c>
      <c r="L9" s="564"/>
      <c r="R9" s="551"/>
    </row>
    <row r="10" spans="1:18" s="550" customFormat="1" ht="19.5" customHeight="1">
      <c r="A10" s="1024" t="s">
        <v>975</v>
      </c>
      <c r="B10" s="1025"/>
      <c r="C10" s="564">
        <f>C8/C5*100</f>
        <v>102.82963938336435</v>
      </c>
      <c r="D10" s="564">
        <f t="shared" ref="D10:K10" si="2">D8/D5*100</f>
        <v>102.48421833038816</v>
      </c>
      <c r="E10" s="565">
        <f t="shared" si="2"/>
        <v>102.25405275889341</v>
      </c>
      <c r="F10" s="566">
        <f t="shared" si="2"/>
        <v>102.0102848430918</v>
      </c>
      <c r="G10" s="567">
        <f t="shared" si="2"/>
        <v>101.89676750773664</v>
      </c>
      <c r="H10" s="568">
        <f t="shared" si="2"/>
        <v>101.98338060906845</v>
      </c>
      <c r="I10" s="569">
        <f t="shared" si="2"/>
        <v>102.03628379044338</v>
      </c>
      <c r="J10" s="564">
        <f t="shared" si="2"/>
        <v>101.64853144691735</v>
      </c>
      <c r="K10" s="564">
        <f t="shared" si="2"/>
        <v>102.19551495094714</v>
      </c>
      <c r="L10" s="564">
        <f>AVERAGE(C10:K10)</f>
        <v>102.14874151342785</v>
      </c>
      <c r="R10" s="551"/>
    </row>
    <row r="11" spans="1:18" s="550" customFormat="1" ht="19.5" customHeight="1">
      <c r="A11" s="582"/>
      <c r="B11" s="576" t="s">
        <v>973</v>
      </c>
      <c r="C11" s="583">
        <f>RANK(C10,$C$10:$K$10)</f>
        <v>1</v>
      </c>
      <c r="D11" s="583">
        <f t="shared" ref="D11:K11" si="3">RANK(D10,$C$10:$K$10)</f>
        <v>2</v>
      </c>
      <c r="E11" s="584">
        <f t="shared" si="3"/>
        <v>3</v>
      </c>
      <c r="F11" s="585">
        <f t="shared" si="3"/>
        <v>6</v>
      </c>
      <c r="G11" s="583">
        <f t="shared" si="3"/>
        <v>8</v>
      </c>
      <c r="H11" s="586">
        <f t="shared" si="3"/>
        <v>7</v>
      </c>
      <c r="I11" s="587">
        <f t="shared" si="3"/>
        <v>5</v>
      </c>
      <c r="J11" s="583">
        <f t="shared" si="3"/>
        <v>9</v>
      </c>
      <c r="K11" s="583">
        <f t="shared" si="3"/>
        <v>4</v>
      </c>
      <c r="L11" s="577"/>
      <c r="R11" s="551"/>
    </row>
    <row r="12" spans="1:18" s="550" customFormat="1" ht="19.5" customHeight="1" thickBot="1">
      <c r="A12" s="1020" t="s">
        <v>976</v>
      </c>
      <c r="B12" s="1020"/>
      <c r="C12" s="588">
        <f>IF(C10&gt;=100,5)</f>
        <v>5</v>
      </c>
      <c r="D12" s="588">
        <f t="shared" ref="D12:K12" si="4">IF(D10&gt;=100,5)</f>
        <v>5</v>
      </c>
      <c r="E12" s="589">
        <f t="shared" si="4"/>
        <v>5</v>
      </c>
      <c r="F12" s="590">
        <f t="shared" si="4"/>
        <v>5</v>
      </c>
      <c r="G12" s="591">
        <f t="shared" si="4"/>
        <v>5</v>
      </c>
      <c r="H12" s="592">
        <f t="shared" si="4"/>
        <v>5</v>
      </c>
      <c r="I12" s="593">
        <f t="shared" si="4"/>
        <v>5</v>
      </c>
      <c r="J12" s="588">
        <f t="shared" si="4"/>
        <v>5</v>
      </c>
      <c r="K12" s="588">
        <f t="shared" si="4"/>
        <v>5</v>
      </c>
      <c r="L12" s="588" t="s">
        <v>977</v>
      </c>
      <c r="R12" s="551"/>
    </row>
    <row r="13" spans="1:18" s="550" customFormat="1" ht="19.5" customHeight="1" thickTop="1">
      <c r="A13" s="549"/>
      <c r="B13" s="549"/>
      <c r="R13" s="551"/>
    </row>
  </sheetData>
  <mergeCells count="10">
    <mergeCell ref="A5:B5"/>
    <mergeCell ref="A6:A9"/>
    <mergeCell ref="A10:B10"/>
    <mergeCell ref="A12:B12"/>
    <mergeCell ref="A1:L1"/>
    <mergeCell ref="A3:B4"/>
    <mergeCell ref="C3:E3"/>
    <mergeCell ref="F3:H3"/>
    <mergeCell ref="I3:K3"/>
    <mergeCell ref="L3:L4"/>
  </mergeCells>
  <phoneticPr fontId="23" type="noConversion"/>
  <pageMargins left="0.70866141732283472" right="0.70866141732283472" top="0.52" bottom="0.38" header="0.31496062992125984" footer="0.24"/>
  <pageSetup paperSize="9" scale="67" orientation="landscape" r:id="rId1"/>
  <colBreaks count="1" manualBreakCount="1">
    <brk id="19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>
  <dimension ref="A1:R35"/>
  <sheetViews>
    <sheetView topLeftCell="B1" workbookViewId="0">
      <selection activeCell="F22" sqref="F22"/>
    </sheetView>
  </sheetViews>
  <sheetFormatPr defaultRowHeight="11.25"/>
  <cols>
    <col min="1" max="1" width="6.75" style="92" hidden="1" customWidth="1"/>
    <col min="2" max="2" width="11.375" style="16" bestFit="1" customWidth="1"/>
    <col min="3" max="3" width="13.375" style="16" customWidth="1"/>
    <col min="4" max="4" width="7.625" style="16" customWidth="1"/>
    <col min="5" max="6" width="9.75" style="16" customWidth="1"/>
    <col min="7" max="7" width="9.75" style="121" customWidth="1"/>
    <col min="8" max="8" width="13.125" style="16" customWidth="1"/>
    <col min="9" max="18" width="9.75" style="16" customWidth="1"/>
    <col min="19" max="38" width="5" style="16" customWidth="1"/>
    <col min="39" max="16384" width="9" style="16"/>
  </cols>
  <sheetData>
    <row r="1" spans="2:18" ht="20.25">
      <c r="B1" s="161" t="s">
        <v>550</v>
      </c>
      <c r="C1" s="161"/>
      <c r="D1" s="161"/>
      <c r="E1" s="161"/>
      <c r="F1" s="161"/>
      <c r="G1" s="161"/>
      <c r="H1" s="161"/>
      <c r="I1" s="161"/>
      <c r="J1" s="161"/>
      <c r="K1" s="161"/>
      <c r="L1" s="161"/>
      <c r="M1" s="161"/>
      <c r="N1" s="161"/>
      <c r="O1" s="161"/>
      <c r="P1" s="161"/>
      <c r="Q1" s="161"/>
      <c r="R1" s="161"/>
    </row>
    <row r="3" spans="2:18">
      <c r="G3" s="16"/>
    </row>
    <row r="4" spans="2:18" ht="13.5" customHeight="1">
      <c r="B4" s="1034" t="s">
        <v>551</v>
      </c>
      <c r="C4" s="143" t="s">
        <v>552</v>
      </c>
      <c r="D4" s="144"/>
      <c r="E4" s="158"/>
      <c r="F4" s="160"/>
      <c r="G4" s="16"/>
    </row>
    <row r="5" spans="2:18" ht="13.5" customHeight="1">
      <c r="B5" s="1035"/>
      <c r="C5" s="143" t="s">
        <v>553</v>
      </c>
      <c r="D5" s="144"/>
      <c r="E5" s="123"/>
      <c r="F5" s="123"/>
      <c r="G5" s="16"/>
    </row>
    <row r="6" spans="2:18" ht="13.5" customHeight="1">
      <c r="B6" s="1035"/>
      <c r="C6" s="143" t="s">
        <v>554</v>
      </c>
      <c r="D6" s="144"/>
      <c r="E6" s="123"/>
      <c r="F6" s="123"/>
      <c r="G6" s="16"/>
    </row>
    <row r="7" spans="2:18" ht="13.5" customHeight="1">
      <c r="B7" s="1035"/>
      <c r="C7" s="143" t="s">
        <v>555</v>
      </c>
      <c r="D7" s="144"/>
      <c r="E7" s="123"/>
      <c r="F7" s="123"/>
      <c r="G7" s="16"/>
    </row>
    <row r="8" spans="2:18" ht="13.5" customHeight="1">
      <c r="B8" s="1035"/>
      <c r="C8" s="143" t="s">
        <v>556</v>
      </c>
      <c r="D8" s="144"/>
      <c r="E8" s="123"/>
      <c r="F8" s="123"/>
      <c r="G8" s="16"/>
    </row>
    <row r="9" spans="2:18" ht="13.5" customHeight="1">
      <c r="B9" s="1035"/>
      <c r="C9" s="143" t="s">
        <v>557</v>
      </c>
      <c r="D9" s="144"/>
      <c r="E9" s="123"/>
      <c r="F9" s="123"/>
      <c r="G9" s="16"/>
    </row>
    <row r="10" spans="2:18" ht="13.5" customHeight="1">
      <c r="B10" s="1035"/>
      <c r="C10" s="145" t="s">
        <v>558</v>
      </c>
      <c r="D10" s="146"/>
      <c r="E10" s="157"/>
      <c r="F10" s="157"/>
      <c r="G10" s="16"/>
    </row>
    <row r="11" spans="2:18" ht="13.5" customHeight="1">
      <c r="B11" s="1035"/>
      <c r="C11" s="145" t="s">
        <v>559</v>
      </c>
      <c r="D11" s="146"/>
      <c r="E11" s="124"/>
      <c r="F11" s="124"/>
      <c r="G11" s="16"/>
    </row>
    <row r="12" spans="2:18" ht="13.5" customHeight="1">
      <c r="B12" s="1035"/>
      <c r="C12" s="145" t="s">
        <v>560</v>
      </c>
      <c r="D12" s="146"/>
      <c r="E12" s="124"/>
      <c r="F12" s="124"/>
      <c r="G12" s="16"/>
    </row>
    <row r="13" spans="2:18" ht="13.5" customHeight="1">
      <c r="B13" s="1035"/>
      <c r="C13" s="145" t="s">
        <v>561</v>
      </c>
      <c r="D13" s="146"/>
      <c r="E13" s="124"/>
      <c r="F13" s="124"/>
      <c r="G13" s="16"/>
    </row>
    <row r="14" spans="2:18" ht="13.5" customHeight="1">
      <c r="B14" s="156" t="s">
        <v>562</v>
      </c>
      <c r="C14" s="159" t="s">
        <v>563</v>
      </c>
      <c r="D14" s="146"/>
      <c r="G14" s="16"/>
    </row>
    <row r="15" spans="2:18" ht="13.5" customHeight="1">
      <c r="B15" s="156" t="s">
        <v>564</v>
      </c>
      <c r="C15" s="159" t="s">
        <v>565</v>
      </c>
      <c r="D15" s="146"/>
      <c r="G15" s="16"/>
    </row>
    <row r="16" spans="2:18">
      <c r="G16" s="16"/>
    </row>
    <row r="17" spans="1:18" ht="12" thickBot="1">
      <c r="B17" s="121"/>
      <c r="C17" s="44"/>
      <c r="D17" s="155"/>
      <c r="E17" s="155"/>
      <c r="F17" s="155"/>
      <c r="G17" s="155"/>
      <c r="H17" s="155"/>
      <c r="I17" s="155"/>
      <c r="J17" s="155"/>
      <c r="K17" s="155"/>
      <c r="L17" s="155"/>
      <c r="M17" s="155"/>
      <c r="N17" s="155"/>
      <c r="O17" s="155"/>
      <c r="P17" s="155"/>
      <c r="Q17" s="155"/>
      <c r="R17" s="155"/>
    </row>
    <row r="18" spans="1:18" ht="17.25" customHeight="1" thickBot="1">
      <c r="B18" s="1036" t="s">
        <v>567</v>
      </c>
      <c r="C18" s="1038" t="s">
        <v>568</v>
      </c>
      <c r="D18" s="162" t="s">
        <v>569</v>
      </c>
      <c r="E18" s="163"/>
      <c r="F18" s="163"/>
      <c r="G18" s="163"/>
      <c r="H18" s="164"/>
      <c r="I18" s="163"/>
      <c r="J18" s="163"/>
      <c r="K18" s="163"/>
      <c r="L18" s="163"/>
      <c r="M18" s="163"/>
      <c r="N18" s="163"/>
      <c r="O18" s="163"/>
      <c r="P18" s="163"/>
      <c r="Q18" s="163"/>
      <c r="R18" s="164"/>
    </row>
    <row r="19" spans="1:18" ht="20.25" customHeight="1" thickBot="1">
      <c r="B19" s="1037"/>
      <c r="C19" s="1039"/>
      <c r="D19" s="1029" t="s">
        <v>570</v>
      </c>
      <c r="E19" s="1029" t="s">
        <v>571</v>
      </c>
      <c r="F19" s="197" t="s">
        <v>572</v>
      </c>
      <c r="G19" s="198" t="s">
        <v>573</v>
      </c>
      <c r="H19" s="199" t="s">
        <v>574</v>
      </c>
      <c r="I19" s="165" t="s">
        <v>574</v>
      </c>
      <c r="J19" s="166"/>
      <c r="K19" s="166"/>
      <c r="L19" s="166"/>
      <c r="M19" s="166"/>
      <c r="N19" s="166"/>
      <c r="O19" s="166"/>
      <c r="P19" s="166"/>
      <c r="Q19" s="166"/>
      <c r="R19" s="167"/>
    </row>
    <row r="20" spans="1:18" ht="20.25" customHeight="1">
      <c r="B20" s="1037"/>
      <c r="C20" s="1039"/>
      <c r="D20" s="1040"/>
      <c r="E20" s="1030"/>
      <c r="F20" s="200" t="s">
        <v>575</v>
      </c>
      <c r="G20" s="201" t="s">
        <v>576</v>
      </c>
      <c r="H20" s="202" t="s">
        <v>566</v>
      </c>
      <c r="I20" s="168" t="s">
        <v>577</v>
      </c>
      <c r="J20" s="169" t="s">
        <v>275</v>
      </c>
      <c r="K20" s="169" t="s">
        <v>276</v>
      </c>
      <c r="L20" s="169" t="s">
        <v>277</v>
      </c>
      <c r="M20" s="169" t="s">
        <v>278</v>
      </c>
      <c r="N20" s="169" t="s">
        <v>279</v>
      </c>
      <c r="O20" s="169" t="s">
        <v>280</v>
      </c>
      <c r="P20" s="169" t="s">
        <v>281</v>
      </c>
      <c r="Q20" s="170" t="s">
        <v>282</v>
      </c>
      <c r="R20" s="171" t="s">
        <v>283</v>
      </c>
    </row>
    <row r="21" spans="1:18" ht="15" customHeight="1">
      <c r="B21" s="172" t="s">
        <v>578</v>
      </c>
      <c r="C21" s="173"/>
      <c r="D21" s="174" t="s">
        <v>579</v>
      </c>
      <c r="E21" s="175" t="s">
        <v>579</v>
      </c>
      <c r="F21" s="176">
        <v>0.4</v>
      </c>
      <c r="G21" s="177">
        <v>0.2</v>
      </c>
      <c r="H21" s="178">
        <v>0.4</v>
      </c>
      <c r="I21" s="203">
        <v>0.1074060291070999</v>
      </c>
      <c r="J21" s="204">
        <v>9.2944995016984763E-2</v>
      </c>
      <c r="K21" s="204">
        <v>0.10374657618582159</v>
      </c>
      <c r="L21" s="204">
        <v>0.10765320251870286</v>
      </c>
      <c r="M21" s="204">
        <v>0.11091085207465089</v>
      </c>
      <c r="N21" s="204">
        <v>8.8132154200833604E-2</v>
      </c>
      <c r="O21" s="204">
        <v>7.2549594044178142E-2</v>
      </c>
      <c r="P21" s="204">
        <v>0.10755620041012992</v>
      </c>
      <c r="Q21" s="204">
        <v>0.10336108059008416</v>
      </c>
      <c r="R21" s="205">
        <v>0.10573931585151419</v>
      </c>
    </row>
    <row r="22" spans="1:18" ht="15" customHeight="1">
      <c r="B22" s="179" t="s">
        <v>312</v>
      </c>
      <c r="C22" s="180"/>
      <c r="D22" s="206"/>
      <c r="E22" s="181">
        <f>SUMPRODUCT($F$21:$H$21,F22:H22)/SUM($F$21:$H$21)</f>
        <v>0</v>
      </c>
      <c r="F22" s="181"/>
      <c r="G22" s="181"/>
      <c r="H22" s="181">
        <f>SUMPRODUCT($I$21:$R$21,I22:R22)/SUM($I$21:$R$21)</f>
        <v>0</v>
      </c>
      <c r="I22" s="181"/>
      <c r="J22" s="181"/>
      <c r="K22" s="181"/>
      <c r="L22" s="181"/>
      <c r="M22" s="181"/>
      <c r="N22" s="181"/>
      <c r="O22" s="181"/>
      <c r="P22" s="181"/>
      <c r="Q22" s="181"/>
      <c r="R22" s="182"/>
    </row>
    <row r="23" spans="1:18" ht="15" customHeight="1">
      <c r="A23" s="92" t="s">
        <v>320</v>
      </c>
      <c r="B23" s="1031" t="s">
        <v>580</v>
      </c>
      <c r="C23" s="183" t="s">
        <v>581</v>
      </c>
      <c r="D23" s="207"/>
      <c r="E23" s="184">
        <f t="shared" ref="E23:E30" si="0">SUMPRODUCT($F$21:$H$21,F23:H23)/SUM($F$21:$H$21)</f>
        <v>0</v>
      </c>
      <c r="F23" s="185"/>
      <c r="G23" s="186"/>
      <c r="H23" s="187">
        <f t="shared" ref="H23:H30" si="1">SUMPRODUCT($I$21:$R$21,I23:R23)/SUM($I$21:$R$21)</f>
        <v>0</v>
      </c>
      <c r="I23" s="185"/>
      <c r="J23" s="186"/>
      <c r="K23" s="186"/>
      <c r="L23" s="186"/>
      <c r="M23" s="186"/>
      <c r="N23" s="186"/>
      <c r="O23" s="186"/>
      <c r="P23" s="188"/>
      <c r="Q23" s="189"/>
      <c r="R23" s="187"/>
    </row>
    <row r="24" spans="1:18" ht="15" customHeight="1">
      <c r="A24" s="92" t="s">
        <v>321</v>
      </c>
      <c r="B24" s="1032"/>
      <c r="C24" s="183" t="s">
        <v>582</v>
      </c>
      <c r="D24" s="207"/>
      <c r="E24" s="184">
        <f t="shared" si="0"/>
        <v>0</v>
      </c>
      <c r="F24" s="185"/>
      <c r="G24" s="186"/>
      <c r="H24" s="187">
        <f t="shared" si="1"/>
        <v>0</v>
      </c>
      <c r="I24" s="185"/>
      <c r="J24" s="186"/>
      <c r="K24" s="186"/>
      <c r="L24" s="186"/>
      <c r="M24" s="186"/>
      <c r="N24" s="186"/>
      <c r="O24" s="186"/>
      <c r="P24" s="188"/>
      <c r="Q24" s="189"/>
      <c r="R24" s="187"/>
    </row>
    <row r="25" spans="1:18" ht="15" customHeight="1">
      <c r="A25" s="92" t="s">
        <v>322</v>
      </c>
      <c r="B25" s="1032"/>
      <c r="C25" s="183" t="s">
        <v>583</v>
      </c>
      <c r="D25" s="207"/>
      <c r="E25" s="184">
        <f t="shared" si="0"/>
        <v>0</v>
      </c>
      <c r="F25" s="185"/>
      <c r="G25" s="186"/>
      <c r="H25" s="187">
        <f t="shared" si="1"/>
        <v>0</v>
      </c>
      <c r="I25" s="185"/>
      <c r="J25" s="186"/>
      <c r="K25" s="186"/>
      <c r="L25" s="186"/>
      <c r="M25" s="186"/>
      <c r="N25" s="186"/>
      <c r="O25" s="186"/>
      <c r="P25" s="188"/>
      <c r="Q25" s="189"/>
      <c r="R25" s="187"/>
    </row>
    <row r="26" spans="1:18" ht="15" customHeight="1">
      <c r="A26" s="92" t="s">
        <v>323</v>
      </c>
      <c r="B26" s="1032"/>
      <c r="C26" s="183" t="s">
        <v>584</v>
      </c>
      <c r="D26" s="207"/>
      <c r="E26" s="184">
        <f t="shared" si="0"/>
        <v>0</v>
      </c>
      <c r="F26" s="185"/>
      <c r="G26" s="186"/>
      <c r="H26" s="187">
        <f t="shared" si="1"/>
        <v>0</v>
      </c>
      <c r="I26" s="185"/>
      <c r="J26" s="186"/>
      <c r="K26" s="186"/>
      <c r="L26" s="186"/>
      <c r="M26" s="186"/>
      <c r="N26" s="186"/>
      <c r="O26" s="186"/>
      <c r="P26" s="188"/>
      <c r="Q26" s="189"/>
      <c r="R26" s="187"/>
    </row>
    <row r="27" spans="1:18" ht="15" customHeight="1">
      <c r="A27" s="92" t="s">
        <v>324</v>
      </c>
      <c r="B27" s="1032"/>
      <c r="C27" s="183" t="s">
        <v>585</v>
      </c>
      <c r="D27" s="207"/>
      <c r="E27" s="184">
        <f t="shared" si="0"/>
        <v>0</v>
      </c>
      <c r="F27" s="185"/>
      <c r="G27" s="186"/>
      <c r="H27" s="187">
        <f t="shared" si="1"/>
        <v>0</v>
      </c>
      <c r="I27" s="185"/>
      <c r="J27" s="186"/>
      <c r="K27" s="186"/>
      <c r="L27" s="186"/>
      <c r="M27" s="186"/>
      <c r="N27" s="186"/>
      <c r="O27" s="186"/>
      <c r="P27" s="188"/>
      <c r="Q27" s="189"/>
      <c r="R27" s="187"/>
    </row>
    <row r="28" spans="1:18" ht="15" customHeight="1">
      <c r="A28" s="92" t="s">
        <v>325</v>
      </c>
      <c r="B28" s="1032"/>
      <c r="C28" s="183" t="s">
        <v>586</v>
      </c>
      <c r="D28" s="207"/>
      <c r="E28" s="184">
        <f t="shared" si="0"/>
        <v>0</v>
      </c>
      <c r="F28" s="185"/>
      <c r="G28" s="186"/>
      <c r="H28" s="187">
        <f t="shared" si="1"/>
        <v>0</v>
      </c>
      <c r="I28" s="185"/>
      <c r="J28" s="186"/>
      <c r="K28" s="186"/>
      <c r="L28" s="186"/>
      <c r="M28" s="186"/>
      <c r="N28" s="186"/>
      <c r="O28" s="186"/>
      <c r="P28" s="188"/>
      <c r="Q28" s="189"/>
      <c r="R28" s="187"/>
    </row>
    <row r="29" spans="1:18" ht="15" customHeight="1">
      <c r="A29" s="92" t="s">
        <v>326</v>
      </c>
      <c r="B29" s="1032"/>
      <c r="C29" s="183" t="s">
        <v>587</v>
      </c>
      <c r="D29" s="207"/>
      <c r="E29" s="184">
        <f t="shared" si="0"/>
        <v>0</v>
      </c>
      <c r="F29" s="185"/>
      <c r="G29" s="186"/>
      <c r="H29" s="187">
        <f t="shared" si="1"/>
        <v>0</v>
      </c>
      <c r="I29" s="185"/>
      <c r="J29" s="186"/>
      <c r="K29" s="186"/>
      <c r="L29" s="186"/>
      <c r="M29" s="186"/>
      <c r="N29" s="186"/>
      <c r="O29" s="186"/>
      <c r="P29" s="188"/>
      <c r="Q29" s="189"/>
      <c r="R29" s="187"/>
    </row>
    <row r="30" spans="1:18" ht="15" customHeight="1" thickBot="1">
      <c r="A30" s="92" t="s">
        <v>327</v>
      </c>
      <c r="B30" s="1033"/>
      <c r="C30" s="190" t="s">
        <v>588</v>
      </c>
      <c r="D30" s="208"/>
      <c r="E30" s="191">
        <f t="shared" si="0"/>
        <v>0</v>
      </c>
      <c r="F30" s="192"/>
      <c r="G30" s="193"/>
      <c r="H30" s="194">
        <f t="shared" si="1"/>
        <v>0</v>
      </c>
      <c r="I30" s="192"/>
      <c r="J30" s="193"/>
      <c r="K30" s="193"/>
      <c r="L30" s="193"/>
      <c r="M30" s="193"/>
      <c r="N30" s="193"/>
      <c r="O30" s="193"/>
      <c r="P30" s="195"/>
      <c r="Q30" s="196"/>
      <c r="R30" s="194"/>
    </row>
    <row r="31" spans="1:18">
      <c r="G31" s="16"/>
      <c r="I31" s="121"/>
    </row>
    <row r="32" spans="1:18">
      <c r="G32" s="16"/>
      <c r="I32" s="121"/>
    </row>
    <row r="33" spans="7:9">
      <c r="G33" s="16"/>
      <c r="I33" s="121"/>
    </row>
    <row r="34" spans="7:9">
      <c r="G34" s="16"/>
      <c r="I34" s="121"/>
    </row>
    <row r="35" spans="7:9">
      <c r="G35" s="16"/>
      <c r="I35" s="121"/>
    </row>
  </sheetData>
  <mergeCells count="6">
    <mergeCell ref="E19:E20"/>
    <mergeCell ref="B23:B30"/>
    <mergeCell ref="B4:B13"/>
    <mergeCell ref="B18:B20"/>
    <mergeCell ref="C18:C20"/>
    <mergeCell ref="D19:D20"/>
  </mergeCells>
  <phoneticPr fontId="23" type="noConversion"/>
  <pageMargins left="0.7" right="0.7" top="0.75" bottom="0.75" header="0.3" footer="0.3"/>
  <pageSetup paperSize="9" scale="97" orientation="portrait" horizontalDpi="4294967293"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A1:R61"/>
  <sheetViews>
    <sheetView topLeftCell="B1" zoomScaleNormal="100" workbookViewId="0">
      <selection activeCell="E24" sqref="E24"/>
    </sheetView>
  </sheetViews>
  <sheetFormatPr defaultRowHeight="11.25"/>
  <cols>
    <col min="1" max="1" width="6.75" style="92" hidden="1" customWidth="1"/>
    <col min="2" max="2" width="12.5" style="16" customWidth="1"/>
    <col min="3" max="3" width="34.125" style="16" customWidth="1"/>
    <col min="4" max="5" width="7.625" style="16" customWidth="1"/>
    <col min="6" max="7" width="7.625" style="121" customWidth="1"/>
    <col min="8" max="18" width="7.625" style="16" customWidth="1"/>
    <col min="19" max="38" width="5" style="16" customWidth="1"/>
    <col min="39" max="16384" width="9" style="16"/>
  </cols>
  <sheetData>
    <row r="1" spans="2:18" ht="20.25">
      <c r="B1" s="859" t="s">
        <v>773</v>
      </c>
      <c r="C1" s="859"/>
      <c r="D1" s="859"/>
      <c r="E1" s="859"/>
      <c r="F1" s="859"/>
      <c r="G1" s="859"/>
      <c r="H1" s="859"/>
      <c r="I1" s="859"/>
      <c r="J1" s="859"/>
      <c r="K1" s="859"/>
      <c r="L1" s="859"/>
      <c r="M1" s="859"/>
      <c r="N1" s="859"/>
      <c r="O1" s="859"/>
      <c r="P1" s="859"/>
      <c r="Q1" s="859"/>
      <c r="R1" s="859"/>
    </row>
    <row r="2" spans="2:18">
      <c r="F2" s="16"/>
      <c r="G2" s="16"/>
    </row>
    <row r="3" spans="2:18" ht="13.5">
      <c r="B3" s="242" t="s">
        <v>774</v>
      </c>
      <c r="C3" s="243" t="s">
        <v>775</v>
      </c>
      <c r="D3" s="123"/>
      <c r="E3" s="123"/>
      <c r="F3" s="16"/>
      <c r="G3" s="16"/>
    </row>
    <row r="4" spans="2:18" ht="13.5">
      <c r="B4" s="141"/>
      <c r="C4" s="243" t="s">
        <v>776</v>
      </c>
      <c r="D4" s="123"/>
      <c r="E4" s="123"/>
      <c r="F4" s="16"/>
      <c r="G4" s="16"/>
    </row>
    <row r="5" spans="2:18" ht="13.5">
      <c r="B5" s="142"/>
      <c r="C5" s="243" t="s">
        <v>777</v>
      </c>
      <c r="D5" s="123"/>
      <c r="E5" s="123"/>
      <c r="F5" s="16"/>
      <c r="G5" s="16"/>
    </row>
    <row r="6" spans="2:18" ht="13.5">
      <c r="B6" s="141" t="s">
        <v>778</v>
      </c>
      <c r="C6" s="243" t="s">
        <v>779</v>
      </c>
      <c r="D6" s="123"/>
      <c r="E6" s="123"/>
      <c r="F6" s="16"/>
      <c r="G6" s="16"/>
    </row>
    <row r="7" spans="2:18" ht="13.5">
      <c r="B7" s="141"/>
      <c r="C7" s="243" t="s">
        <v>780</v>
      </c>
      <c r="D7" s="123"/>
      <c r="E7" s="123"/>
      <c r="F7" s="16"/>
      <c r="G7" s="16"/>
    </row>
    <row r="8" spans="2:18" ht="13.5">
      <c r="B8" s="141"/>
      <c r="C8" s="243" t="s">
        <v>781</v>
      </c>
      <c r="D8" s="123"/>
      <c r="E8" s="123"/>
      <c r="F8" s="16"/>
      <c r="G8" s="16"/>
    </row>
    <row r="9" spans="2:18" ht="13.5">
      <c r="B9" s="140" t="s">
        <v>782</v>
      </c>
      <c r="C9" s="243" t="s">
        <v>783</v>
      </c>
      <c r="D9" s="123"/>
      <c r="E9" s="123"/>
      <c r="F9" s="16"/>
      <c r="G9" s="16"/>
    </row>
    <row r="10" spans="2:18" ht="13.5">
      <c r="B10" s="141"/>
      <c r="C10" s="243" t="s">
        <v>784</v>
      </c>
      <c r="D10" s="123"/>
      <c r="E10" s="123"/>
      <c r="F10" s="16"/>
      <c r="G10" s="16"/>
    </row>
    <row r="11" spans="2:18" ht="13.5">
      <c r="B11" s="140" t="s">
        <v>785</v>
      </c>
      <c r="C11" s="243" t="s">
        <v>786</v>
      </c>
      <c r="D11" s="123"/>
      <c r="E11" s="123"/>
      <c r="F11" s="16"/>
      <c r="G11" s="16"/>
    </row>
    <row r="12" spans="2:18" ht="13.5">
      <c r="B12" s="141"/>
      <c r="C12" s="243" t="s">
        <v>787</v>
      </c>
      <c r="D12" s="123"/>
      <c r="E12" s="123"/>
      <c r="F12" s="16"/>
      <c r="G12" s="16"/>
    </row>
    <row r="13" spans="2:18" ht="13.5">
      <c r="B13" s="140" t="s">
        <v>788</v>
      </c>
      <c r="C13" s="247" t="s">
        <v>789</v>
      </c>
      <c r="D13" s="123"/>
      <c r="E13" s="123"/>
      <c r="F13" s="16"/>
      <c r="G13" s="16"/>
    </row>
    <row r="14" spans="2:18" ht="13.5">
      <c r="B14" s="141"/>
      <c r="C14" s="247" t="s">
        <v>790</v>
      </c>
      <c r="D14" s="123"/>
      <c r="E14" s="123"/>
      <c r="F14" s="16"/>
      <c r="G14" s="16"/>
    </row>
    <row r="15" spans="2:18" ht="13.5">
      <c r="B15" s="142"/>
      <c r="C15" s="248" t="s">
        <v>791</v>
      </c>
      <c r="D15" s="272"/>
      <c r="E15" s="272"/>
      <c r="F15" s="16"/>
      <c r="G15" s="16"/>
    </row>
    <row r="16" spans="2:18" ht="13.5">
      <c r="B16" s="160"/>
      <c r="C16" s="249"/>
      <c r="D16" s="250"/>
      <c r="E16" s="250"/>
      <c r="F16" s="16"/>
      <c r="G16" s="16"/>
    </row>
    <row r="17" spans="1:18" ht="12" thickBot="1">
      <c r="B17" s="121"/>
      <c r="C17" s="44"/>
      <c r="D17" s="155"/>
      <c r="E17" s="155"/>
      <c r="F17" s="251" t="s">
        <v>792</v>
      </c>
      <c r="G17" s="251" t="s">
        <v>793</v>
      </c>
      <c r="H17" s="251" t="s">
        <v>794</v>
      </c>
      <c r="I17" s="251" t="s">
        <v>795</v>
      </c>
      <c r="J17" s="251" t="s">
        <v>796</v>
      </c>
      <c r="K17" s="251" t="s">
        <v>797</v>
      </c>
      <c r="L17" s="251" t="s">
        <v>798</v>
      </c>
      <c r="M17" s="251" t="s">
        <v>799</v>
      </c>
      <c r="N17" s="251" t="s">
        <v>800</v>
      </c>
      <c r="O17" s="251" t="s">
        <v>801</v>
      </c>
      <c r="P17" s="251" t="s">
        <v>802</v>
      </c>
      <c r="Q17" s="251" t="s">
        <v>803</v>
      </c>
      <c r="R17" s="251" t="s">
        <v>804</v>
      </c>
    </row>
    <row r="18" spans="1:18" ht="17.25" customHeight="1" thickBot="1">
      <c r="B18" s="1013" t="s">
        <v>805</v>
      </c>
      <c r="C18" s="1043" t="s">
        <v>806</v>
      </c>
      <c r="D18" s="995" t="s">
        <v>841</v>
      </c>
      <c r="E18" s="1044"/>
      <c r="F18" s="996"/>
      <c r="G18" s="996"/>
      <c r="H18" s="996"/>
      <c r="I18" s="996"/>
      <c r="J18" s="996"/>
      <c r="K18" s="996"/>
      <c r="L18" s="996"/>
      <c r="M18" s="996"/>
      <c r="N18" s="996"/>
      <c r="O18" s="996"/>
      <c r="P18" s="996"/>
      <c r="Q18" s="1045"/>
      <c r="R18" s="997"/>
    </row>
    <row r="19" spans="1:18" ht="15" customHeight="1">
      <c r="B19" s="1014"/>
      <c r="C19" s="994"/>
      <c r="D19" s="1010" t="s">
        <v>807</v>
      </c>
      <c r="E19" s="1046" t="s">
        <v>808</v>
      </c>
      <c r="F19" s="1048" t="s">
        <v>809</v>
      </c>
      <c r="G19" s="993"/>
      <c r="H19" s="993"/>
      <c r="I19" s="993" t="s">
        <v>810</v>
      </c>
      <c r="J19" s="993"/>
      <c r="K19" s="993"/>
      <c r="L19" s="993" t="s">
        <v>811</v>
      </c>
      <c r="M19" s="993"/>
      <c r="N19" s="993" t="s">
        <v>812</v>
      </c>
      <c r="O19" s="993"/>
      <c r="P19" s="993" t="s">
        <v>813</v>
      </c>
      <c r="Q19" s="994"/>
      <c r="R19" s="1012"/>
    </row>
    <row r="20" spans="1:18" ht="15" customHeight="1">
      <c r="B20" s="1014"/>
      <c r="C20" s="994"/>
      <c r="D20" s="999"/>
      <c r="E20" s="1047"/>
      <c r="F20" s="273" t="s">
        <v>814</v>
      </c>
      <c r="G20" s="274" t="s">
        <v>815</v>
      </c>
      <c r="H20" s="274" t="s">
        <v>816</v>
      </c>
      <c r="I20" s="274" t="s">
        <v>817</v>
      </c>
      <c r="J20" s="274" t="s">
        <v>278</v>
      </c>
      <c r="K20" s="274" t="s">
        <v>279</v>
      </c>
      <c r="L20" s="274" t="s">
        <v>818</v>
      </c>
      <c r="M20" s="274" t="s">
        <v>819</v>
      </c>
      <c r="N20" s="274" t="s">
        <v>820</v>
      </c>
      <c r="O20" s="274" t="s">
        <v>821</v>
      </c>
      <c r="P20" s="254" t="s">
        <v>822</v>
      </c>
      <c r="Q20" s="275" t="s">
        <v>823</v>
      </c>
      <c r="R20" s="276" t="s">
        <v>824</v>
      </c>
    </row>
    <row r="21" spans="1:18" ht="15" customHeight="1">
      <c r="B21" s="1041" t="s">
        <v>825</v>
      </c>
      <c r="C21" s="1042"/>
      <c r="D21" s="277"/>
      <c r="E21" s="278" t="s">
        <v>826</v>
      </c>
      <c r="F21" s="279"/>
      <c r="G21" s="280"/>
      <c r="H21" s="280"/>
      <c r="I21" s="280"/>
      <c r="J21" s="280"/>
      <c r="K21" s="280"/>
      <c r="L21" s="280"/>
      <c r="M21" s="280"/>
      <c r="N21" s="280"/>
      <c r="O21" s="280"/>
      <c r="P21" s="281" t="s">
        <v>250</v>
      </c>
      <c r="Q21" s="281" t="s">
        <v>250</v>
      </c>
      <c r="R21" s="282" t="s">
        <v>250</v>
      </c>
    </row>
    <row r="22" spans="1:18" ht="15" customHeight="1">
      <c r="B22" s="283" t="s">
        <v>827</v>
      </c>
      <c r="C22" s="150" t="s">
        <v>828</v>
      </c>
      <c r="D22" s="284"/>
      <c r="E22" s="285" t="e">
        <f t="array" ref="E22">SUMPRODUCT($F$21:$O$21,F22:O22)/SUM(($F$21:$O$21)*(F22:O22&lt;&gt;"."))</f>
        <v>#DIV/0!</v>
      </c>
      <c r="F22" s="286"/>
      <c r="G22" s="151"/>
      <c r="H22" s="151"/>
      <c r="I22" s="151"/>
      <c r="J22" s="151"/>
      <c r="K22" s="151"/>
      <c r="L22" s="151"/>
      <c r="M22" s="151"/>
      <c r="N22" s="151"/>
      <c r="O22" s="151"/>
      <c r="P22" s="151"/>
      <c r="Q22" s="151"/>
      <c r="R22" s="287"/>
    </row>
    <row r="23" spans="1:18" ht="15" customHeight="1">
      <c r="A23" s="92" t="s">
        <v>320</v>
      </c>
      <c r="B23" s="65" t="s">
        <v>686</v>
      </c>
      <c r="C23" s="76" t="s">
        <v>687</v>
      </c>
      <c r="D23" s="288"/>
      <c r="E23" s="289" t="e">
        <f t="array" ref="E23">SUMPRODUCT($F$21:$O$21,F23:O23)/SUM(($F$21:$O$21)*(F23:O23&lt;&gt;"."))</f>
        <v>#DIV/0!</v>
      </c>
      <c r="F23" s="220"/>
      <c r="G23" s="220"/>
      <c r="H23" s="20"/>
      <c r="I23" s="20"/>
      <c r="J23" s="20"/>
      <c r="K23" s="20"/>
      <c r="L23" s="20"/>
      <c r="M23" s="20"/>
      <c r="N23" s="20"/>
      <c r="O23" s="20"/>
      <c r="P23" s="20"/>
      <c r="Q23" s="290"/>
      <c r="R23" s="213"/>
    </row>
    <row r="24" spans="1:18" ht="15" customHeight="1">
      <c r="A24" s="92" t="s">
        <v>321</v>
      </c>
      <c r="B24" s="78"/>
      <c r="C24" s="76" t="s">
        <v>688</v>
      </c>
      <c r="D24" s="288"/>
      <c r="E24" s="289" t="e">
        <f t="array" ref="E24">SUMPRODUCT($F$21:$O$21,F24:O24)/SUM(($F$21:$O$21)*(F24:O24&lt;&gt;"."))</f>
        <v>#DIV/0!</v>
      </c>
      <c r="F24" s="220"/>
      <c r="G24" s="220"/>
      <c r="H24" s="20"/>
      <c r="I24" s="20"/>
      <c r="J24" s="20"/>
      <c r="K24" s="20"/>
      <c r="L24" s="20"/>
      <c r="M24" s="20"/>
      <c r="N24" s="20"/>
      <c r="O24" s="20"/>
      <c r="P24" s="20"/>
      <c r="Q24" s="290"/>
      <c r="R24" s="213"/>
    </row>
    <row r="25" spans="1:18" ht="15" customHeight="1">
      <c r="A25" s="92" t="s">
        <v>329</v>
      </c>
      <c r="B25" s="65" t="s">
        <v>689</v>
      </c>
      <c r="C25" s="76" t="s">
        <v>829</v>
      </c>
      <c r="D25" s="288"/>
      <c r="E25" s="289" t="e">
        <f t="array" ref="E25">SUMPRODUCT($F$21:$O$21,F25:O25)/SUM(($F$21:$O$21)*(F25:O25&lt;&gt;"."))</f>
        <v>#DIV/0!</v>
      </c>
      <c r="F25" s="220"/>
      <c r="G25" s="220"/>
      <c r="H25" s="20"/>
      <c r="I25" s="20"/>
      <c r="J25" s="20"/>
      <c r="K25" s="20"/>
      <c r="L25" s="20"/>
      <c r="M25" s="20"/>
      <c r="N25" s="20"/>
      <c r="O25" s="20"/>
      <c r="P25" s="20"/>
      <c r="Q25" s="290"/>
      <c r="R25" s="213"/>
    </row>
    <row r="26" spans="1:18" ht="15" customHeight="1">
      <c r="A26" s="92" t="s">
        <v>331</v>
      </c>
      <c r="B26" s="66"/>
      <c r="C26" s="76" t="s">
        <v>691</v>
      </c>
      <c r="D26" s="288"/>
      <c r="E26" s="289" t="e">
        <f t="array" ref="E26">SUMPRODUCT($F$21:$O$21,F26:O26)/SUM(($F$21:$O$21)*(F26:O26&lt;&gt;"."))</f>
        <v>#DIV/0!</v>
      </c>
      <c r="F26" s="220"/>
      <c r="G26" s="220"/>
      <c r="H26" s="20"/>
      <c r="I26" s="20"/>
      <c r="J26" s="20"/>
      <c r="K26" s="20"/>
      <c r="L26" s="20"/>
      <c r="M26" s="20"/>
      <c r="N26" s="20"/>
      <c r="O26" s="20"/>
      <c r="P26" s="20"/>
      <c r="Q26" s="290"/>
      <c r="R26" s="213"/>
    </row>
    <row r="27" spans="1:18" ht="15" customHeight="1">
      <c r="A27" s="92" t="s">
        <v>332</v>
      </c>
      <c r="B27" s="66"/>
      <c r="C27" s="76" t="s">
        <v>692</v>
      </c>
      <c r="D27" s="288"/>
      <c r="E27" s="289" t="e">
        <f t="array" ref="E27">SUMPRODUCT($F$21:$O$21,F27:O27)/SUM(($F$21:$O$21)*(F27:O27&lt;&gt;"."))</f>
        <v>#DIV/0!</v>
      </c>
      <c r="F27" s="220"/>
      <c r="G27" s="220"/>
      <c r="H27" s="20"/>
      <c r="I27" s="20"/>
      <c r="J27" s="20"/>
      <c r="K27" s="20"/>
      <c r="L27" s="20"/>
      <c r="M27" s="20"/>
      <c r="N27" s="20"/>
      <c r="O27" s="20"/>
      <c r="P27" s="20"/>
      <c r="Q27" s="290"/>
      <c r="R27" s="213"/>
    </row>
    <row r="28" spans="1:18" ht="15" customHeight="1">
      <c r="A28" s="92" t="s">
        <v>333</v>
      </c>
      <c r="B28" s="66"/>
      <c r="C28" s="76" t="s">
        <v>830</v>
      </c>
      <c r="D28" s="288"/>
      <c r="E28" s="289" t="e">
        <f t="array" ref="E28">SUMPRODUCT($F$21:$O$21,F28:O28)/SUM(($F$21:$O$21)*(F28:O28&lt;&gt;"."))</f>
        <v>#DIV/0!</v>
      </c>
      <c r="F28" s="220"/>
      <c r="G28" s="220"/>
      <c r="H28" s="20"/>
      <c r="I28" s="20"/>
      <c r="J28" s="20"/>
      <c r="K28" s="20"/>
      <c r="L28" s="20"/>
      <c r="M28" s="20"/>
      <c r="N28" s="20"/>
      <c r="O28" s="20"/>
      <c r="P28" s="20"/>
      <c r="Q28" s="290"/>
      <c r="R28" s="213"/>
    </row>
    <row r="29" spans="1:18" ht="15" customHeight="1">
      <c r="A29" s="92" t="s">
        <v>335</v>
      </c>
      <c r="B29" s="78"/>
      <c r="C29" s="76" t="s">
        <v>831</v>
      </c>
      <c r="D29" s="288"/>
      <c r="E29" s="289" t="e">
        <f t="array" ref="E29">SUMPRODUCT($F$21:$O$21,F29:O29)/SUM(($F$21:$O$21)*(F29:O29&lt;&gt;"."))</f>
        <v>#DIV/0!</v>
      </c>
      <c r="F29" s="220"/>
      <c r="G29" s="220"/>
      <c r="H29" s="20"/>
      <c r="I29" s="20"/>
      <c r="J29" s="20"/>
      <c r="K29" s="20"/>
      <c r="L29" s="20"/>
      <c r="M29" s="20"/>
      <c r="N29" s="20"/>
      <c r="O29" s="20"/>
      <c r="P29" s="20"/>
      <c r="Q29" s="290"/>
      <c r="R29" s="213"/>
    </row>
    <row r="30" spans="1:18" ht="15" customHeight="1">
      <c r="A30" s="92" t="s">
        <v>322</v>
      </c>
      <c r="B30" s="65" t="s">
        <v>832</v>
      </c>
      <c r="C30" s="76" t="s">
        <v>833</v>
      </c>
      <c r="D30" s="288"/>
      <c r="E30" s="289" t="e">
        <f t="array" ref="E30">SUMPRODUCT($F$21:$O$21,F30:O30)/SUM(($F$21:$O$21)*(F30:O30&lt;&gt;"."))</f>
        <v>#DIV/0!</v>
      </c>
      <c r="F30" s="220"/>
      <c r="G30" s="220"/>
      <c r="H30" s="20"/>
      <c r="I30" s="20"/>
      <c r="J30" s="20"/>
      <c r="K30" s="20"/>
      <c r="L30" s="20"/>
      <c r="M30" s="20"/>
      <c r="N30" s="20"/>
      <c r="O30" s="20"/>
      <c r="P30" s="20"/>
      <c r="Q30" s="290"/>
      <c r="R30" s="213"/>
    </row>
    <row r="31" spans="1:18" ht="15" customHeight="1">
      <c r="B31" s="66"/>
      <c r="C31" s="76" t="s">
        <v>0</v>
      </c>
      <c r="D31" s="288"/>
      <c r="E31" s="289" t="e">
        <f t="array" ref="E31">SUMPRODUCT($F$21:$O$21,F31:O31)/SUM(($F$21:$O$21)*(F31:O31&lt;&gt;"."))</f>
        <v>#DIV/0!</v>
      </c>
      <c r="F31" s="220"/>
      <c r="G31" s="220"/>
      <c r="H31" s="20"/>
      <c r="I31" s="20"/>
      <c r="J31" s="20"/>
      <c r="K31" s="20"/>
      <c r="L31" s="20"/>
      <c r="M31" s="20"/>
      <c r="N31" s="20"/>
      <c r="O31" s="20"/>
      <c r="P31" s="20"/>
      <c r="Q31" s="290"/>
      <c r="R31" s="213"/>
    </row>
    <row r="32" spans="1:18" ht="15" customHeight="1">
      <c r="B32" s="66"/>
      <c r="C32" s="76" t="s">
        <v>153</v>
      </c>
      <c r="D32" s="288"/>
      <c r="E32" s="289" t="e">
        <f t="array" ref="E32">SUMPRODUCT($F$21:$O$21,F32:O32)/SUM(($F$21:$O$21)*(F32:O32&lt;&gt;"."))</f>
        <v>#DIV/0!</v>
      </c>
      <c r="F32" s="220"/>
      <c r="G32" s="220"/>
      <c r="H32" s="20"/>
      <c r="I32" s="20"/>
      <c r="J32" s="20"/>
      <c r="K32" s="20"/>
      <c r="L32" s="20"/>
      <c r="M32" s="20"/>
      <c r="N32" s="20"/>
      <c r="O32" s="20"/>
      <c r="P32" s="20"/>
      <c r="Q32" s="290"/>
      <c r="R32" s="213"/>
    </row>
    <row r="33" spans="1:18" ht="15" customHeight="1">
      <c r="B33" s="66"/>
      <c r="C33" s="76" t="s">
        <v>23</v>
      </c>
      <c r="D33" s="288"/>
      <c r="E33" s="289" t="e">
        <f t="array" ref="E33">SUMPRODUCT($F$21:$O$21,F33:O33)/SUM(($F$21:$O$21)*(F33:O33&lt;&gt;"."))</f>
        <v>#DIV/0!</v>
      </c>
      <c r="F33" s="220"/>
      <c r="G33" s="220"/>
      <c r="H33" s="20"/>
      <c r="I33" s="20"/>
      <c r="J33" s="20"/>
      <c r="K33" s="20"/>
      <c r="L33" s="20"/>
      <c r="M33" s="20"/>
      <c r="N33" s="20"/>
      <c r="O33" s="20"/>
      <c r="P33" s="20"/>
      <c r="Q33" s="290"/>
      <c r="R33" s="213"/>
    </row>
    <row r="34" spans="1:18" ht="15" customHeight="1">
      <c r="B34" s="66"/>
      <c r="C34" s="76" t="s">
        <v>128</v>
      </c>
      <c r="D34" s="288"/>
      <c r="E34" s="289" t="e">
        <f t="array" ref="E34">SUMPRODUCT($F$21:$O$21,F34:O34)/SUM(($F$21:$O$21)*(F34:O34&lt;&gt;"."))</f>
        <v>#DIV/0!</v>
      </c>
      <c r="F34" s="220"/>
      <c r="G34" s="220"/>
      <c r="H34" s="20"/>
      <c r="I34" s="20"/>
      <c r="J34" s="20"/>
      <c r="K34" s="20"/>
      <c r="L34" s="20"/>
      <c r="M34" s="20"/>
      <c r="N34" s="20"/>
      <c r="O34" s="20"/>
      <c r="P34" s="20"/>
      <c r="Q34" s="290"/>
      <c r="R34" s="213"/>
    </row>
    <row r="35" spans="1:18" ht="15" customHeight="1">
      <c r="B35" s="66"/>
      <c r="C35" s="76" t="s">
        <v>104</v>
      </c>
      <c r="D35" s="288"/>
      <c r="E35" s="289" t="e">
        <f t="array" ref="E35">SUMPRODUCT($F$21:$O$21,F35:O35)/SUM(($F$21:$O$21)*(F35:O35&lt;&gt;"."))</f>
        <v>#DIV/0!</v>
      </c>
      <c r="F35" s="220"/>
      <c r="G35" s="220"/>
      <c r="H35" s="20"/>
      <c r="I35" s="20"/>
      <c r="J35" s="20"/>
      <c r="K35" s="20"/>
      <c r="L35" s="20"/>
      <c r="M35" s="20"/>
      <c r="N35" s="20"/>
      <c r="O35" s="20"/>
      <c r="P35" s="20"/>
      <c r="Q35" s="290"/>
      <c r="R35" s="213"/>
    </row>
    <row r="36" spans="1:18" ht="15" customHeight="1">
      <c r="B36" s="66"/>
      <c r="C36" s="76" t="s">
        <v>74</v>
      </c>
      <c r="D36" s="288"/>
      <c r="E36" s="289" t="e">
        <f t="array" ref="E36">SUMPRODUCT($F$21:$O$21,F36:O36)/SUM(($F$21:$O$21)*(F36:O36&lt;&gt;"."))</f>
        <v>#DIV/0!</v>
      </c>
      <c r="F36" s="220"/>
      <c r="G36" s="220"/>
      <c r="H36" s="20"/>
      <c r="I36" s="20"/>
      <c r="J36" s="20"/>
      <c r="K36" s="20"/>
      <c r="L36" s="20"/>
      <c r="M36" s="20"/>
      <c r="N36" s="20"/>
      <c r="O36" s="20"/>
      <c r="P36" s="20"/>
      <c r="Q36" s="290"/>
      <c r="R36" s="213"/>
    </row>
    <row r="37" spans="1:18" ht="15" customHeight="1">
      <c r="A37" s="92" t="s">
        <v>325</v>
      </c>
      <c r="B37" s="78"/>
      <c r="C37" s="76" t="s">
        <v>834</v>
      </c>
      <c r="D37" s="288"/>
      <c r="E37" s="289" t="e">
        <f t="array" ref="E37">SUMPRODUCT($F$21:$O$21,F37:O37)/SUM(($F$21:$O$21)*(F37:O37&lt;&gt;"."))</f>
        <v>#DIV/0!</v>
      </c>
      <c r="F37" s="220"/>
      <c r="G37" s="220"/>
      <c r="H37" s="20"/>
      <c r="I37" s="20"/>
      <c r="J37" s="20"/>
      <c r="K37" s="20"/>
      <c r="L37" s="20"/>
      <c r="M37" s="20"/>
      <c r="N37" s="20"/>
      <c r="O37" s="20"/>
      <c r="P37" s="20"/>
      <c r="Q37" s="290"/>
      <c r="R37" s="213"/>
    </row>
    <row r="38" spans="1:18" ht="15" customHeight="1">
      <c r="A38" s="92" t="s">
        <v>326</v>
      </c>
      <c r="B38" s="65" t="s">
        <v>835</v>
      </c>
      <c r="C38" s="76" t="s">
        <v>836</v>
      </c>
      <c r="D38" s="288"/>
      <c r="E38" s="289" t="e">
        <f t="array" ref="E38">SUMPRODUCT($F$21:$O$21,F38:O38)/SUM(($F$21:$O$21)*(F38:O38&lt;&gt;"."))</f>
        <v>#DIV/0!</v>
      </c>
      <c r="F38" s="220"/>
      <c r="G38" s="220"/>
      <c r="H38" s="20"/>
      <c r="I38" s="20"/>
      <c r="J38" s="20"/>
      <c r="K38" s="20"/>
      <c r="L38" s="20"/>
      <c r="M38" s="20"/>
      <c r="N38" s="20"/>
      <c r="O38" s="20"/>
      <c r="P38" s="20"/>
      <c r="Q38" s="290"/>
      <c r="R38" s="213"/>
    </row>
    <row r="39" spans="1:18" ht="15" customHeight="1">
      <c r="B39" s="66"/>
      <c r="C39" s="76" t="s">
        <v>837</v>
      </c>
      <c r="D39" s="288"/>
      <c r="E39" s="289" t="e">
        <f t="array" ref="E39">SUMPRODUCT($F$21:$O$21,F39:O39)/SUM(($F$21:$O$21)*(F39:O39&lt;&gt;"."))</f>
        <v>#DIV/0!</v>
      </c>
      <c r="F39" s="220"/>
      <c r="G39" s="220"/>
      <c r="H39" s="20"/>
      <c r="I39" s="20"/>
      <c r="J39" s="20"/>
      <c r="K39" s="20"/>
      <c r="L39" s="20"/>
      <c r="M39" s="20"/>
      <c r="N39" s="20"/>
      <c r="O39" s="20"/>
      <c r="P39" s="20"/>
      <c r="Q39" s="290"/>
      <c r="R39" s="213"/>
    </row>
    <row r="40" spans="1:18" ht="15" customHeight="1">
      <c r="B40" s="66"/>
      <c r="C40" s="76" t="s">
        <v>756</v>
      </c>
      <c r="D40" s="288"/>
      <c r="E40" s="289" t="e">
        <f t="array" ref="E40">SUMPRODUCT($F$21:$O$21,F40:O40)/SUM(($F$21:$O$21)*(F40:O40&lt;&gt;"."))</f>
        <v>#DIV/0!</v>
      </c>
      <c r="F40" s="220"/>
      <c r="G40" s="220"/>
      <c r="H40" s="20"/>
      <c r="I40" s="20"/>
      <c r="J40" s="20"/>
      <c r="K40" s="20"/>
      <c r="L40" s="20"/>
      <c r="M40" s="20"/>
      <c r="N40" s="20"/>
      <c r="O40" s="20"/>
      <c r="P40" s="20"/>
      <c r="Q40" s="290"/>
      <c r="R40" s="213"/>
    </row>
    <row r="41" spans="1:18" ht="15" customHeight="1">
      <c r="B41" s="66"/>
      <c r="C41" s="76" t="s">
        <v>838</v>
      </c>
      <c r="D41" s="288"/>
      <c r="E41" s="289" t="e">
        <f t="array" ref="E41">SUMPRODUCT($F$21:$O$21,F41:O41)/SUM(($F$21:$O$21)*(F41:O41&lt;&gt;"."))</f>
        <v>#DIV/0!</v>
      </c>
      <c r="F41" s="220"/>
      <c r="G41" s="220"/>
      <c r="H41" s="20"/>
      <c r="I41" s="20"/>
      <c r="J41" s="20"/>
      <c r="K41" s="20"/>
      <c r="L41" s="20"/>
      <c r="M41" s="20"/>
      <c r="N41" s="20"/>
      <c r="O41" s="20"/>
      <c r="P41" s="20"/>
      <c r="Q41" s="290"/>
      <c r="R41" s="213"/>
    </row>
    <row r="42" spans="1:18" ht="15" customHeight="1">
      <c r="A42" s="92" t="s">
        <v>328</v>
      </c>
      <c r="B42" s="78"/>
      <c r="C42" s="76" t="s">
        <v>705</v>
      </c>
      <c r="D42" s="288"/>
      <c r="E42" s="289" t="e">
        <f t="array" ref="E42">SUMPRODUCT($F$21:$O$21,F42:O42)/SUM(($F$21:$O$21)*(F42:O42&lt;&gt;"."))</f>
        <v>#DIV/0!</v>
      </c>
      <c r="F42" s="220"/>
      <c r="G42" s="220"/>
      <c r="H42" s="20"/>
      <c r="I42" s="20"/>
      <c r="J42" s="20"/>
      <c r="K42" s="20"/>
      <c r="L42" s="20"/>
      <c r="M42" s="20"/>
      <c r="N42" s="20"/>
      <c r="O42" s="20"/>
      <c r="P42" s="20"/>
      <c r="Q42" s="290"/>
      <c r="R42" s="213"/>
    </row>
    <row r="43" spans="1:18" ht="15" customHeight="1">
      <c r="A43" s="92" t="s">
        <v>336</v>
      </c>
      <c r="B43" s="66" t="s">
        <v>694</v>
      </c>
      <c r="C43" s="76" t="s">
        <v>695</v>
      </c>
      <c r="D43" s="288"/>
      <c r="E43" s="289" t="e">
        <f t="array" ref="E43">SUMPRODUCT($F$21:$O$21,F43:O43)/SUM(($F$21:$O$21)*(F43:O43&lt;&gt;"."))</f>
        <v>#DIV/0!</v>
      </c>
      <c r="F43" s="220"/>
      <c r="G43" s="220"/>
      <c r="H43" s="20"/>
      <c r="I43" s="20"/>
      <c r="J43" s="20"/>
      <c r="K43" s="20"/>
      <c r="L43" s="20"/>
      <c r="M43" s="20"/>
      <c r="N43" s="20"/>
      <c r="O43" s="20"/>
      <c r="P43" s="20"/>
      <c r="Q43" s="290"/>
      <c r="R43" s="213"/>
    </row>
    <row r="44" spans="1:18" ht="15" customHeight="1">
      <c r="A44" s="92" t="s">
        <v>337</v>
      </c>
      <c r="B44" s="66"/>
      <c r="C44" s="76" t="s">
        <v>696</v>
      </c>
      <c r="D44" s="288"/>
      <c r="E44" s="289" t="e">
        <f t="array" ref="E44">SUMPRODUCT($F$21:$O$21,F44:O44)/SUM(($F$21:$O$21)*(F44:O44&lt;&gt;"."))</f>
        <v>#DIV/0!</v>
      </c>
      <c r="F44" s="220"/>
      <c r="G44" s="220"/>
      <c r="H44" s="20"/>
      <c r="I44" s="20"/>
      <c r="J44" s="20"/>
      <c r="K44" s="20"/>
      <c r="L44" s="20"/>
      <c r="M44" s="20"/>
      <c r="N44" s="20"/>
      <c r="O44" s="20"/>
      <c r="P44" s="20"/>
      <c r="Q44" s="290"/>
      <c r="R44" s="213"/>
    </row>
    <row r="45" spans="1:18" ht="15" customHeight="1">
      <c r="A45" s="92" t="s">
        <v>338</v>
      </c>
      <c r="B45" s="66"/>
      <c r="C45" s="76" t="s">
        <v>697</v>
      </c>
      <c r="D45" s="288"/>
      <c r="E45" s="289" t="e">
        <f t="array" ref="E45">SUMPRODUCT($F$21:$O$21,F45:O45)/SUM(($F$21:$O$21)*(F45:O45&lt;&gt;"."))</f>
        <v>#DIV/0!</v>
      </c>
      <c r="F45" s="220"/>
      <c r="G45" s="220"/>
      <c r="H45" s="20"/>
      <c r="I45" s="20"/>
      <c r="J45" s="20"/>
      <c r="K45" s="20"/>
      <c r="L45" s="20"/>
      <c r="M45" s="20"/>
      <c r="N45" s="20"/>
      <c r="O45" s="20"/>
      <c r="P45" s="20"/>
      <c r="Q45" s="290"/>
      <c r="R45" s="213"/>
    </row>
    <row r="46" spans="1:18" ht="15" customHeight="1">
      <c r="A46" s="92" t="s">
        <v>339</v>
      </c>
      <c r="B46" s="66"/>
      <c r="C46" s="76" t="s">
        <v>698</v>
      </c>
      <c r="D46" s="288"/>
      <c r="E46" s="289" t="e">
        <f t="array" ref="E46">SUMPRODUCT($F$21:$O$21,F46:O46)/SUM(($F$21:$O$21)*(F46:O46&lt;&gt;"."))</f>
        <v>#DIV/0!</v>
      </c>
      <c r="F46" s="220"/>
      <c r="G46" s="220"/>
      <c r="H46" s="20"/>
      <c r="I46" s="20"/>
      <c r="J46" s="20"/>
      <c r="K46" s="20"/>
      <c r="L46" s="20"/>
      <c r="M46" s="20"/>
      <c r="N46" s="20"/>
      <c r="O46" s="20"/>
      <c r="P46" s="20"/>
      <c r="Q46" s="290"/>
      <c r="R46" s="213"/>
    </row>
    <row r="47" spans="1:18" ht="15" customHeight="1">
      <c r="B47" s="66"/>
      <c r="C47" s="76" t="s">
        <v>699</v>
      </c>
      <c r="D47" s="288"/>
      <c r="E47" s="289" t="e">
        <f t="array" ref="E47">SUMPRODUCT($F$21:$O$21,F47:O47)/SUM(($F$21:$O$21)*(F47:O47&lt;&gt;"."))</f>
        <v>#DIV/0!</v>
      </c>
      <c r="F47" s="220"/>
      <c r="G47" s="220"/>
      <c r="H47" s="20"/>
      <c r="I47" s="20"/>
      <c r="J47" s="20"/>
      <c r="K47" s="20"/>
      <c r="L47" s="20"/>
      <c r="M47" s="20"/>
      <c r="N47" s="20"/>
      <c r="O47" s="20"/>
      <c r="P47" s="20"/>
      <c r="Q47" s="290"/>
      <c r="R47" s="213"/>
    </row>
    <row r="48" spans="1:18" ht="15" customHeight="1">
      <c r="B48" s="66"/>
      <c r="C48" s="76" t="s">
        <v>701</v>
      </c>
      <c r="D48" s="288"/>
      <c r="E48" s="289" t="e">
        <f t="array" ref="E48">SUMPRODUCT($F$21:$O$21,F48:O48)/SUM(($F$21:$O$21)*(F48:O48&lt;&gt;"."))</f>
        <v>#DIV/0!</v>
      </c>
      <c r="F48" s="220"/>
      <c r="G48" s="220"/>
      <c r="H48" s="20"/>
      <c r="I48" s="20"/>
      <c r="J48" s="20"/>
      <c r="K48" s="20"/>
      <c r="L48" s="20"/>
      <c r="M48" s="20"/>
      <c r="N48" s="20"/>
      <c r="O48" s="20"/>
      <c r="P48" s="20"/>
      <c r="Q48" s="290"/>
      <c r="R48" s="213"/>
    </row>
    <row r="49" spans="1:18" ht="15" customHeight="1">
      <c r="B49" s="66"/>
      <c r="C49" s="76" t="s">
        <v>702</v>
      </c>
      <c r="D49" s="288"/>
      <c r="E49" s="289" t="e">
        <f t="array" ref="E49">SUMPRODUCT($F$21:$O$21,F49:O49)/SUM(($F$21:$O$21)*(F49:O49&lt;&gt;"."))</f>
        <v>#DIV/0!</v>
      </c>
      <c r="F49" s="220"/>
      <c r="G49" s="220"/>
      <c r="H49" s="20"/>
      <c r="I49" s="20"/>
      <c r="J49" s="20"/>
      <c r="K49" s="20"/>
      <c r="L49" s="20"/>
      <c r="M49" s="20"/>
      <c r="N49" s="20"/>
      <c r="O49" s="20"/>
      <c r="P49" s="20"/>
      <c r="Q49" s="290"/>
      <c r="R49" s="213"/>
    </row>
    <row r="50" spans="1:18" ht="15" customHeight="1">
      <c r="A50" s="92" t="s">
        <v>340</v>
      </c>
      <c r="B50" s="66"/>
      <c r="C50" s="76" t="s">
        <v>703</v>
      </c>
      <c r="D50" s="288"/>
      <c r="E50" s="289" t="e">
        <f t="array" ref="E50">SUMPRODUCT($F$21:$O$21,F50:O50)/SUM(($F$21:$O$21)*(F50:O50&lt;&gt;"."))</f>
        <v>#DIV/0!</v>
      </c>
      <c r="F50" s="220"/>
      <c r="G50" s="220"/>
      <c r="H50" s="20"/>
      <c r="I50" s="20"/>
      <c r="J50" s="20"/>
      <c r="K50" s="20"/>
      <c r="L50" s="20"/>
      <c r="M50" s="20"/>
      <c r="N50" s="20"/>
      <c r="O50" s="20"/>
      <c r="P50" s="20"/>
      <c r="Q50" s="290"/>
      <c r="R50" s="213"/>
    </row>
    <row r="51" spans="1:18" ht="15" customHeight="1">
      <c r="B51" s="66"/>
      <c r="C51" s="79" t="s">
        <v>704</v>
      </c>
      <c r="D51" s="291"/>
      <c r="E51" s="289" t="e">
        <f t="array" ref="E51">SUMPRODUCT($F$21:$O$21,F51:O51)/SUM(($F$21:$O$21)*(F51:O51&lt;&gt;"."))</f>
        <v>#DIV/0!</v>
      </c>
      <c r="F51" s="221"/>
      <c r="G51" s="221"/>
      <c r="H51" s="136"/>
      <c r="I51" s="136"/>
      <c r="J51" s="136"/>
      <c r="K51" s="136"/>
      <c r="L51" s="136"/>
      <c r="M51" s="136"/>
      <c r="N51" s="136"/>
      <c r="O51" s="136"/>
      <c r="P51" s="136"/>
      <c r="Q51" s="292"/>
      <c r="R51" s="216"/>
    </row>
    <row r="52" spans="1:18" ht="15" customHeight="1">
      <c r="B52" s="66"/>
      <c r="C52" s="79" t="s">
        <v>705</v>
      </c>
      <c r="D52" s="291"/>
      <c r="E52" s="289" t="e">
        <f t="array" ref="E52">SUMPRODUCT($F$21:$O$21,F52:O52)/SUM(($F$21:$O$21)*(F52:O52&lt;&gt;"."))</f>
        <v>#DIV/0!</v>
      </c>
      <c r="F52" s="221"/>
      <c r="G52" s="221"/>
      <c r="H52" s="136"/>
      <c r="I52" s="136"/>
      <c r="J52" s="136"/>
      <c r="K52" s="136"/>
      <c r="L52" s="136"/>
      <c r="M52" s="136"/>
      <c r="N52" s="136"/>
      <c r="O52" s="136"/>
      <c r="P52" s="136"/>
      <c r="Q52" s="292"/>
      <c r="R52" s="216"/>
    </row>
    <row r="53" spans="1:18" ht="15" customHeight="1">
      <c r="A53" s="92" t="s">
        <v>341</v>
      </c>
      <c r="B53" s="66"/>
      <c r="C53" s="79" t="s">
        <v>706</v>
      </c>
      <c r="D53" s="291"/>
      <c r="E53" s="289" t="e">
        <f t="array" ref="E53">SUMPRODUCT($F$21:$O$21,F53:O53)/SUM(($F$21:$O$21)*(F53:O53&lt;&gt;"."))</f>
        <v>#DIV/0!</v>
      </c>
      <c r="F53" s="221"/>
      <c r="G53" s="221"/>
      <c r="H53" s="136"/>
      <c r="I53" s="136"/>
      <c r="J53" s="136"/>
      <c r="K53" s="136"/>
      <c r="L53" s="136"/>
      <c r="M53" s="136"/>
      <c r="N53" s="136"/>
      <c r="O53" s="136"/>
      <c r="P53" s="136"/>
      <c r="Q53" s="292"/>
      <c r="R53" s="216"/>
    </row>
    <row r="54" spans="1:18" ht="15" customHeight="1">
      <c r="A54" s="92" t="s">
        <v>322</v>
      </c>
      <c r="B54" s="65" t="s">
        <v>839</v>
      </c>
      <c r="C54" s="76" t="s">
        <v>708</v>
      </c>
      <c r="D54" s="288"/>
      <c r="E54" s="289" t="e">
        <f t="array" ref="E54">SUMPRODUCT($F$21:$O$21,F54:O54)/SUM(($F$21:$O$21)*(F54:O54&lt;&gt;"."))</f>
        <v>#DIV/0!</v>
      </c>
      <c r="F54" s="220"/>
      <c r="G54" s="220"/>
      <c r="H54" s="20"/>
      <c r="I54" s="20"/>
      <c r="J54" s="20"/>
      <c r="K54" s="20"/>
      <c r="L54" s="20"/>
      <c r="M54" s="20"/>
      <c r="N54" s="20"/>
      <c r="O54" s="20"/>
      <c r="P54" s="20"/>
      <c r="Q54" s="290"/>
      <c r="R54" s="213"/>
    </row>
    <row r="55" spans="1:18" ht="15" customHeight="1">
      <c r="A55" s="92" t="s">
        <v>323</v>
      </c>
      <c r="B55" s="66"/>
      <c r="C55" s="76" t="s">
        <v>710</v>
      </c>
      <c r="D55" s="288"/>
      <c r="E55" s="289" t="e">
        <f t="array" ref="E55">SUMPRODUCT($F$21:$O$21,F55:O55)/SUM(($F$21:$O$21)*(F55:O55&lt;&gt;"."))</f>
        <v>#DIV/0!</v>
      </c>
      <c r="F55" s="220"/>
      <c r="G55" s="220"/>
      <c r="H55" s="20"/>
      <c r="I55" s="20"/>
      <c r="J55" s="20"/>
      <c r="K55" s="20"/>
      <c r="L55" s="20"/>
      <c r="M55" s="20"/>
      <c r="N55" s="20"/>
      <c r="O55" s="20"/>
      <c r="P55" s="20"/>
      <c r="Q55" s="290"/>
      <c r="R55" s="213"/>
    </row>
    <row r="56" spans="1:18" ht="15" customHeight="1" thickBot="1">
      <c r="A56" s="92" t="s">
        <v>325</v>
      </c>
      <c r="B56" s="67"/>
      <c r="C56" s="77" t="s">
        <v>840</v>
      </c>
      <c r="D56" s="293"/>
      <c r="E56" s="294" t="e">
        <f t="array" ref="E56">SUMPRODUCT($F$21:$O$21,F56:O56)/SUM(($F$21:$O$21)*(F56:O56&lt;&gt;"."))</f>
        <v>#DIV/0!</v>
      </c>
      <c r="F56" s="222"/>
      <c r="G56" s="222"/>
      <c r="H56" s="29"/>
      <c r="I56" s="29"/>
      <c r="J56" s="29"/>
      <c r="K56" s="29"/>
      <c r="L56" s="29"/>
      <c r="M56" s="29"/>
      <c r="N56" s="29"/>
      <c r="O56" s="29"/>
      <c r="P56" s="29"/>
      <c r="Q56" s="295"/>
      <c r="R56" s="219"/>
    </row>
    <row r="58" spans="1:18">
      <c r="B58" s="18" t="s">
        <v>711</v>
      </c>
      <c r="C58" s="266" t="s">
        <v>712</v>
      </c>
    </row>
    <row r="59" spans="1:18">
      <c r="B59" s="18" t="s">
        <v>713</v>
      </c>
      <c r="C59" s="266" t="s">
        <v>714</v>
      </c>
    </row>
    <row r="60" spans="1:18">
      <c r="B60" s="18" t="s">
        <v>715</v>
      </c>
      <c r="C60" s="266" t="s">
        <v>716</v>
      </c>
    </row>
    <row r="61" spans="1:18">
      <c r="B61" s="18"/>
      <c r="C61" s="266"/>
    </row>
  </sheetData>
  <mergeCells count="12">
    <mergeCell ref="P19:R19"/>
    <mergeCell ref="B21:C21"/>
    <mergeCell ref="B1:R1"/>
    <mergeCell ref="B18:B20"/>
    <mergeCell ref="C18:C20"/>
    <mergeCell ref="D18:R18"/>
    <mergeCell ref="D19:D20"/>
    <mergeCell ref="E19:E20"/>
    <mergeCell ref="F19:H19"/>
    <mergeCell ref="I19:K19"/>
    <mergeCell ref="L19:M19"/>
    <mergeCell ref="N19:O19"/>
  </mergeCells>
  <phoneticPr fontId="23" type="noConversion"/>
  <pageMargins left="0.7" right="0.7" top="0.75" bottom="0.75" header="0.3" footer="0.3"/>
  <pageSetup paperSize="9" scale="97" orientation="portrait" horizontalDpi="4294967293" r:id="rId1"/>
</worksheet>
</file>

<file path=xl/worksheets/sheet13.xml><?xml version="1.0" encoding="utf-8"?>
<worksheet xmlns="http://schemas.openxmlformats.org/spreadsheetml/2006/main" xmlns:r="http://schemas.openxmlformats.org/officeDocument/2006/relationships">
  <dimension ref="A1:P253"/>
  <sheetViews>
    <sheetView topLeftCell="B1" workbookViewId="0">
      <selection activeCell="H29" sqref="H29"/>
    </sheetView>
  </sheetViews>
  <sheetFormatPr defaultRowHeight="11.25"/>
  <cols>
    <col min="1" max="1" width="6.75" style="92" hidden="1" customWidth="1"/>
    <col min="2" max="2" width="8.5" style="42" customWidth="1"/>
    <col min="3" max="3" width="13.375" style="42" customWidth="1"/>
    <col min="4" max="5" width="7.625" style="42" customWidth="1"/>
    <col min="6" max="6" width="7.625" style="43" customWidth="1"/>
    <col min="7" max="15" width="7.625" style="42" customWidth="1"/>
    <col min="16" max="35" width="5" style="42" customWidth="1"/>
    <col min="36" max="16384" width="9" style="42"/>
  </cols>
  <sheetData>
    <row r="1" spans="2:15" ht="20.25">
      <c r="B1" s="859" t="s">
        <v>264</v>
      </c>
      <c r="C1" s="859"/>
      <c r="D1" s="859"/>
      <c r="E1" s="859"/>
      <c r="F1" s="859"/>
      <c r="G1" s="859"/>
      <c r="H1" s="859"/>
      <c r="I1" s="859"/>
      <c r="J1" s="859"/>
      <c r="K1" s="859"/>
      <c r="L1" s="859"/>
      <c r="M1" s="859"/>
      <c r="N1" s="859"/>
      <c r="O1" s="859"/>
    </row>
    <row r="3" spans="2:15">
      <c r="B3" s="16"/>
      <c r="C3" s="16"/>
      <c r="D3" s="16"/>
      <c r="E3" s="16"/>
      <c r="F3" s="57" t="s">
        <v>296</v>
      </c>
      <c r="G3" s="57" t="s">
        <v>297</v>
      </c>
    </row>
    <row r="4" spans="2:15" ht="13.5">
      <c r="B4" s="140" t="s">
        <v>298</v>
      </c>
      <c r="C4" s="143" t="s">
        <v>299</v>
      </c>
      <c r="D4" s="144"/>
      <c r="E4" s="123"/>
      <c r="F4" s="1049">
        <v>0.50600000000000001</v>
      </c>
      <c r="G4" s="139">
        <v>0.23499999999999999</v>
      </c>
    </row>
    <row r="5" spans="2:15" ht="13.5">
      <c r="B5" s="141"/>
      <c r="C5" s="143" t="s">
        <v>300</v>
      </c>
      <c r="D5" s="144"/>
      <c r="E5" s="123"/>
      <c r="F5" s="1050"/>
      <c r="G5" s="139">
        <v>0.189</v>
      </c>
    </row>
    <row r="6" spans="2:15" ht="13.5">
      <c r="B6" s="141"/>
      <c r="C6" s="143" t="s">
        <v>301</v>
      </c>
      <c r="D6" s="144"/>
      <c r="E6" s="123"/>
      <c r="F6" s="1050"/>
      <c r="G6" s="139">
        <v>0.23400000000000001</v>
      </c>
    </row>
    <row r="7" spans="2:15" ht="13.5">
      <c r="B7" s="141"/>
      <c r="C7" s="143" t="s">
        <v>302</v>
      </c>
      <c r="D7" s="144"/>
      <c r="E7" s="123"/>
      <c r="F7" s="1050"/>
      <c r="G7" s="139">
        <v>1.9E-2</v>
      </c>
    </row>
    <row r="8" spans="2:15" ht="13.5">
      <c r="B8" s="142"/>
      <c r="C8" s="143" t="s">
        <v>303</v>
      </c>
      <c r="D8" s="144"/>
      <c r="E8" s="123"/>
      <c r="F8" s="1051"/>
      <c r="G8" s="139">
        <v>3.1E-2</v>
      </c>
    </row>
    <row r="9" spans="2:15" ht="13.5">
      <c r="B9" s="140" t="s">
        <v>304</v>
      </c>
      <c r="C9" s="143" t="s">
        <v>305</v>
      </c>
      <c r="D9" s="144"/>
      <c r="E9" s="123"/>
      <c r="F9" s="1049">
        <v>0.221</v>
      </c>
      <c r="G9" s="139">
        <v>0.115</v>
      </c>
    </row>
    <row r="10" spans="2:15" ht="13.5">
      <c r="B10" s="142"/>
      <c r="C10" s="145" t="s">
        <v>306</v>
      </c>
      <c r="D10" s="146"/>
      <c r="E10" s="138"/>
      <c r="F10" s="1051"/>
      <c r="G10" s="139">
        <v>0.17699999999999999</v>
      </c>
    </row>
    <row r="11" spans="2:15" ht="13.5">
      <c r="B11" s="140" t="s">
        <v>307</v>
      </c>
      <c r="C11" s="145" t="s">
        <v>308</v>
      </c>
      <c r="D11" s="146"/>
      <c r="E11" s="124"/>
      <c r="F11" s="1049">
        <v>0.27300000000000002</v>
      </c>
      <c r="G11" s="139" t="s">
        <v>309</v>
      </c>
    </row>
    <row r="12" spans="2:15" ht="13.5">
      <c r="B12" s="141"/>
      <c r="C12" s="145" t="s">
        <v>310</v>
      </c>
      <c r="D12" s="146"/>
      <c r="E12" s="124"/>
      <c r="F12" s="1050"/>
      <c r="G12" s="139" t="s">
        <v>309</v>
      </c>
    </row>
    <row r="13" spans="2:15" ht="13.5">
      <c r="B13" s="142"/>
      <c r="C13" s="145" t="s">
        <v>311</v>
      </c>
      <c r="D13" s="146"/>
      <c r="E13" s="124"/>
      <c r="F13" s="1051"/>
      <c r="G13" s="139" t="s">
        <v>309</v>
      </c>
    </row>
    <row r="14" spans="2:15">
      <c r="F14" s="42"/>
    </row>
    <row r="15" spans="2:15" ht="12" thickBot="1">
      <c r="B15" s="43"/>
      <c r="C15" s="44"/>
      <c r="D15" s="45"/>
      <c r="E15" s="45"/>
      <c r="F15" s="155"/>
      <c r="G15" s="155"/>
      <c r="H15" s="155"/>
      <c r="I15" s="155"/>
      <c r="J15" s="155"/>
      <c r="K15" s="155"/>
      <c r="L15" s="155"/>
      <c r="M15" s="45"/>
      <c r="N15" s="45"/>
      <c r="O15" s="45"/>
    </row>
    <row r="16" spans="2:15" ht="17.25" customHeight="1">
      <c r="B16" s="1013" t="s">
        <v>216</v>
      </c>
      <c r="C16" s="1008" t="s">
        <v>218</v>
      </c>
      <c r="D16" s="1015" t="s">
        <v>314</v>
      </c>
      <c r="E16" s="1015"/>
      <c r="F16" s="1015"/>
      <c r="G16" s="1015"/>
      <c r="H16" s="1015"/>
      <c r="I16" s="1015"/>
      <c r="J16" s="1015"/>
      <c r="K16" s="1015"/>
      <c r="L16" s="1015"/>
      <c r="M16" s="1015"/>
      <c r="N16" s="1015"/>
      <c r="O16" s="1016"/>
    </row>
    <row r="17" spans="1:16" ht="15" customHeight="1">
      <c r="B17" s="1014"/>
      <c r="C17" s="993"/>
      <c r="D17" s="993" t="s">
        <v>221</v>
      </c>
      <c r="E17" s="993" t="s">
        <v>217</v>
      </c>
      <c r="F17" s="993" t="s">
        <v>315</v>
      </c>
      <c r="G17" s="993"/>
      <c r="H17" s="993"/>
      <c r="I17" s="993"/>
      <c r="J17" s="993"/>
      <c r="K17" s="993" t="s">
        <v>316</v>
      </c>
      <c r="L17" s="993"/>
      <c r="M17" s="993" t="s">
        <v>317</v>
      </c>
      <c r="N17" s="993"/>
      <c r="O17" s="1012"/>
    </row>
    <row r="18" spans="1:16" ht="15" customHeight="1">
      <c r="B18" s="1014"/>
      <c r="C18" s="993"/>
      <c r="D18" s="993"/>
      <c r="E18" s="993"/>
      <c r="F18" s="148" t="s">
        <v>318</v>
      </c>
      <c r="G18" s="148" t="s">
        <v>275</v>
      </c>
      <c r="H18" s="148" t="s">
        <v>276</v>
      </c>
      <c r="I18" s="148" t="s">
        <v>277</v>
      </c>
      <c r="J18" s="148" t="s">
        <v>278</v>
      </c>
      <c r="K18" s="148" t="s">
        <v>279</v>
      </c>
      <c r="L18" s="148" t="s">
        <v>280</v>
      </c>
      <c r="M18" s="148" t="s">
        <v>281</v>
      </c>
      <c r="N18" s="148" t="s">
        <v>282</v>
      </c>
      <c r="O18" s="149" t="s">
        <v>283</v>
      </c>
    </row>
    <row r="19" spans="1:16" ht="15" customHeight="1">
      <c r="B19" s="283" t="s">
        <v>312</v>
      </c>
      <c r="C19" s="260"/>
      <c r="D19" s="261"/>
      <c r="E19" s="261"/>
      <c r="F19" s="260"/>
      <c r="G19" s="260"/>
      <c r="H19" s="260"/>
      <c r="I19" s="260"/>
      <c r="J19" s="260"/>
      <c r="K19" s="260"/>
      <c r="L19" s="260"/>
      <c r="M19" s="260"/>
      <c r="N19" s="260"/>
      <c r="O19" s="304"/>
      <c r="P19" s="16" t="s">
        <v>590</v>
      </c>
    </row>
    <row r="20" spans="1:16" ht="15" customHeight="1">
      <c r="B20" s="305" t="s">
        <v>313</v>
      </c>
      <c r="C20" s="306"/>
      <c r="D20" s="307"/>
      <c r="E20" s="147"/>
      <c r="F20" s="147"/>
      <c r="G20" s="147"/>
      <c r="H20" s="147"/>
      <c r="I20" s="147"/>
      <c r="J20" s="147"/>
      <c r="K20" s="147"/>
      <c r="L20" s="147"/>
      <c r="M20" s="152"/>
      <c r="N20" s="152"/>
      <c r="O20" s="308"/>
    </row>
    <row r="21" spans="1:16" ht="15" customHeight="1">
      <c r="A21" s="154" t="s">
        <v>319</v>
      </c>
      <c r="B21" s="74" t="s">
        <v>262</v>
      </c>
      <c r="C21" s="309"/>
      <c r="D21" s="310"/>
      <c r="E21" s="47"/>
      <c r="F21" s="47"/>
      <c r="G21" s="47"/>
      <c r="H21" s="47"/>
      <c r="I21" s="47"/>
      <c r="J21" s="47"/>
      <c r="K21" s="47"/>
      <c r="L21" s="47"/>
      <c r="M21" s="153"/>
      <c r="N21" s="153"/>
      <c r="O21" s="311"/>
    </row>
    <row r="22" spans="1:16" ht="15" customHeight="1">
      <c r="A22" s="92" t="s">
        <v>320</v>
      </c>
      <c r="B22" s="312" t="s">
        <v>226</v>
      </c>
      <c r="C22" s="25" t="s">
        <v>2</v>
      </c>
      <c r="D22" s="263"/>
      <c r="E22" s="20"/>
      <c r="F22" s="20"/>
      <c r="G22" s="20"/>
      <c r="H22" s="20"/>
      <c r="I22" s="20"/>
      <c r="J22" s="20"/>
      <c r="K22" s="20"/>
      <c r="L22" s="20"/>
      <c r="M22" s="153"/>
      <c r="N22" s="153"/>
      <c r="O22" s="311"/>
    </row>
    <row r="23" spans="1:16" ht="15" customHeight="1">
      <c r="A23" s="92" t="s">
        <v>321</v>
      </c>
      <c r="B23" s="312"/>
      <c r="C23" s="25" t="s">
        <v>3</v>
      </c>
      <c r="D23" s="263"/>
      <c r="E23" s="20"/>
      <c r="F23" s="20"/>
      <c r="G23" s="20"/>
      <c r="H23" s="20"/>
      <c r="I23" s="20"/>
      <c r="J23" s="20"/>
      <c r="K23" s="20"/>
      <c r="L23" s="20"/>
      <c r="M23" s="153"/>
      <c r="N23" s="153"/>
      <c r="O23" s="311"/>
    </row>
    <row r="24" spans="1:16" ht="15" customHeight="1">
      <c r="A24" s="92" t="s">
        <v>322</v>
      </c>
      <c r="B24" s="312"/>
      <c r="C24" s="25" t="s">
        <v>4</v>
      </c>
      <c r="D24" s="263"/>
      <c r="E24" s="20"/>
      <c r="F24" s="20"/>
      <c r="G24" s="20"/>
      <c r="H24" s="20"/>
      <c r="I24" s="20"/>
      <c r="J24" s="20"/>
      <c r="K24" s="20"/>
      <c r="L24" s="20"/>
      <c r="M24" s="153"/>
      <c r="N24" s="153"/>
      <c r="O24" s="311"/>
    </row>
    <row r="25" spans="1:16" ht="15" customHeight="1">
      <c r="A25" s="92" t="s">
        <v>323</v>
      </c>
      <c r="B25" s="312"/>
      <c r="C25" s="25" t="s">
        <v>5</v>
      </c>
      <c r="D25" s="263"/>
      <c r="E25" s="20"/>
      <c r="F25" s="20"/>
      <c r="G25" s="20"/>
      <c r="H25" s="20"/>
      <c r="I25" s="20"/>
      <c r="J25" s="20"/>
      <c r="K25" s="20"/>
      <c r="L25" s="20"/>
      <c r="M25" s="153"/>
      <c r="N25" s="153"/>
      <c r="O25" s="311"/>
    </row>
    <row r="26" spans="1:16" ht="15" customHeight="1">
      <c r="A26" s="92" t="s">
        <v>324</v>
      </c>
      <c r="B26" s="312"/>
      <c r="C26" s="25" t="s">
        <v>6</v>
      </c>
      <c r="D26" s="263"/>
      <c r="E26" s="20"/>
      <c r="F26" s="20"/>
      <c r="G26" s="20"/>
      <c r="H26" s="20"/>
      <c r="I26" s="20"/>
      <c r="J26" s="20"/>
      <c r="K26" s="20"/>
      <c r="L26" s="20"/>
      <c r="M26" s="153"/>
      <c r="N26" s="153"/>
      <c r="O26" s="311"/>
    </row>
    <row r="27" spans="1:16" ht="15" customHeight="1">
      <c r="A27" s="92" t="s">
        <v>325</v>
      </c>
      <c r="B27" s="312"/>
      <c r="C27" s="25" t="s">
        <v>7</v>
      </c>
      <c r="D27" s="263"/>
      <c r="E27" s="20"/>
      <c r="F27" s="20"/>
      <c r="G27" s="20"/>
      <c r="H27" s="20"/>
      <c r="I27" s="20"/>
      <c r="J27" s="20"/>
      <c r="K27" s="20"/>
      <c r="L27" s="20"/>
      <c r="M27" s="153"/>
      <c r="N27" s="153"/>
      <c r="O27" s="311"/>
    </row>
    <row r="28" spans="1:16" ht="15" customHeight="1">
      <c r="A28" s="92" t="s">
        <v>326</v>
      </c>
      <c r="B28" s="312"/>
      <c r="C28" s="25" t="s">
        <v>268</v>
      </c>
      <c r="D28" s="263"/>
      <c r="E28" s="20"/>
      <c r="F28" s="20"/>
      <c r="G28" s="20"/>
      <c r="H28" s="20"/>
      <c r="I28" s="20"/>
      <c r="J28" s="20"/>
      <c r="K28" s="20"/>
      <c r="L28" s="20"/>
      <c r="M28" s="153"/>
      <c r="N28" s="153"/>
      <c r="O28" s="311"/>
    </row>
    <row r="29" spans="1:16" ht="15" customHeight="1">
      <c r="A29" s="92" t="s">
        <v>327</v>
      </c>
      <c r="B29" s="312"/>
      <c r="C29" s="25" t="s">
        <v>8</v>
      </c>
      <c r="D29" s="263"/>
      <c r="E29" s="20"/>
      <c r="F29" s="20"/>
      <c r="G29" s="20"/>
      <c r="H29" s="20"/>
      <c r="I29" s="20"/>
      <c r="J29" s="20"/>
      <c r="K29" s="20"/>
      <c r="L29" s="20"/>
      <c r="M29" s="153"/>
      <c r="N29" s="153"/>
      <c r="O29" s="311"/>
    </row>
    <row r="30" spans="1:16" ht="15" customHeight="1">
      <c r="A30" s="92" t="s">
        <v>328</v>
      </c>
      <c r="B30" s="312"/>
      <c r="C30" s="25" t="s">
        <v>9</v>
      </c>
      <c r="D30" s="263"/>
      <c r="E30" s="20"/>
      <c r="F30" s="20"/>
      <c r="G30" s="20"/>
      <c r="H30" s="20"/>
      <c r="I30" s="20"/>
      <c r="J30" s="20"/>
      <c r="K30" s="20"/>
      <c r="L30" s="20"/>
      <c r="M30" s="153"/>
      <c r="N30" s="153"/>
      <c r="O30" s="311"/>
    </row>
    <row r="31" spans="1:16" ht="15" customHeight="1">
      <c r="A31" s="92" t="s">
        <v>329</v>
      </c>
      <c r="B31" s="312"/>
      <c r="C31" s="25" t="s">
        <v>10</v>
      </c>
      <c r="D31" s="263"/>
      <c r="E31" s="20"/>
      <c r="F31" s="20"/>
      <c r="G31" s="20"/>
      <c r="H31" s="20"/>
      <c r="I31" s="20"/>
      <c r="J31" s="20"/>
      <c r="K31" s="20"/>
      <c r="L31" s="20"/>
      <c r="M31" s="153"/>
      <c r="N31" s="153"/>
      <c r="O31" s="311"/>
    </row>
    <row r="32" spans="1:16" ht="15" customHeight="1">
      <c r="A32" s="92" t="s">
        <v>330</v>
      </c>
      <c r="B32" s="312"/>
      <c r="C32" s="25" t="s">
        <v>11</v>
      </c>
      <c r="D32" s="263"/>
      <c r="E32" s="20"/>
      <c r="F32" s="20"/>
      <c r="G32" s="20"/>
      <c r="H32" s="20"/>
      <c r="I32" s="20"/>
      <c r="J32" s="20"/>
      <c r="K32" s="20"/>
      <c r="L32" s="20"/>
      <c r="M32" s="153"/>
      <c r="N32" s="153"/>
      <c r="O32" s="311"/>
    </row>
    <row r="33" spans="1:15" ht="15" customHeight="1">
      <c r="A33" s="92" t="s">
        <v>331</v>
      </c>
      <c r="B33" s="312"/>
      <c r="C33" s="25" t="s">
        <v>12</v>
      </c>
      <c r="D33" s="263"/>
      <c r="E33" s="20"/>
      <c r="F33" s="20"/>
      <c r="G33" s="20"/>
      <c r="H33" s="20"/>
      <c r="I33" s="20"/>
      <c r="J33" s="20"/>
      <c r="K33" s="20"/>
      <c r="L33" s="20"/>
      <c r="M33" s="153"/>
      <c r="N33" s="153"/>
      <c r="O33" s="311"/>
    </row>
    <row r="34" spans="1:15" ht="15" customHeight="1">
      <c r="A34" s="92" t="s">
        <v>332</v>
      </c>
      <c r="B34" s="312"/>
      <c r="C34" s="25" t="s">
        <v>13</v>
      </c>
      <c r="D34" s="263"/>
      <c r="E34" s="20"/>
      <c r="F34" s="20"/>
      <c r="G34" s="20"/>
      <c r="H34" s="20"/>
      <c r="I34" s="20"/>
      <c r="J34" s="20"/>
      <c r="K34" s="20"/>
      <c r="L34" s="20"/>
      <c r="M34" s="153"/>
      <c r="N34" s="153"/>
      <c r="O34" s="311"/>
    </row>
    <row r="35" spans="1:15" ht="15" customHeight="1">
      <c r="A35" s="92" t="s">
        <v>333</v>
      </c>
      <c r="B35" s="312"/>
      <c r="C35" s="25" t="s">
        <v>14</v>
      </c>
      <c r="D35" s="263"/>
      <c r="E35" s="20"/>
      <c r="F35" s="20"/>
      <c r="G35" s="20"/>
      <c r="H35" s="20"/>
      <c r="I35" s="20"/>
      <c r="J35" s="20"/>
      <c r="K35" s="20"/>
      <c r="L35" s="20"/>
      <c r="M35" s="153"/>
      <c r="N35" s="153"/>
      <c r="O35" s="311"/>
    </row>
    <row r="36" spans="1:15" ht="15" customHeight="1">
      <c r="A36" s="92" t="s">
        <v>334</v>
      </c>
      <c r="B36" s="312"/>
      <c r="C36" s="25" t="s">
        <v>15</v>
      </c>
      <c r="D36" s="263"/>
      <c r="E36" s="20"/>
      <c r="F36" s="20"/>
      <c r="G36" s="20"/>
      <c r="H36" s="20"/>
      <c r="I36" s="20"/>
      <c r="J36" s="20"/>
      <c r="K36" s="20"/>
      <c r="L36" s="20"/>
      <c r="M36" s="153"/>
      <c r="N36" s="153"/>
      <c r="O36" s="311"/>
    </row>
    <row r="37" spans="1:15" ht="15" customHeight="1">
      <c r="A37" s="92" t="s">
        <v>335</v>
      </c>
      <c r="B37" s="312"/>
      <c r="C37" s="25" t="s">
        <v>16</v>
      </c>
      <c r="D37" s="263"/>
      <c r="E37" s="20"/>
      <c r="F37" s="20"/>
      <c r="G37" s="20"/>
      <c r="H37" s="20"/>
      <c r="I37" s="20"/>
      <c r="J37" s="20"/>
      <c r="K37" s="20"/>
      <c r="L37" s="20"/>
      <c r="M37" s="153"/>
      <c r="N37" s="153"/>
      <c r="O37" s="311"/>
    </row>
    <row r="38" spans="1:15" ht="15" customHeight="1">
      <c r="A38" s="92" t="s">
        <v>336</v>
      </c>
      <c r="B38" s="312"/>
      <c r="C38" s="25" t="s">
        <v>17</v>
      </c>
      <c r="D38" s="263"/>
      <c r="E38" s="20"/>
      <c r="F38" s="20"/>
      <c r="G38" s="20"/>
      <c r="H38" s="20"/>
      <c r="I38" s="20"/>
      <c r="J38" s="20"/>
      <c r="K38" s="20"/>
      <c r="L38" s="20"/>
      <c r="M38" s="153"/>
      <c r="N38" s="153"/>
      <c r="O38" s="311"/>
    </row>
    <row r="39" spans="1:15" ht="15" customHeight="1">
      <c r="A39" s="92" t="s">
        <v>337</v>
      </c>
      <c r="B39" s="312"/>
      <c r="C39" s="25" t="s">
        <v>18</v>
      </c>
      <c r="D39" s="263"/>
      <c r="E39" s="20"/>
      <c r="F39" s="20"/>
      <c r="G39" s="20"/>
      <c r="H39" s="20"/>
      <c r="I39" s="20"/>
      <c r="J39" s="20"/>
      <c r="K39" s="20"/>
      <c r="L39" s="20"/>
      <c r="M39" s="153"/>
      <c r="N39" s="153"/>
      <c r="O39" s="311"/>
    </row>
    <row r="40" spans="1:15" ht="15" customHeight="1">
      <c r="A40" s="92" t="s">
        <v>338</v>
      </c>
      <c r="B40" s="312"/>
      <c r="C40" s="25" t="s">
        <v>19</v>
      </c>
      <c r="D40" s="263"/>
      <c r="E40" s="20"/>
      <c r="F40" s="20"/>
      <c r="G40" s="20"/>
      <c r="H40" s="20"/>
      <c r="I40" s="20"/>
      <c r="J40" s="20"/>
      <c r="K40" s="20"/>
      <c r="L40" s="20"/>
      <c r="M40" s="153"/>
      <c r="N40" s="153"/>
      <c r="O40" s="311"/>
    </row>
    <row r="41" spans="1:15" ht="15" customHeight="1">
      <c r="A41" s="92" t="s">
        <v>339</v>
      </c>
      <c r="B41" s="312"/>
      <c r="C41" s="25" t="s">
        <v>20</v>
      </c>
      <c r="D41" s="263"/>
      <c r="E41" s="20"/>
      <c r="F41" s="20"/>
      <c r="G41" s="20"/>
      <c r="H41" s="20"/>
      <c r="I41" s="20"/>
      <c r="J41" s="20"/>
      <c r="K41" s="20"/>
      <c r="L41" s="20"/>
      <c r="M41" s="153"/>
      <c r="N41" s="153"/>
      <c r="O41" s="311"/>
    </row>
    <row r="42" spans="1:15" ht="15" customHeight="1">
      <c r="A42" s="92" t="s">
        <v>340</v>
      </c>
      <c r="B42" s="312"/>
      <c r="C42" s="25" t="s">
        <v>21</v>
      </c>
      <c r="D42" s="263"/>
      <c r="E42" s="20"/>
      <c r="F42" s="20"/>
      <c r="G42" s="20"/>
      <c r="H42" s="20"/>
      <c r="I42" s="20"/>
      <c r="J42" s="20"/>
      <c r="K42" s="20"/>
      <c r="L42" s="20"/>
      <c r="M42" s="153"/>
      <c r="N42" s="153"/>
      <c r="O42" s="311"/>
    </row>
    <row r="43" spans="1:15" ht="15" customHeight="1">
      <c r="A43" s="92" t="s">
        <v>341</v>
      </c>
      <c r="B43" s="312"/>
      <c r="C43" s="25" t="s">
        <v>22</v>
      </c>
      <c r="D43" s="263"/>
      <c r="E43" s="20"/>
      <c r="F43" s="20"/>
      <c r="G43" s="20"/>
      <c r="H43" s="20"/>
      <c r="I43" s="20"/>
      <c r="J43" s="20"/>
      <c r="K43" s="20"/>
      <c r="L43" s="20"/>
      <c r="M43" s="153"/>
      <c r="N43" s="153"/>
      <c r="O43" s="311"/>
    </row>
    <row r="44" spans="1:15" ht="15" customHeight="1">
      <c r="A44" s="154" t="s">
        <v>342</v>
      </c>
      <c r="B44" s="74" t="s">
        <v>273</v>
      </c>
      <c r="C44" s="309"/>
      <c r="D44" s="310"/>
      <c r="E44" s="47"/>
      <c r="F44" s="47"/>
      <c r="G44" s="47"/>
      <c r="H44" s="47"/>
      <c r="I44" s="47"/>
      <c r="J44" s="47"/>
      <c r="K44" s="47"/>
      <c r="L44" s="47"/>
      <c r="M44" s="153"/>
      <c r="N44" s="153"/>
      <c r="O44" s="311"/>
    </row>
    <row r="45" spans="1:15" ht="15" customHeight="1">
      <c r="A45" s="92" t="s">
        <v>343</v>
      </c>
      <c r="B45" s="312" t="s">
        <v>227</v>
      </c>
      <c r="C45" s="25" t="s">
        <v>23</v>
      </c>
      <c r="D45" s="263"/>
      <c r="E45" s="20"/>
      <c r="F45" s="20"/>
      <c r="G45" s="20"/>
      <c r="H45" s="20"/>
      <c r="I45" s="20"/>
      <c r="J45" s="20"/>
      <c r="K45" s="20"/>
      <c r="L45" s="20"/>
      <c r="M45" s="153"/>
      <c r="N45" s="153"/>
      <c r="O45" s="311"/>
    </row>
    <row r="46" spans="1:15" ht="15" customHeight="1">
      <c r="A46" s="92" t="s">
        <v>344</v>
      </c>
      <c r="B46" s="312"/>
      <c r="C46" s="25" t="s">
        <v>24</v>
      </c>
      <c r="D46" s="263"/>
      <c r="E46" s="20"/>
      <c r="F46" s="20"/>
      <c r="G46" s="20"/>
      <c r="H46" s="20"/>
      <c r="I46" s="20"/>
      <c r="J46" s="20"/>
      <c r="K46" s="20"/>
      <c r="L46" s="20"/>
      <c r="M46" s="153"/>
      <c r="N46" s="153"/>
      <c r="O46" s="311"/>
    </row>
    <row r="47" spans="1:15" ht="15" customHeight="1">
      <c r="A47" s="92" t="s">
        <v>345</v>
      </c>
      <c r="B47" s="312"/>
      <c r="C47" s="25" t="s">
        <v>223</v>
      </c>
      <c r="D47" s="263"/>
      <c r="E47" s="20"/>
      <c r="F47" s="20"/>
      <c r="G47" s="20"/>
      <c r="H47" s="20"/>
      <c r="I47" s="20"/>
      <c r="J47" s="20"/>
      <c r="K47" s="20"/>
      <c r="L47" s="20"/>
      <c r="M47" s="153"/>
      <c r="N47" s="153"/>
      <c r="O47" s="311"/>
    </row>
    <row r="48" spans="1:15" ht="15" customHeight="1">
      <c r="A48" s="92" t="s">
        <v>346</v>
      </c>
      <c r="B48" s="312"/>
      <c r="C48" s="25" t="s">
        <v>25</v>
      </c>
      <c r="D48" s="263"/>
      <c r="E48" s="20"/>
      <c r="F48" s="20"/>
      <c r="G48" s="20"/>
      <c r="H48" s="20"/>
      <c r="I48" s="20"/>
      <c r="J48" s="20"/>
      <c r="K48" s="20"/>
      <c r="L48" s="20"/>
      <c r="M48" s="153"/>
      <c r="N48" s="153"/>
      <c r="O48" s="311"/>
    </row>
    <row r="49" spans="1:15" ht="15" customHeight="1">
      <c r="A49" s="92" t="s">
        <v>347</v>
      </c>
      <c r="B49" s="312"/>
      <c r="C49" s="25" t="s">
        <v>26</v>
      </c>
      <c r="D49" s="263"/>
      <c r="E49" s="20"/>
      <c r="F49" s="20"/>
      <c r="G49" s="20"/>
      <c r="H49" s="20"/>
      <c r="I49" s="20"/>
      <c r="J49" s="20"/>
      <c r="K49" s="20"/>
      <c r="L49" s="20"/>
      <c r="M49" s="153"/>
      <c r="N49" s="153"/>
      <c r="O49" s="311"/>
    </row>
    <row r="50" spans="1:15" ht="15" customHeight="1">
      <c r="A50" s="92" t="s">
        <v>348</v>
      </c>
      <c r="B50" s="312"/>
      <c r="C50" s="25" t="s">
        <v>27</v>
      </c>
      <c r="D50" s="263"/>
      <c r="E50" s="20"/>
      <c r="F50" s="20"/>
      <c r="G50" s="20"/>
      <c r="H50" s="20"/>
      <c r="I50" s="20"/>
      <c r="J50" s="20"/>
      <c r="K50" s="20"/>
      <c r="L50" s="20"/>
      <c r="M50" s="153"/>
      <c r="N50" s="153"/>
      <c r="O50" s="311"/>
    </row>
    <row r="51" spans="1:15" ht="15" customHeight="1">
      <c r="A51" s="92" t="s">
        <v>349</v>
      </c>
      <c r="B51" s="312"/>
      <c r="C51" s="25" t="s">
        <v>28</v>
      </c>
      <c r="D51" s="263"/>
      <c r="E51" s="20"/>
      <c r="F51" s="20"/>
      <c r="G51" s="20"/>
      <c r="H51" s="20"/>
      <c r="I51" s="20"/>
      <c r="J51" s="20"/>
      <c r="K51" s="20"/>
      <c r="L51" s="20"/>
      <c r="M51" s="153"/>
      <c r="N51" s="153"/>
      <c r="O51" s="311"/>
    </row>
    <row r="52" spans="1:15" ht="15" customHeight="1">
      <c r="A52" s="92" t="s">
        <v>350</v>
      </c>
      <c r="B52" s="312"/>
      <c r="C52" s="25" t="s">
        <v>29</v>
      </c>
      <c r="D52" s="263"/>
      <c r="E52" s="20"/>
      <c r="F52" s="20"/>
      <c r="G52" s="20"/>
      <c r="H52" s="20"/>
      <c r="I52" s="20"/>
      <c r="J52" s="20"/>
      <c r="K52" s="20"/>
      <c r="L52" s="20"/>
      <c r="M52" s="153"/>
      <c r="N52" s="153"/>
      <c r="O52" s="311"/>
    </row>
    <row r="53" spans="1:15" ht="15" customHeight="1">
      <c r="A53" s="92" t="s">
        <v>351</v>
      </c>
      <c r="B53" s="312"/>
      <c r="C53" s="25" t="s">
        <v>270</v>
      </c>
      <c r="D53" s="263"/>
      <c r="E53" s="20"/>
      <c r="F53" s="20"/>
      <c r="G53" s="20"/>
      <c r="H53" s="20"/>
      <c r="I53" s="20"/>
      <c r="J53" s="20"/>
      <c r="K53" s="20"/>
      <c r="L53" s="20"/>
      <c r="M53" s="153"/>
      <c r="N53" s="153"/>
      <c r="O53" s="311"/>
    </row>
    <row r="54" spans="1:15" ht="15" customHeight="1">
      <c r="A54" s="92" t="s">
        <v>352</v>
      </c>
      <c r="B54" s="312"/>
      <c r="C54" s="25" t="s">
        <v>30</v>
      </c>
      <c r="D54" s="263"/>
      <c r="E54" s="20"/>
      <c r="F54" s="20"/>
      <c r="G54" s="20"/>
      <c r="H54" s="20"/>
      <c r="I54" s="20"/>
      <c r="J54" s="20"/>
      <c r="K54" s="20"/>
      <c r="L54" s="20"/>
      <c r="M54" s="153"/>
      <c r="N54" s="153"/>
      <c r="O54" s="311"/>
    </row>
    <row r="55" spans="1:15" ht="15" customHeight="1">
      <c r="A55" s="92" t="s">
        <v>353</v>
      </c>
      <c r="B55" s="312"/>
      <c r="C55" s="25" t="s">
        <v>31</v>
      </c>
      <c r="D55" s="263"/>
      <c r="E55" s="20"/>
      <c r="F55" s="20"/>
      <c r="G55" s="20"/>
      <c r="H55" s="20"/>
      <c r="I55" s="20"/>
      <c r="J55" s="20"/>
      <c r="K55" s="20"/>
      <c r="L55" s="20"/>
      <c r="M55" s="153"/>
      <c r="N55" s="153"/>
      <c r="O55" s="311"/>
    </row>
    <row r="56" spans="1:15" ht="15" customHeight="1">
      <c r="A56" s="92" t="s">
        <v>354</v>
      </c>
      <c r="B56" s="312"/>
      <c r="C56" s="25" t="s">
        <v>32</v>
      </c>
      <c r="D56" s="263"/>
      <c r="E56" s="20"/>
      <c r="F56" s="20"/>
      <c r="G56" s="20"/>
      <c r="H56" s="20"/>
      <c r="I56" s="20"/>
      <c r="J56" s="20"/>
      <c r="K56" s="20"/>
      <c r="L56" s="20"/>
      <c r="M56" s="153"/>
      <c r="N56" s="153"/>
      <c r="O56" s="311"/>
    </row>
    <row r="57" spans="1:15" ht="15" customHeight="1">
      <c r="A57" s="92" t="s">
        <v>355</v>
      </c>
      <c r="B57" s="312"/>
      <c r="C57" s="25" t="s">
        <v>33</v>
      </c>
      <c r="D57" s="263"/>
      <c r="E57" s="20"/>
      <c r="F57" s="20"/>
      <c r="G57" s="20"/>
      <c r="H57" s="20"/>
      <c r="I57" s="20"/>
      <c r="J57" s="20"/>
      <c r="K57" s="20"/>
      <c r="L57" s="20"/>
      <c r="M57" s="153"/>
      <c r="N57" s="153"/>
      <c r="O57" s="311"/>
    </row>
    <row r="58" spans="1:15" ht="15" customHeight="1">
      <c r="A58" s="92" t="s">
        <v>356</v>
      </c>
      <c r="B58" s="312"/>
      <c r="C58" s="25" t="s">
        <v>34</v>
      </c>
      <c r="D58" s="263"/>
      <c r="E58" s="20"/>
      <c r="F58" s="20"/>
      <c r="G58" s="20"/>
      <c r="H58" s="20"/>
      <c r="I58" s="20"/>
      <c r="J58" s="20"/>
      <c r="K58" s="20"/>
      <c r="L58" s="20"/>
      <c r="M58" s="153"/>
      <c r="N58" s="153"/>
      <c r="O58" s="311"/>
    </row>
    <row r="59" spans="1:15" ht="15" customHeight="1">
      <c r="A59" s="92" t="s">
        <v>357</v>
      </c>
      <c r="B59" s="312"/>
      <c r="C59" s="25" t="s">
        <v>35</v>
      </c>
      <c r="D59" s="263"/>
      <c r="E59" s="20"/>
      <c r="F59" s="20"/>
      <c r="G59" s="20"/>
      <c r="H59" s="20"/>
      <c r="I59" s="20"/>
      <c r="J59" s="20"/>
      <c r="K59" s="20"/>
      <c r="L59" s="20"/>
      <c r="M59" s="153"/>
      <c r="N59" s="153"/>
      <c r="O59" s="311"/>
    </row>
    <row r="60" spans="1:15" ht="15" customHeight="1">
      <c r="A60" s="92" t="s">
        <v>358</v>
      </c>
      <c r="B60" s="312"/>
      <c r="C60" s="25" t="s">
        <v>36</v>
      </c>
      <c r="D60" s="263"/>
      <c r="E60" s="20"/>
      <c r="F60" s="20"/>
      <c r="G60" s="20"/>
      <c r="H60" s="20"/>
      <c r="I60" s="20"/>
      <c r="J60" s="20"/>
      <c r="K60" s="20"/>
      <c r="L60" s="20"/>
      <c r="M60" s="153"/>
      <c r="N60" s="153"/>
      <c r="O60" s="311"/>
    </row>
    <row r="61" spans="1:15" ht="15" customHeight="1">
      <c r="A61" s="92" t="s">
        <v>359</v>
      </c>
      <c r="B61" s="312"/>
      <c r="C61" s="25" t="s">
        <v>37</v>
      </c>
      <c r="D61" s="263"/>
      <c r="E61" s="20"/>
      <c r="F61" s="20"/>
      <c r="G61" s="20"/>
      <c r="H61" s="20"/>
      <c r="I61" s="20"/>
      <c r="J61" s="20"/>
      <c r="K61" s="20"/>
      <c r="L61" s="20"/>
      <c r="M61" s="153"/>
      <c r="N61" s="153"/>
      <c r="O61" s="311"/>
    </row>
    <row r="62" spans="1:15" ht="15" customHeight="1">
      <c r="A62" s="92" t="s">
        <v>360</v>
      </c>
      <c r="B62" s="312"/>
      <c r="C62" s="25" t="s">
        <v>38</v>
      </c>
      <c r="D62" s="263"/>
      <c r="E62" s="20"/>
      <c r="F62" s="20"/>
      <c r="G62" s="20"/>
      <c r="H62" s="20"/>
      <c r="I62" s="20"/>
      <c r="J62" s="20"/>
      <c r="K62" s="20"/>
      <c r="L62" s="20"/>
      <c r="M62" s="153"/>
      <c r="N62" s="153"/>
      <c r="O62" s="311"/>
    </row>
    <row r="63" spans="1:15" ht="15" customHeight="1">
      <c r="A63" s="92" t="s">
        <v>361</v>
      </c>
      <c r="B63" s="312"/>
      <c r="C63" s="25" t="s">
        <v>40</v>
      </c>
      <c r="D63" s="263"/>
      <c r="E63" s="20"/>
      <c r="F63" s="20"/>
      <c r="G63" s="20"/>
      <c r="H63" s="20"/>
      <c r="I63" s="20"/>
      <c r="J63" s="20"/>
      <c r="K63" s="20"/>
      <c r="L63" s="20"/>
      <c r="M63" s="153"/>
      <c r="N63" s="153"/>
      <c r="O63" s="311"/>
    </row>
    <row r="64" spans="1:15" ht="15" customHeight="1">
      <c r="A64" s="92" t="s">
        <v>362</v>
      </c>
      <c r="B64" s="312"/>
      <c r="C64" s="25" t="s">
        <v>41</v>
      </c>
      <c r="D64" s="263"/>
      <c r="E64" s="20"/>
      <c r="F64" s="20"/>
      <c r="G64" s="20"/>
      <c r="H64" s="20"/>
      <c r="I64" s="20"/>
      <c r="J64" s="20"/>
      <c r="K64" s="20"/>
      <c r="L64" s="20"/>
      <c r="M64" s="153"/>
      <c r="N64" s="153"/>
      <c r="O64" s="311"/>
    </row>
    <row r="65" spans="1:15" ht="15" customHeight="1">
      <c r="A65" s="92" t="s">
        <v>363</v>
      </c>
      <c r="B65" s="312"/>
      <c r="C65" s="25" t="s">
        <v>49</v>
      </c>
      <c r="D65" s="263"/>
      <c r="E65" s="20"/>
      <c r="F65" s="20"/>
      <c r="G65" s="20"/>
      <c r="H65" s="20"/>
      <c r="I65" s="20"/>
      <c r="J65" s="20"/>
      <c r="K65" s="20"/>
      <c r="L65" s="20"/>
      <c r="M65" s="153"/>
      <c r="N65" s="153"/>
      <c r="O65" s="311"/>
    </row>
    <row r="66" spans="1:15" ht="15" customHeight="1">
      <c r="A66" s="92" t="s">
        <v>364</v>
      </c>
      <c r="B66" s="312"/>
      <c r="C66" s="25" t="s">
        <v>54</v>
      </c>
      <c r="D66" s="263"/>
      <c r="E66" s="20"/>
      <c r="F66" s="20"/>
      <c r="G66" s="20"/>
      <c r="H66" s="20"/>
      <c r="I66" s="20"/>
      <c r="J66" s="20"/>
      <c r="K66" s="20"/>
      <c r="L66" s="20"/>
      <c r="M66" s="153"/>
      <c r="N66" s="153"/>
      <c r="O66" s="311"/>
    </row>
    <row r="67" spans="1:15" ht="15" customHeight="1">
      <c r="A67" s="92" t="s">
        <v>365</v>
      </c>
      <c r="B67" s="312"/>
      <c r="C67" s="25" t="s">
        <v>58</v>
      </c>
      <c r="D67" s="263"/>
      <c r="E67" s="20"/>
      <c r="F67" s="20"/>
      <c r="G67" s="20"/>
      <c r="H67" s="20"/>
      <c r="I67" s="20"/>
      <c r="J67" s="20"/>
      <c r="K67" s="20"/>
      <c r="L67" s="20"/>
      <c r="M67" s="153"/>
      <c r="N67" s="153"/>
      <c r="O67" s="311"/>
    </row>
    <row r="68" spans="1:15" ht="15" customHeight="1">
      <c r="A68" s="92" t="s">
        <v>366</v>
      </c>
      <c r="B68" s="312"/>
      <c r="C68" s="25" t="s">
        <v>60</v>
      </c>
      <c r="D68" s="263"/>
      <c r="E68" s="20"/>
      <c r="F68" s="20"/>
      <c r="G68" s="20"/>
      <c r="H68" s="20"/>
      <c r="I68" s="20"/>
      <c r="J68" s="20"/>
      <c r="K68" s="20"/>
      <c r="L68" s="20"/>
      <c r="M68" s="153"/>
      <c r="N68" s="153"/>
      <c r="O68" s="311"/>
    </row>
    <row r="69" spans="1:15" ht="15" customHeight="1">
      <c r="A69" s="92" t="s">
        <v>367</v>
      </c>
      <c r="B69" s="312"/>
      <c r="C69" s="25" t="s">
        <v>43</v>
      </c>
      <c r="D69" s="263"/>
      <c r="E69" s="20"/>
      <c r="F69" s="20"/>
      <c r="G69" s="20"/>
      <c r="H69" s="20"/>
      <c r="I69" s="20"/>
      <c r="J69" s="20"/>
      <c r="K69" s="20"/>
      <c r="L69" s="20"/>
      <c r="M69" s="153"/>
      <c r="N69" s="153"/>
      <c r="O69" s="311"/>
    </row>
    <row r="70" spans="1:15" ht="15" customHeight="1">
      <c r="A70" s="92" t="s">
        <v>368</v>
      </c>
      <c r="B70" s="312"/>
      <c r="C70" s="25" t="s">
        <v>45</v>
      </c>
      <c r="D70" s="263"/>
      <c r="E70" s="20"/>
      <c r="F70" s="20"/>
      <c r="G70" s="20"/>
      <c r="H70" s="20"/>
      <c r="I70" s="20"/>
      <c r="J70" s="20"/>
      <c r="K70" s="20"/>
      <c r="L70" s="20"/>
      <c r="M70" s="153"/>
      <c r="N70" s="153"/>
      <c r="O70" s="311"/>
    </row>
    <row r="71" spans="1:15" ht="15" customHeight="1">
      <c r="A71" s="92" t="s">
        <v>369</v>
      </c>
      <c r="B71" s="312"/>
      <c r="C71" s="25" t="s">
        <v>39</v>
      </c>
      <c r="D71" s="263"/>
      <c r="E71" s="20"/>
      <c r="F71" s="20"/>
      <c r="G71" s="20"/>
      <c r="H71" s="20"/>
      <c r="I71" s="20"/>
      <c r="J71" s="20"/>
      <c r="K71" s="20"/>
      <c r="L71" s="20"/>
      <c r="M71" s="153"/>
      <c r="N71" s="153"/>
      <c r="O71" s="311"/>
    </row>
    <row r="72" spans="1:15" ht="15" customHeight="1">
      <c r="A72" s="92" t="s">
        <v>370</v>
      </c>
      <c r="B72" s="312"/>
      <c r="C72" s="25" t="s">
        <v>42</v>
      </c>
      <c r="D72" s="263"/>
      <c r="E72" s="20"/>
      <c r="F72" s="20"/>
      <c r="G72" s="20"/>
      <c r="H72" s="20"/>
      <c r="I72" s="20"/>
      <c r="J72" s="20"/>
      <c r="K72" s="20"/>
      <c r="L72" s="20"/>
      <c r="M72" s="153"/>
      <c r="N72" s="153"/>
      <c r="O72" s="311"/>
    </row>
    <row r="73" spans="1:15" ht="15" customHeight="1">
      <c r="A73" s="92" t="s">
        <v>371</v>
      </c>
      <c r="B73" s="312"/>
      <c r="C73" s="25" t="s">
        <v>44</v>
      </c>
      <c r="D73" s="263"/>
      <c r="E73" s="20"/>
      <c r="F73" s="20"/>
      <c r="G73" s="20"/>
      <c r="H73" s="20"/>
      <c r="I73" s="20"/>
      <c r="J73" s="20"/>
      <c r="K73" s="20"/>
      <c r="L73" s="20"/>
      <c r="M73" s="153"/>
      <c r="N73" s="153"/>
      <c r="O73" s="311"/>
    </row>
    <row r="74" spans="1:15" ht="15" customHeight="1">
      <c r="A74" s="92" t="s">
        <v>372</v>
      </c>
      <c r="B74" s="312"/>
      <c r="C74" s="25" t="s">
        <v>46</v>
      </c>
      <c r="D74" s="263"/>
      <c r="E74" s="20"/>
      <c r="F74" s="20"/>
      <c r="G74" s="20"/>
      <c r="H74" s="20"/>
      <c r="I74" s="20"/>
      <c r="J74" s="20"/>
      <c r="K74" s="20"/>
      <c r="L74" s="20"/>
      <c r="M74" s="153"/>
      <c r="N74" s="153"/>
      <c r="O74" s="311"/>
    </row>
    <row r="75" spans="1:15" ht="15" customHeight="1">
      <c r="A75" s="92" t="s">
        <v>373</v>
      </c>
      <c r="B75" s="312"/>
      <c r="C75" s="25" t="s">
        <v>47</v>
      </c>
      <c r="D75" s="263"/>
      <c r="E75" s="20"/>
      <c r="F75" s="20"/>
      <c r="G75" s="20"/>
      <c r="H75" s="20"/>
      <c r="I75" s="20"/>
      <c r="J75" s="20"/>
      <c r="K75" s="20"/>
      <c r="L75" s="20"/>
      <c r="M75" s="153"/>
      <c r="N75" s="153"/>
      <c r="O75" s="311"/>
    </row>
    <row r="76" spans="1:15" ht="15" customHeight="1">
      <c r="A76" s="92" t="s">
        <v>374</v>
      </c>
      <c r="B76" s="312"/>
      <c r="C76" s="25" t="s">
        <v>48</v>
      </c>
      <c r="D76" s="263"/>
      <c r="E76" s="20"/>
      <c r="F76" s="20"/>
      <c r="G76" s="20"/>
      <c r="H76" s="20"/>
      <c r="I76" s="20"/>
      <c r="J76" s="20"/>
      <c r="K76" s="20"/>
      <c r="L76" s="20"/>
      <c r="M76" s="153"/>
      <c r="N76" s="153"/>
      <c r="O76" s="311"/>
    </row>
    <row r="77" spans="1:15" ht="15" customHeight="1">
      <c r="A77" s="92" t="s">
        <v>375</v>
      </c>
      <c r="B77" s="312"/>
      <c r="C77" s="25" t="s">
        <v>50</v>
      </c>
      <c r="D77" s="263"/>
      <c r="E77" s="20"/>
      <c r="F77" s="20"/>
      <c r="G77" s="20"/>
      <c r="H77" s="20"/>
      <c r="I77" s="20"/>
      <c r="J77" s="20"/>
      <c r="K77" s="20"/>
      <c r="L77" s="20"/>
      <c r="M77" s="153"/>
      <c r="N77" s="153"/>
      <c r="O77" s="311"/>
    </row>
    <row r="78" spans="1:15" ht="15" customHeight="1">
      <c r="A78" s="92" t="s">
        <v>376</v>
      </c>
      <c r="B78" s="312"/>
      <c r="C78" s="25" t="s">
        <v>51</v>
      </c>
      <c r="D78" s="263"/>
      <c r="E78" s="20"/>
      <c r="F78" s="20"/>
      <c r="G78" s="20"/>
      <c r="H78" s="20"/>
      <c r="I78" s="20"/>
      <c r="J78" s="20"/>
      <c r="K78" s="20"/>
      <c r="L78" s="20"/>
      <c r="M78" s="153"/>
      <c r="N78" s="153"/>
      <c r="O78" s="311"/>
    </row>
    <row r="79" spans="1:15" ht="15" customHeight="1">
      <c r="A79" s="92" t="s">
        <v>377</v>
      </c>
      <c r="B79" s="312"/>
      <c r="C79" s="25" t="s">
        <v>52</v>
      </c>
      <c r="D79" s="263"/>
      <c r="E79" s="20"/>
      <c r="F79" s="20"/>
      <c r="G79" s="20"/>
      <c r="H79" s="20"/>
      <c r="I79" s="20"/>
      <c r="J79" s="20"/>
      <c r="K79" s="20"/>
      <c r="L79" s="20"/>
      <c r="M79" s="153"/>
      <c r="N79" s="153"/>
      <c r="O79" s="311"/>
    </row>
    <row r="80" spans="1:15" ht="15" customHeight="1">
      <c r="A80" s="92" t="s">
        <v>378</v>
      </c>
      <c r="B80" s="312"/>
      <c r="C80" s="25" t="s">
        <v>53</v>
      </c>
      <c r="D80" s="263"/>
      <c r="E80" s="20"/>
      <c r="F80" s="20"/>
      <c r="G80" s="20"/>
      <c r="H80" s="20"/>
      <c r="I80" s="20"/>
      <c r="J80" s="20"/>
      <c r="K80" s="20"/>
      <c r="L80" s="20"/>
      <c r="M80" s="153"/>
      <c r="N80" s="153"/>
      <c r="O80" s="311"/>
    </row>
    <row r="81" spans="1:15" ht="15" customHeight="1">
      <c r="A81" s="92" t="s">
        <v>379</v>
      </c>
      <c r="B81" s="312"/>
      <c r="C81" s="25" t="s">
        <v>55</v>
      </c>
      <c r="D81" s="263"/>
      <c r="E81" s="20"/>
      <c r="F81" s="20"/>
      <c r="G81" s="20"/>
      <c r="H81" s="20"/>
      <c r="I81" s="20"/>
      <c r="J81" s="20"/>
      <c r="K81" s="20"/>
      <c r="L81" s="20"/>
      <c r="M81" s="153"/>
      <c r="N81" s="153"/>
      <c r="O81" s="311"/>
    </row>
    <row r="82" spans="1:15" ht="15" customHeight="1">
      <c r="A82" s="92" t="s">
        <v>380</v>
      </c>
      <c r="B82" s="312"/>
      <c r="C82" s="25" t="s">
        <v>56</v>
      </c>
      <c r="D82" s="263"/>
      <c r="E82" s="20"/>
      <c r="F82" s="20"/>
      <c r="G82" s="20"/>
      <c r="H82" s="20"/>
      <c r="I82" s="20"/>
      <c r="J82" s="20"/>
      <c r="K82" s="20"/>
      <c r="L82" s="20"/>
      <c r="M82" s="153"/>
      <c r="N82" s="153"/>
      <c r="O82" s="311"/>
    </row>
    <row r="83" spans="1:15" ht="15" customHeight="1">
      <c r="A83" s="92" t="s">
        <v>381</v>
      </c>
      <c r="B83" s="312"/>
      <c r="C83" s="25" t="s">
        <v>57</v>
      </c>
      <c r="D83" s="263"/>
      <c r="E83" s="20"/>
      <c r="F83" s="20"/>
      <c r="G83" s="20"/>
      <c r="H83" s="20"/>
      <c r="I83" s="20"/>
      <c r="J83" s="20"/>
      <c r="K83" s="20"/>
      <c r="L83" s="20"/>
      <c r="M83" s="153"/>
      <c r="N83" s="153"/>
      <c r="O83" s="311"/>
    </row>
    <row r="84" spans="1:15" ht="15" customHeight="1">
      <c r="A84" s="92" t="s">
        <v>382</v>
      </c>
      <c r="B84" s="312"/>
      <c r="C84" s="25" t="s">
        <v>59</v>
      </c>
      <c r="D84" s="263"/>
      <c r="E84" s="20"/>
      <c r="F84" s="20"/>
      <c r="G84" s="20"/>
      <c r="H84" s="20"/>
      <c r="I84" s="20"/>
      <c r="J84" s="20"/>
      <c r="K84" s="20"/>
      <c r="L84" s="20"/>
      <c r="M84" s="153"/>
      <c r="N84" s="153"/>
      <c r="O84" s="311"/>
    </row>
    <row r="85" spans="1:15" ht="15" customHeight="1">
      <c r="B85" s="312"/>
      <c r="C85" s="25" t="s">
        <v>844</v>
      </c>
      <c r="D85" s="263"/>
      <c r="E85" s="20"/>
      <c r="F85" s="20"/>
      <c r="G85" s="20"/>
      <c r="H85" s="20"/>
      <c r="I85" s="20"/>
      <c r="J85" s="20"/>
      <c r="K85" s="20"/>
      <c r="L85" s="20"/>
      <c r="M85" s="153"/>
      <c r="N85" s="153"/>
      <c r="O85" s="311"/>
    </row>
    <row r="86" spans="1:15" ht="15" customHeight="1">
      <c r="A86" s="154" t="s">
        <v>383</v>
      </c>
      <c r="B86" s="74" t="s">
        <v>273</v>
      </c>
      <c r="C86" s="309"/>
      <c r="D86" s="310"/>
      <c r="E86" s="47"/>
      <c r="F86" s="47"/>
      <c r="G86" s="47"/>
      <c r="H86" s="47"/>
      <c r="I86" s="47"/>
      <c r="J86" s="47"/>
      <c r="K86" s="47"/>
      <c r="L86" s="47"/>
      <c r="M86" s="153"/>
      <c r="N86" s="153"/>
      <c r="O86" s="311"/>
    </row>
    <row r="87" spans="1:15" ht="15" customHeight="1">
      <c r="A87" s="92" t="s">
        <v>384</v>
      </c>
      <c r="B87" s="312" t="s">
        <v>228</v>
      </c>
      <c r="C87" s="25" t="s">
        <v>0</v>
      </c>
      <c r="D87" s="263"/>
      <c r="E87" s="20"/>
      <c r="F87" s="20"/>
      <c r="G87" s="20"/>
      <c r="H87" s="20"/>
      <c r="I87" s="20"/>
      <c r="J87" s="20"/>
      <c r="K87" s="20"/>
      <c r="L87" s="20"/>
      <c r="M87" s="153"/>
      <c r="N87" s="153"/>
      <c r="O87" s="311"/>
    </row>
    <row r="88" spans="1:15" ht="15" customHeight="1">
      <c r="A88" s="92" t="s">
        <v>385</v>
      </c>
      <c r="B88" s="312"/>
      <c r="C88" s="25" t="s">
        <v>61</v>
      </c>
      <c r="D88" s="263"/>
      <c r="E88" s="20"/>
      <c r="F88" s="20"/>
      <c r="G88" s="20"/>
      <c r="H88" s="20"/>
      <c r="I88" s="20"/>
      <c r="J88" s="20"/>
      <c r="K88" s="20"/>
      <c r="L88" s="20"/>
      <c r="M88" s="153"/>
      <c r="N88" s="153"/>
      <c r="O88" s="311"/>
    </row>
    <row r="89" spans="1:15" ht="15" customHeight="1">
      <c r="A89" s="92" t="s">
        <v>386</v>
      </c>
      <c r="B89" s="312"/>
      <c r="C89" s="25" t="s">
        <v>62</v>
      </c>
      <c r="D89" s="263"/>
      <c r="E89" s="20"/>
      <c r="F89" s="20"/>
      <c r="G89" s="20"/>
      <c r="H89" s="20"/>
      <c r="I89" s="20"/>
      <c r="J89" s="20"/>
      <c r="K89" s="20"/>
      <c r="L89" s="20"/>
      <c r="M89" s="153"/>
      <c r="N89" s="153"/>
      <c r="O89" s="311"/>
    </row>
    <row r="90" spans="1:15" ht="15" customHeight="1">
      <c r="A90" s="92" t="s">
        <v>387</v>
      </c>
      <c r="B90" s="312"/>
      <c r="C90" s="25" t="s">
        <v>63</v>
      </c>
      <c r="D90" s="263"/>
      <c r="E90" s="20"/>
      <c r="F90" s="20"/>
      <c r="G90" s="20"/>
      <c r="H90" s="20"/>
      <c r="I90" s="20"/>
      <c r="J90" s="20"/>
      <c r="K90" s="20"/>
      <c r="L90" s="20"/>
      <c r="M90" s="153"/>
      <c r="N90" s="153"/>
      <c r="O90" s="311"/>
    </row>
    <row r="91" spans="1:15" ht="15" customHeight="1">
      <c r="A91" s="92" t="s">
        <v>388</v>
      </c>
      <c r="B91" s="312"/>
      <c r="C91" s="25" t="s">
        <v>64</v>
      </c>
      <c r="D91" s="263"/>
      <c r="E91" s="20"/>
      <c r="F91" s="20"/>
      <c r="G91" s="20"/>
      <c r="H91" s="20"/>
      <c r="I91" s="20"/>
      <c r="J91" s="20"/>
      <c r="K91" s="20"/>
      <c r="L91" s="20"/>
      <c r="M91" s="153"/>
      <c r="N91" s="153"/>
      <c r="O91" s="311"/>
    </row>
    <row r="92" spans="1:15" ht="15" customHeight="1">
      <c r="A92" s="92" t="s">
        <v>389</v>
      </c>
      <c r="B92" s="312"/>
      <c r="C92" s="25" t="s">
        <v>65</v>
      </c>
      <c r="D92" s="263"/>
      <c r="E92" s="20"/>
      <c r="F92" s="20"/>
      <c r="G92" s="20"/>
      <c r="H92" s="20"/>
      <c r="I92" s="20"/>
      <c r="J92" s="20"/>
      <c r="K92" s="20"/>
      <c r="L92" s="20"/>
      <c r="M92" s="153"/>
      <c r="N92" s="153"/>
      <c r="O92" s="311"/>
    </row>
    <row r="93" spans="1:15" ht="15" customHeight="1">
      <c r="A93" s="92" t="s">
        <v>390</v>
      </c>
      <c r="B93" s="312"/>
      <c r="C93" s="25" t="s">
        <v>66</v>
      </c>
      <c r="D93" s="263"/>
      <c r="E93" s="20"/>
      <c r="F93" s="20"/>
      <c r="G93" s="20"/>
      <c r="H93" s="20"/>
      <c r="I93" s="20"/>
      <c r="J93" s="20"/>
      <c r="K93" s="20"/>
      <c r="L93" s="20"/>
      <c r="M93" s="153"/>
      <c r="N93" s="153"/>
      <c r="O93" s="311"/>
    </row>
    <row r="94" spans="1:15" ht="15" customHeight="1">
      <c r="A94" s="92" t="s">
        <v>391</v>
      </c>
      <c r="B94" s="312"/>
      <c r="C94" s="25" t="s">
        <v>67</v>
      </c>
      <c r="D94" s="263"/>
      <c r="E94" s="20"/>
      <c r="F94" s="20"/>
      <c r="G94" s="20"/>
      <c r="H94" s="20"/>
      <c r="I94" s="20"/>
      <c r="J94" s="20"/>
      <c r="K94" s="20"/>
      <c r="L94" s="20"/>
      <c r="M94" s="153"/>
      <c r="N94" s="153"/>
      <c r="O94" s="311"/>
    </row>
    <row r="95" spans="1:15" ht="15" customHeight="1">
      <c r="A95" s="92" t="s">
        <v>392</v>
      </c>
      <c r="B95" s="312"/>
      <c r="C95" s="25" t="s">
        <v>68</v>
      </c>
      <c r="D95" s="263"/>
      <c r="E95" s="20"/>
      <c r="F95" s="20"/>
      <c r="G95" s="20"/>
      <c r="H95" s="20"/>
      <c r="I95" s="20"/>
      <c r="J95" s="20"/>
      <c r="K95" s="20"/>
      <c r="L95" s="20"/>
      <c r="M95" s="153"/>
      <c r="N95" s="153"/>
      <c r="O95" s="311"/>
    </row>
    <row r="96" spans="1:15" ht="15" customHeight="1">
      <c r="A96" s="92" t="s">
        <v>393</v>
      </c>
      <c r="B96" s="312"/>
      <c r="C96" s="25" t="s">
        <v>71</v>
      </c>
      <c r="D96" s="263"/>
      <c r="E96" s="20"/>
      <c r="F96" s="20"/>
      <c r="G96" s="20"/>
      <c r="H96" s="20"/>
      <c r="I96" s="20"/>
      <c r="J96" s="20"/>
      <c r="K96" s="20"/>
      <c r="L96" s="20"/>
      <c r="M96" s="153"/>
      <c r="N96" s="153"/>
      <c r="O96" s="311"/>
    </row>
    <row r="97" spans="1:15" ht="15" customHeight="1">
      <c r="A97" s="92" t="s">
        <v>394</v>
      </c>
      <c r="B97" s="312"/>
      <c r="C97" s="25" t="s">
        <v>74</v>
      </c>
      <c r="D97" s="263"/>
      <c r="E97" s="20"/>
      <c r="F97" s="20"/>
      <c r="G97" s="20"/>
      <c r="H97" s="20"/>
      <c r="I97" s="20"/>
      <c r="J97" s="20"/>
      <c r="K97" s="20"/>
      <c r="L97" s="20"/>
      <c r="M97" s="153"/>
      <c r="N97" s="153"/>
      <c r="O97" s="311"/>
    </row>
    <row r="98" spans="1:15" ht="15" customHeight="1">
      <c r="A98" s="92" t="s">
        <v>395</v>
      </c>
      <c r="B98" s="312"/>
      <c r="C98" s="25" t="s">
        <v>75</v>
      </c>
      <c r="D98" s="263"/>
      <c r="E98" s="20"/>
      <c r="F98" s="20"/>
      <c r="G98" s="20"/>
      <c r="H98" s="20"/>
      <c r="I98" s="20"/>
      <c r="J98" s="20"/>
      <c r="K98" s="20"/>
      <c r="L98" s="20"/>
      <c r="M98" s="153"/>
      <c r="N98" s="153"/>
      <c r="O98" s="311"/>
    </row>
    <row r="99" spans="1:15" ht="15" customHeight="1">
      <c r="A99" s="92" t="s">
        <v>396</v>
      </c>
      <c r="B99" s="312"/>
      <c r="C99" s="25" t="s">
        <v>77</v>
      </c>
      <c r="D99" s="263"/>
      <c r="E99" s="20"/>
      <c r="F99" s="20"/>
      <c r="G99" s="20"/>
      <c r="H99" s="20"/>
      <c r="I99" s="20"/>
      <c r="J99" s="20"/>
      <c r="K99" s="20"/>
      <c r="L99" s="20"/>
      <c r="M99" s="153"/>
      <c r="N99" s="153"/>
      <c r="O99" s="311"/>
    </row>
    <row r="100" spans="1:15" ht="15" customHeight="1">
      <c r="A100" s="92" t="s">
        <v>397</v>
      </c>
      <c r="B100" s="312"/>
      <c r="C100" s="25" t="s">
        <v>79</v>
      </c>
      <c r="D100" s="263"/>
      <c r="E100" s="20"/>
      <c r="F100" s="20"/>
      <c r="G100" s="20"/>
      <c r="H100" s="20"/>
      <c r="I100" s="20"/>
      <c r="J100" s="20"/>
      <c r="K100" s="20"/>
      <c r="L100" s="20"/>
      <c r="M100" s="153"/>
      <c r="N100" s="153"/>
      <c r="O100" s="311"/>
    </row>
    <row r="101" spans="1:15" ht="15" customHeight="1">
      <c r="A101" s="92" t="s">
        <v>398</v>
      </c>
      <c r="B101" s="312"/>
      <c r="C101" s="25" t="s">
        <v>80</v>
      </c>
      <c r="D101" s="263"/>
      <c r="E101" s="20"/>
      <c r="F101" s="20"/>
      <c r="G101" s="20"/>
      <c r="H101" s="20"/>
      <c r="I101" s="20"/>
      <c r="J101" s="20"/>
      <c r="K101" s="20"/>
      <c r="L101" s="20"/>
      <c r="M101" s="153"/>
      <c r="N101" s="153"/>
      <c r="O101" s="311"/>
    </row>
    <row r="102" spans="1:15" ht="15" customHeight="1">
      <c r="A102" s="92" t="s">
        <v>399</v>
      </c>
      <c r="B102" s="312"/>
      <c r="C102" s="25" t="s">
        <v>81</v>
      </c>
      <c r="D102" s="263"/>
      <c r="E102" s="20"/>
      <c r="F102" s="20"/>
      <c r="G102" s="20"/>
      <c r="H102" s="20"/>
      <c r="I102" s="20"/>
      <c r="J102" s="20"/>
      <c r="K102" s="20"/>
      <c r="L102" s="20"/>
      <c r="M102" s="153"/>
      <c r="N102" s="153"/>
      <c r="O102" s="311"/>
    </row>
    <row r="103" spans="1:15" ht="15" customHeight="1">
      <c r="A103" s="92" t="s">
        <v>400</v>
      </c>
      <c r="B103" s="312"/>
      <c r="C103" s="25" t="s">
        <v>82</v>
      </c>
      <c r="D103" s="263"/>
      <c r="E103" s="20"/>
      <c r="F103" s="20"/>
      <c r="G103" s="20"/>
      <c r="H103" s="20"/>
      <c r="I103" s="20"/>
      <c r="J103" s="20"/>
      <c r="K103" s="20"/>
      <c r="L103" s="20"/>
      <c r="M103" s="153"/>
      <c r="N103" s="153"/>
      <c r="O103" s="311"/>
    </row>
    <row r="104" spans="1:15" ht="15" customHeight="1">
      <c r="A104" s="92" t="s">
        <v>401</v>
      </c>
      <c r="B104" s="312"/>
      <c r="C104" s="25" t="s">
        <v>84</v>
      </c>
      <c r="D104" s="263"/>
      <c r="E104" s="20"/>
      <c r="F104" s="20"/>
      <c r="G104" s="20"/>
      <c r="H104" s="20"/>
      <c r="I104" s="20"/>
      <c r="J104" s="20"/>
      <c r="K104" s="20"/>
      <c r="L104" s="20"/>
      <c r="M104" s="153"/>
      <c r="N104" s="153"/>
      <c r="O104" s="311"/>
    </row>
    <row r="105" spans="1:15" ht="15" customHeight="1">
      <c r="A105" s="92" t="s">
        <v>402</v>
      </c>
      <c r="B105" s="312"/>
      <c r="C105" s="25" t="s">
        <v>83</v>
      </c>
      <c r="D105" s="263"/>
      <c r="E105" s="20"/>
      <c r="F105" s="20"/>
      <c r="G105" s="20"/>
      <c r="H105" s="20"/>
      <c r="I105" s="20"/>
      <c r="J105" s="20"/>
      <c r="K105" s="20"/>
      <c r="L105" s="20"/>
      <c r="M105" s="153"/>
      <c r="N105" s="153"/>
      <c r="O105" s="311"/>
    </row>
    <row r="106" spans="1:15" ht="15" customHeight="1">
      <c r="A106" s="92" t="s">
        <v>403</v>
      </c>
      <c r="B106" s="312"/>
      <c r="C106" s="25" t="s">
        <v>69</v>
      </c>
      <c r="D106" s="263"/>
      <c r="E106" s="20"/>
      <c r="F106" s="20"/>
      <c r="G106" s="20"/>
      <c r="H106" s="20"/>
      <c r="I106" s="20"/>
      <c r="J106" s="20"/>
      <c r="K106" s="20"/>
      <c r="L106" s="20"/>
      <c r="M106" s="153"/>
      <c r="N106" s="153"/>
      <c r="O106" s="311"/>
    </row>
    <row r="107" spans="1:15" ht="15" customHeight="1">
      <c r="A107" s="92" t="s">
        <v>404</v>
      </c>
      <c r="B107" s="312"/>
      <c r="C107" s="25" t="s">
        <v>70</v>
      </c>
      <c r="D107" s="263"/>
      <c r="E107" s="20"/>
      <c r="F107" s="20"/>
      <c r="G107" s="20"/>
      <c r="H107" s="20"/>
      <c r="I107" s="20"/>
      <c r="J107" s="20"/>
      <c r="K107" s="20"/>
      <c r="L107" s="20"/>
      <c r="M107" s="153"/>
      <c r="N107" s="153"/>
      <c r="O107" s="311"/>
    </row>
    <row r="108" spans="1:15" ht="15" customHeight="1">
      <c r="A108" s="92" t="s">
        <v>405</v>
      </c>
      <c r="B108" s="312"/>
      <c r="C108" s="25" t="s">
        <v>72</v>
      </c>
      <c r="D108" s="263"/>
      <c r="E108" s="20"/>
      <c r="F108" s="20"/>
      <c r="G108" s="20"/>
      <c r="H108" s="20"/>
      <c r="I108" s="20"/>
      <c r="J108" s="20"/>
      <c r="K108" s="20"/>
      <c r="L108" s="20"/>
      <c r="M108" s="153"/>
      <c r="N108" s="153"/>
      <c r="O108" s="311"/>
    </row>
    <row r="109" spans="1:15" ht="15" customHeight="1">
      <c r="A109" s="92" t="s">
        <v>406</v>
      </c>
      <c r="B109" s="312"/>
      <c r="C109" s="25" t="s">
        <v>73</v>
      </c>
      <c r="D109" s="263"/>
      <c r="E109" s="20"/>
      <c r="F109" s="20"/>
      <c r="G109" s="20"/>
      <c r="H109" s="20"/>
      <c r="I109" s="20"/>
      <c r="J109" s="20"/>
      <c r="K109" s="20"/>
      <c r="L109" s="20"/>
      <c r="M109" s="153"/>
      <c r="N109" s="153"/>
      <c r="O109" s="311"/>
    </row>
    <row r="110" spans="1:15" ht="15" customHeight="1">
      <c r="A110" s="92" t="s">
        <v>407</v>
      </c>
      <c r="B110" s="312"/>
      <c r="C110" s="25" t="s">
        <v>76</v>
      </c>
      <c r="D110" s="263"/>
      <c r="E110" s="20"/>
      <c r="F110" s="20"/>
      <c r="G110" s="20"/>
      <c r="H110" s="20"/>
      <c r="I110" s="20"/>
      <c r="J110" s="20"/>
      <c r="K110" s="20"/>
      <c r="L110" s="20"/>
      <c r="M110" s="153"/>
      <c r="N110" s="153"/>
      <c r="O110" s="311"/>
    </row>
    <row r="111" spans="1:15" ht="15" customHeight="1">
      <c r="A111" s="92" t="s">
        <v>408</v>
      </c>
      <c r="B111" s="312"/>
      <c r="C111" s="25" t="s">
        <v>78</v>
      </c>
      <c r="D111" s="263"/>
      <c r="E111" s="20"/>
      <c r="F111" s="20"/>
      <c r="G111" s="20"/>
      <c r="H111" s="20"/>
      <c r="I111" s="20"/>
      <c r="J111" s="20"/>
      <c r="K111" s="20"/>
      <c r="L111" s="20"/>
      <c r="M111" s="153"/>
      <c r="N111" s="153"/>
      <c r="O111" s="311"/>
    </row>
    <row r="112" spans="1:15" ht="15" customHeight="1">
      <c r="A112" s="92" t="s">
        <v>409</v>
      </c>
      <c r="B112" s="312"/>
      <c r="C112" s="25" t="s">
        <v>85</v>
      </c>
      <c r="D112" s="263"/>
      <c r="E112" s="20"/>
      <c r="F112" s="20"/>
      <c r="G112" s="20"/>
      <c r="H112" s="20"/>
      <c r="I112" s="20"/>
      <c r="J112" s="20"/>
      <c r="K112" s="20"/>
      <c r="L112" s="20"/>
      <c r="M112" s="153"/>
      <c r="N112" s="153"/>
      <c r="O112" s="311"/>
    </row>
    <row r="113" spans="1:15" ht="15" customHeight="1">
      <c r="A113" s="92" t="s">
        <v>410</v>
      </c>
      <c r="B113" s="312"/>
      <c r="C113" s="25" t="s">
        <v>86</v>
      </c>
      <c r="D113" s="263"/>
      <c r="E113" s="20"/>
      <c r="F113" s="20"/>
      <c r="G113" s="20"/>
      <c r="H113" s="20"/>
      <c r="I113" s="20"/>
      <c r="J113" s="20"/>
      <c r="K113" s="20"/>
      <c r="L113" s="20"/>
      <c r="M113" s="153"/>
      <c r="N113" s="153"/>
      <c r="O113" s="311"/>
    </row>
    <row r="114" spans="1:15" ht="15" customHeight="1">
      <c r="A114" s="92" t="s">
        <v>411</v>
      </c>
      <c r="B114" s="312"/>
      <c r="C114" s="25" t="s">
        <v>87</v>
      </c>
      <c r="D114" s="263"/>
      <c r="E114" s="20"/>
      <c r="F114" s="20"/>
      <c r="G114" s="20"/>
      <c r="H114" s="20"/>
      <c r="I114" s="20"/>
      <c r="J114" s="20"/>
      <c r="K114" s="20"/>
      <c r="L114" s="20"/>
      <c r="M114" s="153"/>
      <c r="N114" s="153"/>
      <c r="O114" s="311"/>
    </row>
    <row r="115" spans="1:15" ht="15" customHeight="1">
      <c r="A115" s="92" t="s">
        <v>412</v>
      </c>
      <c r="B115" s="312"/>
      <c r="C115" s="25" t="s">
        <v>88</v>
      </c>
      <c r="D115" s="263"/>
      <c r="E115" s="20"/>
      <c r="F115" s="20"/>
      <c r="G115" s="20"/>
      <c r="H115" s="20"/>
      <c r="I115" s="20"/>
      <c r="J115" s="20"/>
      <c r="K115" s="20"/>
      <c r="L115" s="20"/>
      <c r="M115" s="153"/>
      <c r="N115" s="153"/>
      <c r="O115" s="311"/>
    </row>
    <row r="116" spans="1:15" ht="15" customHeight="1">
      <c r="A116" s="92" t="s">
        <v>413</v>
      </c>
      <c r="B116" s="312"/>
      <c r="C116" s="25" t="s">
        <v>89</v>
      </c>
      <c r="D116" s="263"/>
      <c r="E116" s="20"/>
      <c r="F116" s="20"/>
      <c r="G116" s="20"/>
      <c r="H116" s="20"/>
      <c r="I116" s="20"/>
      <c r="J116" s="20"/>
      <c r="K116" s="20"/>
      <c r="L116" s="20"/>
      <c r="M116" s="153"/>
      <c r="N116" s="153"/>
      <c r="O116" s="311"/>
    </row>
    <row r="117" spans="1:15" ht="15" customHeight="1">
      <c r="A117" s="92" t="s">
        <v>414</v>
      </c>
      <c r="B117" s="312"/>
      <c r="C117" s="25" t="s">
        <v>90</v>
      </c>
      <c r="D117" s="263"/>
      <c r="E117" s="20"/>
      <c r="F117" s="20"/>
      <c r="G117" s="20"/>
      <c r="H117" s="20"/>
      <c r="I117" s="20"/>
      <c r="J117" s="20"/>
      <c r="K117" s="20"/>
      <c r="L117" s="20"/>
      <c r="M117" s="153"/>
      <c r="N117" s="153"/>
      <c r="O117" s="311"/>
    </row>
    <row r="118" spans="1:15" ht="15" customHeight="1">
      <c r="A118" s="92" t="s">
        <v>415</v>
      </c>
      <c r="B118" s="312"/>
      <c r="C118" s="25" t="s">
        <v>91</v>
      </c>
      <c r="D118" s="263"/>
      <c r="E118" s="20"/>
      <c r="F118" s="20"/>
      <c r="G118" s="20"/>
      <c r="H118" s="20"/>
      <c r="I118" s="20"/>
      <c r="J118" s="20"/>
      <c r="K118" s="20"/>
      <c r="L118" s="20"/>
      <c r="M118" s="153"/>
      <c r="N118" s="153"/>
      <c r="O118" s="311"/>
    </row>
    <row r="119" spans="1:15" ht="15" customHeight="1">
      <c r="A119" s="92" t="s">
        <v>416</v>
      </c>
      <c r="B119" s="312"/>
      <c r="C119" s="25" t="s">
        <v>92</v>
      </c>
      <c r="D119" s="263"/>
      <c r="E119" s="20"/>
      <c r="F119" s="20"/>
      <c r="G119" s="20"/>
      <c r="H119" s="20"/>
      <c r="I119" s="20"/>
      <c r="J119" s="20"/>
      <c r="K119" s="20"/>
      <c r="L119" s="20"/>
      <c r="M119" s="153"/>
      <c r="N119" s="153"/>
      <c r="O119" s="311"/>
    </row>
    <row r="120" spans="1:15" ht="15" customHeight="1">
      <c r="A120" s="92" t="s">
        <v>417</v>
      </c>
      <c r="B120" s="312"/>
      <c r="C120" s="25" t="s">
        <v>93</v>
      </c>
      <c r="D120" s="263"/>
      <c r="E120" s="20"/>
      <c r="F120" s="20"/>
      <c r="G120" s="20"/>
      <c r="H120" s="20"/>
      <c r="I120" s="20"/>
      <c r="J120" s="20"/>
      <c r="K120" s="20"/>
      <c r="L120" s="20"/>
      <c r="M120" s="153"/>
      <c r="N120" s="153"/>
      <c r="O120" s="311"/>
    </row>
    <row r="121" spans="1:15" ht="15" customHeight="1">
      <c r="A121" s="92" t="s">
        <v>418</v>
      </c>
      <c r="B121" s="312"/>
      <c r="C121" s="25" t="s">
        <v>94</v>
      </c>
      <c r="D121" s="263"/>
      <c r="E121" s="20"/>
      <c r="F121" s="20"/>
      <c r="G121" s="20"/>
      <c r="H121" s="20"/>
      <c r="I121" s="20"/>
      <c r="J121" s="20"/>
      <c r="K121" s="20"/>
      <c r="L121" s="20"/>
      <c r="M121" s="153"/>
      <c r="N121" s="153"/>
      <c r="O121" s="311"/>
    </row>
    <row r="122" spans="1:15" ht="15" customHeight="1">
      <c r="A122" s="92" t="s">
        <v>419</v>
      </c>
      <c r="B122" s="312"/>
      <c r="C122" s="25" t="s">
        <v>95</v>
      </c>
      <c r="D122" s="263"/>
      <c r="E122" s="20"/>
      <c r="F122" s="20"/>
      <c r="G122" s="20"/>
      <c r="H122" s="20"/>
      <c r="I122" s="20"/>
      <c r="J122" s="20"/>
      <c r="K122" s="20"/>
      <c r="L122" s="20"/>
      <c r="M122" s="153"/>
      <c r="N122" s="153"/>
      <c r="O122" s="311"/>
    </row>
    <row r="123" spans="1:15" ht="15" customHeight="1">
      <c r="A123" s="92" t="s">
        <v>420</v>
      </c>
      <c r="B123" s="312"/>
      <c r="C123" s="25" t="s">
        <v>96</v>
      </c>
      <c r="D123" s="263"/>
      <c r="E123" s="20"/>
      <c r="F123" s="20"/>
      <c r="G123" s="20"/>
      <c r="H123" s="20"/>
      <c r="I123" s="20"/>
      <c r="J123" s="20"/>
      <c r="K123" s="20"/>
      <c r="L123" s="20"/>
      <c r="M123" s="153"/>
      <c r="N123" s="153"/>
      <c r="O123" s="311"/>
    </row>
    <row r="124" spans="1:15" ht="15" customHeight="1">
      <c r="A124" s="92" t="s">
        <v>421</v>
      </c>
      <c r="B124" s="312"/>
      <c r="C124" s="25" t="s">
        <v>97</v>
      </c>
      <c r="D124" s="263"/>
      <c r="E124" s="20"/>
      <c r="F124" s="20"/>
      <c r="G124" s="20"/>
      <c r="H124" s="20"/>
      <c r="I124" s="20"/>
      <c r="J124" s="20"/>
      <c r="K124" s="20"/>
      <c r="L124" s="20"/>
      <c r="M124" s="153"/>
      <c r="N124" s="153"/>
      <c r="O124" s="311"/>
    </row>
    <row r="125" spans="1:15" ht="15" customHeight="1">
      <c r="A125" s="154" t="s">
        <v>422</v>
      </c>
      <c r="B125" s="74" t="s">
        <v>273</v>
      </c>
      <c r="C125" s="309"/>
      <c r="D125" s="310"/>
      <c r="E125" s="47"/>
      <c r="F125" s="47"/>
      <c r="G125" s="47"/>
      <c r="H125" s="47"/>
      <c r="I125" s="47"/>
      <c r="J125" s="47"/>
      <c r="K125" s="47"/>
      <c r="L125" s="47"/>
      <c r="M125" s="153"/>
      <c r="N125" s="153"/>
      <c r="O125" s="311"/>
    </row>
    <row r="126" spans="1:15" ht="15" customHeight="1">
      <c r="A126" s="92" t="s">
        <v>423</v>
      </c>
      <c r="B126" s="312" t="s">
        <v>229</v>
      </c>
      <c r="C126" s="25" t="s">
        <v>98</v>
      </c>
      <c r="D126" s="263"/>
      <c r="E126" s="20"/>
      <c r="F126" s="20"/>
      <c r="G126" s="20"/>
      <c r="H126" s="20"/>
      <c r="I126" s="20"/>
      <c r="J126" s="20"/>
      <c r="K126" s="20"/>
      <c r="L126" s="20"/>
      <c r="M126" s="153"/>
      <c r="N126" s="153"/>
      <c r="O126" s="311"/>
    </row>
    <row r="127" spans="1:15" ht="15" customHeight="1">
      <c r="A127" s="92" t="s">
        <v>424</v>
      </c>
      <c r="B127" s="312"/>
      <c r="C127" s="25" t="s">
        <v>104</v>
      </c>
      <c r="D127" s="263"/>
      <c r="E127" s="20"/>
      <c r="F127" s="20"/>
      <c r="G127" s="20"/>
      <c r="H127" s="20"/>
      <c r="I127" s="20"/>
      <c r="J127" s="20"/>
      <c r="K127" s="20"/>
      <c r="L127" s="20"/>
      <c r="M127" s="153"/>
      <c r="N127" s="153"/>
      <c r="O127" s="311"/>
    </row>
    <row r="128" spans="1:15" ht="15" customHeight="1">
      <c r="A128" s="92" t="s">
        <v>425</v>
      </c>
      <c r="B128" s="312"/>
      <c r="C128" s="25" t="s">
        <v>105</v>
      </c>
      <c r="D128" s="263"/>
      <c r="E128" s="20"/>
      <c r="F128" s="20"/>
      <c r="G128" s="20"/>
      <c r="H128" s="20"/>
      <c r="I128" s="20"/>
      <c r="J128" s="20"/>
      <c r="K128" s="20"/>
      <c r="L128" s="20"/>
      <c r="M128" s="153"/>
      <c r="N128" s="153"/>
      <c r="O128" s="311"/>
    </row>
    <row r="129" spans="1:15" ht="15" customHeight="1">
      <c r="A129" s="92" t="s">
        <v>426</v>
      </c>
      <c r="B129" s="312"/>
      <c r="C129" s="25" t="s">
        <v>106</v>
      </c>
      <c r="D129" s="263"/>
      <c r="E129" s="20"/>
      <c r="F129" s="20"/>
      <c r="G129" s="20"/>
      <c r="H129" s="20"/>
      <c r="I129" s="20"/>
      <c r="J129" s="20"/>
      <c r="K129" s="20"/>
      <c r="L129" s="20"/>
      <c r="M129" s="153"/>
      <c r="N129" s="153"/>
      <c r="O129" s="311"/>
    </row>
    <row r="130" spans="1:15" ht="15" customHeight="1">
      <c r="A130" s="92" t="s">
        <v>427</v>
      </c>
      <c r="B130" s="312"/>
      <c r="C130" s="25" t="s">
        <v>107</v>
      </c>
      <c r="D130" s="263"/>
      <c r="E130" s="20"/>
      <c r="F130" s="20"/>
      <c r="G130" s="20"/>
      <c r="H130" s="20"/>
      <c r="I130" s="20"/>
      <c r="J130" s="20"/>
      <c r="K130" s="20"/>
      <c r="L130" s="20"/>
      <c r="M130" s="153"/>
      <c r="N130" s="153"/>
      <c r="O130" s="311"/>
    </row>
    <row r="131" spans="1:15" ht="15" customHeight="1">
      <c r="A131" s="92" t="s">
        <v>428</v>
      </c>
      <c r="B131" s="312"/>
      <c r="C131" s="25" t="s">
        <v>111</v>
      </c>
      <c r="D131" s="263"/>
      <c r="E131" s="20"/>
      <c r="F131" s="20"/>
      <c r="G131" s="20"/>
      <c r="H131" s="20"/>
      <c r="I131" s="20"/>
      <c r="J131" s="20"/>
      <c r="K131" s="20"/>
      <c r="L131" s="20"/>
      <c r="M131" s="153"/>
      <c r="N131" s="153"/>
      <c r="O131" s="311"/>
    </row>
    <row r="132" spans="1:15" ht="15" customHeight="1">
      <c r="A132" s="92" t="s">
        <v>429</v>
      </c>
      <c r="B132" s="312"/>
      <c r="C132" s="25" t="s">
        <v>114</v>
      </c>
      <c r="D132" s="263"/>
      <c r="E132" s="20"/>
      <c r="F132" s="20"/>
      <c r="G132" s="20"/>
      <c r="H132" s="20"/>
      <c r="I132" s="20"/>
      <c r="J132" s="20"/>
      <c r="K132" s="20"/>
      <c r="L132" s="20"/>
      <c r="M132" s="153"/>
      <c r="N132" s="153"/>
      <c r="O132" s="311"/>
    </row>
    <row r="133" spans="1:15" ht="15" customHeight="1">
      <c r="A133" s="92" t="s">
        <v>430</v>
      </c>
      <c r="B133" s="312"/>
      <c r="C133" s="25" t="s">
        <v>115</v>
      </c>
      <c r="D133" s="263"/>
      <c r="E133" s="20"/>
      <c r="F133" s="20"/>
      <c r="G133" s="20"/>
      <c r="H133" s="20"/>
      <c r="I133" s="20"/>
      <c r="J133" s="20"/>
      <c r="K133" s="20"/>
      <c r="L133" s="20"/>
      <c r="M133" s="153"/>
      <c r="N133" s="153"/>
      <c r="O133" s="311"/>
    </row>
    <row r="134" spans="1:15" ht="15" customHeight="1">
      <c r="A134" s="92" t="s">
        <v>431</v>
      </c>
      <c r="B134" s="312"/>
      <c r="C134" s="25" t="s">
        <v>120</v>
      </c>
      <c r="D134" s="263"/>
      <c r="E134" s="20"/>
      <c r="F134" s="20"/>
      <c r="G134" s="20"/>
      <c r="H134" s="20"/>
      <c r="I134" s="20"/>
      <c r="J134" s="20"/>
      <c r="K134" s="20"/>
      <c r="L134" s="20"/>
      <c r="M134" s="153"/>
      <c r="N134" s="153"/>
      <c r="O134" s="311"/>
    </row>
    <row r="135" spans="1:15" ht="15" customHeight="1">
      <c r="A135" s="92" t="s">
        <v>432</v>
      </c>
      <c r="B135" s="312"/>
      <c r="C135" s="25" t="s">
        <v>224</v>
      </c>
      <c r="D135" s="263"/>
      <c r="E135" s="20"/>
      <c r="F135" s="20"/>
      <c r="G135" s="20"/>
      <c r="H135" s="20"/>
      <c r="I135" s="20"/>
      <c r="J135" s="20"/>
      <c r="K135" s="20"/>
      <c r="L135" s="20"/>
      <c r="M135" s="153"/>
      <c r="N135" s="153"/>
      <c r="O135" s="311"/>
    </row>
    <row r="136" spans="1:15" ht="15" customHeight="1">
      <c r="A136" s="92" t="s">
        <v>433</v>
      </c>
      <c r="B136" s="312"/>
      <c r="C136" s="25" t="s">
        <v>122</v>
      </c>
      <c r="D136" s="263"/>
      <c r="E136" s="20"/>
      <c r="F136" s="20"/>
      <c r="G136" s="20"/>
      <c r="H136" s="20"/>
      <c r="I136" s="20"/>
      <c r="J136" s="20"/>
      <c r="K136" s="20"/>
      <c r="L136" s="20"/>
      <c r="M136" s="153"/>
      <c r="N136" s="153"/>
      <c r="O136" s="311"/>
    </row>
    <row r="137" spans="1:15" ht="15" customHeight="1">
      <c r="A137" s="92" t="s">
        <v>434</v>
      </c>
      <c r="B137" s="312"/>
      <c r="C137" s="25" t="s">
        <v>124</v>
      </c>
      <c r="D137" s="263"/>
      <c r="E137" s="20"/>
      <c r="F137" s="20"/>
      <c r="G137" s="20"/>
      <c r="H137" s="20"/>
      <c r="I137" s="20"/>
      <c r="J137" s="20"/>
      <c r="K137" s="20"/>
      <c r="L137" s="20"/>
      <c r="M137" s="153"/>
      <c r="N137" s="153"/>
      <c r="O137" s="311"/>
    </row>
    <row r="138" spans="1:15" ht="15" customHeight="1">
      <c r="A138" s="92" t="s">
        <v>435</v>
      </c>
      <c r="B138" s="312"/>
      <c r="C138" s="25" t="s">
        <v>125</v>
      </c>
      <c r="D138" s="263"/>
      <c r="E138" s="20"/>
      <c r="F138" s="20"/>
      <c r="G138" s="20"/>
      <c r="H138" s="20"/>
      <c r="I138" s="20"/>
      <c r="J138" s="20"/>
      <c r="K138" s="20"/>
      <c r="L138" s="20"/>
      <c r="M138" s="153"/>
      <c r="N138" s="153"/>
      <c r="O138" s="311"/>
    </row>
    <row r="139" spans="1:15" ht="15" customHeight="1">
      <c r="A139" s="92" t="s">
        <v>436</v>
      </c>
      <c r="B139" s="312"/>
      <c r="C139" s="25" t="s">
        <v>101</v>
      </c>
      <c r="D139" s="263"/>
      <c r="E139" s="20"/>
      <c r="F139" s="20"/>
      <c r="G139" s="20"/>
      <c r="H139" s="20"/>
      <c r="I139" s="20"/>
      <c r="J139" s="20"/>
      <c r="K139" s="20"/>
      <c r="L139" s="20"/>
      <c r="M139" s="153"/>
      <c r="N139" s="153"/>
      <c r="O139" s="311"/>
    </row>
    <row r="140" spans="1:15" ht="15" customHeight="1">
      <c r="A140" s="92" t="s">
        <v>437</v>
      </c>
      <c r="B140" s="312"/>
      <c r="C140" s="25" t="s">
        <v>99</v>
      </c>
      <c r="D140" s="263"/>
      <c r="E140" s="20"/>
      <c r="F140" s="20"/>
      <c r="G140" s="20"/>
      <c r="H140" s="20"/>
      <c r="I140" s="20"/>
      <c r="J140" s="20"/>
      <c r="K140" s="20"/>
      <c r="L140" s="20"/>
      <c r="M140" s="153"/>
      <c r="N140" s="153"/>
      <c r="O140" s="311"/>
    </row>
    <row r="141" spans="1:15" ht="15" customHeight="1">
      <c r="A141" s="92" t="s">
        <v>438</v>
      </c>
      <c r="B141" s="312"/>
      <c r="C141" s="25" t="s">
        <v>100</v>
      </c>
      <c r="D141" s="263"/>
      <c r="E141" s="20"/>
      <c r="F141" s="20"/>
      <c r="G141" s="20"/>
      <c r="H141" s="20"/>
      <c r="I141" s="20"/>
      <c r="J141" s="20"/>
      <c r="K141" s="20"/>
      <c r="L141" s="20"/>
      <c r="M141" s="153"/>
      <c r="N141" s="153"/>
      <c r="O141" s="311"/>
    </row>
    <row r="142" spans="1:15" ht="15" customHeight="1">
      <c r="A142" s="92" t="s">
        <v>439</v>
      </c>
      <c r="B142" s="312"/>
      <c r="C142" s="25" t="s">
        <v>102</v>
      </c>
      <c r="D142" s="263"/>
      <c r="E142" s="20"/>
      <c r="F142" s="20"/>
      <c r="G142" s="20"/>
      <c r="H142" s="20"/>
      <c r="I142" s="20"/>
      <c r="J142" s="20"/>
      <c r="K142" s="20"/>
      <c r="L142" s="20"/>
      <c r="M142" s="153"/>
      <c r="N142" s="153"/>
      <c r="O142" s="311"/>
    </row>
    <row r="143" spans="1:15" ht="15" customHeight="1">
      <c r="A143" s="92" t="s">
        <v>440</v>
      </c>
      <c r="B143" s="312"/>
      <c r="C143" s="25" t="s">
        <v>103</v>
      </c>
      <c r="D143" s="263"/>
      <c r="E143" s="20"/>
      <c r="F143" s="20"/>
      <c r="G143" s="20"/>
      <c r="H143" s="20"/>
      <c r="I143" s="20"/>
      <c r="J143" s="20"/>
      <c r="K143" s="20"/>
      <c r="L143" s="20"/>
      <c r="M143" s="153"/>
      <c r="N143" s="153"/>
      <c r="O143" s="311"/>
    </row>
    <row r="144" spans="1:15" ht="15" customHeight="1">
      <c r="A144" s="92" t="s">
        <v>441</v>
      </c>
      <c r="B144" s="312"/>
      <c r="C144" s="25" t="s">
        <v>108</v>
      </c>
      <c r="D144" s="263"/>
      <c r="E144" s="20"/>
      <c r="F144" s="20"/>
      <c r="G144" s="20"/>
      <c r="H144" s="20"/>
      <c r="I144" s="20"/>
      <c r="J144" s="20"/>
      <c r="K144" s="20"/>
      <c r="L144" s="20"/>
      <c r="M144" s="153"/>
      <c r="N144" s="153"/>
      <c r="O144" s="311"/>
    </row>
    <row r="145" spans="1:15" ht="15" customHeight="1">
      <c r="A145" s="92" t="s">
        <v>442</v>
      </c>
      <c r="B145" s="312"/>
      <c r="C145" s="25" t="s">
        <v>109</v>
      </c>
      <c r="D145" s="263"/>
      <c r="E145" s="20"/>
      <c r="F145" s="20"/>
      <c r="G145" s="20"/>
      <c r="H145" s="20"/>
      <c r="I145" s="20"/>
      <c r="J145" s="20"/>
      <c r="K145" s="20"/>
      <c r="L145" s="20"/>
      <c r="M145" s="153"/>
      <c r="N145" s="153"/>
      <c r="O145" s="311"/>
    </row>
    <row r="146" spans="1:15" ht="15" customHeight="1">
      <c r="A146" s="92" t="s">
        <v>443</v>
      </c>
      <c r="B146" s="312"/>
      <c r="C146" s="25" t="s">
        <v>110</v>
      </c>
      <c r="D146" s="263"/>
      <c r="E146" s="20"/>
      <c r="F146" s="20"/>
      <c r="G146" s="20"/>
      <c r="H146" s="20"/>
      <c r="I146" s="20"/>
      <c r="J146" s="20"/>
      <c r="K146" s="20"/>
      <c r="L146" s="20"/>
      <c r="M146" s="153"/>
      <c r="N146" s="153"/>
      <c r="O146" s="311"/>
    </row>
    <row r="147" spans="1:15" ht="15" customHeight="1">
      <c r="A147" s="92" t="s">
        <v>444</v>
      </c>
      <c r="B147" s="312"/>
      <c r="C147" s="25" t="s">
        <v>112</v>
      </c>
      <c r="D147" s="263"/>
      <c r="E147" s="20"/>
      <c r="F147" s="20"/>
      <c r="G147" s="20"/>
      <c r="H147" s="20"/>
      <c r="I147" s="20"/>
      <c r="J147" s="20"/>
      <c r="K147" s="20"/>
      <c r="L147" s="20"/>
      <c r="M147" s="153"/>
      <c r="N147" s="153"/>
      <c r="O147" s="311"/>
    </row>
    <row r="148" spans="1:15" ht="15" customHeight="1">
      <c r="A148" s="92" t="s">
        <v>445</v>
      </c>
      <c r="B148" s="312"/>
      <c r="C148" s="25" t="s">
        <v>113</v>
      </c>
      <c r="D148" s="263"/>
      <c r="E148" s="20"/>
      <c r="F148" s="20"/>
      <c r="G148" s="20"/>
      <c r="H148" s="20"/>
      <c r="I148" s="20"/>
      <c r="J148" s="20"/>
      <c r="K148" s="20"/>
      <c r="L148" s="20"/>
      <c r="M148" s="153"/>
      <c r="N148" s="153"/>
      <c r="O148" s="311"/>
    </row>
    <row r="149" spans="1:15" ht="15" customHeight="1">
      <c r="A149" s="92" t="s">
        <v>446</v>
      </c>
      <c r="B149" s="312"/>
      <c r="C149" s="25" t="s">
        <v>225</v>
      </c>
      <c r="D149" s="263"/>
      <c r="E149" s="20"/>
      <c r="F149" s="20"/>
      <c r="G149" s="20"/>
      <c r="H149" s="20"/>
      <c r="I149" s="20"/>
      <c r="J149" s="20"/>
      <c r="K149" s="20"/>
      <c r="L149" s="20"/>
      <c r="M149" s="153"/>
      <c r="N149" s="153"/>
      <c r="O149" s="311"/>
    </row>
    <row r="150" spans="1:15" ht="15" customHeight="1">
      <c r="A150" s="92" t="s">
        <v>447</v>
      </c>
      <c r="B150" s="312"/>
      <c r="C150" s="25" t="s">
        <v>116</v>
      </c>
      <c r="D150" s="263"/>
      <c r="E150" s="20"/>
      <c r="F150" s="20"/>
      <c r="G150" s="20"/>
      <c r="H150" s="20"/>
      <c r="I150" s="20"/>
      <c r="J150" s="20"/>
      <c r="K150" s="20"/>
      <c r="L150" s="20"/>
      <c r="M150" s="153"/>
      <c r="N150" s="153"/>
      <c r="O150" s="311"/>
    </row>
    <row r="151" spans="1:15" ht="15" customHeight="1">
      <c r="A151" s="92" t="s">
        <v>448</v>
      </c>
      <c r="B151" s="312"/>
      <c r="C151" s="25" t="s">
        <v>117</v>
      </c>
      <c r="D151" s="263"/>
      <c r="E151" s="20"/>
      <c r="F151" s="20"/>
      <c r="G151" s="20"/>
      <c r="H151" s="20"/>
      <c r="I151" s="20"/>
      <c r="J151" s="20"/>
      <c r="K151" s="20"/>
      <c r="L151" s="20"/>
      <c r="M151" s="153"/>
      <c r="N151" s="153"/>
      <c r="O151" s="311"/>
    </row>
    <row r="152" spans="1:15" ht="15" customHeight="1">
      <c r="A152" s="92" t="s">
        <v>449</v>
      </c>
      <c r="B152" s="312"/>
      <c r="C152" s="25" t="s">
        <v>118</v>
      </c>
      <c r="D152" s="263"/>
      <c r="E152" s="20"/>
      <c r="F152" s="20"/>
      <c r="G152" s="20"/>
      <c r="H152" s="20"/>
      <c r="I152" s="20"/>
      <c r="J152" s="20"/>
      <c r="K152" s="20"/>
      <c r="L152" s="20"/>
      <c r="M152" s="153"/>
      <c r="N152" s="153"/>
      <c r="O152" s="311"/>
    </row>
    <row r="153" spans="1:15" ht="15" customHeight="1">
      <c r="A153" s="92" t="s">
        <v>450</v>
      </c>
      <c r="B153" s="312"/>
      <c r="C153" s="25" t="s">
        <v>119</v>
      </c>
      <c r="D153" s="263"/>
      <c r="E153" s="20"/>
      <c r="F153" s="20"/>
      <c r="G153" s="20"/>
      <c r="H153" s="20"/>
      <c r="I153" s="20"/>
      <c r="J153" s="20"/>
      <c r="K153" s="20"/>
      <c r="L153" s="20"/>
      <c r="M153" s="153"/>
      <c r="N153" s="153"/>
      <c r="O153" s="311"/>
    </row>
    <row r="154" spans="1:15" ht="15" customHeight="1">
      <c r="A154" s="92" t="s">
        <v>451</v>
      </c>
      <c r="B154" s="312"/>
      <c r="C154" s="25" t="s">
        <v>121</v>
      </c>
      <c r="D154" s="263"/>
      <c r="E154" s="20"/>
      <c r="F154" s="20"/>
      <c r="G154" s="20"/>
      <c r="H154" s="20"/>
      <c r="I154" s="20"/>
      <c r="J154" s="20"/>
      <c r="K154" s="20"/>
      <c r="L154" s="20"/>
      <c r="M154" s="153"/>
      <c r="N154" s="153"/>
      <c r="O154" s="311"/>
    </row>
    <row r="155" spans="1:15" ht="15" customHeight="1">
      <c r="A155" s="92" t="s">
        <v>452</v>
      </c>
      <c r="B155" s="312"/>
      <c r="C155" s="25" t="s">
        <v>123</v>
      </c>
      <c r="D155" s="263"/>
      <c r="E155" s="20"/>
      <c r="F155" s="20"/>
      <c r="G155" s="20"/>
      <c r="H155" s="20"/>
      <c r="I155" s="20"/>
      <c r="J155" s="20"/>
      <c r="K155" s="20"/>
      <c r="L155" s="20"/>
      <c r="M155" s="153"/>
      <c r="N155" s="153"/>
      <c r="O155" s="311"/>
    </row>
    <row r="156" spans="1:15" ht="15" customHeight="1">
      <c r="A156" s="92" t="s">
        <v>453</v>
      </c>
      <c r="B156" s="312"/>
      <c r="C156" s="25" t="s">
        <v>126</v>
      </c>
      <c r="D156" s="263"/>
      <c r="E156" s="20"/>
      <c r="F156" s="20"/>
      <c r="G156" s="20"/>
      <c r="H156" s="20"/>
      <c r="I156" s="20"/>
      <c r="J156" s="20"/>
      <c r="K156" s="20"/>
      <c r="L156" s="20"/>
      <c r="M156" s="153"/>
      <c r="N156" s="153"/>
      <c r="O156" s="311"/>
    </row>
    <row r="157" spans="1:15" ht="15" customHeight="1">
      <c r="A157" s="92" t="s">
        <v>454</v>
      </c>
      <c r="B157" s="312"/>
      <c r="C157" s="25" t="s">
        <v>127</v>
      </c>
      <c r="D157" s="263"/>
      <c r="E157" s="20"/>
      <c r="F157" s="20"/>
      <c r="G157" s="20"/>
      <c r="H157" s="20"/>
      <c r="I157" s="20"/>
      <c r="J157" s="20"/>
      <c r="K157" s="20"/>
      <c r="L157" s="20"/>
      <c r="M157" s="153"/>
      <c r="N157" s="153"/>
      <c r="O157" s="311"/>
    </row>
    <row r="158" spans="1:15" ht="15" customHeight="1">
      <c r="A158" s="154" t="s">
        <v>455</v>
      </c>
      <c r="B158" s="74" t="s">
        <v>273</v>
      </c>
      <c r="C158" s="309"/>
      <c r="D158" s="310"/>
      <c r="E158" s="47"/>
      <c r="F158" s="47"/>
      <c r="G158" s="47"/>
      <c r="H158" s="47"/>
      <c r="I158" s="47"/>
      <c r="J158" s="47"/>
      <c r="K158" s="47"/>
      <c r="L158" s="47"/>
      <c r="M158" s="153"/>
      <c r="N158" s="153"/>
      <c r="O158" s="311"/>
    </row>
    <row r="159" spans="1:15" ht="15" customHeight="1">
      <c r="A159" s="92" t="s">
        <v>456</v>
      </c>
      <c r="B159" s="312" t="s">
        <v>236</v>
      </c>
      <c r="C159" s="25" t="s">
        <v>128</v>
      </c>
      <c r="D159" s="263"/>
      <c r="E159" s="20"/>
      <c r="F159" s="20"/>
      <c r="G159" s="20"/>
      <c r="H159" s="20"/>
      <c r="I159" s="20"/>
      <c r="J159" s="20"/>
      <c r="K159" s="20"/>
      <c r="L159" s="20"/>
      <c r="M159" s="153"/>
      <c r="N159" s="153"/>
      <c r="O159" s="311"/>
    </row>
    <row r="160" spans="1:15" ht="15" customHeight="1">
      <c r="A160" s="92" t="s">
        <v>457</v>
      </c>
      <c r="B160" s="312"/>
      <c r="C160" s="25" t="s">
        <v>132</v>
      </c>
      <c r="D160" s="263"/>
      <c r="E160" s="20"/>
      <c r="F160" s="20"/>
      <c r="G160" s="20"/>
      <c r="H160" s="20"/>
      <c r="I160" s="20"/>
      <c r="J160" s="20"/>
      <c r="K160" s="20"/>
      <c r="L160" s="20"/>
      <c r="M160" s="153"/>
      <c r="N160" s="153"/>
      <c r="O160" s="311"/>
    </row>
    <row r="161" spans="1:15" ht="15" customHeight="1">
      <c r="A161" s="92" t="s">
        <v>458</v>
      </c>
      <c r="B161" s="312"/>
      <c r="C161" s="25" t="s">
        <v>136</v>
      </c>
      <c r="D161" s="263"/>
      <c r="E161" s="20"/>
      <c r="F161" s="20"/>
      <c r="G161" s="20"/>
      <c r="H161" s="20"/>
      <c r="I161" s="20"/>
      <c r="J161" s="20"/>
      <c r="K161" s="20"/>
      <c r="L161" s="20"/>
      <c r="M161" s="153"/>
      <c r="N161" s="153"/>
      <c r="O161" s="311"/>
    </row>
    <row r="162" spans="1:15" ht="15" customHeight="1">
      <c r="A162" s="92" t="s">
        <v>459</v>
      </c>
      <c r="B162" s="312"/>
      <c r="C162" s="25" t="s">
        <v>140</v>
      </c>
      <c r="D162" s="263"/>
      <c r="E162" s="20"/>
      <c r="F162" s="20"/>
      <c r="G162" s="20"/>
      <c r="H162" s="20"/>
      <c r="I162" s="20"/>
      <c r="J162" s="20"/>
      <c r="K162" s="20"/>
      <c r="L162" s="20"/>
      <c r="M162" s="153"/>
      <c r="N162" s="153"/>
      <c r="O162" s="311"/>
    </row>
    <row r="163" spans="1:15" ht="15" customHeight="1">
      <c r="A163" s="92" t="s">
        <v>460</v>
      </c>
      <c r="B163" s="312"/>
      <c r="C163" s="25" t="s">
        <v>144</v>
      </c>
      <c r="D163" s="263"/>
      <c r="E163" s="20"/>
      <c r="F163" s="20"/>
      <c r="G163" s="20"/>
      <c r="H163" s="20"/>
      <c r="I163" s="20"/>
      <c r="J163" s="20"/>
      <c r="K163" s="20"/>
      <c r="L163" s="20"/>
      <c r="M163" s="153"/>
      <c r="N163" s="153"/>
      <c r="O163" s="311"/>
    </row>
    <row r="164" spans="1:15" ht="15" customHeight="1">
      <c r="A164" s="92" t="s">
        <v>461</v>
      </c>
      <c r="B164" s="312"/>
      <c r="C164" s="25" t="s">
        <v>147</v>
      </c>
      <c r="D164" s="263"/>
      <c r="E164" s="20"/>
      <c r="F164" s="20"/>
      <c r="G164" s="20"/>
      <c r="H164" s="20"/>
      <c r="I164" s="20"/>
      <c r="J164" s="20"/>
      <c r="K164" s="20"/>
      <c r="L164" s="20"/>
      <c r="M164" s="153"/>
      <c r="N164" s="153"/>
      <c r="O164" s="311"/>
    </row>
    <row r="165" spans="1:15" ht="15" customHeight="1">
      <c r="A165" s="92" t="s">
        <v>462</v>
      </c>
      <c r="B165" s="312"/>
      <c r="C165" s="25" t="s">
        <v>149</v>
      </c>
      <c r="D165" s="263"/>
      <c r="E165" s="20"/>
      <c r="F165" s="20"/>
      <c r="G165" s="20"/>
      <c r="H165" s="20"/>
      <c r="I165" s="20"/>
      <c r="J165" s="20"/>
      <c r="K165" s="20"/>
      <c r="L165" s="20"/>
      <c r="M165" s="153"/>
      <c r="N165" s="153"/>
      <c r="O165" s="311"/>
    </row>
    <row r="166" spans="1:15" ht="15" customHeight="1">
      <c r="A166" s="92" t="s">
        <v>463</v>
      </c>
      <c r="B166" s="312"/>
      <c r="C166" s="25" t="s">
        <v>129</v>
      </c>
      <c r="D166" s="263"/>
      <c r="E166" s="20"/>
      <c r="F166" s="20"/>
      <c r="G166" s="20"/>
      <c r="H166" s="20"/>
      <c r="I166" s="20"/>
      <c r="J166" s="20"/>
      <c r="K166" s="20"/>
      <c r="L166" s="20"/>
      <c r="M166" s="153"/>
      <c r="N166" s="153"/>
      <c r="O166" s="311"/>
    </row>
    <row r="167" spans="1:15" ht="15" customHeight="1">
      <c r="A167" s="92" t="s">
        <v>464</v>
      </c>
      <c r="B167" s="312"/>
      <c r="C167" s="25" t="s">
        <v>130</v>
      </c>
      <c r="D167" s="263"/>
      <c r="E167" s="20"/>
      <c r="F167" s="20"/>
      <c r="G167" s="20"/>
      <c r="H167" s="20"/>
      <c r="I167" s="20"/>
      <c r="J167" s="20"/>
      <c r="K167" s="20"/>
      <c r="L167" s="20"/>
      <c r="M167" s="153"/>
      <c r="N167" s="153"/>
      <c r="O167" s="311"/>
    </row>
    <row r="168" spans="1:15" ht="15" customHeight="1">
      <c r="A168" s="92" t="s">
        <v>465</v>
      </c>
      <c r="B168" s="312"/>
      <c r="C168" s="25" t="s">
        <v>131</v>
      </c>
      <c r="D168" s="263"/>
      <c r="E168" s="20"/>
      <c r="F168" s="20"/>
      <c r="G168" s="20"/>
      <c r="H168" s="20"/>
      <c r="I168" s="20"/>
      <c r="J168" s="20"/>
      <c r="K168" s="20"/>
      <c r="L168" s="20"/>
      <c r="M168" s="153"/>
      <c r="N168" s="153"/>
      <c r="O168" s="311"/>
    </row>
    <row r="169" spans="1:15" ht="15" customHeight="1">
      <c r="A169" s="92" t="s">
        <v>466</v>
      </c>
      <c r="B169" s="312"/>
      <c r="C169" s="25" t="s">
        <v>133</v>
      </c>
      <c r="D169" s="263"/>
      <c r="E169" s="20"/>
      <c r="F169" s="20"/>
      <c r="G169" s="20"/>
      <c r="H169" s="20"/>
      <c r="I169" s="20"/>
      <c r="J169" s="20"/>
      <c r="K169" s="20"/>
      <c r="L169" s="20"/>
      <c r="M169" s="153"/>
      <c r="N169" s="153"/>
      <c r="O169" s="311"/>
    </row>
    <row r="170" spans="1:15" ht="15" customHeight="1">
      <c r="A170" s="92" t="s">
        <v>467</v>
      </c>
      <c r="B170" s="312"/>
      <c r="C170" s="25" t="s">
        <v>134</v>
      </c>
      <c r="D170" s="263"/>
      <c r="E170" s="20"/>
      <c r="F170" s="20"/>
      <c r="G170" s="20"/>
      <c r="H170" s="20"/>
      <c r="I170" s="20"/>
      <c r="J170" s="20"/>
      <c r="K170" s="20"/>
      <c r="L170" s="20"/>
      <c r="M170" s="153"/>
      <c r="N170" s="153"/>
      <c r="O170" s="311"/>
    </row>
    <row r="171" spans="1:15" ht="15" customHeight="1">
      <c r="A171" s="92" t="s">
        <v>468</v>
      </c>
      <c r="B171" s="312"/>
      <c r="C171" s="25" t="s">
        <v>135</v>
      </c>
      <c r="D171" s="263"/>
      <c r="E171" s="20"/>
      <c r="F171" s="20"/>
      <c r="G171" s="20"/>
      <c r="H171" s="20"/>
      <c r="I171" s="20"/>
      <c r="J171" s="20"/>
      <c r="K171" s="20"/>
      <c r="L171" s="20"/>
      <c r="M171" s="153"/>
      <c r="N171" s="153"/>
      <c r="O171" s="311"/>
    </row>
    <row r="172" spans="1:15" ht="15" customHeight="1">
      <c r="A172" s="92" t="s">
        <v>469</v>
      </c>
      <c r="B172" s="312"/>
      <c r="C172" s="25" t="s">
        <v>137</v>
      </c>
      <c r="D172" s="263"/>
      <c r="E172" s="20"/>
      <c r="F172" s="20"/>
      <c r="G172" s="20"/>
      <c r="H172" s="20"/>
      <c r="I172" s="20"/>
      <c r="J172" s="20"/>
      <c r="K172" s="20"/>
      <c r="L172" s="20"/>
      <c r="M172" s="153"/>
      <c r="N172" s="153"/>
      <c r="O172" s="311"/>
    </row>
    <row r="173" spans="1:15" ht="15" customHeight="1">
      <c r="A173" s="92" t="s">
        <v>470</v>
      </c>
      <c r="B173" s="312"/>
      <c r="C173" s="25" t="s">
        <v>138</v>
      </c>
      <c r="D173" s="263"/>
      <c r="E173" s="20"/>
      <c r="F173" s="20"/>
      <c r="G173" s="20"/>
      <c r="H173" s="20"/>
      <c r="I173" s="20"/>
      <c r="J173" s="20"/>
      <c r="K173" s="20"/>
      <c r="L173" s="20"/>
      <c r="M173" s="153"/>
      <c r="N173" s="153"/>
      <c r="O173" s="311"/>
    </row>
    <row r="174" spans="1:15" ht="15" customHeight="1">
      <c r="A174" s="92" t="s">
        <v>471</v>
      </c>
      <c r="B174" s="312"/>
      <c r="C174" s="25" t="s">
        <v>139</v>
      </c>
      <c r="D174" s="263"/>
      <c r="E174" s="20"/>
      <c r="F174" s="20"/>
      <c r="G174" s="20"/>
      <c r="H174" s="20"/>
      <c r="I174" s="20"/>
      <c r="J174" s="20"/>
      <c r="K174" s="20"/>
      <c r="L174" s="20"/>
      <c r="M174" s="153"/>
      <c r="N174" s="153"/>
      <c r="O174" s="311"/>
    </row>
    <row r="175" spans="1:15" ht="15" customHeight="1">
      <c r="A175" s="92" t="s">
        <v>472</v>
      </c>
      <c r="B175" s="312"/>
      <c r="C175" s="25" t="s">
        <v>141</v>
      </c>
      <c r="D175" s="263"/>
      <c r="E175" s="20"/>
      <c r="F175" s="20"/>
      <c r="G175" s="20"/>
      <c r="H175" s="20"/>
      <c r="I175" s="20"/>
      <c r="J175" s="20"/>
      <c r="K175" s="20"/>
      <c r="L175" s="20"/>
      <c r="M175" s="153"/>
      <c r="N175" s="153"/>
      <c r="O175" s="311"/>
    </row>
    <row r="176" spans="1:15" ht="15" customHeight="1">
      <c r="A176" s="92" t="s">
        <v>473</v>
      </c>
      <c r="B176" s="312"/>
      <c r="C176" s="25" t="s">
        <v>142</v>
      </c>
      <c r="D176" s="263"/>
      <c r="E176" s="20"/>
      <c r="F176" s="20"/>
      <c r="G176" s="20"/>
      <c r="H176" s="20"/>
      <c r="I176" s="20"/>
      <c r="J176" s="20"/>
      <c r="K176" s="20"/>
      <c r="L176" s="20"/>
      <c r="M176" s="153"/>
      <c r="N176" s="153"/>
      <c r="O176" s="311"/>
    </row>
    <row r="177" spans="1:15" ht="15" customHeight="1">
      <c r="A177" s="92" t="s">
        <v>474</v>
      </c>
      <c r="B177" s="312"/>
      <c r="C177" s="25" t="s">
        <v>143</v>
      </c>
      <c r="D177" s="263"/>
      <c r="E177" s="20"/>
      <c r="F177" s="20"/>
      <c r="G177" s="20"/>
      <c r="H177" s="20"/>
      <c r="I177" s="20"/>
      <c r="J177" s="20"/>
      <c r="K177" s="20"/>
      <c r="L177" s="20"/>
      <c r="M177" s="153"/>
      <c r="N177" s="153"/>
      <c r="O177" s="311"/>
    </row>
    <row r="178" spans="1:15" ht="15" customHeight="1">
      <c r="A178" s="92" t="s">
        <v>475</v>
      </c>
      <c r="B178" s="312"/>
      <c r="C178" s="25" t="s">
        <v>145</v>
      </c>
      <c r="D178" s="263"/>
      <c r="E178" s="20"/>
      <c r="F178" s="20"/>
      <c r="G178" s="20"/>
      <c r="H178" s="20"/>
      <c r="I178" s="20"/>
      <c r="J178" s="20"/>
      <c r="K178" s="20"/>
      <c r="L178" s="20"/>
      <c r="M178" s="153"/>
      <c r="N178" s="153"/>
      <c r="O178" s="311"/>
    </row>
    <row r="179" spans="1:15" ht="15" customHeight="1">
      <c r="A179" s="92" t="s">
        <v>476</v>
      </c>
      <c r="B179" s="312"/>
      <c r="C179" s="25" t="s">
        <v>146</v>
      </c>
      <c r="D179" s="263"/>
      <c r="E179" s="20"/>
      <c r="F179" s="20"/>
      <c r="G179" s="20"/>
      <c r="H179" s="20"/>
      <c r="I179" s="20"/>
      <c r="J179" s="20"/>
      <c r="K179" s="20"/>
      <c r="L179" s="20"/>
      <c r="M179" s="153"/>
      <c r="N179" s="153"/>
      <c r="O179" s="311"/>
    </row>
    <row r="180" spans="1:15" ht="15" customHeight="1">
      <c r="A180" s="92" t="s">
        <v>477</v>
      </c>
      <c r="B180" s="312"/>
      <c r="C180" s="25" t="s">
        <v>148</v>
      </c>
      <c r="D180" s="263"/>
      <c r="E180" s="20"/>
      <c r="F180" s="20"/>
      <c r="G180" s="20"/>
      <c r="H180" s="20"/>
      <c r="I180" s="20"/>
      <c r="J180" s="20"/>
      <c r="K180" s="20"/>
      <c r="L180" s="20"/>
      <c r="M180" s="153"/>
      <c r="N180" s="153"/>
      <c r="O180" s="311"/>
    </row>
    <row r="181" spans="1:15" ht="15" customHeight="1">
      <c r="A181" s="92" t="s">
        <v>478</v>
      </c>
      <c r="B181" s="312"/>
      <c r="C181" s="25" t="s">
        <v>150</v>
      </c>
      <c r="D181" s="263"/>
      <c r="E181" s="20"/>
      <c r="F181" s="20"/>
      <c r="G181" s="20"/>
      <c r="H181" s="20"/>
      <c r="I181" s="20"/>
      <c r="J181" s="20"/>
      <c r="K181" s="20"/>
      <c r="L181" s="20"/>
      <c r="M181" s="153"/>
      <c r="N181" s="153"/>
      <c r="O181" s="311"/>
    </row>
    <row r="182" spans="1:15" ht="15" customHeight="1">
      <c r="A182" s="92" t="s">
        <v>479</v>
      </c>
      <c r="B182" s="312"/>
      <c r="C182" s="25" t="s">
        <v>151</v>
      </c>
      <c r="D182" s="263"/>
      <c r="E182" s="20"/>
      <c r="F182" s="20"/>
      <c r="G182" s="20"/>
      <c r="H182" s="20"/>
      <c r="I182" s="20"/>
      <c r="J182" s="20"/>
      <c r="K182" s="20"/>
      <c r="L182" s="20"/>
      <c r="M182" s="153"/>
      <c r="N182" s="153"/>
      <c r="O182" s="311"/>
    </row>
    <row r="183" spans="1:15" ht="15" customHeight="1">
      <c r="B183" s="312"/>
      <c r="C183" s="25" t="s">
        <v>152</v>
      </c>
      <c r="D183" s="263"/>
      <c r="E183" s="20"/>
      <c r="F183" s="20"/>
      <c r="G183" s="20"/>
      <c r="H183" s="20"/>
      <c r="I183" s="20"/>
      <c r="J183" s="20"/>
      <c r="K183" s="20"/>
      <c r="L183" s="20"/>
      <c r="M183" s="153"/>
      <c r="N183" s="153"/>
      <c r="O183" s="311"/>
    </row>
    <row r="184" spans="1:15" ht="15" customHeight="1">
      <c r="A184" s="92" t="s">
        <v>480</v>
      </c>
      <c r="B184" s="312"/>
      <c r="C184" s="25" t="s">
        <v>589</v>
      </c>
      <c r="D184" s="263"/>
      <c r="E184" s="20"/>
      <c r="F184" s="20"/>
      <c r="G184" s="20"/>
      <c r="H184" s="20"/>
      <c r="I184" s="20"/>
      <c r="J184" s="20"/>
      <c r="K184" s="20"/>
      <c r="L184" s="20"/>
      <c r="M184" s="153"/>
      <c r="N184" s="153"/>
      <c r="O184" s="311"/>
    </row>
    <row r="185" spans="1:15" ht="15" customHeight="1">
      <c r="A185" s="154" t="s">
        <v>481</v>
      </c>
      <c r="B185" s="74" t="s">
        <v>273</v>
      </c>
      <c r="C185" s="309"/>
      <c r="D185" s="310"/>
      <c r="E185" s="47"/>
      <c r="F185" s="47"/>
      <c r="G185" s="47"/>
      <c r="H185" s="47"/>
      <c r="I185" s="47"/>
      <c r="J185" s="47"/>
      <c r="K185" s="47"/>
      <c r="L185" s="47"/>
      <c r="M185" s="153"/>
      <c r="N185" s="153"/>
      <c r="O185" s="311"/>
    </row>
    <row r="186" spans="1:15" ht="15" customHeight="1">
      <c r="A186" s="92" t="s">
        <v>482</v>
      </c>
      <c r="B186" s="313" t="s">
        <v>230</v>
      </c>
      <c r="C186" s="25" t="s">
        <v>153</v>
      </c>
      <c r="D186" s="263"/>
      <c r="E186" s="20"/>
      <c r="F186" s="20"/>
      <c r="G186" s="20"/>
      <c r="H186" s="20"/>
      <c r="I186" s="20"/>
      <c r="J186" s="20"/>
      <c r="K186" s="20"/>
      <c r="L186" s="20"/>
      <c r="M186" s="153"/>
      <c r="N186" s="153"/>
      <c r="O186" s="311"/>
    </row>
    <row r="187" spans="1:15" ht="15" customHeight="1">
      <c r="A187" s="92" t="s">
        <v>483</v>
      </c>
      <c r="B187" s="313"/>
      <c r="C187" s="25" t="s">
        <v>154</v>
      </c>
      <c r="D187" s="263"/>
      <c r="E187" s="20"/>
      <c r="F187" s="20"/>
      <c r="G187" s="20"/>
      <c r="H187" s="20"/>
      <c r="I187" s="20"/>
      <c r="J187" s="20"/>
      <c r="K187" s="20"/>
      <c r="L187" s="20"/>
      <c r="M187" s="153"/>
      <c r="N187" s="153"/>
      <c r="O187" s="311"/>
    </row>
    <row r="188" spans="1:15" ht="15" customHeight="1">
      <c r="A188" s="92" t="s">
        <v>484</v>
      </c>
      <c r="B188" s="313"/>
      <c r="C188" s="25" t="s">
        <v>155</v>
      </c>
      <c r="D188" s="263"/>
      <c r="E188" s="20"/>
      <c r="F188" s="20"/>
      <c r="G188" s="20"/>
      <c r="H188" s="20"/>
      <c r="I188" s="20"/>
      <c r="J188" s="20"/>
      <c r="K188" s="20"/>
      <c r="L188" s="20"/>
      <c r="M188" s="153"/>
      <c r="N188" s="153"/>
      <c r="O188" s="311"/>
    </row>
    <row r="189" spans="1:15" ht="15" customHeight="1">
      <c r="A189" s="92" t="s">
        <v>485</v>
      </c>
      <c r="B189" s="313"/>
      <c r="C189" s="25" t="s">
        <v>156</v>
      </c>
      <c r="D189" s="263"/>
      <c r="E189" s="20"/>
      <c r="F189" s="20"/>
      <c r="G189" s="20"/>
      <c r="H189" s="20"/>
      <c r="I189" s="20"/>
      <c r="J189" s="20"/>
      <c r="K189" s="20"/>
      <c r="L189" s="20"/>
      <c r="M189" s="153"/>
      <c r="N189" s="153"/>
      <c r="O189" s="311"/>
    </row>
    <row r="190" spans="1:15" ht="15" customHeight="1">
      <c r="A190" s="92" t="s">
        <v>486</v>
      </c>
      <c r="B190" s="313"/>
      <c r="C190" s="25" t="s">
        <v>157</v>
      </c>
      <c r="D190" s="263"/>
      <c r="E190" s="20"/>
      <c r="F190" s="20"/>
      <c r="G190" s="20"/>
      <c r="H190" s="20"/>
      <c r="I190" s="20"/>
      <c r="J190" s="20"/>
      <c r="K190" s="20"/>
      <c r="L190" s="20"/>
      <c r="M190" s="153"/>
      <c r="N190" s="153"/>
      <c r="O190" s="311"/>
    </row>
    <row r="191" spans="1:15" ht="15" customHeight="1">
      <c r="A191" s="92" t="s">
        <v>487</v>
      </c>
      <c r="B191" s="313"/>
      <c r="C191" s="25" t="s">
        <v>158</v>
      </c>
      <c r="D191" s="263"/>
      <c r="E191" s="20"/>
      <c r="F191" s="20"/>
      <c r="G191" s="20"/>
      <c r="H191" s="20"/>
      <c r="I191" s="20"/>
      <c r="J191" s="20"/>
      <c r="K191" s="20"/>
      <c r="L191" s="20"/>
      <c r="M191" s="153"/>
      <c r="N191" s="153"/>
      <c r="O191" s="311"/>
    </row>
    <row r="192" spans="1:15" ht="15" customHeight="1">
      <c r="A192" s="92" t="s">
        <v>488</v>
      </c>
      <c r="B192" s="313"/>
      <c r="C192" s="25" t="s">
        <v>159</v>
      </c>
      <c r="D192" s="263"/>
      <c r="E192" s="20"/>
      <c r="F192" s="20"/>
      <c r="G192" s="20"/>
      <c r="H192" s="20"/>
      <c r="I192" s="20"/>
      <c r="J192" s="20"/>
      <c r="K192" s="20"/>
      <c r="L192" s="20"/>
      <c r="M192" s="153"/>
      <c r="N192" s="153"/>
      <c r="O192" s="311"/>
    </row>
    <row r="193" spans="1:15" ht="15" customHeight="1">
      <c r="A193" s="92" t="s">
        <v>489</v>
      </c>
      <c r="B193" s="313"/>
      <c r="C193" s="25" t="s">
        <v>160</v>
      </c>
      <c r="D193" s="263"/>
      <c r="E193" s="20"/>
      <c r="F193" s="20"/>
      <c r="G193" s="20"/>
      <c r="H193" s="20"/>
      <c r="I193" s="20"/>
      <c r="J193" s="20"/>
      <c r="K193" s="20"/>
      <c r="L193" s="20"/>
      <c r="M193" s="153"/>
      <c r="N193" s="153"/>
      <c r="O193" s="311"/>
    </row>
    <row r="194" spans="1:15" ht="15" customHeight="1">
      <c r="A194" s="92" t="s">
        <v>490</v>
      </c>
      <c r="B194" s="313"/>
      <c r="C194" s="25" t="s">
        <v>161</v>
      </c>
      <c r="D194" s="263"/>
      <c r="E194" s="20"/>
      <c r="F194" s="20"/>
      <c r="G194" s="20"/>
      <c r="H194" s="20"/>
      <c r="I194" s="20"/>
      <c r="J194" s="20"/>
      <c r="K194" s="20"/>
      <c r="L194" s="20"/>
      <c r="M194" s="153"/>
      <c r="N194" s="153"/>
      <c r="O194" s="311"/>
    </row>
    <row r="195" spans="1:15" ht="15" customHeight="1">
      <c r="A195" s="92" t="s">
        <v>491</v>
      </c>
      <c r="B195" s="313"/>
      <c r="C195" s="25" t="s">
        <v>162</v>
      </c>
      <c r="D195" s="263"/>
      <c r="E195" s="20"/>
      <c r="F195" s="20"/>
      <c r="G195" s="20"/>
      <c r="H195" s="20"/>
      <c r="I195" s="20"/>
      <c r="J195" s="20"/>
      <c r="K195" s="20"/>
      <c r="L195" s="20"/>
      <c r="M195" s="153"/>
      <c r="N195" s="153"/>
      <c r="O195" s="311"/>
    </row>
    <row r="196" spans="1:15" ht="15" customHeight="1">
      <c r="A196" s="92" t="s">
        <v>492</v>
      </c>
      <c r="B196" s="313"/>
      <c r="C196" s="25" t="s">
        <v>163</v>
      </c>
      <c r="D196" s="263"/>
      <c r="E196" s="20"/>
      <c r="F196" s="20"/>
      <c r="G196" s="20"/>
      <c r="H196" s="20"/>
      <c r="I196" s="20"/>
      <c r="J196" s="20"/>
      <c r="K196" s="20"/>
      <c r="L196" s="20"/>
      <c r="M196" s="153"/>
      <c r="N196" s="153"/>
      <c r="O196" s="311"/>
    </row>
    <row r="197" spans="1:15" ht="15" customHeight="1">
      <c r="A197" s="92" t="s">
        <v>493</v>
      </c>
      <c r="B197" s="313"/>
      <c r="C197" s="25" t="s">
        <v>164</v>
      </c>
      <c r="D197" s="263"/>
      <c r="E197" s="20"/>
      <c r="F197" s="20"/>
      <c r="G197" s="20"/>
      <c r="H197" s="20"/>
      <c r="I197" s="20"/>
      <c r="J197" s="20"/>
      <c r="K197" s="20"/>
      <c r="L197" s="20"/>
      <c r="M197" s="153"/>
      <c r="N197" s="153"/>
      <c r="O197" s="311"/>
    </row>
    <row r="198" spans="1:15" ht="15" customHeight="1">
      <c r="A198" s="92" t="s">
        <v>494</v>
      </c>
      <c r="B198" s="313"/>
      <c r="C198" s="25" t="s">
        <v>165</v>
      </c>
      <c r="D198" s="263"/>
      <c r="E198" s="20"/>
      <c r="F198" s="20"/>
      <c r="G198" s="20"/>
      <c r="H198" s="20"/>
      <c r="I198" s="20"/>
      <c r="J198" s="20"/>
      <c r="K198" s="20"/>
      <c r="L198" s="20"/>
      <c r="M198" s="153"/>
      <c r="N198" s="153"/>
      <c r="O198" s="311"/>
    </row>
    <row r="199" spans="1:15" ht="15" customHeight="1">
      <c r="A199" s="92" t="s">
        <v>495</v>
      </c>
      <c r="B199" s="313"/>
      <c r="C199" s="25" t="s">
        <v>166</v>
      </c>
      <c r="D199" s="263"/>
      <c r="E199" s="20"/>
      <c r="F199" s="20"/>
      <c r="G199" s="20"/>
      <c r="H199" s="20"/>
      <c r="I199" s="20"/>
      <c r="J199" s="20"/>
      <c r="K199" s="20"/>
      <c r="L199" s="20"/>
      <c r="M199" s="153"/>
      <c r="N199" s="153"/>
      <c r="O199" s="311"/>
    </row>
    <row r="200" spans="1:15" ht="15" customHeight="1">
      <c r="A200" s="92" t="s">
        <v>496</v>
      </c>
      <c r="B200" s="313"/>
      <c r="C200" s="25" t="s">
        <v>167</v>
      </c>
      <c r="D200" s="263"/>
      <c r="E200" s="20"/>
      <c r="F200" s="20"/>
      <c r="G200" s="20"/>
      <c r="H200" s="20"/>
      <c r="I200" s="20"/>
      <c r="J200" s="20"/>
      <c r="K200" s="20"/>
      <c r="L200" s="20"/>
      <c r="M200" s="153"/>
      <c r="N200" s="153"/>
      <c r="O200" s="311"/>
    </row>
    <row r="201" spans="1:15" ht="15" customHeight="1">
      <c r="A201" s="92" t="s">
        <v>497</v>
      </c>
      <c r="B201" s="313"/>
      <c r="C201" s="25" t="s">
        <v>168</v>
      </c>
      <c r="D201" s="263"/>
      <c r="E201" s="20"/>
      <c r="F201" s="20"/>
      <c r="G201" s="20"/>
      <c r="H201" s="20"/>
      <c r="I201" s="20"/>
      <c r="J201" s="20"/>
      <c r="K201" s="20"/>
      <c r="L201" s="20"/>
      <c r="M201" s="153"/>
      <c r="N201" s="153"/>
      <c r="O201" s="311"/>
    </row>
    <row r="202" spans="1:15" ht="15" customHeight="1">
      <c r="A202" s="92" t="s">
        <v>498</v>
      </c>
      <c r="B202" s="313"/>
      <c r="C202" s="25" t="s">
        <v>169</v>
      </c>
      <c r="D202" s="263"/>
      <c r="E202" s="20"/>
      <c r="F202" s="20"/>
      <c r="G202" s="20"/>
      <c r="H202" s="20"/>
      <c r="I202" s="20"/>
      <c r="J202" s="20"/>
      <c r="K202" s="20"/>
      <c r="L202" s="20"/>
      <c r="M202" s="153"/>
      <c r="N202" s="153"/>
      <c r="O202" s="311"/>
    </row>
    <row r="203" spans="1:15" ht="15" customHeight="1">
      <c r="A203" s="92" t="s">
        <v>499</v>
      </c>
      <c r="B203" s="313"/>
      <c r="C203" s="25" t="s">
        <v>170</v>
      </c>
      <c r="D203" s="263"/>
      <c r="E203" s="20"/>
      <c r="F203" s="20"/>
      <c r="G203" s="20"/>
      <c r="H203" s="20"/>
      <c r="I203" s="20"/>
      <c r="J203" s="20"/>
      <c r="K203" s="20"/>
      <c r="L203" s="20"/>
      <c r="M203" s="153"/>
      <c r="N203" s="153"/>
      <c r="O203" s="311"/>
    </row>
    <row r="204" spans="1:15" ht="15" customHeight="1">
      <c r="A204" s="92" t="s">
        <v>500</v>
      </c>
      <c r="B204" s="313"/>
      <c r="C204" s="25" t="s">
        <v>171</v>
      </c>
      <c r="D204" s="263"/>
      <c r="E204" s="20"/>
      <c r="F204" s="20"/>
      <c r="G204" s="20"/>
      <c r="H204" s="20"/>
      <c r="I204" s="20"/>
      <c r="J204" s="20"/>
      <c r="K204" s="20"/>
      <c r="L204" s="20"/>
      <c r="M204" s="153"/>
      <c r="N204" s="153"/>
      <c r="O204" s="311"/>
    </row>
    <row r="205" spans="1:15" ht="15" customHeight="1">
      <c r="A205" s="92" t="s">
        <v>501</v>
      </c>
      <c r="B205" s="313"/>
      <c r="C205" s="25" t="s">
        <v>172</v>
      </c>
      <c r="D205" s="263"/>
      <c r="E205" s="20"/>
      <c r="F205" s="20"/>
      <c r="G205" s="20"/>
      <c r="H205" s="20"/>
      <c r="I205" s="20"/>
      <c r="J205" s="20"/>
      <c r="K205" s="20"/>
      <c r="L205" s="20"/>
      <c r="M205" s="153"/>
      <c r="N205" s="153"/>
      <c r="O205" s="311"/>
    </row>
    <row r="206" spans="1:15" ht="15" customHeight="1">
      <c r="A206" s="92" t="s">
        <v>502</v>
      </c>
      <c r="B206" s="313"/>
      <c r="C206" s="25" t="s">
        <v>173</v>
      </c>
      <c r="D206" s="263"/>
      <c r="E206" s="20"/>
      <c r="F206" s="20"/>
      <c r="G206" s="20"/>
      <c r="H206" s="20"/>
      <c r="I206" s="20"/>
      <c r="J206" s="20"/>
      <c r="K206" s="20"/>
      <c r="L206" s="20"/>
      <c r="M206" s="153"/>
      <c r="N206" s="153"/>
      <c r="O206" s="311"/>
    </row>
    <row r="207" spans="1:15" ht="15" customHeight="1">
      <c r="A207" s="92" t="s">
        <v>503</v>
      </c>
      <c r="B207" s="313"/>
      <c r="C207" s="25" t="s">
        <v>174</v>
      </c>
      <c r="D207" s="263"/>
      <c r="E207" s="20"/>
      <c r="F207" s="20"/>
      <c r="G207" s="20"/>
      <c r="H207" s="20"/>
      <c r="I207" s="20"/>
      <c r="J207" s="20"/>
      <c r="K207" s="20"/>
      <c r="L207" s="20"/>
      <c r="M207" s="153"/>
      <c r="N207" s="153"/>
      <c r="O207" s="311"/>
    </row>
    <row r="208" spans="1:15" ht="15" customHeight="1">
      <c r="A208" s="92" t="s">
        <v>504</v>
      </c>
      <c r="B208" s="313"/>
      <c r="C208" s="25" t="s">
        <v>175</v>
      </c>
      <c r="D208" s="263"/>
      <c r="E208" s="20"/>
      <c r="F208" s="20"/>
      <c r="G208" s="20"/>
      <c r="H208" s="20"/>
      <c r="I208" s="20"/>
      <c r="J208" s="20"/>
      <c r="K208" s="20"/>
      <c r="L208" s="20"/>
      <c r="M208" s="153"/>
      <c r="N208" s="153"/>
      <c r="O208" s="311"/>
    </row>
    <row r="209" spans="1:15" ht="15" customHeight="1">
      <c r="A209" s="92" t="s">
        <v>505</v>
      </c>
      <c r="B209" s="313"/>
      <c r="C209" s="25" t="s">
        <v>176</v>
      </c>
      <c r="D209" s="263"/>
      <c r="E209" s="20"/>
      <c r="F209" s="20"/>
      <c r="G209" s="20"/>
      <c r="H209" s="20"/>
      <c r="I209" s="20"/>
      <c r="J209" s="20"/>
      <c r="K209" s="20"/>
      <c r="L209" s="20"/>
      <c r="M209" s="153"/>
      <c r="N209" s="153"/>
      <c r="O209" s="311"/>
    </row>
    <row r="210" spans="1:15" ht="15" customHeight="1">
      <c r="A210" s="92" t="s">
        <v>506</v>
      </c>
      <c r="B210" s="313"/>
      <c r="C210" s="25" t="s">
        <v>177</v>
      </c>
      <c r="D210" s="263"/>
      <c r="E210" s="20"/>
      <c r="F210" s="20"/>
      <c r="G210" s="20"/>
      <c r="H210" s="20"/>
      <c r="I210" s="20"/>
      <c r="J210" s="20"/>
      <c r="K210" s="20"/>
      <c r="L210" s="20"/>
      <c r="M210" s="153"/>
      <c r="N210" s="153"/>
      <c r="O210" s="311"/>
    </row>
    <row r="211" spans="1:15" ht="15" customHeight="1">
      <c r="A211" s="92" t="s">
        <v>507</v>
      </c>
      <c r="B211" s="313"/>
      <c r="C211" s="25" t="s">
        <v>178</v>
      </c>
      <c r="D211" s="263"/>
      <c r="E211" s="20"/>
      <c r="F211" s="20"/>
      <c r="G211" s="20"/>
      <c r="H211" s="20"/>
      <c r="I211" s="20"/>
      <c r="J211" s="20"/>
      <c r="K211" s="20"/>
      <c r="L211" s="20"/>
      <c r="M211" s="153"/>
      <c r="N211" s="153"/>
      <c r="O211" s="311"/>
    </row>
    <row r="212" spans="1:15" ht="15" customHeight="1">
      <c r="A212" s="92" t="s">
        <v>508</v>
      </c>
      <c r="B212" s="313"/>
      <c r="C212" s="25" t="s">
        <v>179</v>
      </c>
      <c r="D212" s="263"/>
      <c r="E212" s="20"/>
      <c r="F212" s="20"/>
      <c r="G212" s="20"/>
      <c r="H212" s="20"/>
      <c r="I212" s="20"/>
      <c r="J212" s="20"/>
      <c r="K212" s="20"/>
      <c r="L212" s="20"/>
      <c r="M212" s="153"/>
      <c r="N212" s="153"/>
      <c r="O212" s="311"/>
    </row>
    <row r="213" spans="1:15" ht="15" customHeight="1">
      <c r="A213" s="92" t="s">
        <v>509</v>
      </c>
      <c r="B213" s="313"/>
      <c r="C213" s="25" t="s">
        <v>180</v>
      </c>
      <c r="D213" s="263"/>
      <c r="E213" s="20"/>
      <c r="F213" s="20"/>
      <c r="G213" s="20"/>
      <c r="H213" s="20"/>
      <c r="I213" s="20"/>
      <c r="J213" s="20"/>
      <c r="K213" s="20"/>
      <c r="L213" s="20"/>
      <c r="M213" s="153"/>
      <c r="N213" s="153"/>
      <c r="O213" s="311"/>
    </row>
    <row r="214" spans="1:15" ht="15" customHeight="1">
      <c r="A214" s="92" t="s">
        <v>510</v>
      </c>
      <c r="B214" s="313"/>
      <c r="C214" s="25" t="s">
        <v>181</v>
      </c>
      <c r="D214" s="263"/>
      <c r="E214" s="20"/>
      <c r="F214" s="20"/>
      <c r="G214" s="20"/>
      <c r="H214" s="20"/>
      <c r="I214" s="20"/>
      <c r="J214" s="20"/>
      <c r="K214" s="20"/>
      <c r="L214" s="20"/>
      <c r="M214" s="153"/>
      <c r="N214" s="153"/>
      <c r="O214" s="311"/>
    </row>
    <row r="215" spans="1:15" ht="15" customHeight="1">
      <c r="A215" s="92" t="s">
        <v>511</v>
      </c>
      <c r="B215" s="313"/>
      <c r="C215" s="25" t="s">
        <v>182</v>
      </c>
      <c r="D215" s="263"/>
      <c r="E215" s="20"/>
      <c r="F215" s="20"/>
      <c r="G215" s="20"/>
      <c r="H215" s="20"/>
      <c r="I215" s="20"/>
      <c r="J215" s="20"/>
      <c r="K215" s="20"/>
      <c r="L215" s="20"/>
      <c r="M215" s="153"/>
      <c r="N215" s="153"/>
      <c r="O215" s="311"/>
    </row>
    <row r="216" spans="1:15" ht="15" customHeight="1">
      <c r="A216" s="154" t="s">
        <v>512</v>
      </c>
      <c r="B216" s="74" t="s">
        <v>273</v>
      </c>
      <c r="C216" s="309"/>
      <c r="D216" s="310"/>
      <c r="E216" s="47"/>
      <c r="F216" s="47"/>
      <c r="G216" s="47"/>
      <c r="H216" s="47"/>
      <c r="I216" s="47"/>
      <c r="J216" s="47"/>
      <c r="K216" s="47"/>
      <c r="L216" s="47"/>
      <c r="M216" s="153"/>
      <c r="N216" s="153"/>
      <c r="O216" s="311"/>
    </row>
    <row r="217" spans="1:15" ht="15" customHeight="1">
      <c r="A217" s="92" t="s">
        <v>513</v>
      </c>
      <c r="B217" s="313" t="s">
        <v>231</v>
      </c>
      <c r="C217" s="25" t="s">
        <v>183</v>
      </c>
      <c r="D217" s="263"/>
      <c r="E217" s="20"/>
      <c r="F217" s="20"/>
      <c r="G217" s="20"/>
      <c r="H217" s="20"/>
      <c r="I217" s="20"/>
      <c r="J217" s="20"/>
      <c r="K217" s="20"/>
      <c r="L217" s="20"/>
      <c r="M217" s="153"/>
      <c r="N217" s="153"/>
      <c r="O217" s="311"/>
    </row>
    <row r="218" spans="1:15" ht="15" customHeight="1">
      <c r="A218" s="92" t="s">
        <v>514</v>
      </c>
      <c r="B218" s="313"/>
      <c r="C218" s="25" t="s">
        <v>184</v>
      </c>
      <c r="D218" s="263"/>
      <c r="E218" s="20"/>
      <c r="F218" s="20"/>
      <c r="G218" s="20"/>
      <c r="H218" s="20"/>
      <c r="I218" s="20"/>
      <c r="J218" s="20"/>
      <c r="K218" s="20"/>
      <c r="L218" s="20"/>
      <c r="M218" s="153"/>
      <c r="N218" s="153"/>
      <c r="O218" s="311"/>
    </row>
    <row r="219" spans="1:15" ht="15" customHeight="1">
      <c r="A219" s="92" t="s">
        <v>515</v>
      </c>
      <c r="B219" s="313"/>
      <c r="C219" s="25" t="s">
        <v>185</v>
      </c>
      <c r="D219" s="263"/>
      <c r="E219" s="20"/>
      <c r="F219" s="20"/>
      <c r="G219" s="20"/>
      <c r="H219" s="20"/>
      <c r="I219" s="20"/>
      <c r="J219" s="20"/>
      <c r="K219" s="20"/>
      <c r="L219" s="20"/>
      <c r="M219" s="153"/>
      <c r="N219" s="153"/>
      <c r="O219" s="311"/>
    </row>
    <row r="220" spans="1:15" ht="15" customHeight="1">
      <c r="A220" s="92" t="s">
        <v>516</v>
      </c>
      <c r="B220" s="313"/>
      <c r="C220" s="25" t="s">
        <v>186</v>
      </c>
      <c r="D220" s="263"/>
      <c r="E220" s="20"/>
      <c r="F220" s="20"/>
      <c r="G220" s="20"/>
      <c r="H220" s="20"/>
      <c r="I220" s="20"/>
      <c r="J220" s="20"/>
      <c r="K220" s="20"/>
      <c r="L220" s="20"/>
      <c r="M220" s="153"/>
      <c r="N220" s="153"/>
      <c r="O220" s="311"/>
    </row>
    <row r="221" spans="1:15" ht="15" customHeight="1">
      <c r="A221" s="92" t="s">
        <v>517</v>
      </c>
      <c r="B221" s="313"/>
      <c r="C221" s="25" t="s">
        <v>187</v>
      </c>
      <c r="D221" s="263"/>
      <c r="E221" s="20"/>
      <c r="F221" s="20"/>
      <c r="G221" s="20"/>
      <c r="H221" s="20"/>
      <c r="I221" s="20"/>
      <c r="J221" s="20"/>
      <c r="K221" s="20"/>
      <c r="L221" s="20"/>
      <c r="M221" s="153"/>
      <c r="N221" s="153"/>
      <c r="O221" s="311"/>
    </row>
    <row r="222" spans="1:15" ht="15" customHeight="1">
      <c r="A222" s="92" t="s">
        <v>518</v>
      </c>
      <c r="B222" s="313"/>
      <c r="C222" s="25" t="s">
        <v>197</v>
      </c>
      <c r="D222" s="263"/>
      <c r="E222" s="20"/>
      <c r="F222" s="20"/>
      <c r="G222" s="20"/>
      <c r="H222" s="20"/>
      <c r="I222" s="20"/>
      <c r="J222" s="20"/>
      <c r="K222" s="20"/>
      <c r="L222" s="20"/>
      <c r="M222" s="153"/>
      <c r="N222" s="153"/>
      <c r="O222" s="311"/>
    </row>
    <row r="223" spans="1:15" ht="15" customHeight="1">
      <c r="A223" s="92" t="s">
        <v>519</v>
      </c>
      <c r="B223" s="313"/>
      <c r="C223" s="25" t="s">
        <v>188</v>
      </c>
      <c r="D223" s="263"/>
      <c r="E223" s="20"/>
      <c r="F223" s="20"/>
      <c r="G223" s="20"/>
      <c r="H223" s="20"/>
      <c r="I223" s="20"/>
      <c r="J223" s="20"/>
      <c r="K223" s="20"/>
      <c r="L223" s="20"/>
      <c r="M223" s="153"/>
      <c r="N223" s="153"/>
      <c r="O223" s="311"/>
    </row>
    <row r="224" spans="1:15" ht="15" customHeight="1">
      <c r="A224" s="92" t="s">
        <v>520</v>
      </c>
      <c r="B224" s="313"/>
      <c r="C224" s="25" t="s">
        <v>189</v>
      </c>
      <c r="D224" s="263"/>
      <c r="E224" s="20"/>
      <c r="F224" s="20"/>
      <c r="G224" s="20"/>
      <c r="H224" s="20"/>
      <c r="I224" s="20"/>
      <c r="J224" s="20"/>
      <c r="K224" s="20"/>
      <c r="L224" s="20"/>
      <c r="M224" s="153"/>
      <c r="N224" s="153"/>
      <c r="O224" s="311"/>
    </row>
    <row r="225" spans="1:15" ht="15" customHeight="1">
      <c r="A225" s="92" t="s">
        <v>521</v>
      </c>
      <c r="B225" s="313"/>
      <c r="C225" s="25" t="s">
        <v>190</v>
      </c>
      <c r="D225" s="263"/>
      <c r="E225" s="20"/>
      <c r="F225" s="20"/>
      <c r="G225" s="20"/>
      <c r="H225" s="20"/>
      <c r="I225" s="20"/>
      <c r="J225" s="20"/>
      <c r="K225" s="20"/>
      <c r="L225" s="20"/>
      <c r="M225" s="153"/>
      <c r="N225" s="153"/>
      <c r="O225" s="311"/>
    </row>
    <row r="226" spans="1:15" ht="15" customHeight="1">
      <c r="A226" s="92" t="s">
        <v>522</v>
      </c>
      <c r="B226" s="313"/>
      <c r="C226" s="25" t="s">
        <v>191</v>
      </c>
      <c r="D226" s="263"/>
      <c r="E226" s="20"/>
      <c r="F226" s="20"/>
      <c r="G226" s="20"/>
      <c r="H226" s="20"/>
      <c r="I226" s="20"/>
      <c r="J226" s="20"/>
      <c r="K226" s="20"/>
      <c r="L226" s="20"/>
      <c r="M226" s="153"/>
      <c r="N226" s="153"/>
      <c r="O226" s="311"/>
    </row>
    <row r="227" spans="1:15" ht="15" customHeight="1">
      <c r="A227" s="92" t="s">
        <v>523</v>
      </c>
      <c r="B227" s="313"/>
      <c r="C227" s="25" t="s">
        <v>192</v>
      </c>
      <c r="D227" s="263"/>
      <c r="E227" s="20"/>
      <c r="F227" s="20"/>
      <c r="G227" s="20"/>
      <c r="H227" s="20"/>
      <c r="I227" s="20"/>
      <c r="J227" s="20"/>
      <c r="K227" s="20"/>
      <c r="L227" s="20"/>
      <c r="M227" s="153"/>
      <c r="N227" s="153"/>
      <c r="O227" s="311"/>
    </row>
    <row r="228" spans="1:15" ht="15" customHeight="1">
      <c r="A228" s="92" t="s">
        <v>524</v>
      </c>
      <c r="B228" s="313"/>
      <c r="C228" s="25" t="s">
        <v>193</v>
      </c>
      <c r="D228" s="263"/>
      <c r="E228" s="20"/>
      <c r="F228" s="20"/>
      <c r="G228" s="20"/>
      <c r="H228" s="20"/>
      <c r="I228" s="20"/>
      <c r="J228" s="20"/>
      <c r="K228" s="20"/>
      <c r="L228" s="20"/>
      <c r="M228" s="153"/>
      <c r="N228" s="153"/>
      <c r="O228" s="311"/>
    </row>
    <row r="229" spans="1:15" ht="15" customHeight="1">
      <c r="A229" s="92" t="s">
        <v>525</v>
      </c>
      <c r="B229" s="313"/>
      <c r="C229" s="25" t="s">
        <v>194</v>
      </c>
      <c r="D229" s="263"/>
      <c r="E229" s="20"/>
      <c r="F229" s="20"/>
      <c r="G229" s="20"/>
      <c r="H229" s="20"/>
      <c r="I229" s="20"/>
      <c r="J229" s="20"/>
      <c r="K229" s="20"/>
      <c r="L229" s="20"/>
      <c r="M229" s="153"/>
      <c r="N229" s="153"/>
      <c r="O229" s="311"/>
    </row>
    <row r="230" spans="1:15" ht="15" customHeight="1">
      <c r="A230" s="92" t="s">
        <v>526</v>
      </c>
      <c r="B230" s="313"/>
      <c r="C230" s="25" t="s">
        <v>195</v>
      </c>
      <c r="D230" s="263"/>
      <c r="E230" s="20"/>
      <c r="F230" s="20"/>
      <c r="G230" s="20"/>
      <c r="H230" s="20"/>
      <c r="I230" s="20"/>
      <c r="J230" s="20"/>
      <c r="K230" s="20"/>
      <c r="L230" s="20"/>
      <c r="M230" s="153"/>
      <c r="N230" s="153"/>
      <c r="O230" s="311"/>
    </row>
    <row r="231" spans="1:15" ht="15" customHeight="1">
      <c r="A231" s="92" t="s">
        <v>527</v>
      </c>
      <c r="B231" s="313"/>
      <c r="C231" s="25" t="s">
        <v>196</v>
      </c>
      <c r="D231" s="263"/>
      <c r="E231" s="20"/>
      <c r="F231" s="20"/>
      <c r="G231" s="20"/>
      <c r="H231" s="20"/>
      <c r="I231" s="20"/>
      <c r="J231" s="20"/>
      <c r="K231" s="20"/>
      <c r="L231" s="20"/>
      <c r="M231" s="153"/>
      <c r="N231" s="153"/>
      <c r="O231" s="311"/>
    </row>
    <row r="232" spans="1:15" ht="15" customHeight="1">
      <c r="A232" s="154" t="s">
        <v>528</v>
      </c>
      <c r="B232" s="74" t="s">
        <v>273</v>
      </c>
      <c r="C232" s="309"/>
      <c r="D232" s="310"/>
      <c r="E232" s="47"/>
      <c r="F232" s="47"/>
      <c r="G232" s="47"/>
      <c r="H232" s="47"/>
      <c r="I232" s="47"/>
      <c r="J232" s="47"/>
      <c r="K232" s="47"/>
      <c r="L232" s="47"/>
      <c r="M232" s="153"/>
      <c r="N232" s="153"/>
      <c r="O232" s="311"/>
    </row>
    <row r="233" spans="1:15" ht="15" customHeight="1">
      <c r="A233" s="92" t="s">
        <v>529</v>
      </c>
      <c r="B233" s="313" t="s">
        <v>232</v>
      </c>
      <c r="C233" s="25" t="s">
        <v>198</v>
      </c>
      <c r="D233" s="263"/>
      <c r="E233" s="20"/>
      <c r="F233" s="20"/>
      <c r="G233" s="20"/>
      <c r="H233" s="20"/>
      <c r="I233" s="20"/>
      <c r="J233" s="20"/>
      <c r="K233" s="20"/>
      <c r="L233" s="20"/>
      <c r="M233" s="153"/>
      <c r="N233" s="153"/>
      <c r="O233" s="311"/>
    </row>
    <row r="234" spans="1:15" ht="15" customHeight="1">
      <c r="A234" s="92" t="s">
        <v>530</v>
      </c>
      <c r="B234" s="313"/>
      <c r="C234" s="25" t="s">
        <v>199</v>
      </c>
      <c r="D234" s="263"/>
      <c r="E234" s="20"/>
      <c r="F234" s="20"/>
      <c r="G234" s="20"/>
      <c r="H234" s="20"/>
      <c r="I234" s="20"/>
      <c r="J234" s="20"/>
      <c r="K234" s="20"/>
      <c r="L234" s="20"/>
      <c r="M234" s="153"/>
      <c r="N234" s="153"/>
      <c r="O234" s="311"/>
    </row>
    <row r="235" spans="1:15" ht="15" customHeight="1">
      <c r="A235" s="92" t="s">
        <v>531</v>
      </c>
      <c r="B235" s="313"/>
      <c r="C235" s="25" t="s">
        <v>200</v>
      </c>
      <c r="D235" s="263"/>
      <c r="E235" s="20"/>
      <c r="F235" s="20"/>
      <c r="G235" s="20"/>
      <c r="H235" s="20"/>
      <c r="I235" s="20"/>
      <c r="J235" s="20"/>
      <c r="K235" s="20"/>
      <c r="L235" s="20"/>
      <c r="M235" s="153"/>
      <c r="N235" s="153"/>
      <c r="O235" s="311"/>
    </row>
    <row r="236" spans="1:15" ht="15" customHeight="1">
      <c r="A236" s="92" t="s">
        <v>532</v>
      </c>
      <c r="B236" s="313"/>
      <c r="C236" s="25" t="s">
        <v>201</v>
      </c>
      <c r="D236" s="263"/>
      <c r="E236" s="20"/>
      <c r="F236" s="20"/>
      <c r="G236" s="20"/>
      <c r="H236" s="20"/>
      <c r="I236" s="20"/>
      <c r="J236" s="20"/>
      <c r="K236" s="20"/>
      <c r="L236" s="20"/>
      <c r="M236" s="153"/>
      <c r="N236" s="153"/>
      <c r="O236" s="311"/>
    </row>
    <row r="237" spans="1:15" ht="15" customHeight="1">
      <c r="A237" s="92" t="s">
        <v>533</v>
      </c>
      <c r="B237" s="313"/>
      <c r="C237" s="25" t="s">
        <v>203</v>
      </c>
      <c r="D237" s="263"/>
      <c r="E237" s="20"/>
      <c r="F237" s="20"/>
      <c r="G237" s="20"/>
      <c r="H237" s="20"/>
      <c r="I237" s="20"/>
      <c r="J237" s="20"/>
      <c r="K237" s="20"/>
      <c r="L237" s="20"/>
      <c r="M237" s="153"/>
      <c r="N237" s="153"/>
      <c r="O237" s="311"/>
    </row>
    <row r="238" spans="1:15" ht="15" customHeight="1">
      <c r="A238" s="92" t="s">
        <v>534</v>
      </c>
      <c r="B238" s="313"/>
      <c r="C238" s="25" t="s">
        <v>202</v>
      </c>
      <c r="D238" s="263"/>
      <c r="E238" s="20"/>
      <c r="F238" s="20"/>
      <c r="G238" s="20"/>
      <c r="H238" s="20"/>
      <c r="I238" s="20"/>
      <c r="J238" s="20"/>
      <c r="K238" s="20"/>
      <c r="L238" s="20"/>
      <c r="M238" s="153"/>
      <c r="N238" s="153"/>
      <c r="O238" s="311"/>
    </row>
    <row r="239" spans="1:15" ht="15" customHeight="1">
      <c r="A239" s="92" t="s">
        <v>535</v>
      </c>
      <c r="B239" s="313"/>
      <c r="C239" s="25" t="s">
        <v>204</v>
      </c>
      <c r="D239" s="263"/>
      <c r="E239" s="20"/>
      <c r="F239" s="20"/>
      <c r="G239" s="20"/>
      <c r="H239" s="20"/>
      <c r="I239" s="20"/>
      <c r="J239" s="20"/>
      <c r="K239" s="20"/>
      <c r="L239" s="20"/>
      <c r="M239" s="153"/>
      <c r="N239" s="153"/>
      <c r="O239" s="311"/>
    </row>
    <row r="240" spans="1:15" ht="15" customHeight="1">
      <c r="A240" s="92" t="s">
        <v>536</v>
      </c>
      <c r="B240" s="313"/>
      <c r="C240" s="25" t="s">
        <v>205</v>
      </c>
      <c r="D240" s="263"/>
      <c r="E240" s="20"/>
      <c r="F240" s="20"/>
      <c r="G240" s="20"/>
      <c r="H240" s="20"/>
      <c r="I240" s="20"/>
      <c r="J240" s="20"/>
      <c r="K240" s="20"/>
      <c r="L240" s="20"/>
      <c r="M240" s="153"/>
      <c r="N240" s="153"/>
      <c r="O240" s="311"/>
    </row>
    <row r="241" spans="1:15" ht="15" customHeight="1">
      <c r="A241" s="92" t="s">
        <v>537</v>
      </c>
      <c r="B241" s="313"/>
      <c r="C241" s="25" t="s">
        <v>206</v>
      </c>
      <c r="D241" s="263"/>
      <c r="E241" s="20"/>
      <c r="F241" s="20"/>
      <c r="G241" s="20"/>
      <c r="H241" s="20"/>
      <c r="I241" s="20"/>
      <c r="J241" s="20"/>
      <c r="K241" s="20"/>
      <c r="L241" s="20"/>
      <c r="M241" s="153"/>
      <c r="N241" s="153"/>
      <c r="O241" s="311"/>
    </row>
    <row r="242" spans="1:15" ht="15" customHeight="1">
      <c r="A242" s="92" t="s">
        <v>538</v>
      </c>
      <c r="B242" s="313"/>
      <c r="C242" s="25" t="s">
        <v>207</v>
      </c>
      <c r="D242" s="263"/>
      <c r="E242" s="20"/>
      <c r="F242" s="20"/>
      <c r="G242" s="20"/>
      <c r="H242" s="20"/>
      <c r="I242" s="20"/>
      <c r="J242" s="20"/>
      <c r="K242" s="20"/>
      <c r="L242" s="20"/>
      <c r="M242" s="153"/>
      <c r="N242" s="153"/>
      <c r="O242" s="311"/>
    </row>
    <row r="243" spans="1:15" ht="15" customHeight="1">
      <c r="A243" s="92" t="s">
        <v>539</v>
      </c>
      <c r="B243" s="313"/>
      <c r="C243" s="25" t="s">
        <v>208</v>
      </c>
      <c r="D243" s="263"/>
      <c r="E243" s="20"/>
      <c r="F243" s="20"/>
      <c r="G243" s="20"/>
      <c r="H243" s="20"/>
      <c r="I243" s="20"/>
      <c r="J243" s="20"/>
      <c r="K243" s="20"/>
      <c r="L243" s="20"/>
      <c r="M243" s="153"/>
      <c r="N243" s="153"/>
      <c r="O243" s="311"/>
    </row>
    <row r="244" spans="1:15" ht="15" customHeight="1">
      <c r="A244" s="92" t="s">
        <v>540</v>
      </c>
      <c r="B244" s="313"/>
      <c r="C244" s="25" t="s">
        <v>209</v>
      </c>
      <c r="D244" s="263"/>
      <c r="E244" s="20"/>
      <c r="F244" s="20"/>
      <c r="G244" s="20"/>
      <c r="H244" s="20"/>
      <c r="I244" s="20"/>
      <c r="J244" s="20"/>
      <c r="K244" s="20"/>
      <c r="L244" s="20"/>
      <c r="M244" s="153"/>
      <c r="N244" s="153"/>
      <c r="O244" s="311"/>
    </row>
    <row r="245" spans="1:15" ht="15" customHeight="1">
      <c r="A245" s="92" t="s">
        <v>541</v>
      </c>
      <c r="B245" s="313"/>
      <c r="C245" s="25" t="s">
        <v>210</v>
      </c>
      <c r="D245" s="263"/>
      <c r="E245" s="20"/>
      <c r="F245" s="20"/>
      <c r="G245" s="20"/>
      <c r="H245" s="20"/>
      <c r="I245" s="20"/>
      <c r="J245" s="20"/>
      <c r="K245" s="20"/>
      <c r="L245" s="20"/>
      <c r="M245" s="153"/>
      <c r="N245" s="153"/>
      <c r="O245" s="311"/>
    </row>
    <row r="246" spans="1:15" ht="15" customHeight="1">
      <c r="A246" s="92" t="s">
        <v>542</v>
      </c>
      <c r="B246" s="313"/>
      <c r="C246" s="25" t="s">
        <v>211</v>
      </c>
      <c r="D246" s="263"/>
      <c r="E246" s="20"/>
      <c r="F246" s="20"/>
      <c r="G246" s="20"/>
      <c r="H246" s="20"/>
      <c r="I246" s="20"/>
      <c r="J246" s="20"/>
      <c r="K246" s="20"/>
      <c r="L246" s="20"/>
      <c r="M246" s="153"/>
      <c r="N246" s="153"/>
      <c r="O246" s="311"/>
    </row>
    <row r="247" spans="1:15" ht="15" customHeight="1">
      <c r="A247" s="92" t="s">
        <v>543</v>
      </c>
      <c r="B247" s="313"/>
      <c r="C247" s="25" t="s">
        <v>212</v>
      </c>
      <c r="D247" s="263"/>
      <c r="E247" s="20"/>
      <c r="F247" s="20"/>
      <c r="G247" s="20"/>
      <c r="H247" s="20"/>
      <c r="I247" s="20"/>
      <c r="J247" s="20"/>
      <c r="K247" s="20"/>
      <c r="L247" s="20"/>
      <c r="M247" s="153"/>
      <c r="N247" s="153"/>
      <c r="O247" s="311"/>
    </row>
    <row r="248" spans="1:15" ht="15" customHeight="1">
      <c r="A248" s="92" t="s">
        <v>544</v>
      </c>
      <c r="B248" s="313"/>
      <c r="C248" s="25" t="s">
        <v>213</v>
      </c>
      <c r="D248" s="263"/>
      <c r="E248" s="20"/>
      <c r="F248" s="20"/>
      <c r="G248" s="20"/>
      <c r="H248" s="20"/>
      <c r="I248" s="20"/>
      <c r="J248" s="20"/>
      <c r="K248" s="20"/>
      <c r="L248" s="20"/>
      <c r="M248" s="153"/>
      <c r="N248" s="153"/>
      <c r="O248" s="311"/>
    </row>
    <row r="249" spans="1:15" ht="15" customHeight="1">
      <c r="A249" s="92" t="s">
        <v>545</v>
      </c>
      <c r="B249" s="313"/>
      <c r="C249" s="25" t="s">
        <v>214</v>
      </c>
      <c r="D249" s="263"/>
      <c r="E249" s="20"/>
      <c r="F249" s="20"/>
      <c r="G249" s="20"/>
      <c r="H249" s="20"/>
      <c r="I249" s="20"/>
      <c r="J249" s="20"/>
      <c r="K249" s="20"/>
      <c r="L249" s="20"/>
      <c r="M249" s="153"/>
      <c r="N249" s="153"/>
      <c r="O249" s="311"/>
    </row>
    <row r="250" spans="1:15" ht="15" customHeight="1">
      <c r="A250" s="154" t="s">
        <v>546</v>
      </c>
      <c r="B250" s="74" t="s">
        <v>273</v>
      </c>
      <c r="C250" s="309"/>
      <c r="D250" s="310"/>
      <c r="E250" s="47"/>
      <c r="F250" s="47"/>
      <c r="G250" s="47"/>
      <c r="H250" s="47"/>
      <c r="I250" s="47"/>
      <c r="J250" s="47"/>
      <c r="K250" s="47"/>
      <c r="L250" s="47"/>
      <c r="M250" s="153"/>
      <c r="N250" s="153"/>
      <c r="O250" s="311"/>
    </row>
    <row r="251" spans="1:15" ht="15" customHeight="1">
      <c r="A251" s="92" t="s">
        <v>547</v>
      </c>
      <c r="B251" s="313" t="s">
        <v>233</v>
      </c>
      <c r="C251" s="25" t="s">
        <v>1</v>
      </c>
      <c r="D251" s="263"/>
      <c r="E251" s="20"/>
      <c r="F251" s="20"/>
      <c r="G251" s="20"/>
      <c r="H251" s="20"/>
      <c r="I251" s="20"/>
      <c r="J251" s="20"/>
      <c r="K251" s="20"/>
      <c r="L251" s="20"/>
      <c r="M251" s="153"/>
      <c r="N251" s="153"/>
      <c r="O251" s="311"/>
    </row>
    <row r="252" spans="1:15" ht="15" customHeight="1">
      <c r="A252" s="92" t="s">
        <v>548</v>
      </c>
      <c r="B252" s="313"/>
      <c r="C252" s="25" t="s">
        <v>215</v>
      </c>
      <c r="D252" s="263"/>
      <c r="E252" s="20"/>
      <c r="F252" s="20"/>
      <c r="G252" s="20"/>
      <c r="H252" s="20"/>
      <c r="I252" s="20"/>
      <c r="J252" s="20"/>
      <c r="K252" s="20"/>
      <c r="L252" s="20"/>
      <c r="M252" s="153"/>
      <c r="N252" s="153"/>
      <c r="O252" s="311"/>
    </row>
    <row r="253" spans="1:15" ht="15" customHeight="1" thickBot="1">
      <c r="A253" s="92" t="s">
        <v>549</v>
      </c>
      <c r="B253" s="314"/>
      <c r="C253" s="27" t="s">
        <v>295</v>
      </c>
      <c r="D253" s="315"/>
      <c r="E253" s="29"/>
      <c r="F253" s="29"/>
      <c r="G253" s="29"/>
      <c r="H253" s="29"/>
      <c r="I253" s="29"/>
      <c r="J253" s="29"/>
      <c r="K253" s="29"/>
      <c r="L253" s="29"/>
      <c r="M253" s="223"/>
      <c r="N253" s="223"/>
      <c r="O253" s="316"/>
    </row>
  </sheetData>
  <mergeCells count="12">
    <mergeCell ref="B1:O1"/>
    <mergeCell ref="B16:B18"/>
    <mergeCell ref="C16:C18"/>
    <mergeCell ref="D16:O16"/>
    <mergeCell ref="D17:D18"/>
    <mergeCell ref="E17:E18"/>
    <mergeCell ref="M17:O17"/>
    <mergeCell ref="F11:F13"/>
    <mergeCell ref="F17:J17"/>
    <mergeCell ref="K17:L17"/>
    <mergeCell ref="F4:F8"/>
    <mergeCell ref="F9:F10"/>
  </mergeCells>
  <phoneticPr fontId="23" type="noConversion"/>
  <pageMargins left="0.7" right="0.7" top="0.75" bottom="0.75" header="0.3" footer="0.3"/>
  <pageSetup paperSize="9" scale="97" orientation="portrait" horizontalDpi="4294967293" r:id="rId1"/>
</worksheet>
</file>

<file path=xl/worksheets/sheet14.xml><?xml version="1.0" encoding="utf-8"?>
<worksheet xmlns="http://schemas.openxmlformats.org/spreadsheetml/2006/main" xmlns:r="http://schemas.openxmlformats.org/officeDocument/2006/relationships">
  <dimension ref="A1:Y62"/>
  <sheetViews>
    <sheetView topLeftCell="B22" zoomScaleNormal="100" workbookViewId="0">
      <selection activeCell="B18" sqref="B18"/>
    </sheetView>
  </sheetViews>
  <sheetFormatPr defaultRowHeight="11.25"/>
  <cols>
    <col min="1" max="1" width="6.75" style="92" hidden="1" customWidth="1"/>
    <col min="2" max="2" width="12.5" style="16" customWidth="1"/>
    <col min="3" max="3" width="30.5" style="16" customWidth="1"/>
    <col min="4" max="5" width="7.625" style="16" customWidth="1"/>
    <col min="6" max="7" width="7.625" style="121" customWidth="1"/>
    <col min="8" max="25" width="7.625" style="16" customWidth="1"/>
    <col min="26" max="45" width="5" style="16" customWidth="1"/>
    <col min="46" max="16384" width="9" style="16"/>
  </cols>
  <sheetData>
    <row r="1" spans="2:25" ht="20.25">
      <c r="B1" s="859" t="s">
        <v>591</v>
      </c>
      <c r="C1" s="859"/>
      <c r="D1" s="859"/>
      <c r="E1" s="859"/>
      <c r="F1" s="859"/>
      <c r="G1" s="859"/>
      <c r="H1" s="859"/>
      <c r="I1" s="859"/>
      <c r="J1" s="859"/>
      <c r="K1" s="859"/>
      <c r="L1" s="859"/>
      <c r="M1" s="859"/>
      <c r="N1" s="859"/>
      <c r="O1" s="859"/>
      <c r="P1" s="859"/>
      <c r="Q1" s="859"/>
      <c r="R1" s="859"/>
      <c r="S1" s="859"/>
      <c r="T1" s="859"/>
      <c r="U1" s="859"/>
      <c r="V1" s="859"/>
      <c r="W1" s="859"/>
      <c r="X1" s="859"/>
      <c r="Y1" s="859"/>
    </row>
    <row r="2" spans="2:25">
      <c r="F2" s="16"/>
      <c r="G2" s="16"/>
    </row>
    <row r="3" spans="2:25" ht="13.5">
      <c r="B3" s="242" t="s">
        <v>592</v>
      </c>
      <c r="C3" s="243" t="s">
        <v>593</v>
      </c>
      <c r="D3" s="123"/>
      <c r="F3" s="16"/>
      <c r="G3" s="16"/>
    </row>
    <row r="4" spans="2:25" ht="13.5">
      <c r="B4" s="141"/>
      <c r="C4" s="243" t="s">
        <v>594</v>
      </c>
      <c r="D4" s="123"/>
      <c r="F4" s="16"/>
      <c r="G4" s="16"/>
    </row>
    <row r="5" spans="2:25" ht="13.5">
      <c r="B5" s="141"/>
      <c r="C5" s="243" t="s">
        <v>595</v>
      </c>
      <c r="D5" s="123"/>
      <c r="F5" s="16"/>
      <c r="G5" s="16"/>
    </row>
    <row r="6" spans="2:25" ht="13.5">
      <c r="B6" s="141"/>
      <c r="C6" s="243" t="s">
        <v>596</v>
      </c>
      <c r="D6" s="123"/>
      <c r="F6" s="16"/>
      <c r="G6" s="16"/>
    </row>
    <row r="7" spans="2:25" ht="13.5">
      <c r="B7" s="141"/>
      <c r="C7" s="243" t="s">
        <v>597</v>
      </c>
      <c r="D7" s="123"/>
      <c r="F7" s="16"/>
      <c r="G7" s="16"/>
    </row>
    <row r="8" spans="2:25" ht="13.5">
      <c r="B8" s="142"/>
      <c r="C8" s="244" t="s">
        <v>598</v>
      </c>
      <c r="D8" s="123"/>
      <c r="F8" s="16"/>
      <c r="G8" s="16"/>
    </row>
    <row r="9" spans="2:25" ht="13.5">
      <c r="B9" s="140" t="s">
        <v>599</v>
      </c>
      <c r="C9" s="243" t="s">
        <v>600</v>
      </c>
      <c r="D9" s="123"/>
      <c r="F9" s="16"/>
      <c r="G9" s="16"/>
    </row>
    <row r="10" spans="2:25" ht="13.5">
      <c r="B10" s="141"/>
      <c r="C10" s="243" t="s">
        <v>601</v>
      </c>
      <c r="D10" s="123"/>
      <c r="F10" s="16"/>
      <c r="G10" s="16"/>
    </row>
    <row r="11" spans="2:25" ht="13.5">
      <c r="B11" s="141"/>
      <c r="C11" s="243" t="s">
        <v>602</v>
      </c>
      <c r="D11" s="123"/>
      <c r="F11" s="16"/>
      <c r="G11" s="16"/>
    </row>
    <row r="12" spans="2:25" ht="13.5">
      <c r="B12" s="142"/>
      <c r="C12" s="245" t="s">
        <v>603</v>
      </c>
      <c r="D12" s="241"/>
      <c r="F12" s="16"/>
      <c r="G12" s="16"/>
    </row>
    <row r="13" spans="2:25" ht="13.5">
      <c r="B13" s="140" t="s">
        <v>307</v>
      </c>
      <c r="C13" s="246" t="s">
        <v>604</v>
      </c>
      <c r="D13" s="124"/>
      <c r="F13" s="16"/>
      <c r="G13" s="16"/>
    </row>
    <row r="14" spans="2:25" ht="13.5">
      <c r="B14" s="141"/>
      <c r="C14" s="246" t="s">
        <v>605</v>
      </c>
      <c r="D14" s="124"/>
      <c r="F14" s="16"/>
      <c r="G14" s="16"/>
    </row>
    <row r="15" spans="2:25" ht="13.5">
      <c r="B15" s="141"/>
      <c r="C15" s="246" t="s">
        <v>606</v>
      </c>
      <c r="D15" s="124"/>
      <c r="F15" s="16"/>
      <c r="G15" s="16"/>
    </row>
    <row r="16" spans="2:25" ht="13.5">
      <c r="B16" s="141"/>
      <c r="C16" s="246" t="s">
        <v>607</v>
      </c>
      <c r="D16" s="124"/>
      <c r="F16" s="16"/>
      <c r="G16" s="16"/>
    </row>
    <row r="17" spans="1:25" ht="13.5">
      <c r="B17" s="141"/>
      <c r="C17" s="246" t="s">
        <v>608</v>
      </c>
      <c r="D17" s="124"/>
      <c r="F17" s="16"/>
      <c r="G17" s="16"/>
    </row>
    <row r="18" spans="1:25" ht="13.5">
      <c r="B18" s="141"/>
      <c r="C18" s="246" t="s">
        <v>609</v>
      </c>
      <c r="D18" s="124"/>
      <c r="F18" s="16"/>
      <c r="G18" s="16"/>
    </row>
    <row r="19" spans="1:25" ht="13.5">
      <c r="B19" s="142"/>
      <c r="C19" s="245" t="s">
        <v>610</v>
      </c>
      <c r="D19" s="124"/>
      <c r="F19" s="16"/>
      <c r="G19" s="16"/>
    </row>
    <row r="20" spans="1:25" ht="13.5">
      <c r="B20" s="140" t="s">
        <v>611</v>
      </c>
      <c r="C20" s="247" t="s">
        <v>612</v>
      </c>
      <c r="D20" s="123"/>
      <c r="F20" s="16"/>
      <c r="G20" s="16"/>
    </row>
    <row r="21" spans="1:25" ht="13.5">
      <c r="B21" s="141"/>
      <c r="C21" s="247" t="s">
        <v>613</v>
      </c>
      <c r="D21" s="123"/>
      <c r="F21" s="16"/>
      <c r="G21" s="16"/>
    </row>
    <row r="22" spans="1:25" ht="13.5">
      <c r="B22" s="142"/>
      <c r="C22" s="248" t="s">
        <v>614</v>
      </c>
      <c r="D22" s="241"/>
      <c r="F22" s="154">
        <f>F28</f>
        <v>0</v>
      </c>
      <c r="G22" s="92"/>
      <c r="H22" s="92"/>
      <c r="I22" s="92"/>
      <c r="J22" s="92"/>
      <c r="K22" s="92"/>
      <c r="L22" s="154">
        <f>L28</f>
        <v>0</v>
      </c>
      <c r="M22" s="92"/>
      <c r="N22" s="92"/>
      <c r="O22" s="92"/>
      <c r="P22" s="154">
        <f>P28</f>
        <v>0</v>
      </c>
      <c r="Q22" s="92"/>
      <c r="R22" s="92"/>
      <c r="S22" s="92"/>
      <c r="T22" s="92"/>
      <c r="U22" s="92"/>
      <c r="V22" s="92"/>
      <c r="W22" s="92"/>
      <c r="X22" s="92"/>
      <c r="Y22" s="92"/>
    </row>
    <row r="23" spans="1:25" ht="16.5">
      <c r="B23" s="160"/>
      <c r="C23" s="249"/>
      <c r="D23" s="250"/>
      <c r="E23" s="124"/>
      <c r="F23" s="92" t="s">
        <v>615</v>
      </c>
      <c r="G23" s="92" t="s">
        <v>616</v>
      </c>
      <c r="H23" s="92" t="s">
        <v>617</v>
      </c>
      <c r="I23" s="92" t="s">
        <v>618</v>
      </c>
      <c r="J23" s="92" t="s">
        <v>619</v>
      </c>
      <c r="K23" s="92" t="s">
        <v>620</v>
      </c>
      <c r="L23" s="92" t="s">
        <v>621</v>
      </c>
      <c r="M23" s="92" t="s">
        <v>622</v>
      </c>
      <c r="N23" s="92" t="s">
        <v>623</v>
      </c>
      <c r="O23" s="92" t="s">
        <v>624</v>
      </c>
      <c r="P23" s="92" t="s">
        <v>625</v>
      </c>
      <c r="Q23" s="92" t="s">
        <v>626</v>
      </c>
      <c r="R23" s="92" t="s">
        <v>627</v>
      </c>
      <c r="S23" s="92" t="s">
        <v>628</v>
      </c>
      <c r="T23" s="92" t="s">
        <v>629</v>
      </c>
      <c r="U23" s="92" t="s">
        <v>630</v>
      </c>
      <c r="V23" s="92" t="s">
        <v>631</v>
      </c>
      <c r="W23" s="92" t="s">
        <v>632</v>
      </c>
      <c r="X23" s="92" t="s">
        <v>633</v>
      </c>
      <c r="Y23" s="92" t="s">
        <v>634</v>
      </c>
    </row>
    <row r="24" spans="1:25">
      <c r="B24" s="121"/>
      <c r="C24" s="44"/>
      <c r="D24" s="155"/>
      <c r="E24" s="155"/>
      <c r="F24" s="251"/>
      <c r="G24" s="251" t="s">
        <v>635</v>
      </c>
      <c r="H24" s="251" t="s">
        <v>636</v>
      </c>
      <c r="I24" s="251" t="s">
        <v>637</v>
      </c>
      <c r="J24" s="251" t="s">
        <v>638</v>
      </c>
      <c r="K24" s="251" t="s">
        <v>639</v>
      </c>
      <c r="L24" s="251"/>
      <c r="M24" s="251" t="s">
        <v>640</v>
      </c>
      <c r="N24" s="251" t="s">
        <v>641</v>
      </c>
      <c r="O24" s="251" t="s">
        <v>642</v>
      </c>
      <c r="P24" s="251"/>
      <c r="Q24" s="251" t="s">
        <v>643</v>
      </c>
      <c r="R24" s="251" t="s">
        <v>644</v>
      </c>
      <c r="S24" s="251" t="s">
        <v>645</v>
      </c>
      <c r="T24" s="251" t="s">
        <v>646</v>
      </c>
      <c r="U24" s="251" t="s">
        <v>647</v>
      </c>
      <c r="V24" s="251" t="s">
        <v>648</v>
      </c>
      <c r="W24" s="251" t="s">
        <v>649</v>
      </c>
      <c r="X24" s="251" t="s">
        <v>573</v>
      </c>
      <c r="Y24" s="251" t="s">
        <v>650</v>
      </c>
    </row>
    <row r="25" spans="1:25" ht="17.25" customHeight="1">
      <c r="B25" s="993" t="s">
        <v>222</v>
      </c>
      <c r="C25" s="993" t="s">
        <v>651</v>
      </c>
      <c r="D25" s="252" t="s">
        <v>591</v>
      </c>
      <c r="E25" s="252"/>
      <c r="F25" s="252"/>
      <c r="G25" s="252"/>
      <c r="H25" s="252"/>
      <c r="I25" s="252"/>
      <c r="J25" s="252"/>
      <c r="K25" s="252"/>
      <c r="L25" s="252"/>
      <c r="M25" s="252"/>
      <c r="N25" s="252"/>
      <c r="O25" s="252"/>
      <c r="P25" s="252"/>
      <c r="Q25" s="252"/>
      <c r="R25" s="252"/>
      <c r="S25" s="252"/>
      <c r="T25" s="252"/>
      <c r="U25" s="252"/>
      <c r="V25" s="252"/>
      <c r="W25" s="252"/>
      <c r="X25" s="252"/>
      <c r="Y25" s="252"/>
    </row>
    <row r="26" spans="1:25" ht="15" customHeight="1">
      <c r="B26" s="993"/>
      <c r="C26" s="993"/>
      <c r="D26" s="993" t="s">
        <v>221</v>
      </c>
      <c r="E26" s="993" t="s">
        <v>235</v>
      </c>
      <c r="F26" s="993" t="s">
        <v>652</v>
      </c>
      <c r="G26" s="993"/>
      <c r="H26" s="993"/>
      <c r="I26" s="993"/>
      <c r="J26" s="993"/>
      <c r="K26" s="993"/>
      <c r="L26" s="993" t="s">
        <v>242</v>
      </c>
      <c r="M26" s="993"/>
      <c r="N26" s="993"/>
      <c r="O26" s="993"/>
      <c r="P26" s="993" t="s">
        <v>653</v>
      </c>
      <c r="Q26" s="993"/>
      <c r="R26" s="993"/>
      <c r="S26" s="993"/>
      <c r="T26" s="993"/>
      <c r="U26" s="993"/>
      <c r="V26" s="993"/>
      <c r="W26" s="993" t="s">
        <v>654</v>
      </c>
      <c r="X26" s="993"/>
      <c r="Y26" s="993"/>
    </row>
    <row r="27" spans="1:25" ht="15" customHeight="1">
      <c r="B27" s="993"/>
      <c r="C27" s="993"/>
      <c r="D27" s="993"/>
      <c r="E27" s="993"/>
      <c r="F27" s="253" t="s">
        <v>655</v>
      </c>
      <c r="G27" s="148" t="s">
        <v>656</v>
      </c>
      <c r="H27" s="148" t="s">
        <v>657</v>
      </c>
      <c r="I27" s="148" t="s">
        <v>658</v>
      </c>
      <c r="J27" s="148" t="s">
        <v>659</v>
      </c>
      <c r="K27" s="148" t="s">
        <v>660</v>
      </c>
      <c r="L27" s="253" t="s">
        <v>661</v>
      </c>
      <c r="M27" s="148" t="s">
        <v>662</v>
      </c>
      <c r="N27" s="148" t="s">
        <v>663</v>
      </c>
      <c r="O27" s="148" t="s">
        <v>664</v>
      </c>
      <c r="P27" s="253" t="s">
        <v>665</v>
      </c>
      <c r="Q27" s="148" t="s">
        <v>666</v>
      </c>
      <c r="R27" s="148" t="s">
        <v>667</v>
      </c>
      <c r="S27" s="148" t="s">
        <v>668</v>
      </c>
      <c r="T27" s="148" t="s">
        <v>669</v>
      </c>
      <c r="U27" s="148" t="s">
        <v>670</v>
      </c>
      <c r="V27" s="148" t="s">
        <v>671</v>
      </c>
      <c r="W27" s="254" t="s">
        <v>672</v>
      </c>
      <c r="X27" s="254" t="s">
        <v>673</v>
      </c>
      <c r="Y27" s="254" t="s">
        <v>674</v>
      </c>
    </row>
    <row r="28" spans="1:25" ht="15" customHeight="1">
      <c r="B28" s="255" t="s">
        <v>675</v>
      </c>
      <c r="C28" s="255"/>
      <c r="D28" s="256" t="s">
        <v>676</v>
      </c>
      <c r="E28" s="256" t="s">
        <v>676</v>
      </c>
      <c r="F28" s="257"/>
      <c r="G28" s="257"/>
      <c r="H28" s="257"/>
      <c r="I28" s="257"/>
      <c r="J28" s="257"/>
      <c r="K28" s="257"/>
      <c r="L28" s="257"/>
      <c r="M28" s="257"/>
      <c r="N28" s="257"/>
      <c r="O28" s="257"/>
      <c r="P28" s="257"/>
      <c r="Q28" s="257"/>
      <c r="R28" s="257"/>
      <c r="S28" s="257"/>
      <c r="T28" s="257"/>
      <c r="U28" s="257"/>
      <c r="V28" s="257"/>
      <c r="W28" s="258" t="s">
        <v>676</v>
      </c>
      <c r="X28" s="258" t="s">
        <v>676</v>
      </c>
      <c r="Y28" s="258" t="s">
        <v>676</v>
      </c>
    </row>
    <row r="29" spans="1:25" ht="15" customHeight="1">
      <c r="B29" s="259" t="s">
        <v>312</v>
      </c>
      <c r="C29" s="260"/>
      <c r="D29" s="261"/>
      <c r="E29" s="261" t="e">
        <f>SUMPRODUCT($F$22:$P$22,F29:P29)/SUM($F$22:$P$22)</f>
        <v>#DIV/0!</v>
      </c>
      <c r="F29" s="261"/>
      <c r="G29" s="261"/>
      <c r="H29" s="261"/>
      <c r="I29" s="261"/>
      <c r="J29" s="261"/>
      <c r="K29" s="261"/>
      <c r="L29" s="261"/>
      <c r="M29" s="261"/>
      <c r="N29" s="261"/>
      <c r="O29" s="261"/>
      <c r="P29" s="261"/>
      <c r="Q29" s="261"/>
      <c r="R29" s="261"/>
      <c r="S29" s="261"/>
      <c r="T29" s="261"/>
      <c r="U29" s="261"/>
      <c r="V29" s="261"/>
      <c r="W29" s="261"/>
      <c r="X29" s="261"/>
      <c r="Y29" s="261"/>
    </row>
    <row r="30" spans="1:25" ht="15" customHeight="1">
      <c r="A30" s="92" t="s">
        <v>320</v>
      </c>
      <c r="B30" s="262" t="s">
        <v>677</v>
      </c>
      <c r="C30" s="25" t="s">
        <v>678</v>
      </c>
      <c r="D30" s="263"/>
      <c r="E30" s="20" t="e">
        <f t="shared" ref="E30:E57" si="0">SUMPRODUCT($F$22:$P$22,F30:P30)/SUM($F$22:$P$22)</f>
        <v>#DIV/0!</v>
      </c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</row>
    <row r="31" spans="1:25" ht="15" customHeight="1">
      <c r="B31" s="264"/>
      <c r="C31" s="25" t="s">
        <v>679</v>
      </c>
      <c r="D31" s="263"/>
      <c r="E31" s="20" t="e">
        <f t="shared" si="0"/>
        <v>#DIV/0!</v>
      </c>
      <c r="F31" s="20"/>
      <c r="G31" s="20"/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0"/>
    </row>
    <row r="32" spans="1:25" ht="15" customHeight="1">
      <c r="B32" s="264"/>
      <c r="C32" s="25" t="s">
        <v>680</v>
      </c>
      <c r="D32" s="263"/>
      <c r="E32" s="20" t="e">
        <f t="shared" si="0"/>
        <v>#DIV/0!</v>
      </c>
      <c r="F32" s="20"/>
      <c r="G32" s="20"/>
      <c r="H32" s="20"/>
      <c r="I32" s="20"/>
      <c r="J32" s="20"/>
      <c r="K32" s="20"/>
      <c r="L32" s="20"/>
      <c r="M32" s="20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0"/>
    </row>
    <row r="33" spans="1:25" ht="15" customHeight="1">
      <c r="A33" s="92" t="s">
        <v>321</v>
      </c>
      <c r="B33" s="264"/>
      <c r="C33" s="25" t="s">
        <v>681</v>
      </c>
      <c r="D33" s="263"/>
      <c r="E33" s="20" t="e">
        <f t="shared" si="0"/>
        <v>#DIV/0!</v>
      </c>
      <c r="F33" s="20"/>
      <c r="G33" s="20"/>
      <c r="H33" s="20"/>
      <c r="I33" s="20"/>
      <c r="J33" s="20"/>
      <c r="K33" s="20"/>
      <c r="L33" s="20"/>
      <c r="M33" s="20"/>
      <c r="N33" s="20"/>
      <c r="O33" s="20"/>
      <c r="P33" s="20"/>
      <c r="Q33" s="20"/>
      <c r="R33" s="20"/>
      <c r="S33" s="20"/>
      <c r="T33" s="20"/>
      <c r="U33" s="20"/>
      <c r="V33" s="20"/>
      <c r="W33" s="20"/>
      <c r="X33" s="20"/>
      <c r="Y33" s="20"/>
    </row>
    <row r="34" spans="1:25" ht="15" customHeight="1">
      <c r="A34" s="92" t="s">
        <v>322</v>
      </c>
      <c r="B34" s="262" t="s">
        <v>682</v>
      </c>
      <c r="C34" s="25" t="s">
        <v>683</v>
      </c>
      <c r="D34" s="263"/>
      <c r="E34" s="20" t="e">
        <f t="shared" si="0"/>
        <v>#DIV/0!</v>
      </c>
      <c r="F34" s="20"/>
      <c r="G34" s="20"/>
      <c r="H34" s="20"/>
      <c r="I34" s="20"/>
      <c r="J34" s="20"/>
      <c r="K34" s="20"/>
      <c r="L34" s="20"/>
      <c r="M34" s="20"/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0"/>
      <c r="Y34" s="20"/>
    </row>
    <row r="35" spans="1:25" ht="15" customHeight="1">
      <c r="A35" s="92" t="s">
        <v>323</v>
      </c>
      <c r="B35" s="264"/>
      <c r="C35" s="25" t="s">
        <v>684</v>
      </c>
      <c r="D35" s="263"/>
      <c r="E35" s="20" t="e">
        <f t="shared" si="0"/>
        <v>#DIV/0!</v>
      </c>
      <c r="F35" s="20"/>
      <c r="G35" s="20"/>
      <c r="H35" s="20"/>
      <c r="I35" s="20"/>
      <c r="J35" s="20"/>
      <c r="K35" s="20"/>
      <c r="L35" s="20"/>
      <c r="M35" s="20"/>
      <c r="N35" s="20"/>
      <c r="O35" s="20"/>
      <c r="P35" s="20"/>
      <c r="Q35" s="20"/>
      <c r="R35" s="20"/>
      <c r="S35" s="20"/>
      <c r="T35" s="20"/>
      <c r="U35" s="20"/>
      <c r="V35" s="20"/>
      <c r="W35" s="20"/>
      <c r="X35" s="20"/>
      <c r="Y35" s="20"/>
    </row>
    <row r="36" spans="1:25" ht="15" customHeight="1">
      <c r="A36" s="92" t="s">
        <v>325</v>
      </c>
      <c r="B36" s="264"/>
      <c r="C36" s="25" t="s">
        <v>685</v>
      </c>
      <c r="D36" s="263"/>
      <c r="E36" s="20" t="e">
        <f t="shared" si="0"/>
        <v>#DIV/0!</v>
      </c>
      <c r="F36" s="20"/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20"/>
    </row>
    <row r="37" spans="1:25" ht="15" customHeight="1">
      <c r="A37" s="92" t="s">
        <v>326</v>
      </c>
      <c r="B37" s="262" t="s">
        <v>686</v>
      </c>
      <c r="C37" s="25" t="s">
        <v>687</v>
      </c>
      <c r="D37" s="263"/>
      <c r="E37" s="20" t="e">
        <f t="shared" si="0"/>
        <v>#DIV/0!</v>
      </c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</row>
    <row r="38" spans="1:25" ht="15" customHeight="1">
      <c r="A38" s="92" t="s">
        <v>328</v>
      </c>
      <c r="B38" s="264"/>
      <c r="C38" s="25" t="s">
        <v>688</v>
      </c>
      <c r="D38" s="263"/>
      <c r="E38" s="20" t="e">
        <f t="shared" si="0"/>
        <v>#DIV/0!</v>
      </c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</row>
    <row r="39" spans="1:25" ht="15" customHeight="1">
      <c r="A39" s="92" t="s">
        <v>329</v>
      </c>
      <c r="B39" s="262" t="s">
        <v>689</v>
      </c>
      <c r="C39" s="25" t="s">
        <v>690</v>
      </c>
      <c r="D39" s="263"/>
      <c r="E39" s="20" t="e">
        <f t="shared" si="0"/>
        <v>#DIV/0!</v>
      </c>
      <c r="F39" s="20"/>
      <c r="G39" s="20"/>
      <c r="H39" s="20"/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0"/>
    </row>
    <row r="40" spans="1:25" ht="15" customHeight="1">
      <c r="A40" s="92" t="s">
        <v>331</v>
      </c>
      <c r="B40" s="264"/>
      <c r="C40" s="25" t="s">
        <v>691</v>
      </c>
      <c r="D40" s="263"/>
      <c r="E40" s="20" t="e">
        <f t="shared" si="0"/>
        <v>#DIV/0!</v>
      </c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</row>
    <row r="41" spans="1:25" ht="15" customHeight="1">
      <c r="A41" s="92" t="s">
        <v>332</v>
      </c>
      <c r="B41" s="264"/>
      <c r="C41" s="25" t="s">
        <v>692</v>
      </c>
      <c r="D41" s="263"/>
      <c r="E41" s="20" t="e">
        <f t="shared" si="0"/>
        <v>#DIV/0!</v>
      </c>
      <c r="F41" s="20"/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  <c r="T41" s="20"/>
      <c r="U41" s="20"/>
      <c r="V41" s="20"/>
      <c r="W41" s="20"/>
      <c r="X41" s="20"/>
      <c r="Y41" s="20"/>
    </row>
    <row r="42" spans="1:25" ht="15" customHeight="1">
      <c r="A42" s="92" t="s">
        <v>335</v>
      </c>
      <c r="B42" s="264"/>
      <c r="C42" s="25" t="s">
        <v>693</v>
      </c>
      <c r="D42" s="263"/>
      <c r="E42" s="20" t="e">
        <f t="shared" si="0"/>
        <v>#DIV/0!</v>
      </c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0"/>
      <c r="Y42" s="20"/>
    </row>
    <row r="43" spans="1:25" ht="15" customHeight="1">
      <c r="A43" s="92" t="s">
        <v>336</v>
      </c>
      <c r="B43" s="262" t="s">
        <v>694</v>
      </c>
      <c r="C43" s="25" t="s">
        <v>695</v>
      </c>
      <c r="D43" s="263"/>
      <c r="E43" s="20" t="e">
        <f t="shared" si="0"/>
        <v>#DIV/0!</v>
      </c>
      <c r="F43" s="20"/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20"/>
      <c r="Y43" s="20"/>
    </row>
    <row r="44" spans="1:25" ht="15" customHeight="1">
      <c r="A44" s="92" t="s">
        <v>337</v>
      </c>
      <c r="B44" s="264"/>
      <c r="C44" s="25" t="s">
        <v>696</v>
      </c>
      <c r="D44" s="263"/>
      <c r="E44" s="20" t="e">
        <f t="shared" si="0"/>
        <v>#DIV/0!</v>
      </c>
      <c r="F44" s="20"/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</row>
    <row r="45" spans="1:25" ht="15" customHeight="1">
      <c r="A45" s="92" t="s">
        <v>338</v>
      </c>
      <c r="B45" s="264"/>
      <c r="C45" s="25" t="s">
        <v>697</v>
      </c>
      <c r="D45" s="263"/>
      <c r="E45" s="20" t="e">
        <f t="shared" si="0"/>
        <v>#DIV/0!</v>
      </c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0"/>
    </row>
    <row r="46" spans="1:25" ht="15" customHeight="1">
      <c r="A46" s="92" t="s">
        <v>339</v>
      </c>
      <c r="B46" s="264"/>
      <c r="C46" s="25" t="s">
        <v>698</v>
      </c>
      <c r="D46" s="263"/>
      <c r="E46" s="20" t="e">
        <f t="shared" si="0"/>
        <v>#DIV/0!</v>
      </c>
      <c r="F46" s="20"/>
      <c r="G46" s="20"/>
      <c r="H46" s="20"/>
      <c r="I46" s="20"/>
      <c r="J46" s="20"/>
      <c r="K46" s="20"/>
      <c r="L46" s="20"/>
      <c r="M46" s="20"/>
      <c r="N46" s="20"/>
      <c r="O46" s="20"/>
      <c r="P46" s="20"/>
      <c r="Q46" s="20"/>
      <c r="R46" s="20"/>
      <c r="S46" s="20"/>
      <c r="T46" s="20"/>
      <c r="U46" s="20"/>
      <c r="V46" s="20"/>
      <c r="W46" s="20"/>
      <c r="X46" s="20"/>
      <c r="Y46" s="20"/>
    </row>
    <row r="47" spans="1:25" ht="15" customHeight="1">
      <c r="B47" s="264"/>
      <c r="C47" s="25" t="s">
        <v>699</v>
      </c>
      <c r="D47" s="263"/>
      <c r="E47" s="20" t="e">
        <f t="shared" si="0"/>
        <v>#DIV/0!</v>
      </c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0"/>
      <c r="T47" s="20"/>
      <c r="U47" s="20"/>
      <c r="V47" s="20"/>
      <c r="W47" s="20"/>
      <c r="X47" s="20"/>
      <c r="Y47" s="20"/>
    </row>
    <row r="48" spans="1:25" ht="15" customHeight="1">
      <c r="B48" s="264"/>
      <c r="C48" s="25" t="s">
        <v>700</v>
      </c>
      <c r="D48" s="263"/>
      <c r="E48" s="20" t="e">
        <f t="shared" si="0"/>
        <v>#DIV/0!</v>
      </c>
      <c r="F48" s="20"/>
      <c r="G48" s="20"/>
      <c r="H48" s="20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  <c r="T48" s="20"/>
      <c r="U48" s="20"/>
      <c r="V48" s="20"/>
      <c r="W48" s="20"/>
      <c r="X48" s="20"/>
      <c r="Y48" s="20"/>
    </row>
    <row r="49" spans="1:25" ht="15" customHeight="1">
      <c r="B49" s="264"/>
      <c r="C49" s="25" t="s">
        <v>701</v>
      </c>
      <c r="D49" s="263"/>
      <c r="E49" s="20" t="e">
        <f t="shared" si="0"/>
        <v>#DIV/0!</v>
      </c>
      <c r="F49" s="20"/>
      <c r="G49" s="20"/>
      <c r="H49" s="20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  <c r="T49" s="20"/>
      <c r="U49" s="20"/>
      <c r="V49" s="20"/>
      <c r="W49" s="20"/>
      <c r="X49" s="20"/>
      <c r="Y49" s="20"/>
    </row>
    <row r="50" spans="1:25" ht="15" customHeight="1">
      <c r="B50" s="264"/>
      <c r="C50" s="25" t="s">
        <v>702</v>
      </c>
      <c r="D50" s="263"/>
      <c r="E50" s="20" t="e">
        <f t="shared" si="0"/>
        <v>#DIV/0!</v>
      </c>
      <c r="F50" s="20"/>
      <c r="G50" s="20"/>
      <c r="H50" s="20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0"/>
      <c r="T50" s="20"/>
      <c r="U50" s="20"/>
      <c r="V50" s="20"/>
      <c r="W50" s="20"/>
      <c r="X50" s="20"/>
      <c r="Y50" s="20"/>
    </row>
    <row r="51" spans="1:25" ht="15" customHeight="1">
      <c r="A51" s="92" t="s">
        <v>340</v>
      </c>
      <c r="B51" s="264"/>
      <c r="C51" s="25" t="s">
        <v>703</v>
      </c>
      <c r="D51" s="263"/>
      <c r="E51" s="20" t="e">
        <f t="shared" si="0"/>
        <v>#DIV/0!</v>
      </c>
      <c r="F51" s="20"/>
      <c r="G51" s="20"/>
      <c r="H51" s="20"/>
      <c r="I51" s="20"/>
      <c r="J51" s="20"/>
      <c r="K51" s="20"/>
      <c r="L51" s="20"/>
      <c r="M51" s="20"/>
      <c r="N51" s="20"/>
      <c r="O51" s="20"/>
      <c r="P51" s="20"/>
      <c r="Q51" s="20"/>
      <c r="R51" s="20"/>
      <c r="S51" s="20"/>
      <c r="T51" s="20"/>
      <c r="U51" s="20"/>
      <c r="V51" s="20"/>
      <c r="W51" s="20"/>
      <c r="X51" s="20"/>
      <c r="Y51" s="20"/>
    </row>
    <row r="52" spans="1:25" ht="15" customHeight="1">
      <c r="B52" s="264"/>
      <c r="C52" s="25" t="s">
        <v>704</v>
      </c>
      <c r="D52" s="263"/>
      <c r="E52" s="20" t="e">
        <f t="shared" si="0"/>
        <v>#DIV/0!</v>
      </c>
      <c r="F52" s="20"/>
      <c r="G52" s="20"/>
      <c r="H52" s="20"/>
      <c r="I52" s="20"/>
      <c r="J52" s="20"/>
      <c r="K52" s="20"/>
      <c r="L52" s="20"/>
      <c r="M52" s="20"/>
      <c r="N52" s="20"/>
      <c r="O52" s="20"/>
      <c r="P52" s="20"/>
      <c r="Q52" s="20"/>
      <c r="R52" s="20"/>
      <c r="S52" s="20"/>
      <c r="T52" s="20"/>
      <c r="U52" s="20"/>
      <c r="V52" s="20"/>
      <c r="W52" s="20"/>
      <c r="X52" s="20"/>
      <c r="Y52" s="20"/>
    </row>
    <row r="53" spans="1:25" ht="15" customHeight="1">
      <c r="B53" s="264"/>
      <c r="C53" s="25" t="s">
        <v>705</v>
      </c>
      <c r="D53" s="263"/>
      <c r="E53" s="20" t="e">
        <f t="shared" si="0"/>
        <v>#DIV/0!</v>
      </c>
      <c r="F53" s="20"/>
      <c r="G53" s="20"/>
      <c r="H53" s="20"/>
      <c r="I53" s="20"/>
      <c r="J53" s="20"/>
      <c r="K53" s="20"/>
      <c r="L53" s="20"/>
      <c r="M53" s="20"/>
      <c r="N53" s="20"/>
      <c r="O53" s="20"/>
      <c r="P53" s="20"/>
      <c r="Q53" s="20"/>
      <c r="R53" s="20"/>
      <c r="S53" s="20"/>
      <c r="T53" s="20"/>
      <c r="U53" s="20"/>
      <c r="V53" s="20"/>
      <c r="W53" s="20"/>
      <c r="X53" s="20"/>
      <c r="Y53" s="20"/>
    </row>
    <row r="54" spans="1:25" ht="15" customHeight="1">
      <c r="A54" s="92" t="s">
        <v>341</v>
      </c>
      <c r="B54" s="264"/>
      <c r="C54" s="25" t="s">
        <v>706</v>
      </c>
      <c r="D54" s="263"/>
      <c r="E54" s="20" t="e">
        <f t="shared" si="0"/>
        <v>#DIV/0!</v>
      </c>
      <c r="F54" s="20"/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20"/>
      <c r="R54" s="20"/>
      <c r="S54" s="20"/>
      <c r="T54" s="20"/>
      <c r="U54" s="20"/>
      <c r="V54" s="20"/>
      <c r="W54" s="20"/>
      <c r="X54" s="20"/>
      <c r="Y54" s="20"/>
    </row>
    <row r="55" spans="1:25" ht="15" customHeight="1">
      <c r="A55" s="92" t="s">
        <v>322</v>
      </c>
      <c r="B55" s="262" t="s">
        <v>707</v>
      </c>
      <c r="C55" s="25" t="s">
        <v>708</v>
      </c>
      <c r="D55" s="263"/>
      <c r="E55" s="20" t="e">
        <f t="shared" si="0"/>
        <v>#DIV/0!</v>
      </c>
      <c r="F55" s="20"/>
      <c r="G55" s="20"/>
      <c r="H55" s="20"/>
      <c r="I55" s="20"/>
      <c r="J55" s="20"/>
      <c r="K55" s="20"/>
      <c r="L55" s="20"/>
      <c r="M55" s="20"/>
      <c r="N55" s="20"/>
      <c r="O55" s="20"/>
      <c r="P55" s="20"/>
      <c r="Q55" s="20"/>
      <c r="R55" s="20"/>
      <c r="S55" s="20"/>
      <c r="T55" s="20"/>
      <c r="U55" s="20"/>
      <c r="V55" s="20"/>
      <c r="W55" s="20"/>
      <c r="X55" s="20"/>
      <c r="Y55" s="20"/>
    </row>
    <row r="56" spans="1:25" ht="15" customHeight="1">
      <c r="A56" s="92" t="s">
        <v>323</v>
      </c>
      <c r="B56" s="264"/>
      <c r="C56" s="25" t="s">
        <v>709</v>
      </c>
      <c r="D56" s="263"/>
      <c r="E56" s="20" t="e">
        <f t="shared" si="0"/>
        <v>#DIV/0!</v>
      </c>
      <c r="F56" s="20"/>
      <c r="G56" s="20"/>
      <c r="H56" s="20"/>
      <c r="I56" s="20"/>
      <c r="J56" s="20"/>
      <c r="K56" s="20"/>
      <c r="L56" s="20"/>
      <c r="M56" s="20"/>
      <c r="N56" s="20"/>
      <c r="O56" s="20"/>
      <c r="P56" s="20"/>
      <c r="Q56" s="20"/>
      <c r="R56" s="20"/>
      <c r="S56" s="20"/>
      <c r="T56" s="20"/>
      <c r="U56" s="20"/>
      <c r="V56" s="20"/>
      <c r="W56" s="20"/>
      <c r="X56" s="20"/>
      <c r="Y56" s="20"/>
    </row>
    <row r="57" spans="1:25" ht="15" customHeight="1">
      <c r="A57" s="92" t="s">
        <v>325</v>
      </c>
      <c r="B57" s="265"/>
      <c r="C57" s="25" t="s">
        <v>710</v>
      </c>
      <c r="D57" s="263"/>
      <c r="E57" s="20" t="e">
        <f t="shared" si="0"/>
        <v>#DIV/0!</v>
      </c>
      <c r="F57" s="20"/>
      <c r="G57" s="20"/>
      <c r="H57" s="20"/>
      <c r="I57" s="20"/>
      <c r="J57" s="20"/>
      <c r="K57" s="20"/>
      <c r="L57" s="20"/>
      <c r="M57" s="20"/>
      <c r="N57" s="20"/>
      <c r="O57" s="20"/>
      <c r="P57" s="20"/>
      <c r="Q57" s="20"/>
      <c r="R57" s="20"/>
      <c r="S57" s="20"/>
      <c r="T57" s="20"/>
      <c r="U57" s="20"/>
      <c r="V57" s="20"/>
      <c r="W57" s="20"/>
      <c r="X57" s="20"/>
      <c r="Y57" s="20"/>
    </row>
    <row r="60" spans="1:25">
      <c r="B60" s="18" t="s">
        <v>711</v>
      </c>
      <c r="C60" s="266" t="s">
        <v>712</v>
      </c>
    </row>
    <row r="61" spans="1:25">
      <c r="B61" s="18" t="s">
        <v>713</v>
      </c>
      <c r="C61" s="266" t="s">
        <v>714</v>
      </c>
    </row>
    <row r="62" spans="1:25">
      <c r="B62" s="18" t="s">
        <v>715</v>
      </c>
      <c r="C62" s="266" t="s">
        <v>716</v>
      </c>
    </row>
  </sheetData>
  <mergeCells count="9">
    <mergeCell ref="B1:Y1"/>
    <mergeCell ref="B25:B27"/>
    <mergeCell ref="C25:C27"/>
    <mergeCell ref="D26:D27"/>
    <mergeCell ref="E26:E27"/>
    <mergeCell ref="F26:K26"/>
    <mergeCell ref="L26:O26"/>
    <mergeCell ref="P26:V26"/>
    <mergeCell ref="W26:Y26"/>
  </mergeCells>
  <phoneticPr fontId="23" type="noConversion"/>
  <pageMargins left="0.7" right="0.7" top="0.75" bottom="0.75" header="0.3" footer="0.3"/>
  <pageSetup paperSize="9" scale="97" orientation="portrait" horizontalDpi="4294967293" r:id="rId1"/>
</worksheet>
</file>

<file path=xl/worksheets/sheet15.xml><?xml version="1.0" encoding="utf-8"?>
<worksheet xmlns="http://schemas.openxmlformats.org/spreadsheetml/2006/main" xmlns:r="http://schemas.openxmlformats.org/officeDocument/2006/relationships">
  <dimension ref="A1:X67"/>
  <sheetViews>
    <sheetView topLeftCell="B1" zoomScaleNormal="100" workbookViewId="0">
      <selection activeCell="H15" sqref="H15"/>
    </sheetView>
  </sheetViews>
  <sheetFormatPr defaultRowHeight="11.25"/>
  <cols>
    <col min="1" max="1" width="6.75" style="92" hidden="1" customWidth="1"/>
    <col min="2" max="2" width="13.75" style="16" customWidth="1"/>
    <col min="3" max="3" width="25.75" style="16" customWidth="1"/>
    <col min="4" max="5" width="7.625" style="16" customWidth="1"/>
    <col min="6" max="7" width="7.625" style="121" customWidth="1"/>
    <col min="8" max="24" width="7.625" style="16" customWidth="1"/>
    <col min="25" max="44" width="5" style="16" customWidth="1"/>
    <col min="45" max="16384" width="9" style="16"/>
  </cols>
  <sheetData>
    <row r="1" spans="2:24" ht="20.25">
      <c r="B1" s="859" t="s">
        <v>717</v>
      </c>
      <c r="C1" s="859"/>
      <c r="D1" s="859"/>
      <c r="E1" s="859"/>
      <c r="F1" s="859"/>
      <c r="G1" s="859"/>
      <c r="H1" s="859"/>
      <c r="I1" s="859"/>
      <c r="J1" s="859"/>
      <c r="K1" s="859"/>
      <c r="L1" s="859"/>
      <c r="M1" s="859"/>
      <c r="N1" s="859"/>
      <c r="O1" s="859"/>
      <c r="P1" s="859"/>
      <c r="Q1" s="859"/>
      <c r="R1" s="859"/>
      <c r="S1" s="859"/>
      <c r="T1" s="859"/>
      <c r="U1" s="859"/>
      <c r="V1" s="859"/>
      <c r="W1" s="859"/>
      <c r="X1" s="859"/>
    </row>
    <row r="2" spans="2:24">
      <c r="F2" s="16"/>
      <c r="G2" s="16"/>
    </row>
    <row r="3" spans="2:24" ht="13.5">
      <c r="B3" s="242" t="s">
        <v>592</v>
      </c>
      <c r="C3" s="243" t="s">
        <v>593</v>
      </c>
      <c r="D3" s="123"/>
      <c r="F3" s="16"/>
      <c r="G3" s="16"/>
    </row>
    <row r="4" spans="2:24" ht="13.5">
      <c r="B4" s="141"/>
      <c r="C4" s="243" t="s">
        <v>594</v>
      </c>
      <c r="D4" s="123"/>
      <c r="F4" s="16"/>
      <c r="G4" s="16"/>
    </row>
    <row r="5" spans="2:24" ht="13.5">
      <c r="B5" s="141"/>
      <c r="C5" s="243" t="s">
        <v>595</v>
      </c>
      <c r="D5" s="123"/>
      <c r="F5" s="16"/>
      <c r="G5" s="16"/>
    </row>
    <row r="6" spans="2:24" ht="13.5">
      <c r="B6" s="141"/>
      <c r="C6" s="243" t="s">
        <v>718</v>
      </c>
      <c r="D6" s="123"/>
      <c r="F6" s="16"/>
      <c r="G6" s="16"/>
    </row>
    <row r="7" spans="2:24" ht="13.5">
      <c r="B7" s="141"/>
      <c r="C7" s="243" t="s">
        <v>719</v>
      </c>
      <c r="D7" s="123"/>
      <c r="F7" s="16"/>
      <c r="G7" s="16"/>
    </row>
    <row r="8" spans="2:24" ht="13.5">
      <c r="B8" s="141"/>
      <c r="C8" s="243" t="s">
        <v>720</v>
      </c>
      <c r="D8" s="123"/>
      <c r="F8" s="16"/>
      <c r="G8" s="16"/>
    </row>
    <row r="9" spans="2:24" ht="13.5">
      <c r="B9" s="142"/>
      <c r="C9" s="244" t="s">
        <v>598</v>
      </c>
      <c r="D9" s="123"/>
      <c r="F9" s="16"/>
      <c r="G9" s="16"/>
    </row>
    <row r="10" spans="2:24" ht="13.5">
      <c r="B10" s="140" t="s">
        <v>599</v>
      </c>
      <c r="C10" s="243" t="s">
        <v>600</v>
      </c>
      <c r="D10" s="123"/>
      <c r="F10" s="16"/>
      <c r="G10" s="16"/>
    </row>
    <row r="11" spans="2:24" ht="13.5">
      <c r="B11" s="141"/>
      <c r="C11" s="243" t="s">
        <v>601</v>
      </c>
      <c r="D11" s="123"/>
      <c r="F11" s="16"/>
      <c r="G11" s="16"/>
    </row>
    <row r="12" spans="2:24" ht="13.5">
      <c r="B12" s="141"/>
      <c r="C12" s="243" t="s">
        <v>602</v>
      </c>
      <c r="D12" s="123"/>
      <c r="F12" s="16"/>
      <c r="G12" s="16"/>
    </row>
    <row r="13" spans="2:24" ht="13.5">
      <c r="B13" s="142"/>
      <c r="C13" s="245" t="s">
        <v>603</v>
      </c>
      <c r="D13" s="241"/>
      <c r="F13" s="16"/>
      <c r="G13" s="16"/>
    </row>
    <row r="14" spans="2:24" ht="13.5">
      <c r="B14" s="140" t="s">
        <v>307</v>
      </c>
      <c r="C14" s="246" t="s">
        <v>721</v>
      </c>
      <c r="D14" s="124"/>
      <c r="F14" s="16"/>
      <c r="G14" s="16"/>
    </row>
    <row r="15" spans="2:24" ht="13.5">
      <c r="B15" s="141"/>
      <c r="C15" s="246" t="s">
        <v>722</v>
      </c>
      <c r="D15" s="124"/>
      <c r="F15" s="16"/>
      <c r="G15" s="16"/>
    </row>
    <row r="16" spans="2:24" ht="13.5">
      <c r="B16" s="141"/>
      <c r="C16" s="246" t="s">
        <v>723</v>
      </c>
      <c r="D16" s="124"/>
      <c r="F16" s="16"/>
      <c r="G16" s="16"/>
    </row>
    <row r="17" spans="1:24" ht="13.5">
      <c r="B17" s="141"/>
      <c r="C17" s="246" t="s">
        <v>724</v>
      </c>
      <c r="D17" s="124"/>
      <c r="F17" s="16"/>
      <c r="G17" s="16"/>
    </row>
    <row r="18" spans="1:24" ht="13.5">
      <c r="B18" s="142"/>
      <c r="C18" s="245" t="s">
        <v>610</v>
      </c>
      <c r="D18" s="124"/>
      <c r="F18" s="16"/>
      <c r="G18" s="16"/>
    </row>
    <row r="19" spans="1:24" ht="13.5">
      <c r="B19" s="140" t="s">
        <v>611</v>
      </c>
      <c r="C19" s="247" t="s">
        <v>612</v>
      </c>
      <c r="D19" s="123"/>
      <c r="F19" s="16"/>
      <c r="G19" s="16"/>
    </row>
    <row r="20" spans="1:24" ht="13.5">
      <c r="B20" s="141"/>
      <c r="C20" s="247" t="s">
        <v>613</v>
      </c>
      <c r="D20" s="123"/>
      <c r="E20" s="209"/>
      <c r="F20" s="209"/>
      <c r="G20" s="209"/>
      <c r="H20" s="209"/>
      <c r="I20" s="209"/>
      <c r="J20" s="209"/>
      <c r="K20" s="209"/>
      <c r="L20" s="209"/>
      <c r="M20" s="209"/>
      <c r="N20" s="209"/>
      <c r="O20" s="209"/>
      <c r="P20" s="209"/>
      <c r="Q20" s="209"/>
      <c r="R20" s="209"/>
      <c r="S20" s="209"/>
      <c r="T20" s="209"/>
      <c r="U20" s="209"/>
      <c r="V20" s="209"/>
      <c r="W20" s="209"/>
      <c r="X20" s="209"/>
    </row>
    <row r="21" spans="1:24" ht="13.5">
      <c r="B21" s="142"/>
      <c r="C21" s="248" t="s">
        <v>614</v>
      </c>
      <c r="D21" s="241"/>
      <c r="E21" s="209"/>
      <c r="F21" s="154">
        <f>F27</f>
        <v>0</v>
      </c>
      <c r="G21" s="92"/>
      <c r="H21" s="92"/>
      <c r="I21" s="92"/>
      <c r="J21" s="92"/>
      <c r="K21" s="92"/>
      <c r="L21" s="92"/>
      <c r="M21" s="154">
        <f>M27</f>
        <v>0</v>
      </c>
      <c r="N21" s="92"/>
      <c r="O21" s="92"/>
      <c r="P21" s="92"/>
      <c r="Q21" s="154">
        <f>Q27</f>
        <v>0</v>
      </c>
      <c r="R21" s="92"/>
      <c r="S21" s="92"/>
      <c r="T21" s="92"/>
      <c r="U21" s="92"/>
      <c r="V21" s="92"/>
      <c r="W21" s="92"/>
      <c r="X21" s="92"/>
    </row>
    <row r="22" spans="1:24" ht="16.5">
      <c r="B22" s="160"/>
      <c r="C22" s="249"/>
      <c r="D22" s="250"/>
      <c r="E22" s="267"/>
      <c r="F22" s="92" t="s">
        <v>615</v>
      </c>
      <c r="G22" s="92" t="s">
        <v>616</v>
      </c>
      <c r="H22" s="92" t="s">
        <v>617</v>
      </c>
      <c r="I22" s="92" t="s">
        <v>618</v>
      </c>
      <c r="J22" s="92" t="s">
        <v>619</v>
      </c>
      <c r="K22" s="92" t="s">
        <v>620</v>
      </c>
      <c r="L22" s="92" t="s">
        <v>725</v>
      </c>
      <c r="M22" s="92" t="s">
        <v>621</v>
      </c>
      <c r="N22" s="92" t="s">
        <v>622</v>
      </c>
      <c r="O22" s="92" t="s">
        <v>726</v>
      </c>
      <c r="P22" s="92" t="s">
        <v>727</v>
      </c>
      <c r="Q22" s="92" t="s">
        <v>625</v>
      </c>
      <c r="R22" s="92" t="s">
        <v>626</v>
      </c>
      <c r="S22" s="92" t="s">
        <v>627</v>
      </c>
      <c r="T22" s="92" t="s">
        <v>628</v>
      </c>
      <c r="U22" s="92" t="s">
        <v>629</v>
      </c>
      <c r="V22" s="92" t="s">
        <v>632</v>
      </c>
      <c r="W22" s="92" t="s">
        <v>633</v>
      </c>
      <c r="X22" s="92" t="s">
        <v>634</v>
      </c>
    </row>
    <row r="23" spans="1:24">
      <c r="B23" s="121"/>
      <c r="C23" s="44"/>
      <c r="D23" s="155"/>
      <c r="E23" s="268"/>
      <c r="F23" s="251"/>
      <c r="G23" s="251" t="s">
        <v>635</v>
      </c>
      <c r="H23" s="251" t="s">
        <v>728</v>
      </c>
      <c r="I23" s="251" t="s">
        <v>637</v>
      </c>
      <c r="J23" s="251" t="s">
        <v>729</v>
      </c>
      <c r="K23" s="251" t="s">
        <v>638</v>
      </c>
      <c r="L23" s="251" t="s">
        <v>639</v>
      </c>
      <c r="M23" s="251"/>
      <c r="N23" s="251" t="s">
        <v>640</v>
      </c>
      <c r="O23" s="251" t="s">
        <v>641</v>
      </c>
      <c r="P23" s="251" t="s">
        <v>642</v>
      </c>
      <c r="Q23" s="251"/>
      <c r="R23" s="251" t="s">
        <v>730</v>
      </c>
      <c r="S23" s="251" t="s">
        <v>646</v>
      </c>
      <c r="T23" s="251" t="s">
        <v>731</v>
      </c>
      <c r="U23" s="251" t="s">
        <v>732</v>
      </c>
      <c r="V23" s="251" t="s">
        <v>733</v>
      </c>
      <c r="W23" s="251" t="s">
        <v>734</v>
      </c>
      <c r="X23" s="251" t="s">
        <v>735</v>
      </c>
    </row>
    <row r="24" spans="1:24" ht="17.25" customHeight="1">
      <c r="B24" s="993" t="s">
        <v>222</v>
      </c>
      <c r="C24" s="993" t="s">
        <v>651</v>
      </c>
      <c r="D24" s="269" t="s">
        <v>717</v>
      </c>
      <c r="E24" s="270"/>
      <c r="F24" s="270"/>
      <c r="G24" s="270"/>
      <c r="H24" s="270"/>
      <c r="I24" s="270"/>
      <c r="J24" s="270"/>
      <c r="K24" s="270"/>
      <c r="L24" s="270"/>
      <c r="M24" s="270"/>
      <c r="N24" s="270"/>
      <c r="O24" s="270"/>
      <c r="P24" s="270"/>
      <c r="Q24" s="270"/>
      <c r="R24" s="270"/>
      <c r="S24" s="270"/>
      <c r="T24" s="270"/>
      <c r="U24" s="270"/>
      <c r="V24" s="270"/>
      <c r="W24" s="270"/>
      <c r="X24" s="271"/>
    </row>
    <row r="25" spans="1:24" ht="15" customHeight="1">
      <c r="B25" s="993"/>
      <c r="C25" s="993"/>
      <c r="D25" s="993" t="s">
        <v>221</v>
      </c>
      <c r="E25" s="993" t="s">
        <v>235</v>
      </c>
      <c r="F25" s="993" t="s">
        <v>652</v>
      </c>
      <c r="G25" s="993"/>
      <c r="H25" s="993"/>
      <c r="I25" s="993"/>
      <c r="J25" s="993"/>
      <c r="K25" s="993"/>
      <c r="L25" s="993"/>
      <c r="M25" s="993" t="s">
        <v>242</v>
      </c>
      <c r="N25" s="993"/>
      <c r="O25" s="993"/>
      <c r="P25" s="993"/>
      <c r="Q25" s="993" t="s">
        <v>736</v>
      </c>
      <c r="R25" s="993"/>
      <c r="S25" s="993"/>
      <c r="T25" s="993"/>
      <c r="U25" s="993"/>
      <c r="V25" s="993" t="s">
        <v>737</v>
      </c>
      <c r="W25" s="993"/>
      <c r="X25" s="993"/>
    </row>
    <row r="26" spans="1:24" ht="15" customHeight="1">
      <c r="B26" s="993"/>
      <c r="C26" s="993"/>
      <c r="D26" s="993"/>
      <c r="E26" s="993"/>
      <c r="F26" s="253" t="s">
        <v>738</v>
      </c>
      <c r="G26" s="148" t="s">
        <v>739</v>
      </c>
      <c r="H26" s="148" t="s">
        <v>657</v>
      </c>
      <c r="I26" s="148" t="s">
        <v>658</v>
      </c>
      <c r="J26" s="148" t="s">
        <v>659</v>
      </c>
      <c r="K26" s="148" t="s">
        <v>660</v>
      </c>
      <c r="L26" s="148" t="s">
        <v>740</v>
      </c>
      <c r="M26" s="253" t="s">
        <v>741</v>
      </c>
      <c r="N26" s="148" t="s">
        <v>742</v>
      </c>
      <c r="O26" s="148" t="s">
        <v>663</v>
      </c>
      <c r="P26" s="148" t="s">
        <v>664</v>
      </c>
      <c r="Q26" s="253" t="s">
        <v>743</v>
      </c>
      <c r="R26" s="148" t="s">
        <v>744</v>
      </c>
      <c r="S26" s="148" t="s">
        <v>667</v>
      </c>
      <c r="T26" s="148" t="s">
        <v>668</v>
      </c>
      <c r="U26" s="148" t="s">
        <v>745</v>
      </c>
      <c r="V26" s="254" t="s">
        <v>746</v>
      </c>
      <c r="W26" s="254" t="s">
        <v>747</v>
      </c>
      <c r="X26" s="254" t="s">
        <v>748</v>
      </c>
    </row>
    <row r="27" spans="1:24" ht="15" customHeight="1">
      <c r="B27" s="255" t="s">
        <v>749</v>
      </c>
      <c r="C27" s="255"/>
      <c r="D27" s="256" t="s">
        <v>266</v>
      </c>
      <c r="E27" s="256" t="s">
        <v>266</v>
      </c>
      <c r="F27" s="257"/>
      <c r="G27" s="257"/>
      <c r="H27" s="257"/>
      <c r="I27" s="257"/>
      <c r="J27" s="257"/>
      <c r="K27" s="257"/>
      <c r="L27" s="257"/>
      <c r="M27" s="257"/>
      <c r="N27" s="257"/>
      <c r="O27" s="257"/>
      <c r="P27" s="257"/>
      <c r="Q27" s="257"/>
      <c r="R27" s="257"/>
      <c r="S27" s="257"/>
      <c r="T27" s="257"/>
      <c r="U27" s="257"/>
      <c r="V27" s="258" t="s">
        <v>266</v>
      </c>
      <c r="W27" s="258" t="s">
        <v>266</v>
      </c>
      <c r="X27" s="258" t="s">
        <v>266</v>
      </c>
    </row>
    <row r="28" spans="1:24" ht="15" customHeight="1">
      <c r="B28" s="259" t="s">
        <v>312</v>
      </c>
      <c r="C28" s="260"/>
      <c r="D28" s="261"/>
      <c r="E28" s="261" t="e">
        <f>SUMPRODUCT($F$21:$Q$21,F28:Q28)/SUM($F$21:$Q$21)</f>
        <v>#DIV/0!</v>
      </c>
      <c r="F28" s="261"/>
      <c r="G28" s="261"/>
      <c r="H28" s="261"/>
      <c r="I28" s="261"/>
      <c r="J28" s="261"/>
      <c r="K28" s="261"/>
      <c r="L28" s="261"/>
      <c r="M28" s="261"/>
      <c r="N28" s="261"/>
      <c r="O28" s="261"/>
      <c r="P28" s="261"/>
      <c r="Q28" s="261"/>
      <c r="R28" s="261"/>
      <c r="S28" s="261"/>
      <c r="T28" s="261"/>
      <c r="U28" s="261"/>
      <c r="V28" s="261"/>
      <c r="W28" s="261"/>
      <c r="X28" s="261"/>
    </row>
    <row r="29" spans="1:24" ht="15" customHeight="1">
      <c r="A29" s="92" t="s">
        <v>320</v>
      </c>
      <c r="B29" s="262" t="s">
        <v>750</v>
      </c>
      <c r="C29" s="25" t="s">
        <v>751</v>
      </c>
      <c r="D29" s="263"/>
      <c r="E29" s="20" t="e">
        <f t="shared" ref="E29:E62" si="0">SUMPRODUCT($F$21:$Q$21,F29:Q29)/SUM($F$21:$Q$21)</f>
        <v>#DIV/0!</v>
      </c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</row>
    <row r="30" spans="1:24" ht="15" customHeight="1">
      <c r="A30" s="92" t="s">
        <v>321</v>
      </c>
      <c r="B30" s="264"/>
      <c r="C30" s="25" t="s">
        <v>752</v>
      </c>
      <c r="D30" s="263"/>
      <c r="E30" s="20" t="e">
        <f t="shared" si="0"/>
        <v>#DIV/0!</v>
      </c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</row>
    <row r="31" spans="1:24" ht="15" customHeight="1">
      <c r="B31" s="262" t="s">
        <v>753</v>
      </c>
      <c r="C31" s="25" t="s">
        <v>754</v>
      </c>
      <c r="D31" s="263"/>
      <c r="E31" s="20" t="e">
        <f t="shared" si="0"/>
        <v>#DIV/0!</v>
      </c>
      <c r="F31" s="20"/>
      <c r="G31" s="20"/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</row>
    <row r="32" spans="1:24" ht="15" customHeight="1">
      <c r="B32" s="264"/>
      <c r="C32" s="25" t="s">
        <v>755</v>
      </c>
      <c r="D32" s="263"/>
      <c r="E32" s="20" t="e">
        <f t="shared" si="0"/>
        <v>#DIV/0!</v>
      </c>
      <c r="F32" s="20"/>
      <c r="G32" s="20"/>
      <c r="H32" s="20"/>
      <c r="I32" s="20"/>
      <c r="J32" s="20"/>
      <c r="K32" s="20"/>
      <c r="L32" s="20"/>
      <c r="M32" s="20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</row>
    <row r="33" spans="1:24" ht="15" customHeight="1">
      <c r="B33" s="264"/>
      <c r="C33" s="25" t="s">
        <v>756</v>
      </c>
      <c r="D33" s="263"/>
      <c r="E33" s="20" t="e">
        <f t="shared" si="0"/>
        <v>#DIV/0!</v>
      </c>
      <c r="F33" s="20"/>
      <c r="G33" s="20"/>
      <c r="H33" s="20"/>
      <c r="I33" s="20"/>
      <c r="J33" s="20"/>
      <c r="K33" s="20"/>
      <c r="L33" s="20"/>
      <c r="M33" s="20"/>
      <c r="N33" s="20"/>
      <c r="O33" s="20"/>
      <c r="P33" s="20"/>
      <c r="Q33" s="20"/>
      <c r="R33" s="20"/>
      <c r="S33" s="20"/>
      <c r="T33" s="20"/>
      <c r="U33" s="20"/>
      <c r="V33" s="20"/>
      <c r="W33" s="20"/>
      <c r="X33" s="20"/>
    </row>
    <row r="34" spans="1:24" ht="15" customHeight="1">
      <c r="B34" s="264"/>
      <c r="C34" s="25" t="s">
        <v>757</v>
      </c>
      <c r="D34" s="263"/>
      <c r="E34" s="20" t="e">
        <f t="shared" si="0"/>
        <v>#DIV/0!</v>
      </c>
      <c r="F34" s="20"/>
      <c r="G34" s="20"/>
      <c r="H34" s="20"/>
      <c r="I34" s="20"/>
      <c r="J34" s="20"/>
      <c r="K34" s="20"/>
      <c r="L34" s="20"/>
      <c r="M34" s="20"/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0"/>
    </row>
    <row r="35" spans="1:24" ht="15" customHeight="1">
      <c r="B35" s="264"/>
      <c r="C35" s="25" t="s">
        <v>758</v>
      </c>
      <c r="D35" s="263"/>
      <c r="E35" s="20" t="e">
        <f t="shared" si="0"/>
        <v>#DIV/0!</v>
      </c>
      <c r="F35" s="20"/>
      <c r="G35" s="20"/>
      <c r="H35" s="20"/>
      <c r="I35" s="20"/>
      <c r="J35" s="20"/>
      <c r="K35" s="20"/>
      <c r="L35" s="20"/>
      <c r="M35" s="20"/>
      <c r="N35" s="20"/>
      <c r="O35" s="20"/>
      <c r="P35" s="20"/>
      <c r="Q35" s="20"/>
      <c r="R35" s="20"/>
      <c r="S35" s="20"/>
      <c r="T35" s="20"/>
      <c r="U35" s="20"/>
      <c r="V35" s="20"/>
      <c r="W35" s="20"/>
      <c r="X35" s="20"/>
    </row>
    <row r="36" spans="1:24" ht="15" customHeight="1">
      <c r="B36" s="264"/>
      <c r="C36" s="25" t="s">
        <v>759</v>
      </c>
      <c r="D36" s="263"/>
      <c r="E36" s="20" t="e">
        <f t="shared" si="0"/>
        <v>#DIV/0!</v>
      </c>
      <c r="F36" s="20"/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</row>
    <row r="37" spans="1:24" ht="15" customHeight="1">
      <c r="B37" s="264"/>
      <c r="C37" s="25" t="s">
        <v>760</v>
      </c>
      <c r="D37" s="263"/>
      <c r="E37" s="20" t="e">
        <f t="shared" si="0"/>
        <v>#DIV/0!</v>
      </c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</row>
    <row r="38" spans="1:24" ht="15" customHeight="1">
      <c r="B38" s="264"/>
      <c r="C38" s="25" t="s">
        <v>761</v>
      </c>
      <c r="D38" s="263"/>
      <c r="E38" s="20" t="e">
        <f t="shared" si="0"/>
        <v>#DIV/0!</v>
      </c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</row>
    <row r="39" spans="1:24" ht="15" customHeight="1">
      <c r="B39" s="264"/>
      <c r="C39" s="25" t="s">
        <v>762</v>
      </c>
      <c r="D39" s="263"/>
      <c r="E39" s="20" t="e">
        <f t="shared" si="0"/>
        <v>#DIV/0!</v>
      </c>
      <c r="F39" s="20"/>
      <c r="G39" s="20"/>
      <c r="H39" s="20"/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</row>
    <row r="40" spans="1:24" ht="15" customHeight="1">
      <c r="A40" s="92" t="s">
        <v>322</v>
      </c>
      <c r="B40" s="262" t="s">
        <v>682</v>
      </c>
      <c r="C40" s="25" t="s">
        <v>763</v>
      </c>
      <c r="D40" s="263"/>
      <c r="E40" s="20" t="e">
        <f t="shared" si="0"/>
        <v>#DIV/0!</v>
      </c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</row>
    <row r="41" spans="1:24" ht="15" customHeight="1">
      <c r="A41" s="92" t="s">
        <v>323</v>
      </c>
      <c r="B41" s="264"/>
      <c r="C41" s="25" t="s">
        <v>764</v>
      </c>
      <c r="D41" s="263"/>
      <c r="E41" s="20" t="e">
        <f t="shared" si="0"/>
        <v>#DIV/0!</v>
      </c>
      <c r="F41" s="20"/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  <c r="T41" s="20"/>
      <c r="U41" s="20"/>
      <c r="V41" s="20"/>
      <c r="W41" s="20"/>
      <c r="X41" s="20"/>
    </row>
    <row r="42" spans="1:24" ht="15" customHeight="1">
      <c r="A42" s="92" t="s">
        <v>325</v>
      </c>
      <c r="B42" s="264"/>
      <c r="C42" s="25" t="s">
        <v>765</v>
      </c>
      <c r="D42" s="263"/>
      <c r="E42" s="20" t="e">
        <f t="shared" si="0"/>
        <v>#DIV/0!</v>
      </c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0"/>
    </row>
    <row r="43" spans="1:24" ht="15" customHeight="1">
      <c r="A43" s="92" t="s">
        <v>326</v>
      </c>
      <c r="B43" s="262" t="s">
        <v>686</v>
      </c>
      <c r="C43" s="25" t="s">
        <v>687</v>
      </c>
      <c r="D43" s="263"/>
      <c r="E43" s="20" t="e">
        <f t="shared" si="0"/>
        <v>#DIV/0!</v>
      </c>
      <c r="F43" s="20"/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20"/>
    </row>
    <row r="44" spans="1:24" ht="15" customHeight="1">
      <c r="A44" s="92" t="s">
        <v>328</v>
      </c>
      <c r="B44" s="264"/>
      <c r="C44" s="25" t="s">
        <v>688</v>
      </c>
      <c r="D44" s="263"/>
      <c r="E44" s="20" t="e">
        <f t="shared" si="0"/>
        <v>#DIV/0!</v>
      </c>
      <c r="F44" s="20"/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</row>
    <row r="45" spans="1:24" ht="15" customHeight="1">
      <c r="A45" s="92" t="s">
        <v>329</v>
      </c>
      <c r="B45" s="262" t="s">
        <v>689</v>
      </c>
      <c r="C45" s="25" t="s">
        <v>690</v>
      </c>
      <c r="D45" s="263"/>
      <c r="E45" s="20" t="e">
        <f t="shared" si="0"/>
        <v>#DIV/0!</v>
      </c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</row>
    <row r="46" spans="1:24" ht="15" customHeight="1">
      <c r="A46" s="92" t="s">
        <v>331</v>
      </c>
      <c r="B46" s="264"/>
      <c r="C46" s="25" t="s">
        <v>691</v>
      </c>
      <c r="D46" s="263"/>
      <c r="E46" s="20" t="e">
        <f t="shared" si="0"/>
        <v>#DIV/0!</v>
      </c>
      <c r="F46" s="20"/>
      <c r="G46" s="20"/>
      <c r="H46" s="20"/>
      <c r="I46" s="20"/>
      <c r="J46" s="20"/>
      <c r="K46" s="20"/>
      <c r="L46" s="20"/>
      <c r="M46" s="20"/>
      <c r="N46" s="20"/>
      <c r="O46" s="20"/>
      <c r="P46" s="20"/>
      <c r="Q46" s="20"/>
      <c r="R46" s="20"/>
      <c r="S46" s="20"/>
      <c r="T46" s="20"/>
      <c r="U46" s="20"/>
      <c r="V46" s="20"/>
      <c r="W46" s="20"/>
      <c r="X46" s="20"/>
    </row>
    <row r="47" spans="1:24" ht="15" customHeight="1">
      <c r="A47" s="92" t="s">
        <v>333</v>
      </c>
      <c r="B47" s="264"/>
      <c r="C47" s="25" t="s">
        <v>692</v>
      </c>
      <c r="D47" s="263"/>
      <c r="E47" s="20" t="e">
        <f t="shared" si="0"/>
        <v>#DIV/0!</v>
      </c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0"/>
      <c r="T47" s="20"/>
      <c r="U47" s="20"/>
      <c r="V47" s="20"/>
      <c r="W47" s="20"/>
      <c r="X47" s="20"/>
    </row>
    <row r="48" spans="1:24" ht="15" customHeight="1">
      <c r="A48" s="92" t="s">
        <v>335</v>
      </c>
      <c r="B48" s="264"/>
      <c r="C48" s="25" t="s">
        <v>693</v>
      </c>
      <c r="D48" s="263"/>
      <c r="E48" s="20" t="e">
        <f t="shared" si="0"/>
        <v>#DIV/0!</v>
      </c>
      <c r="F48" s="20"/>
      <c r="G48" s="20"/>
      <c r="H48" s="20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  <c r="T48" s="20"/>
      <c r="U48" s="20"/>
      <c r="V48" s="20"/>
      <c r="W48" s="20"/>
      <c r="X48" s="20"/>
    </row>
    <row r="49" spans="1:24" ht="15" customHeight="1">
      <c r="A49" s="92" t="s">
        <v>336</v>
      </c>
      <c r="B49" s="262" t="s">
        <v>694</v>
      </c>
      <c r="C49" s="25" t="s">
        <v>695</v>
      </c>
      <c r="D49" s="263"/>
      <c r="E49" s="20" t="e">
        <f t="shared" si="0"/>
        <v>#DIV/0!</v>
      </c>
      <c r="F49" s="20"/>
      <c r="G49" s="20"/>
      <c r="H49" s="20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  <c r="T49" s="20"/>
      <c r="U49" s="20"/>
      <c r="V49" s="20"/>
      <c r="W49" s="20"/>
      <c r="X49" s="20"/>
    </row>
    <row r="50" spans="1:24" ht="15" customHeight="1">
      <c r="A50" s="92" t="s">
        <v>337</v>
      </c>
      <c r="B50" s="264"/>
      <c r="C50" s="25" t="s">
        <v>696</v>
      </c>
      <c r="D50" s="263"/>
      <c r="E50" s="20" t="e">
        <f t="shared" si="0"/>
        <v>#DIV/0!</v>
      </c>
      <c r="F50" s="20"/>
      <c r="G50" s="20"/>
      <c r="H50" s="20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0"/>
      <c r="T50" s="20"/>
      <c r="U50" s="20"/>
      <c r="V50" s="20"/>
      <c r="W50" s="20"/>
      <c r="X50" s="20"/>
    </row>
    <row r="51" spans="1:24" ht="15" customHeight="1">
      <c r="A51" s="92" t="s">
        <v>338</v>
      </c>
      <c r="B51" s="264"/>
      <c r="C51" s="25" t="s">
        <v>697</v>
      </c>
      <c r="D51" s="263"/>
      <c r="E51" s="20" t="e">
        <f t="shared" si="0"/>
        <v>#DIV/0!</v>
      </c>
      <c r="F51" s="20"/>
      <c r="G51" s="20"/>
      <c r="H51" s="20"/>
      <c r="I51" s="20"/>
      <c r="J51" s="20"/>
      <c r="K51" s="20"/>
      <c r="L51" s="20"/>
      <c r="M51" s="20"/>
      <c r="N51" s="20"/>
      <c r="O51" s="20"/>
      <c r="P51" s="20"/>
      <c r="Q51" s="20"/>
      <c r="R51" s="20"/>
      <c r="S51" s="20"/>
      <c r="T51" s="20"/>
      <c r="U51" s="20"/>
      <c r="V51" s="20"/>
      <c r="W51" s="20"/>
      <c r="X51" s="20"/>
    </row>
    <row r="52" spans="1:24" ht="15" customHeight="1">
      <c r="A52" s="92" t="s">
        <v>339</v>
      </c>
      <c r="B52" s="264"/>
      <c r="C52" s="25" t="s">
        <v>698</v>
      </c>
      <c r="D52" s="263"/>
      <c r="E52" s="20" t="e">
        <f t="shared" si="0"/>
        <v>#DIV/0!</v>
      </c>
      <c r="F52" s="20"/>
      <c r="G52" s="20"/>
      <c r="H52" s="20"/>
      <c r="I52" s="20"/>
      <c r="J52" s="20"/>
      <c r="K52" s="20"/>
      <c r="L52" s="20"/>
      <c r="M52" s="20"/>
      <c r="N52" s="20"/>
      <c r="O52" s="20"/>
      <c r="P52" s="20"/>
      <c r="Q52" s="20"/>
      <c r="R52" s="20"/>
      <c r="S52" s="20"/>
      <c r="T52" s="20"/>
      <c r="U52" s="20"/>
      <c r="V52" s="20"/>
      <c r="W52" s="20"/>
      <c r="X52" s="20"/>
    </row>
    <row r="53" spans="1:24" ht="15" customHeight="1">
      <c r="B53" s="264"/>
      <c r="C53" s="25" t="s">
        <v>699</v>
      </c>
      <c r="D53" s="263"/>
      <c r="E53" s="20" t="e">
        <f t="shared" si="0"/>
        <v>#DIV/0!</v>
      </c>
      <c r="F53" s="20"/>
      <c r="G53" s="20"/>
      <c r="H53" s="20"/>
      <c r="I53" s="20"/>
      <c r="J53" s="20"/>
      <c r="K53" s="20"/>
      <c r="L53" s="20"/>
      <c r="M53" s="20"/>
      <c r="N53" s="20"/>
      <c r="O53" s="20"/>
      <c r="P53" s="20"/>
      <c r="Q53" s="20"/>
      <c r="R53" s="20"/>
      <c r="S53" s="20"/>
      <c r="T53" s="20"/>
      <c r="U53" s="20"/>
      <c r="V53" s="20"/>
      <c r="W53" s="20"/>
      <c r="X53" s="20"/>
    </row>
    <row r="54" spans="1:24" ht="15" customHeight="1">
      <c r="B54" s="264"/>
      <c r="C54" s="25" t="s">
        <v>701</v>
      </c>
      <c r="D54" s="263"/>
      <c r="E54" s="20" t="e">
        <f t="shared" si="0"/>
        <v>#DIV/0!</v>
      </c>
      <c r="F54" s="20"/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20"/>
      <c r="R54" s="20"/>
      <c r="S54" s="20"/>
      <c r="T54" s="20"/>
      <c r="U54" s="20"/>
      <c r="V54" s="20"/>
      <c r="W54" s="20"/>
      <c r="X54" s="20"/>
    </row>
    <row r="55" spans="1:24" ht="15" customHeight="1">
      <c r="B55" s="264"/>
      <c r="C55" s="25" t="s">
        <v>702</v>
      </c>
      <c r="D55" s="263"/>
      <c r="E55" s="20" t="e">
        <f t="shared" si="0"/>
        <v>#DIV/0!</v>
      </c>
      <c r="F55" s="20"/>
      <c r="G55" s="20"/>
      <c r="H55" s="20"/>
      <c r="I55" s="20"/>
      <c r="J55" s="20"/>
      <c r="K55" s="20"/>
      <c r="L55" s="20"/>
      <c r="M55" s="20"/>
      <c r="N55" s="20"/>
      <c r="O55" s="20"/>
      <c r="P55" s="20"/>
      <c r="Q55" s="20"/>
      <c r="R55" s="20"/>
      <c r="S55" s="20"/>
      <c r="T55" s="20"/>
      <c r="U55" s="20"/>
      <c r="V55" s="20"/>
      <c r="W55" s="20"/>
      <c r="X55" s="20"/>
    </row>
    <row r="56" spans="1:24" ht="15" customHeight="1">
      <c r="A56" s="92" t="s">
        <v>340</v>
      </c>
      <c r="B56" s="264"/>
      <c r="C56" s="25" t="s">
        <v>703</v>
      </c>
      <c r="D56" s="263"/>
      <c r="E56" s="20" t="e">
        <f t="shared" si="0"/>
        <v>#DIV/0!</v>
      </c>
      <c r="F56" s="20"/>
      <c r="G56" s="20"/>
      <c r="H56" s="20"/>
      <c r="I56" s="20"/>
      <c r="J56" s="20"/>
      <c r="K56" s="20"/>
      <c r="L56" s="20"/>
      <c r="M56" s="20"/>
      <c r="N56" s="20"/>
      <c r="O56" s="20"/>
      <c r="P56" s="20"/>
      <c r="Q56" s="20"/>
      <c r="R56" s="20"/>
      <c r="S56" s="20"/>
      <c r="T56" s="20"/>
      <c r="U56" s="20"/>
      <c r="V56" s="20"/>
      <c r="W56" s="20"/>
      <c r="X56" s="20"/>
    </row>
    <row r="57" spans="1:24" ht="15" customHeight="1">
      <c r="B57" s="264"/>
      <c r="C57" s="25" t="s">
        <v>704</v>
      </c>
      <c r="D57" s="263"/>
      <c r="E57" s="20" t="e">
        <f t="shared" si="0"/>
        <v>#DIV/0!</v>
      </c>
      <c r="F57" s="20"/>
      <c r="G57" s="20"/>
      <c r="H57" s="20"/>
      <c r="I57" s="20"/>
      <c r="J57" s="20"/>
      <c r="K57" s="20"/>
      <c r="L57" s="20"/>
      <c r="M57" s="20"/>
      <c r="N57" s="20"/>
      <c r="O57" s="20"/>
      <c r="P57" s="20"/>
      <c r="Q57" s="20"/>
      <c r="R57" s="20"/>
      <c r="S57" s="20"/>
      <c r="T57" s="20"/>
      <c r="U57" s="20"/>
      <c r="V57" s="20"/>
      <c r="W57" s="20"/>
      <c r="X57" s="20"/>
    </row>
    <row r="58" spans="1:24" ht="15" customHeight="1">
      <c r="B58" s="264"/>
      <c r="C58" s="25" t="s">
        <v>705</v>
      </c>
      <c r="D58" s="263"/>
      <c r="E58" s="20" t="e">
        <f t="shared" si="0"/>
        <v>#DIV/0!</v>
      </c>
      <c r="F58" s="20"/>
      <c r="G58" s="20"/>
      <c r="H58" s="20"/>
      <c r="I58" s="20"/>
      <c r="J58" s="20"/>
      <c r="K58" s="20"/>
      <c r="L58" s="20"/>
      <c r="M58" s="20"/>
      <c r="N58" s="20"/>
      <c r="O58" s="20"/>
      <c r="P58" s="20"/>
      <c r="Q58" s="20"/>
      <c r="R58" s="20"/>
      <c r="S58" s="20"/>
      <c r="T58" s="20"/>
      <c r="U58" s="20"/>
      <c r="V58" s="20"/>
      <c r="W58" s="20"/>
      <c r="X58" s="20"/>
    </row>
    <row r="59" spans="1:24" ht="15" customHeight="1">
      <c r="A59" s="92" t="s">
        <v>341</v>
      </c>
      <c r="B59" s="264"/>
      <c r="C59" s="25" t="s">
        <v>706</v>
      </c>
      <c r="D59" s="263"/>
      <c r="E59" s="20" t="e">
        <f t="shared" si="0"/>
        <v>#DIV/0!</v>
      </c>
      <c r="F59" s="20"/>
      <c r="G59" s="20"/>
      <c r="H59" s="20"/>
      <c r="I59" s="20"/>
      <c r="J59" s="20"/>
      <c r="K59" s="20"/>
      <c r="L59" s="20"/>
      <c r="M59" s="20"/>
      <c r="N59" s="20"/>
      <c r="O59" s="20"/>
      <c r="P59" s="20"/>
      <c r="Q59" s="20"/>
      <c r="R59" s="20"/>
      <c r="S59" s="20"/>
      <c r="T59" s="20"/>
      <c r="U59" s="20"/>
      <c r="V59" s="20"/>
      <c r="W59" s="20"/>
      <c r="X59" s="20"/>
    </row>
    <row r="60" spans="1:24" ht="15" customHeight="1">
      <c r="A60" s="92" t="s">
        <v>322</v>
      </c>
      <c r="B60" s="262" t="s">
        <v>766</v>
      </c>
      <c r="C60" s="25" t="s">
        <v>708</v>
      </c>
      <c r="D60" s="263"/>
      <c r="E60" s="20" t="e">
        <f t="shared" si="0"/>
        <v>#DIV/0!</v>
      </c>
      <c r="F60" s="20"/>
      <c r="G60" s="20"/>
      <c r="H60" s="20"/>
      <c r="I60" s="20"/>
      <c r="J60" s="20"/>
      <c r="K60" s="20"/>
      <c r="L60" s="20"/>
      <c r="M60" s="20"/>
      <c r="N60" s="20"/>
      <c r="O60" s="20"/>
      <c r="P60" s="20"/>
      <c r="Q60" s="20"/>
      <c r="R60" s="20"/>
      <c r="S60" s="20"/>
      <c r="T60" s="20"/>
      <c r="U60" s="20"/>
      <c r="V60" s="20"/>
      <c r="W60" s="20"/>
      <c r="X60" s="20"/>
    </row>
    <row r="61" spans="1:24" ht="15" customHeight="1">
      <c r="A61" s="92" t="s">
        <v>323</v>
      </c>
      <c r="B61" s="264"/>
      <c r="C61" s="25" t="s">
        <v>709</v>
      </c>
      <c r="D61" s="263"/>
      <c r="E61" s="20" t="e">
        <f t="shared" si="0"/>
        <v>#DIV/0!</v>
      </c>
      <c r="F61" s="20"/>
      <c r="G61" s="20"/>
      <c r="H61" s="20"/>
      <c r="I61" s="20"/>
      <c r="J61" s="20"/>
      <c r="K61" s="20"/>
      <c r="L61" s="20"/>
      <c r="M61" s="20"/>
      <c r="N61" s="20"/>
      <c r="O61" s="20"/>
      <c r="P61" s="20"/>
      <c r="Q61" s="20"/>
      <c r="R61" s="20"/>
      <c r="S61" s="20"/>
      <c r="T61" s="20"/>
      <c r="U61" s="20"/>
      <c r="V61" s="20"/>
      <c r="W61" s="20"/>
      <c r="X61" s="20"/>
    </row>
    <row r="62" spans="1:24" ht="15" customHeight="1">
      <c r="A62" s="92" t="s">
        <v>325</v>
      </c>
      <c r="B62" s="265"/>
      <c r="C62" s="25" t="s">
        <v>710</v>
      </c>
      <c r="D62" s="263"/>
      <c r="E62" s="20" t="e">
        <f t="shared" si="0"/>
        <v>#DIV/0!</v>
      </c>
      <c r="F62" s="20"/>
      <c r="G62" s="20"/>
      <c r="H62" s="20"/>
      <c r="I62" s="20"/>
      <c r="J62" s="20"/>
      <c r="K62" s="20"/>
      <c r="L62" s="20"/>
      <c r="M62" s="20"/>
      <c r="N62" s="20"/>
      <c r="O62" s="20"/>
      <c r="P62" s="20"/>
      <c r="Q62" s="20"/>
      <c r="R62" s="20"/>
      <c r="S62" s="20"/>
      <c r="T62" s="20"/>
      <c r="U62" s="20"/>
      <c r="V62" s="20"/>
      <c r="W62" s="20"/>
      <c r="X62" s="20"/>
    </row>
    <row r="65" spans="2:3">
      <c r="B65" s="18" t="s">
        <v>767</v>
      </c>
      <c r="C65" s="266" t="s">
        <v>768</v>
      </c>
    </row>
    <row r="66" spans="2:3">
      <c r="B66" s="18" t="s">
        <v>769</v>
      </c>
      <c r="C66" s="266" t="s">
        <v>770</v>
      </c>
    </row>
    <row r="67" spans="2:3">
      <c r="B67" s="18" t="s">
        <v>771</v>
      </c>
      <c r="C67" s="266" t="s">
        <v>772</v>
      </c>
    </row>
  </sheetData>
  <mergeCells count="9">
    <mergeCell ref="B1:X1"/>
    <mergeCell ref="B24:B26"/>
    <mergeCell ref="C24:C26"/>
    <mergeCell ref="D25:D26"/>
    <mergeCell ref="E25:E26"/>
    <mergeCell ref="F25:L25"/>
    <mergeCell ref="M25:P25"/>
    <mergeCell ref="Q25:U25"/>
    <mergeCell ref="V25:X25"/>
  </mergeCells>
  <phoneticPr fontId="23" type="noConversion"/>
  <pageMargins left="0.7" right="0.7" top="0.75" bottom="0.75" header="0.3" footer="0.3"/>
  <pageSetup paperSize="9" scale="97" orientation="portrait" horizontalDpi="4294967293" r:id="rId1"/>
</worksheet>
</file>

<file path=xl/worksheets/sheet16.xml><?xml version="1.0" encoding="utf-8"?>
<worksheet xmlns="http://schemas.openxmlformats.org/spreadsheetml/2006/main" xmlns:r="http://schemas.openxmlformats.org/officeDocument/2006/relationships">
  <dimension ref="A1:R13"/>
  <sheetViews>
    <sheetView showGridLines="0" zoomScaleNormal="100" workbookViewId="0">
      <selection sqref="A1:XFD1048576"/>
    </sheetView>
  </sheetViews>
  <sheetFormatPr defaultColWidth="9" defaultRowHeight="20.100000000000001" customHeight="1"/>
  <cols>
    <col min="1" max="1" width="9" style="594"/>
    <col min="2" max="2" width="9.875" style="594" bestFit="1" customWidth="1"/>
    <col min="3" max="3" width="9.5" style="595" bestFit="1" customWidth="1"/>
    <col min="4" max="4" width="9.875" style="595" bestFit="1" customWidth="1"/>
    <col min="5" max="5" width="9.5" style="595" bestFit="1" customWidth="1"/>
    <col min="6" max="6" width="9.75" style="595" bestFit="1" customWidth="1"/>
    <col min="7" max="7" width="9.5" style="595" bestFit="1" customWidth="1"/>
    <col min="8" max="8" width="9.875" style="595" bestFit="1" customWidth="1"/>
    <col min="9" max="10" width="9.125" style="595" customWidth="1"/>
    <col min="11" max="12" width="9.5" style="595" bestFit="1" customWidth="1"/>
    <col min="13" max="14" width="9" style="595"/>
    <col min="15" max="16" width="9.625" style="595" bestFit="1" customWidth="1"/>
    <col min="17" max="17" width="9" style="595"/>
    <col min="18" max="18" width="9" style="594"/>
    <col min="19" max="20" width="9" style="595"/>
    <col min="21" max="21" width="9.125" style="595" bestFit="1" customWidth="1"/>
    <col min="22" max="22" width="9" style="595"/>
    <col min="23" max="23" width="9.125" style="595" bestFit="1" customWidth="1"/>
    <col min="24" max="16384" width="9" style="595"/>
  </cols>
  <sheetData>
    <row r="1" spans="1:18" s="547" customFormat="1" ht="20.100000000000001" customHeight="1">
      <c r="A1" s="1026" t="s">
        <v>958</v>
      </c>
      <c r="B1" s="1026"/>
      <c r="C1" s="1026"/>
      <c r="D1" s="1026"/>
      <c r="E1" s="1026"/>
      <c r="F1" s="1026"/>
      <c r="G1" s="1026"/>
      <c r="H1" s="1026"/>
      <c r="I1" s="1026"/>
      <c r="J1" s="1026"/>
      <c r="K1" s="1026"/>
      <c r="L1" s="1026"/>
      <c r="R1" s="548"/>
    </row>
    <row r="2" spans="1:18" s="550" customFormat="1" ht="19.5" customHeight="1">
      <c r="A2" s="549"/>
      <c r="B2" s="549"/>
      <c r="R2" s="551"/>
    </row>
    <row r="3" spans="1:18" s="550" customFormat="1" ht="19.5" customHeight="1" thickBot="1">
      <c r="A3" s="1027" t="s">
        <v>959</v>
      </c>
      <c r="B3" s="1027"/>
      <c r="C3" s="1027" t="s">
        <v>960</v>
      </c>
      <c r="D3" s="1027"/>
      <c r="E3" s="1027"/>
      <c r="F3" s="1028" t="s">
        <v>961</v>
      </c>
      <c r="G3" s="1028"/>
      <c r="H3" s="1028"/>
      <c r="I3" s="1027" t="s">
        <v>962</v>
      </c>
      <c r="J3" s="1027"/>
      <c r="K3" s="1027"/>
      <c r="L3" s="1027" t="s">
        <v>963</v>
      </c>
      <c r="R3" s="551"/>
    </row>
    <row r="4" spans="1:18" s="550" customFormat="1" ht="19.5" customHeight="1" thickTop="1">
      <c r="A4" s="1027"/>
      <c r="B4" s="1027"/>
      <c r="C4" s="625" t="s">
        <v>833</v>
      </c>
      <c r="D4" s="625" t="s">
        <v>964</v>
      </c>
      <c r="E4" s="553" t="s">
        <v>0</v>
      </c>
      <c r="F4" s="554" t="s">
        <v>965</v>
      </c>
      <c r="G4" s="555" t="s">
        <v>966</v>
      </c>
      <c r="H4" s="556" t="s">
        <v>967</v>
      </c>
      <c r="I4" s="557" t="s">
        <v>968</v>
      </c>
      <c r="J4" s="625" t="s">
        <v>969</v>
      </c>
      <c r="K4" s="625" t="s">
        <v>1</v>
      </c>
      <c r="L4" s="1027"/>
      <c r="R4" s="551"/>
    </row>
    <row r="5" spans="1:18" s="550" customFormat="1" ht="19.5" customHeight="1">
      <c r="A5" s="1020" t="s">
        <v>1016</v>
      </c>
      <c r="B5" s="1020"/>
      <c r="C5" s="622">
        <v>91.76</v>
      </c>
      <c r="D5" s="622">
        <v>92.32</v>
      </c>
      <c r="E5" s="559">
        <v>93.69</v>
      </c>
      <c r="F5" s="560">
        <v>94.19</v>
      </c>
      <c r="G5" s="561">
        <v>94.59</v>
      </c>
      <c r="H5" s="562">
        <v>94.15</v>
      </c>
      <c r="I5" s="624">
        <v>94.32</v>
      </c>
      <c r="J5" s="622">
        <v>94.42</v>
      </c>
      <c r="K5" s="622">
        <v>92.67</v>
      </c>
      <c r="L5" s="564">
        <v>93.57</v>
      </c>
      <c r="R5" s="551"/>
    </row>
    <row r="6" spans="1:18" s="550" customFormat="1" ht="19.5" customHeight="1">
      <c r="A6" s="1021" t="s">
        <v>971</v>
      </c>
      <c r="B6" s="622" t="s">
        <v>1017</v>
      </c>
      <c r="C6" s="564">
        <f>'종합점수(청)'!H27</f>
        <v>93.876391719064131</v>
      </c>
      <c r="D6" s="564">
        <f>'종합점수(청)'!H28</f>
        <v>95.021640329138052</v>
      </c>
      <c r="E6" s="565">
        <f>'종합점수(청)'!H29</f>
        <v>96.484083699066701</v>
      </c>
      <c r="F6" s="566">
        <f>'종합점수(청)'!H30</f>
        <v>96.678662233291618</v>
      </c>
      <c r="G6" s="567">
        <f>'종합점수(청)'!H31</f>
        <v>97.000438444219867</v>
      </c>
      <c r="H6" s="568">
        <f>'종합점수(청)'!H32</f>
        <v>95.595003835717932</v>
      </c>
      <c r="I6" s="569">
        <f>'종합점수(청)'!H33</f>
        <v>96.641212774797594</v>
      </c>
      <c r="J6" s="564">
        <f>'종합점수(청)'!H34</f>
        <v>95.968683551543776</v>
      </c>
      <c r="K6" s="564">
        <f>'종합점수(청)'!H35</f>
        <v>95.5650165862573</v>
      </c>
      <c r="L6" s="564">
        <f>'종합점수(청)'!H26</f>
        <v>95.840574679457333</v>
      </c>
      <c r="R6" s="551"/>
    </row>
    <row r="7" spans="1:18" s="550" customFormat="1" ht="19.5" customHeight="1">
      <c r="A7" s="1022"/>
      <c r="B7" s="622" t="s">
        <v>924</v>
      </c>
      <c r="C7" s="570">
        <f>RANK(C6,$C$6:$K$6)</f>
        <v>9</v>
      </c>
      <c r="D7" s="570">
        <f t="shared" ref="D7:K7" si="0">RANK(D6,$C$6:$K$6)</f>
        <v>8</v>
      </c>
      <c r="E7" s="571">
        <f t="shared" si="0"/>
        <v>4</v>
      </c>
      <c r="F7" s="572">
        <f t="shared" si="0"/>
        <v>2</v>
      </c>
      <c r="G7" s="573">
        <f t="shared" si="0"/>
        <v>1</v>
      </c>
      <c r="H7" s="574">
        <f t="shared" si="0"/>
        <v>6</v>
      </c>
      <c r="I7" s="575">
        <f t="shared" si="0"/>
        <v>3</v>
      </c>
      <c r="J7" s="570">
        <f t="shared" si="0"/>
        <v>5</v>
      </c>
      <c r="K7" s="570">
        <f t="shared" si="0"/>
        <v>7</v>
      </c>
      <c r="L7" s="564"/>
      <c r="R7" s="551"/>
    </row>
    <row r="8" spans="1:18" s="550" customFormat="1" ht="19.5" customHeight="1">
      <c r="A8" s="1022"/>
      <c r="B8" s="576" t="s">
        <v>1018</v>
      </c>
      <c r="C8" s="577">
        <f>'종합점수(청)'!H12</f>
        <v>94.356477098175134</v>
      </c>
      <c r="D8" s="577">
        <f>'종합점수(청)'!H13</f>
        <v>94.613430362614338</v>
      </c>
      <c r="E8" s="578">
        <f>'종합점수(청)'!H14</f>
        <v>95.801822029807226</v>
      </c>
      <c r="F8" s="579">
        <f>'종합점수(청)'!H15</f>
        <v>96.083487293708174</v>
      </c>
      <c r="G8" s="577">
        <f>'종합점수(청)'!H16</f>
        <v>96.384152385568086</v>
      </c>
      <c r="H8" s="580">
        <f>'종합점수(청)'!H17</f>
        <v>96.017352843437934</v>
      </c>
      <c r="I8" s="581">
        <f>'종합점수(청)'!H18</f>
        <v>96.240622871146201</v>
      </c>
      <c r="J8" s="577">
        <f>'종합점수(청)'!H19</f>
        <v>95.976543392179352</v>
      </c>
      <c r="K8" s="577">
        <f>'종합점수(청)'!H20</f>
        <v>94.704583705042708</v>
      </c>
      <c r="L8" s="577">
        <f>'[2]종합점수(청)'!H11</f>
        <v>0</v>
      </c>
      <c r="R8" s="551"/>
    </row>
    <row r="9" spans="1:18" s="550" customFormat="1" ht="19.5" customHeight="1">
      <c r="A9" s="1023"/>
      <c r="B9" s="622" t="s">
        <v>924</v>
      </c>
      <c r="C9" s="570">
        <f>RANK(C8,$C$8:$K$8)</f>
        <v>9</v>
      </c>
      <c r="D9" s="570">
        <f t="shared" ref="D9:K9" si="1">RANK(D8,$C$8:$K$8)</f>
        <v>8</v>
      </c>
      <c r="E9" s="571">
        <f t="shared" si="1"/>
        <v>6</v>
      </c>
      <c r="F9" s="572">
        <f t="shared" si="1"/>
        <v>3</v>
      </c>
      <c r="G9" s="573">
        <f t="shared" si="1"/>
        <v>1</v>
      </c>
      <c r="H9" s="574">
        <f t="shared" si="1"/>
        <v>4</v>
      </c>
      <c r="I9" s="575">
        <f t="shared" si="1"/>
        <v>2</v>
      </c>
      <c r="J9" s="570">
        <f t="shared" si="1"/>
        <v>5</v>
      </c>
      <c r="K9" s="570">
        <f t="shared" si="1"/>
        <v>7</v>
      </c>
      <c r="L9" s="564"/>
      <c r="R9" s="551"/>
    </row>
    <row r="10" spans="1:18" s="550" customFormat="1" ht="19.5" customHeight="1">
      <c r="A10" s="1024" t="s">
        <v>1019</v>
      </c>
      <c r="B10" s="1025"/>
      <c r="C10" s="564">
        <f>C8/C5*100</f>
        <v>102.82963938336435</v>
      </c>
      <c r="D10" s="564">
        <f t="shared" ref="D10:K10" si="2">D8/D5*100</f>
        <v>102.48421833038816</v>
      </c>
      <c r="E10" s="565">
        <f t="shared" si="2"/>
        <v>102.25405275889341</v>
      </c>
      <c r="F10" s="566">
        <f t="shared" si="2"/>
        <v>102.0102848430918</v>
      </c>
      <c r="G10" s="567">
        <f t="shared" si="2"/>
        <v>101.89676750773664</v>
      </c>
      <c r="H10" s="568">
        <f t="shared" si="2"/>
        <v>101.98338060906845</v>
      </c>
      <c r="I10" s="569">
        <f t="shared" si="2"/>
        <v>102.03628379044338</v>
      </c>
      <c r="J10" s="564">
        <f t="shared" si="2"/>
        <v>101.64853144691735</v>
      </c>
      <c r="K10" s="564">
        <f t="shared" si="2"/>
        <v>102.19551495094714</v>
      </c>
      <c r="L10" s="564">
        <f>AVERAGE(C10:K10)</f>
        <v>102.14874151342785</v>
      </c>
      <c r="R10" s="551"/>
    </row>
    <row r="11" spans="1:18" s="550" customFormat="1" ht="19.5" customHeight="1">
      <c r="A11" s="623"/>
      <c r="B11" s="576" t="s">
        <v>924</v>
      </c>
      <c r="C11" s="583">
        <f>RANK(C10,$C$10:$K$10)</f>
        <v>1</v>
      </c>
      <c r="D11" s="583">
        <f t="shared" ref="D11:K11" si="3">RANK(D10,$C$10:$K$10)</f>
        <v>2</v>
      </c>
      <c r="E11" s="584">
        <f t="shared" si="3"/>
        <v>3</v>
      </c>
      <c r="F11" s="585">
        <f t="shared" si="3"/>
        <v>6</v>
      </c>
      <c r="G11" s="583">
        <f t="shared" si="3"/>
        <v>8</v>
      </c>
      <c r="H11" s="586">
        <f t="shared" si="3"/>
        <v>7</v>
      </c>
      <c r="I11" s="587">
        <f t="shared" si="3"/>
        <v>5</v>
      </c>
      <c r="J11" s="583">
        <f t="shared" si="3"/>
        <v>9</v>
      </c>
      <c r="K11" s="583">
        <f t="shared" si="3"/>
        <v>4</v>
      </c>
      <c r="L11" s="577"/>
      <c r="R11" s="551"/>
    </row>
    <row r="12" spans="1:18" s="550" customFormat="1" ht="19.5" customHeight="1" thickBot="1">
      <c r="A12" s="1020" t="s">
        <v>976</v>
      </c>
      <c r="B12" s="1020"/>
      <c r="C12" s="588">
        <f>IF(C10&gt;=100,5)</f>
        <v>5</v>
      </c>
      <c r="D12" s="588">
        <f t="shared" ref="D12:K12" si="4">IF(D10&gt;=100,5)</f>
        <v>5</v>
      </c>
      <c r="E12" s="589">
        <f t="shared" si="4"/>
        <v>5</v>
      </c>
      <c r="F12" s="590">
        <f t="shared" si="4"/>
        <v>5</v>
      </c>
      <c r="G12" s="591">
        <f t="shared" si="4"/>
        <v>5</v>
      </c>
      <c r="H12" s="592">
        <f t="shared" si="4"/>
        <v>5</v>
      </c>
      <c r="I12" s="593">
        <f t="shared" si="4"/>
        <v>5</v>
      </c>
      <c r="J12" s="588">
        <f t="shared" si="4"/>
        <v>5</v>
      </c>
      <c r="K12" s="588">
        <f t="shared" si="4"/>
        <v>5</v>
      </c>
      <c r="L12" s="588" t="s">
        <v>977</v>
      </c>
      <c r="R12" s="551"/>
    </row>
    <row r="13" spans="1:18" s="550" customFormat="1" ht="19.5" customHeight="1" thickTop="1">
      <c r="A13" s="549"/>
      <c r="B13" s="549"/>
      <c r="R13" s="551"/>
    </row>
  </sheetData>
  <mergeCells count="10">
    <mergeCell ref="A5:B5"/>
    <mergeCell ref="A6:A9"/>
    <mergeCell ref="A10:B10"/>
    <mergeCell ref="A12:B12"/>
    <mergeCell ref="A1:L1"/>
    <mergeCell ref="A3:B4"/>
    <mergeCell ref="C3:E3"/>
    <mergeCell ref="F3:H3"/>
    <mergeCell ref="I3:K3"/>
    <mergeCell ref="L3:L4"/>
  </mergeCells>
  <phoneticPr fontId="23" type="noConversion"/>
  <pageMargins left="0.70866141732283472" right="0.70866141732283472" top="0.52" bottom="0.38" header="0.31496062992125984" footer="0.24"/>
  <pageSetup paperSize="9" scale="67" orientation="landscape" r:id="rId1"/>
  <colBreaks count="1" manualBreakCount="1">
    <brk id="19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sqref="A1:XFD1048576"/>
    </sheetView>
  </sheetViews>
  <sheetFormatPr defaultRowHeight="16.5"/>
  <sheetData/>
  <phoneticPr fontId="2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17</vt:i4>
      </vt:variant>
      <vt:variant>
        <vt:lpstr>이름이 지정된 범위</vt:lpstr>
      </vt:variant>
      <vt:variant>
        <vt:i4>6</vt:i4>
      </vt:variant>
    </vt:vector>
  </HeadingPairs>
  <TitlesOfParts>
    <vt:vector size="23" baseType="lpstr">
      <vt:lpstr>종합점수(청)</vt:lpstr>
      <vt:lpstr>종합점수(총괄국,당월&amp;누계)</vt:lpstr>
      <vt:lpstr>경영평가(총괄국)</vt:lpstr>
      <vt:lpstr>연도평가(총괄국)</vt:lpstr>
      <vt:lpstr>종합점수(총괄국)</vt:lpstr>
      <vt:lpstr>항목별(창구)</vt:lpstr>
      <vt:lpstr>항목별(집배)</vt:lpstr>
      <vt:lpstr>항목별(다량)</vt:lpstr>
      <vt:lpstr>항목별현장MOT)</vt:lpstr>
      <vt:lpstr>보고(요약)</vt:lpstr>
      <vt:lpstr>항목별 점수(정책_창구)</vt:lpstr>
      <vt:lpstr>항목별 점수(정책_금융)</vt:lpstr>
      <vt:lpstr>항목별 점수(다량)</vt:lpstr>
      <vt:lpstr>E-post 만족도</vt:lpstr>
      <vt:lpstr>E-postbank 만족도</vt:lpstr>
      <vt:lpstr>보고(요약)(2)</vt:lpstr>
      <vt:lpstr>Sheet1</vt:lpstr>
      <vt:lpstr>'경영평가(총괄국)'!Print_Area</vt:lpstr>
      <vt:lpstr>'연도평가(총괄국)'!Print_Area</vt:lpstr>
      <vt:lpstr>'종합점수(청)'!Print_Area</vt:lpstr>
      <vt:lpstr>'종합점수(총괄국)'!Print_Area</vt:lpstr>
      <vt:lpstr>'항목별현장MOT)'!Print_Area</vt:lpstr>
      <vt:lpstr>'종합점수(청)'!Print_Titles</vt:lpstr>
    </vt:vector>
  </TitlesOfParts>
  <Company>85MSL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Chamsae</dc:creator>
  <cp:lastModifiedBy>교육장025</cp:lastModifiedBy>
  <cp:lastPrinted>2017-03-17T02:06:04Z</cp:lastPrinted>
  <dcterms:created xsi:type="dcterms:W3CDTF">2012-04-09T08:13:12Z</dcterms:created>
  <dcterms:modified xsi:type="dcterms:W3CDTF">2017-03-17T02:06:28Z</dcterms:modified>
</cp:coreProperties>
</file>