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9395" windowHeight="80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Sheet1!$A$10:$G$61</definedName>
    <definedName name="_xlnm.Print_Area" localSheetId="0">Sheet1!$A$1:$G$61</definedName>
  </definedNames>
  <calcPr calcId="125725"/>
</workbook>
</file>

<file path=xl/calcChain.xml><?xml version="1.0" encoding="utf-8"?>
<calcChain xmlns="http://schemas.openxmlformats.org/spreadsheetml/2006/main">
  <c r="F49" i="1"/>
  <c r="F48"/>
  <c r="F43"/>
  <c r="F42"/>
  <c r="F37"/>
  <c r="F36"/>
  <c r="F50" l="1"/>
  <c r="F51" s="1"/>
  <c r="F52" s="1"/>
  <c r="F44"/>
  <c r="F45" s="1"/>
  <c r="F46" s="1"/>
  <c r="F38"/>
  <c r="F39" s="1"/>
  <c r="F40" s="1"/>
  <c r="F31" l="1"/>
  <c r="F30"/>
  <c r="F32" l="1"/>
  <c r="F33" s="1"/>
  <c r="F34" s="1"/>
  <c r="F55" l="1"/>
  <c r="F54"/>
  <c r="F25"/>
  <c r="F24"/>
  <c r="F19"/>
  <c r="F18"/>
  <c r="F56" l="1"/>
  <c r="F57" s="1"/>
  <c r="F58" s="1"/>
  <c r="F26"/>
  <c r="F27" s="1"/>
  <c r="F28" s="1"/>
  <c r="F20"/>
  <c r="F21" s="1"/>
  <c r="F22" s="1"/>
  <c r="F59" s="1"/>
  <c r="F13"/>
  <c r="F12"/>
  <c r="F14" l="1"/>
  <c r="F15" s="1"/>
  <c r="F16" s="1"/>
  <c r="H17" l="1"/>
  <c r="F60" l="1"/>
  <c r="F61" s="1"/>
</calcChain>
</file>

<file path=xl/sharedStrings.xml><?xml version="1.0" encoding="utf-8"?>
<sst xmlns="http://schemas.openxmlformats.org/spreadsheetml/2006/main" count="89" uniqueCount="52">
  <si>
    <t>규격</t>
    <phoneticPr fontId="2" type="noConversion"/>
  </si>
  <si>
    <t>수량</t>
    <phoneticPr fontId="2" type="noConversion"/>
  </si>
  <si>
    <t>면수</t>
    <phoneticPr fontId="2" type="noConversion"/>
  </si>
  <si>
    <t>인쇄</t>
    <phoneticPr fontId="2" type="noConversion"/>
  </si>
  <si>
    <t>색도</t>
    <phoneticPr fontId="2" type="noConversion"/>
  </si>
  <si>
    <t>비고</t>
    <phoneticPr fontId="2" type="noConversion"/>
  </si>
  <si>
    <t xml:space="preserve"> - 표지</t>
    <phoneticPr fontId="2" type="noConversion"/>
  </si>
  <si>
    <t xml:space="preserve"> - 내지</t>
    <phoneticPr fontId="2" type="noConversion"/>
  </si>
  <si>
    <t>15,370×18</t>
    <phoneticPr fontId="2" type="noConversion"/>
  </si>
  <si>
    <t>계=</t>
    <phoneticPr fontId="2" type="noConversion"/>
  </si>
  <si>
    <t>절사 후 공급가액=</t>
    <phoneticPr fontId="2" type="noConversion"/>
  </si>
  <si>
    <t>B5</t>
    <phoneticPr fontId="2" type="noConversion"/>
  </si>
  <si>
    <t>품              명</t>
    <phoneticPr fontId="2" type="noConversion"/>
  </si>
  <si>
    <t>공급계약요율 59.40%=</t>
    <phoneticPr fontId="2" type="noConversion"/>
  </si>
  <si>
    <t>합계</t>
    <phoneticPr fontId="2" type="noConversion"/>
  </si>
  <si>
    <t xml:space="preserve"> VAT</t>
    <phoneticPr fontId="2" type="noConversion"/>
  </si>
  <si>
    <t>총합계(부가세포함)</t>
    <phoneticPr fontId="2" type="noConversion"/>
  </si>
  <si>
    <t>견      적      서</t>
    <phoneticPr fontId="2" type="noConversion"/>
  </si>
  <si>
    <t>귀하</t>
    <phoneticPr fontId="2" type="noConversion"/>
  </si>
  <si>
    <t xml:space="preserve">        아래와 같이 견적합니다.</t>
    <phoneticPr fontId="2" type="noConversion"/>
  </si>
  <si>
    <t xml:space="preserve">                우정교육원</t>
    <phoneticPr fontId="2" type="noConversion"/>
  </si>
  <si>
    <t xml:space="preserve"> 2017년 2월   28일</t>
    <phoneticPr fontId="2" type="noConversion"/>
  </si>
  <si>
    <r>
      <t xml:space="preserve">       </t>
    </r>
    <r>
      <rPr>
        <b/>
        <sz val="14"/>
        <color theme="1"/>
        <rFont val="맑은 고딕"/>
        <family val="3"/>
        <charset val="129"/>
        <scheme val="minor"/>
      </rPr>
      <t xml:space="preserve"> (기본)</t>
    </r>
    <phoneticPr fontId="2" type="noConversion"/>
  </si>
  <si>
    <t>9급 신규일반직(경영)</t>
    <phoneticPr fontId="2" type="noConversion"/>
  </si>
  <si>
    <t>(8,180-4,620)×495</t>
    <phoneticPr fontId="2" type="noConversion"/>
  </si>
  <si>
    <t>9급 신규일반직(금융)</t>
    <phoneticPr fontId="2" type="noConversion"/>
  </si>
  <si>
    <t>(8,180-4,620)×383</t>
    <phoneticPr fontId="2" type="noConversion"/>
  </si>
  <si>
    <t>9급 신규일반직(우편)</t>
    <phoneticPr fontId="2" type="noConversion"/>
  </si>
  <si>
    <t>(8,180-4,620)×395</t>
    <phoneticPr fontId="2" type="noConversion"/>
  </si>
  <si>
    <t>5급 승진후보자 역량강화</t>
    <phoneticPr fontId="2" type="noConversion"/>
  </si>
  <si>
    <t xml:space="preserve"> - 표지</t>
    <phoneticPr fontId="2" type="noConversion"/>
  </si>
  <si>
    <t>{15,370+(183×2)}×18</t>
    <phoneticPr fontId="2" type="noConversion"/>
  </si>
  <si>
    <t xml:space="preserve"> - 내지</t>
    <phoneticPr fontId="2" type="noConversion"/>
  </si>
  <si>
    <t>계=</t>
    <phoneticPr fontId="2" type="noConversion"/>
  </si>
  <si>
    <t>공급계약요율 59.40%=</t>
    <phoneticPr fontId="2" type="noConversion"/>
  </si>
  <si>
    <t>절사 후 공급가액=</t>
    <phoneticPr fontId="2" type="noConversion"/>
  </si>
  <si>
    <t>{(8,180-4,620)+(101×2)}×147</t>
    <phoneticPr fontId="2" type="noConversion"/>
  </si>
  <si>
    <t xml:space="preserve"> - 표지</t>
    <phoneticPr fontId="2" type="noConversion"/>
  </si>
  <si>
    <t>{15,370+(183×10)}×18</t>
    <phoneticPr fontId="2" type="noConversion"/>
  </si>
  <si>
    <t xml:space="preserve"> - 내지</t>
    <phoneticPr fontId="2" type="noConversion"/>
  </si>
  <si>
    <t>계=</t>
    <phoneticPr fontId="2" type="noConversion"/>
  </si>
  <si>
    <t>공급계약요율 59.40%=</t>
    <phoneticPr fontId="2" type="noConversion"/>
  </si>
  <si>
    <t>절사 후 공급가액=</t>
    <phoneticPr fontId="2" type="noConversion"/>
  </si>
  <si>
    <t>{(8,180-4,620)+(101×10)}×399</t>
    <phoneticPr fontId="2" type="noConversion"/>
  </si>
  <si>
    <t>{(8,180-4,620)+(101×10)}×227</t>
    <phoneticPr fontId="2" type="noConversion"/>
  </si>
  <si>
    <t>{(8,180-4,620)+(101×10)}×221</t>
    <phoneticPr fontId="2" type="noConversion"/>
  </si>
  <si>
    <t>2017년도 1차교수능력발전특별프로그램 새로운 산업 트랜드</t>
    <phoneticPr fontId="2" type="noConversion"/>
  </si>
  <si>
    <t>(8,180-4,620)×073</t>
    <phoneticPr fontId="2" type="noConversion"/>
  </si>
  <si>
    <r>
      <t xml:space="preserve">        합계금액 : </t>
    </r>
    <r>
      <rPr>
        <b/>
        <sz val="14"/>
        <color theme="1"/>
        <rFont val="맑은 고딕"/>
        <family val="3"/>
        <charset val="129"/>
        <scheme val="minor"/>
      </rPr>
      <t>칠백오십삼만이천팔백원</t>
    </r>
    <r>
      <rPr>
        <sz val="14"/>
        <color theme="1"/>
        <rFont val="맑은 고딕"/>
        <family val="3"/>
        <charset val="129"/>
        <scheme val="minor"/>
      </rPr>
      <t>整 (\</t>
    </r>
    <r>
      <rPr>
        <b/>
        <sz val="14"/>
        <color theme="1"/>
        <rFont val="맑은 고딕"/>
        <family val="3"/>
        <charset val="129"/>
        <scheme val="minor"/>
      </rPr>
      <t>7,532,800</t>
    </r>
    <r>
      <rPr>
        <sz val="14"/>
        <color theme="1"/>
        <rFont val="맑은 고딕"/>
        <family val="3"/>
        <charset val="129"/>
        <scheme val="minor"/>
      </rPr>
      <t>)   (공급가액+세액)</t>
    </r>
    <phoneticPr fontId="2" type="noConversion"/>
  </si>
  <si>
    <t>5급 객관식 교육 1.법률지식</t>
    <phoneticPr fontId="2" type="noConversion"/>
  </si>
  <si>
    <t>5급 객관식 교육 1.일반금융지식</t>
    <phoneticPr fontId="2" type="noConversion"/>
  </si>
  <si>
    <t>5급 객관식 교육 1.노무관리지식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</si>
</sst>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2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0" xfId="0" applyAlignment="1">
      <alignment vertical="center" shrinkToFit="1"/>
    </xf>
    <xf numFmtId="0" fontId="0" fillId="0" borderId="3" xfId="0" applyBorder="1" applyAlignment="1">
      <alignment horizontal="left" vertical="center" shrinkToFit="1"/>
    </xf>
    <xf numFmtId="41" fontId="0" fillId="3" borderId="1" xfId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shrinkToFit="1"/>
    </xf>
    <xf numFmtId="9" fontId="0" fillId="3" borderId="4" xfId="0" applyNumberForma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shrinkToFit="1"/>
    </xf>
    <xf numFmtId="41" fontId="5" fillId="3" borderId="6" xfId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5" fillId="2" borderId="11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shrinkToFit="1"/>
    </xf>
    <xf numFmtId="41" fontId="0" fillId="3" borderId="2" xfId="1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41" fontId="5" fillId="0" borderId="1" xfId="1" applyFont="1" applyBorder="1">
      <alignment vertical="center"/>
    </xf>
    <xf numFmtId="41" fontId="0" fillId="0" borderId="0" xfId="0" applyNumberFormat="1">
      <alignment vertical="center"/>
    </xf>
    <xf numFmtId="0" fontId="0" fillId="0" borderId="16" xfId="0" applyBorder="1">
      <alignment vertical="center"/>
    </xf>
    <xf numFmtId="0" fontId="7" fillId="0" borderId="0" xfId="0" applyFont="1" applyAlignment="1">
      <alignment vertical="center"/>
    </xf>
    <xf numFmtId="0" fontId="7" fillId="0" borderId="16" xfId="0" applyFont="1" applyBorder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8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top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314324</xdr:colOff>
      <xdr:row>2</xdr:row>
      <xdr:rowOff>171451</xdr:rowOff>
    </xdr:from>
    <xdr:to>
      <xdr:col>7</xdr:col>
      <xdr:colOff>0</xdr:colOff>
      <xdr:row>6</xdr:row>
      <xdr:rowOff>66676</xdr:rowOff>
    </xdr:to>
    <xdr:pic>
      <xdr:nvPicPr>
        <xdr:cNvPr id="3" name="그림 2" descr="홍도광고 견적서양식(엑셀) - Excel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0367" t="29356" r="59029" b="57290"/>
        <a:stretch/>
      </xdr:blipFill>
      <xdr:spPr>
        <a:xfrm>
          <a:off x="3457574" y="962026"/>
          <a:ext cx="3219451" cy="112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1"/>
  <sheetViews>
    <sheetView tabSelected="1" view="pageBreakPreview" zoomScaleNormal="100" zoomScaleSheetLayoutView="100" workbookViewId="0">
      <selection activeCell="A46" sqref="A46"/>
    </sheetView>
  </sheetViews>
  <sheetFormatPr defaultRowHeight="16.5"/>
  <cols>
    <col min="1" max="1" width="27.75" style="8" customWidth="1"/>
    <col min="2" max="3" width="6.75" customWidth="1"/>
    <col min="6" max="6" width="18.375" customWidth="1"/>
    <col min="7" max="7" width="10" customWidth="1"/>
    <col min="8" max="8" width="11.625" bestFit="1" customWidth="1"/>
  </cols>
  <sheetData>
    <row r="1" spans="1:7" ht="30.75" customHeight="1"/>
    <row r="2" spans="1:7" ht="31.5">
      <c r="A2" s="32" t="s">
        <v>17</v>
      </c>
      <c r="B2" s="33"/>
      <c r="C2" s="33"/>
      <c r="D2" s="33"/>
      <c r="E2" s="33"/>
      <c r="F2" s="33"/>
      <c r="G2" s="33"/>
    </row>
    <row r="3" spans="1:7" ht="20.25" customHeight="1"/>
    <row r="4" spans="1:7" ht="25.5" customHeight="1">
      <c r="A4" s="34" t="s">
        <v>21</v>
      </c>
      <c r="B4" s="35"/>
      <c r="C4" s="28"/>
    </row>
    <row r="5" spans="1:7" ht="25.5" customHeight="1">
      <c r="A5" s="29" t="s">
        <v>20</v>
      </c>
      <c r="B5" s="29"/>
      <c r="C5" s="29" t="s">
        <v>18</v>
      </c>
    </row>
    <row r="6" spans="1:7" ht="25.5" customHeight="1">
      <c r="A6" s="29" t="s">
        <v>19</v>
      </c>
      <c r="B6" s="29"/>
      <c r="C6" s="29"/>
      <c r="D6" s="27"/>
    </row>
    <row r="7" spans="1:7" ht="39.75" customHeight="1">
      <c r="A7" s="36" t="s">
        <v>48</v>
      </c>
      <c r="B7" s="36"/>
      <c r="C7" s="36"/>
      <c r="D7" s="36"/>
      <c r="E7" s="36"/>
      <c r="F7" s="36"/>
      <c r="G7" s="36"/>
    </row>
    <row r="8" spans="1:7" ht="24.75" customHeight="1">
      <c r="A8" s="37" t="s">
        <v>22</v>
      </c>
      <c r="B8" s="37"/>
      <c r="C8" s="37"/>
      <c r="D8" s="37"/>
      <c r="E8" s="37"/>
      <c r="F8" s="37"/>
      <c r="G8" s="37"/>
    </row>
    <row r="9" spans="1:7" ht="9.75" customHeight="1" thickBot="1">
      <c r="A9" s="44"/>
      <c r="B9" s="45"/>
      <c r="C9" s="45"/>
      <c r="D9" s="45"/>
      <c r="E9" s="45"/>
      <c r="F9" s="45"/>
      <c r="G9" s="45"/>
    </row>
    <row r="10" spans="1:7" s="1" customFormat="1" ht="27" customHeight="1" thickBot="1">
      <c r="A10" s="16" t="s">
        <v>12</v>
      </c>
      <c r="B10" s="17" t="s">
        <v>0</v>
      </c>
      <c r="C10" s="17" t="s">
        <v>1</v>
      </c>
      <c r="D10" s="17" t="s">
        <v>2</v>
      </c>
      <c r="E10" s="17" t="s">
        <v>3</v>
      </c>
      <c r="F10" s="17" t="s">
        <v>4</v>
      </c>
      <c r="G10" s="18" t="s">
        <v>5</v>
      </c>
    </row>
    <row r="11" spans="1:7" s="5" customFormat="1" ht="18" customHeight="1" thickTop="1">
      <c r="A11" s="19" t="s">
        <v>23</v>
      </c>
      <c r="B11" s="20" t="s">
        <v>11</v>
      </c>
      <c r="C11" s="20">
        <v>50</v>
      </c>
      <c r="D11" s="20">
        <v>495</v>
      </c>
      <c r="E11" s="20"/>
      <c r="F11" s="20"/>
      <c r="G11" s="21"/>
    </row>
    <row r="12" spans="1:7" s="1" customFormat="1" ht="18" customHeight="1">
      <c r="A12" s="9" t="s">
        <v>6</v>
      </c>
      <c r="B12" s="31" t="s">
        <v>8</v>
      </c>
      <c r="C12" s="31"/>
      <c r="D12" s="31"/>
      <c r="E12" s="31"/>
      <c r="F12" s="2">
        <f>15370*RIGHT(B12,2)</f>
        <v>276660</v>
      </c>
      <c r="G12" s="6"/>
    </row>
    <row r="13" spans="1:7" s="1" customFormat="1" ht="18" customHeight="1">
      <c r="A13" s="9" t="s">
        <v>7</v>
      </c>
      <c r="B13" s="31" t="s">
        <v>24</v>
      </c>
      <c r="C13" s="31"/>
      <c r="D13" s="31"/>
      <c r="E13" s="31"/>
      <c r="F13" s="2">
        <f>(8180-4620)*(RIGHT(B13,3))</f>
        <v>1762200</v>
      </c>
      <c r="G13" s="6"/>
    </row>
    <row r="14" spans="1:7" s="1" customFormat="1" ht="18" customHeight="1">
      <c r="A14" s="9"/>
      <c r="B14" s="30" t="s">
        <v>9</v>
      </c>
      <c r="C14" s="30"/>
      <c r="D14" s="30"/>
      <c r="E14" s="30"/>
      <c r="F14" s="2">
        <f>SUM(F12:F13)</f>
        <v>2038860</v>
      </c>
      <c r="G14" s="6"/>
    </row>
    <row r="15" spans="1:7" s="1" customFormat="1" ht="18" customHeight="1">
      <c r="A15" s="9"/>
      <c r="B15" s="30" t="s">
        <v>13</v>
      </c>
      <c r="C15" s="30"/>
      <c r="D15" s="30"/>
      <c r="E15" s="30"/>
      <c r="F15" s="2">
        <f>F14*0.594</f>
        <v>1211082.8399999999</v>
      </c>
      <c r="G15" s="6"/>
    </row>
    <row r="16" spans="1:7" ht="18" customHeight="1" thickBot="1">
      <c r="A16" s="9"/>
      <c r="B16" s="46" t="s">
        <v>10</v>
      </c>
      <c r="C16" s="46"/>
      <c r="D16" s="46"/>
      <c r="E16" s="46"/>
      <c r="F16" s="25">
        <f>ROUNDDOWN(F15,-3)</f>
        <v>1211000</v>
      </c>
      <c r="G16" s="7"/>
    </row>
    <row r="17" spans="1:8" ht="18" customHeight="1" thickTop="1">
      <c r="A17" s="19" t="s">
        <v>25</v>
      </c>
      <c r="B17" s="20" t="s">
        <v>11</v>
      </c>
      <c r="C17" s="20">
        <v>50</v>
      </c>
      <c r="D17" s="20">
        <v>383</v>
      </c>
      <c r="E17" s="20"/>
      <c r="F17" s="20"/>
      <c r="G17" s="21"/>
      <c r="H17" s="25">
        <f>ROUNDDOWN(H16,-3)</f>
        <v>0</v>
      </c>
    </row>
    <row r="18" spans="1:8" ht="18" customHeight="1">
      <c r="A18" s="9" t="s">
        <v>6</v>
      </c>
      <c r="B18" s="31" t="s">
        <v>8</v>
      </c>
      <c r="C18" s="31"/>
      <c r="D18" s="31"/>
      <c r="E18" s="31"/>
      <c r="F18" s="2">
        <f>15370*RIGHT(B18,2)</f>
        <v>276660</v>
      </c>
      <c r="G18" s="6"/>
    </row>
    <row r="19" spans="1:8" ht="18" customHeight="1">
      <c r="A19" s="9" t="s">
        <v>7</v>
      </c>
      <c r="B19" s="31" t="s">
        <v>26</v>
      </c>
      <c r="C19" s="31"/>
      <c r="D19" s="31"/>
      <c r="E19" s="31"/>
      <c r="F19" s="2">
        <f>(8180-4620)*(RIGHT(B19,3))</f>
        <v>1363480</v>
      </c>
      <c r="G19" s="6"/>
    </row>
    <row r="20" spans="1:8" ht="18" customHeight="1">
      <c r="A20" s="9"/>
      <c r="B20" s="30" t="s">
        <v>9</v>
      </c>
      <c r="C20" s="30"/>
      <c r="D20" s="30"/>
      <c r="E20" s="30"/>
      <c r="F20" s="2">
        <f>SUM(F18:F19)</f>
        <v>1640140</v>
      </c>
      <c r="G20" s="6"/>
    </row>
    <row r="21" spans="1:8" ht="18" customHeight="1">
      <c r="A21" s="9"/>
      <c r="B21" s="30" t="s">
        <v>13</v>
      </c>
      <c r="C21" s="30"/>
      <c r="D21" s="30"/>
      <c r="E21" s="30"/>
      <c r="F21" s="2">
        <f>F20*0.594</f>
        <v>974243.15999999992</v>
      </c>
      <c r="G21" s="6"/>
    </row>
    <row r="22" spans="1:8" ht="18" customHeight="1" thickBot="1">
      <c r="A22" s="9"/>
      <c r="B22" s="46" t="s">
        <v>10</v>
      </c>
      <c r="C22" s="46"/>
      <c r="D22" s="46"/>
      <c r="E22" s="46"/>
      <c r="F22" s="25">
        <f>ROUNDDOWN(F21,-3)</f>
        <v>974000</v>
      </c>
      <c r="G22" s="7"/>
    </row>
    <row r="23" spans="1:8" s="5" customFormat="1" ht="18" customHeight="1" thickTop="1">
      <c r="A23" s="19" t="s">
        <v>27</v>
      </c>
      <c r="B23" s="20" t="s">
        <v>11</v>
      </c>
      <c r="C23" s="20">
        <v>50</v>
      </c>
      <c r="D23" s="20">
        <v>395</v>
      </c>
      <c r="E23" s="20"/>
      <c r="F23" s="20"/>
      <c r="G23" s="21"/>
    </row>
    <row r="24" spans="1:8" s="1" customFormat="1" ht="18" customHeight="1">
      <c r="A24" s="9" t="s">
        <v>6</v>
      </c>
      <c r="B24" s="31" t="s">
        <v>8</v>
      </c>
      <c r="C24" s="31"/>
      <c r="D24" s="31"/>
      <c r="E24" s="31"/>
      <c r="F24" s="2">
        <f>15370*RIGHT(B24,2)</f>
        <v>276660</v>
      </c>
      <c r="G24" s="6"/>
    </row>
    <row r="25" spans="1:8" s="1" customFormat="1" ht="18" customHeight="1">
      <c r="A25" s="9" t="s">
        <v>7</v>
      </c>
      <c r="B25" s="31" t="s">
        <v>28</v>
      </c>
      <c r="C25" s="31"/>
      <c r="D25" s="31"/>
      <c r="E25" s="31"/>
      <c r="F25" s="2">
        <f>(8180-4620)*(RIGHT(B25,3))</f>
        <v>1406200</v>
      </c>
      <c r="G25" s="6"/>
    </row>
    <row r="26" spans="1:8" s="1" customFormat="1" ht="18" customHeight="1">
      <c r="A26" s="9"/>
      <c r="B26" s="30" t="s">
        <v>9</v>
      </c>
      <c r="C26" s="30"/>
      <c r="D26" s="30"/>
      <c r="E26" s="30"/>
      <c r="F26" s="2">
        <f>SUM(F24:F25)</f>
        <v>1682860</v>
      </c>
      <c r="G26" s="6"/>
    </row>
    <row r="27" spans="1:8" s="1" customFormat="1" ht="18" customHeight="1">
      <c r="A27" s="9"/>
      <c r="B27" s="30" t="s">
        <v>13</v>
      </c>
      <c r="C27" s="30"/>
      <c r="D27" s="30"/>
      <c r="E27" s="30"/>
      <c r="F27" s="2">
        <f>F26*0.594</f>
        <v>999618.84</v>
      </c>
      <c r="G27" s="6"/>
    </row>
    <row r="28" spans="1:8" ht="18" customHeight="1" thickBot="1">
      <c r="A28" s="9"/>
      <c r="B28" s="46" t="s">
        <v>10</v>
      </c>
      <c r="C28" s="46"/>
      <c r="D28" s="46"/>
      <c r="E28" s="46"/>
      <c r="F28" s="25">
        <f>ROUNDDOWN(F27,-3)</f>
        <v>999000</v>
      </c>
      <c r="G28" s="7"/>
    </row>
    <row r="29" spans="1:8" ht="18" customHeight="1" thickTop="1">
      <c r="A29" s="19" t="s">
        <v>29</v>
      </c>
      <c r="B29" s="20" t="s">
        <v>11</v>
      </c>
      <c r="C29" s="20">
        <v>70</v>
      </c>
      <c r="D29" s="20">
        <v>147</v>
      </c>
      <c r="E29" s="20"/>
      <c r="F29" s="20"/>
      <c r="G29" s="21"/>
    </row>
    <row r="30" spans="1:8" ht="18" customHeight="1">
      <c r="A30" s="9" t="s">
        <v>30</v>
      </c>
      <c r="B30" s="31" t="s">
        <v>31</v>
      </c>
      <c r="C30" s="31"/>
      <c r="D30" s="31"/>
      <c r="E30" s="31"/>
      <c r="F30" s="2">
        <f>(15370+(183*MID(B30,14,1)))*RIGHT(B30,2)</f>
        <v>283248</v>
      </c>
      <c r="G30" s="6"/>
    </row>
    <row r="31" spans="1:8" ht="18" customHeight="1">
      <c r="A31" s="9" t="s">
        <v>32</v>
      </c>
      <c r="B31" s="31" t="s">
        <v>36</v>
      </c>
      <c r="C31" s="31"/>
      <c r="D31" s="31"/>
      <c r="E31" s="31"/>
      <c r="F31" s="2">
        <f>((8180-4620)+(101*MID(B31,21,1)))*RIGHT(B31,3)</f>
        <v>553014</v>
      </c>
      <c r="G31" s="6"/>
    </row>
    <row r="32" spans="1:8" ht="18" customHeight="1">
      <c r="A32" s="9"/>
      <c r="B32" s="30" t="s">
        <v>33</v>
      </c>
      <c r="C32" s="30"/>
      <c r="D32" s="30"/>
      <c r="E32" s="30"/>
      <c r="F32" s="2">
        <f>SUM(F30:F31)</f>
        <v>836262</v>
      </c>
      <c r="G32" s="6"/>
    </row>
    <row r="33" spans="1:7" ht="18" customHeight="1">
      <c r="A33" s="9"/>
      <c r="B33" s="30" t="s">
        <v>34</v>
      </c>
      <c r="C33" s="30"/>
      <c r="D33" s="30"/>
      <c r="E33" s="30"/>
      <c r="F33" s="2">
        <f>F32*0.594</f>
        <v>496739.62799999997</v>
      </c>
      <c r="G33" s="6"/>
    </row>
    <row r="34" spans="1:7" ht="18" customHeight="1" thickBot="1">
      <c r="A34" s="9"/>
      <c r="B34" s="30" t="s">
        <v>35</v>
      </c>
      <c r="C34" s="30"/>
      <c r="D34" s="30"/>
      <c r="E34" s="30"/>
      <c r="F34" s="25">
        <f>ROUNDDOWN(F33,-3)</f>
        <v>496000</v>
      </c>
      <c r="G34" s="7"/>
    </row>
    <row r="35" spans="1:7" ht="18" customHeight="1" thickTop="1">
      <c r="A35" s="19" t="s">
        <v>49</v>
      </c>
      <c r="B35" s="20" t="s">
        <v>11</v>
      </c>
      <c r="C35" s="20">
        <v>150</v>
      </c>
      <c r="D35" s="20">
        <v>399</v>
      </c>
      <c r="E35" s="20"/>
      <c r="F35" s="20"/>
      <c r="G35" s="21"/>
    </row>
    <row r="36" spans="1:7" ht="18" customHeight="1">
      <c r="A36" s="9" t="s">
        <v>37</v>
      </c>
      <c r="B36" s="31" t="s">
        <v>38</v>
      </c>
      <c r="C36" s="31"/>
      <c r="D36" s="31"/>
      <c r="E36" s="31"/>
      <c r="F36" s="2">
        <f>(15370+(183*MID(B36,14,2)))*RIGHT(B36,2)</f>
        <v>309600</v>
      </c>
      <c r="G36" s="6"/>
    </row>
    <row r="37" spans="1:7" ht="18" customHeight="1">
      <c r="A37" s="9" t="s">
        <v>39</v>
      </c>
      <c r="B37" s="31" t="s">
        <v>43</v>
      </c>
      <c r="C37" s="31"/>
      <c r="D37" s="31"/>
      <c r="E37" s="31"/>
      <c r="F37" s="2">
        <f>((8180-4620)+(101*MID(B37,21,2)))*RIGHT(B37,3)</f>
        <v>1823430</v>
      </c>
      <c r="G37" s="6"/>
    </row>
    <row r="38" spans="1:7" ht="18" customHeight="1">
      <c r="A38" s="9"/>
      <c r="B38" s="30" t="s">
        <v>40</v>
      </c>
      <c r="C38" s="30"/>
      <c r="D38" s="30"/>
      <c r="E38" s="30"/>
      <c r="F38" s="2">
        <f>SUM(F36:F37)</f>
        <v>2133030</v>
      </c>
      <c r="G38" s="6"/>
    </row>
    <row r="39" spans="1:7" ht="18" customHeight="1">
      <c r="A39" s="9"/>
      <c r="B39" s="30" t="s">
        <v>41</v>
      </c>
      <c r="C39" s="30"/>
      <c r="D39" s="30"/>
      <c r="E39" s="30"/>
      <c r="F39" s="2">
        <f>F38*0.594</f>
        <v>1267019.8199999998</v>
      </c>
      <c r="G39" s="6"/>
    </row>
    <row r="40" spans="1:7" ht="18" customHeight="1" thickBot="1">
      <c r="A40" s="9"/>
      <c r="B40" s="30" t="s">
        <v>42</v>
      </c>
      <c r="C40" s="30"/>
      <c r="D40" s="30"/>
      <c r="E40" s="30"/>
      <c r="F40" s="25">
        <f>ROUNDDOWN(F39,-3)</f>
        <v>1267000</v>
      </c>
      <c r="G40" s="7"/>
    </row>
    <row r="41" spans="1:7" ht="18" customHeight="1" thickTop="1">
      <c r="A41" s="19" t="s">
        <v>50</v>
      </c>
      <c r="B41" s="20" t="s">
        <v>11</v>
      </c>
      <c r="C41" s="20">
        <v>150</v>
      </c>
      <c r="D41" s="20">
        <v>227</v>
      </c>
      <c r="E41" s="20"/>
      <c r="F41" s="20"/>
      <c r="G41" s="21"/>
    </row>
    <row r="42" spans="1:7" ht="18" customHeight="1">
      <c r="A42" s="9" t="s">
        <v>37</v>
      </c>
      <c r="B42" s="31" t="s">
        <v>38</v>
      </c>
      <c r="C42" s="31"/>
      <c r="D42" s="31"/>
      <c r="E42" s="31"/>
      <c r="F42" s="2">
        <f>(15370+(183*MID(B42,14,2)))*RIGHT(B42,2)</f>
        <v>309600</v>
      </c>
      <c r="G42" s="6"/>
    </row>
    <row r="43" spans="1:7" ht="18" customHeight="1">
      <c r="A43" s="9" t="s">
        <v>39</v>
      </c>
      <c r="B43" s="31" t="s">
        <v>44</v>
      </c>
      <c r="C43" s="31"/>
      <c r="D43" s="31"/>
      <c r="E43" s="31"/>
      <c r="F43" s="2">
        <f>((8180-4620)+(101*MID(B43,21,2)))*RIGHT(B43,3)</f>
        <v>1037390</v>
      </c>
      <c r="G43" s="6"/>
    </row>
    <row r="44" spans="1:7" ht="18" customHeight="1">
      <c r="A44" s="9"/>
      <c r="B44" s="30" t="s">
        <v>40</v>
      </c>
      <c r="C44" s="30"/>
      <c r="D44" s="30"/>
      <c r="E44" s="30"/>
      <c r="F44" s="2">
        <f>SUM(F42:F43)</f>
        <v>1346990</v>
      </c>
      <c r="G44" s="6"/>
    </row>
    <row r="45" spans="1:7" ht="18" customHeight="1">
      <c r="A45" s="9"/>
      <c r="B45" s="30" t="s">
        <v>41</v>
      </c>
      <c r="C45" s="30"/>
      <c r="D45" s="30"/>
      <c r="E45" s="30"/>
      <c r="F45" s="2">
        <f>F44*0.594</f>
        <v>800112.05999999994</v>
      </c>
      <c r="G45" s="6"/>
    </row>
    <row r="46" spans="1:7" ht="18" customHeight="1" thickBot="1">
      <c r="A46" s="9"/>
      <c r="B46" s="30" t="s">
        <v>42</v>
      </c>
      <c r="C46" s="30"/>
      <c r="D46" s="30"/>
      <c r="E46" s="30"/>
      <c r="F46" s="25">
        <f>ROUNDDOWN(F45,-3)</f>
        <v>800000</v>
      </c>
      <c r="G46" s="7"/>
    </row>
    <row r="47" spans="1:7" ht="18" customHeight="1" thickTop="1">
      <c r="A47" s="19" t="s">
        <v>51</v>
      </c>
      <c r="B47" s="20" t="s">
        <v>11</v>
      </c>
      <c r="C47" s="20">
        <v>150</v>
      </c>
      <c r="D47" s="20">
        <v>221</v>
      </c>
      <c r="E47" s="20"/>
      <c r="F47" s="20"/>
      <c r="G47" s="21"/>
    </row>
    <row r="48" spans="1:7" ht="18" customHeight="1">
      <c r="A48" s="9" t="s">
        <v>37</v>
      </c>
      <c r="B48" s="31" t="s">
        <v>38</v>
      </c>
      <c r="C48" s="31"/>
      <c r="D48" s="31"/>
      <c r="E48" s="31"/>
      <c r="F48" s="2">
        <f>(15370+(183*MID(B48,14,2)))*RIGHT(B48,2)</f>
        <v>309600</v>
      </c>
      <c r="G48" s="6"/>
    </row>
    <row r="49" spans="1:8" ht="18" customHeight="1">
      <c r="A49" s="9" t="s">
        <v>39</v>
      </c>
      <c r="B49" s="31" t="s">
        <v>45</v>
      </c>
      <c r="C49" s="31"/>
      <c r="D49" s="31"/>
      <c r="E49" s="31"/>
      <c r="F49" s="2">
        <f>((8180-4620)+(101*MID(B49,21,2)))*RIGHT(B49,3)</f>
        <v>1009970</v>
      </c>
      <c r="G49" s="6"/>
    </row>
    <row r="50" spans="1:8" ht="18" customHeight="1">
      <c r="A50" s="9"/>
      <c r="B50" s="30" t="s">
        <v>40</v>
      </c>
      <c r="C50" s="30"/>
      <c r="D50" s="30"/>
      <c r="E50" s="30"/>
      <c r="F50" s="2">
        <f>SUM(F48:F49)</f>
        <v>1319570</v>
      </c>
      <c r="G50" s="6"/>
    </row>
    <row r="51" spans="1:8" ht="18" customHeight="1">
      <c r="A51" s="9"/>
      <c r="B51" s="30" t="s">
        <v>41</v>
      </c>
      <c r="C51" s="30"/>
      <c r="D51" s="30"/>
      <c r="E51" s="30"/>
      <c r="F51" s="2">
        <f>F50*0.594</f>
        <v>783824.58</v>
      </c>
      <c r="G51" s="6"/>
    </row>
    <row r="52" spans="1:8" ht="18" customHeight="1" thickBot="1">
      <c r="A52" s="9"/>
      <c r="B52" s="30" t="s">
        <v>42</v>
      </c>
      <c r="C52" s="30"/>
      <c r="D52" s="30"/>
      <c r="E52" s="30"/>
      <c r="F52" s="25">
        <f>ROUNDDOWN(F51,-3)</f>
        <v>783000</v>
      </c>
      <c r="G52" s="7"/>
      <c r="H52" s="26"/>
    </row>
    <row r="53" spans="1:8" ht="18" customHeight="1" thickTop="1">
      <c r="A53" s="19" t="s">
        <v>46</v>
      </c>
      <c r="B53" s="20" t="s">
        <v>11</v>
      </c>
      <c r="C53" s="20">
        <v>50</v>
      </c>
      <c r="D53" s="20">
        <v>73</v>
      </c>
      <c r="E53" s="20"/>
      <c r="F53" s="20"/>
      <c r="G53" s="21"/>
      <c r="H53" s="26"/>
    </row>
    <row r="54" spans="1:8" ht="18" customHeight="1">
      <c r="A54" s="9" t="s">
        <v>6</v>
      </c>
      <c r="B54" s="31" t="s">
        <v>8</v>
      </c>
      <c r="C54" s="31"/>
      <c r="D54" s="31"/>
      <c r="E54" s="31"/>
      <c r="F54" s="2">
        <f>15370*RIGHT(B54,2)</f>
        <v>276660</v>
      </c>
      <c r="G54" s="6"/>
      <c r="H54" s="26"/>
    </row>
    <row r="55" spans="1:8" ht="18" customHeight="1">
      <c r="A55" s="9" t="s">
        <v>7</v>
      </c>
      <c r="B55" s="31" t="s">
        <v>47</v>
      </c>
      <c r="C55" s="31"/>
      <c r="D55" s="31"/>
      <c r="E55" s="31"/>
      <c r="F55" s="2">
        <f>(8180-4620)*(RIGHT(B55,3))</f>
        <v>259880</v>
      </c>
      <c r="G55" s="6"/>
      <c r="H55" s="26"/>
    </row>
    <row r="56" spans="1:8" ht="18" customHeight="1">
      <c r="A56" s="9"/>
      <c r="B56" s="30" t="s">
        <v>9</v>
      </c>
      <c r="C56" s="30"/>
      <c r="D56" s="30"/>
      <c r="E56" s="30"/>
      <c r="F56" s="2">
        <f>SUM(F54:F55)</f>
        <v>536540</v>
      </c>
      <c r="G56" s="6"/>
      <c r="H56" s="26"/>
    </row>
    <row r="57" spans="1:8" ht="18" customHeight="1">
      <c r="A57" s="9"/>
      <c r="B57" s="30" t="s">
        <v>13</v>
      </c>
      <c r="C57" s="30"/>
      <c r="D57" s="30"/>
      <c r="E57" s="30"/>
      <c r="F57" s="2">
        <f>F56*0.594</f>
        <v>318704.76</v>
      </c>
      <c r="G57" s="6"/>
      <c r="H57" s="26"/>
    </row>
    <row r="58" spans="1:8" ht="18" customHeight="1">
      <c r="A58" s="9"/>
      <c r="B58" s="46" t="s">
        <v>10</v>
      </c>
      <c r="C58" s="46"/>
      <c r="D58" s="46"/>
      <c r="E58" s="46"/>
      <c r="F58" s="25">
        <f>ROUNDDOWN(F57,-3)</f>
        <v>318000</v>
      </c>
      <c r="G58" s="7"/>
      <c r="H58" s="26"/>
    </row>
    <row r="59" spans="1:8" ht="24.75" customHeight="1">
      <c r="A59" s="22" t="s">
        <v>14</v>
      </c>
      <c r="B59" s="38"/>
      <c r="C59" s="39"/>
      <c r="D59" s="39"/>
      <c r="E59" s="40"/>
      <c r="F59" s="23">
        <f>F16+F22+F28+F34+F40+F46+F52+F58</f>
        <v>6848000</v>
      </c>
      <c r="G59" s="24"/>
    </row>
    <row r="60" spans="1:8" ht="24.75" customHeight="1">
      <c r="A60" s="11" t="s">
        <v>15</v>
      </c>
      <c r="B60" s="38"/>
      <c r="C60" s="39"/>
      <c r="D60" s="39"/>
      <c r="E60" s="40"/>
      <c r="F60" s="10">
        <f>+F59*0.1</f>
        <v>684800</v>
      </c>
      <c r="G60" s="12">
        <v>0.1</v>
      </c>
    </row>
    <row r="61" spans="1:8" ht="24.75" customHeight="1" thickBot="1">
      <c r="A61" s="13" t="s">
        <v>16</v>
      </c>
      <c r="B61" s="41"/>
      <c r="C61" s="42"/>
      <c r="D61" s="42"/>
      <c r="E61" s="43"/>
      <c r="F61" s="14">
        <f>SUM(F59:F60)</f>
        <v>7532800</v>
      </c>
      <c r="G61" s="15"/>
    </row>
  </sheetData>
  <autoFilter ref="A10:G61"/>
  <mergeCells count="48">
    <mergeCell ref="B54:E54"/>
    <mergeCell ref="B55:E55"/>
    <mergeCell ref="B56:E56"/>
    <mergeCell ref="B57:E57"/>
    <mergeCell ref="B58:E58"/>
    <mergeCell ref="B24:E24"/>
    <mergeCell ref="B25:E25"/>
    <mergeCell ref="B26:E26"/>
    <mergeCell ref="B27:E27"/>
    <mergeCell ref="B28:E28"/>
    <mergeCell ref="B60:E60"/>
    <mergeCell ref="B61:E61"/>
    <mergeCell ref="B59:E59"/>
    <mergeCell ref="A9:G9"/>
    <mergeCell ref="B12:E12"/>
    <mergeCell ref="B13:E13"/>
    <mergeCell ref="B14:E14"/>
    <mergeCell ref="B15:E15"/>
    <mergeCell ref="B16:E16"/>
    <mergeCell ref="B19:E19"/>
    <mergeCell ref="B20:E20"/>
    <mergeCell ref="B21:E21"/>
    <mergeCell ref="B22:E22"/>
    <mergeCell ref="B30:E30"/>
    <mergeCell ref="B31:E31"/>
    <mergeCell ref="B32:E32"/>
    <mergeCell ref="A2:G2"/>
    <mergeCell ref="A4:B4"/>
    <mergeCell ref="A7:G7"/>
    <mergeCell ref="A8:G8"/>
    <mergeCell ref="B18:E18"/>
    <mergeCell ref="B33:E33"/>
    <mergeCell ref="B34:E34"/>
    <mergeCell ref="B36:E36"/>
    <mergeCell ref="B37:E37"/>
    <mergeCell ref="B38:E38"/>
    <mergeCell ref="B39:E39"/>
    <mergeCell ref="B40:E40"/>
    <mergeCell ref="B42:E42"/>
    <mergeCell ref="B43:E43"/>
    <mergeCell ref="B44:E44"/>
    <mergeCell ref="B51:E51"/>
    <mergeCell ref="B52:E52"/>
    <mergeCell ref="B45:E45"/>
    <mergeCell ref="B46:E46"/>
    <mergeCell ref="B48:E48"/>
    <mergeCell ref="B49:E49"/>
    <mergeCell ref="B50:E50"/>
  </mergeCells>
  <phoneticPr fontId="2" type="noConversion"/>
  <pageMargins left="0.39370078740157483" right="0.31496062992125984" top="0.74803149606299213" bottom="0.19685039370078741" header="0.31496062992125984" footer="0.39370078740157483"/>
  <pageSetup paperSize="9" scale="95" orientation="portrait" horizontalDpi="4294967293" verticalDpi="4294967293" r:id="rId1"/>
  <rowBreaks count="1" manualBreakCount="1">
    <brk id="40" max="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>
      <selection activeCell="E8" sqref="E8"/>
    </sheetView>
  </sheetViews>
  <sheetFormatPr defaultRowHeight="16.5"/>
  <sheetData>
    <row r="1" spans="1:5">
      <c r="A1" s="47"/>
      <c r="B1" s="47"/>
      <c r="C1" s="47"/>
      <c r="D1" s="47"/>
      <c r="E1" s="4"/>
    </row>
    <row r="2" spans="1:5">
      <c r="A2" s="31"/>
      <c r="B2" s="31"/>
      <c r="C2" s="31"/>
      <c r="D2" s="31"/>
      <c r="E2" s="2"/>
    </row>
    <row r="3" spans="1:5">
      <c r="A3" s="30"/>
      <c r="B3" s="30"/>
      <c r="C3" s="30"/>
      <c r="D3" s="30"/>
      <c r="E3" s="2"/>
    </row>
    <row r="4" spans="1:5">
      <c r="A4" s="30"/>
      <c r="B4" s="30"/>
      <c r="C4" s="30"/>
      <c r="D4" s="30"/>
      <c r="E4" s="2"/>
    </row>
    <row r="5" spans="1:5">
      <c r="A5" s="30"/>
      <c r="B5" s="30"/>
      <c r="C5" s="30"/>
      <c r="D5" s="30"/>
      <c r="E5" s="3"/>
    </row>
  </sheetData>
  <mergeCells count="5">
    <mergeCell ref="A1:D1"/>
    <mergeCell ref="A2:D2"/>
    <mergeCell ref="A3:D3"/>
    <mergeCell ref="A4:D4"/>
    <mergeCell ref="A5:D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2016-12-05T02:02:49Z</cp:lastPrinted>
  <dcterms:created xsi:type="dcterms:W3CDTF">2016-03-23T09:54:41Z</dcterms:created>
  <dcterms:modified xsi:type="dcterms:W3CDTF">2017-02-27T07:26:31Z</dcterms:modified>
</cp:coreProperties>
</file>