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 firstSheet="1" activeTab="1"/>
  </bookViews>
  <sheets>
    <sheet name="인천남동,서수원FC이동" sheetId="14" state="hidden" r:id="rId1"/>
    <sheet name="목표배정" sheetId="1" r:id="rId2"/>
    <sheet name="FC 이동실적 반영" sheetId="13" state="hidden" r:id="rId3"/>
    <sheet name="신설관서참고자료" sheetId="10" state="hidden" r:id="rId4"/>
    <sheet name="2013년실적" sheetId="2" state="hidden" r:id="rId5"/>
    <sheet name="2014년실적" sheetId="3" state="hidden" r:id="rId6"/>
    <sheet name="2015년실적" sheetId="4" state="hidden" r:id="rId7"/>
    <sheet name="우체국FC수" sheetId="5" state="hidden" r:id="rId8"/>
    <sheet name="보험모집희망직원" sheetId="7" state="hidden" r:id="rId9"/>
    <sheet name="2015년목표" sheetId="9" state="hidden" r:id="rId10"/>
    <sheet name="관서수" sheetId="12" state="hidden" r:id="rId11"/>
    <sheet name="전국우체국세부현황" sheetId="11" state="hidden" r:id="rId12"/>
  </sheets>
  <externalReferences>
    <externalReference r:id="rId13"/>
  </externalReferences>
  <definedNames>
    <definedName name="_xlnm._FilterDatabase" localSheetId="1" hidden="1">목표배정!$A$3:$B$49</definedName>
    <definedName name="_xlnm._FilterDatabase" localSheetId="11" hidden="1">전국우체국세부현황!$A$2:$AA$393</definedName>
    <definedName name="_xlnm.Print_Area" localSheetId="1">목표배정!$A$1:$R$47</definedName>
  </definedNames>
  <calcPr calcId="125725"/>
  <pivotCaches>
    <pivotCache cacheId="0" r:id="rId14"/>
  </pivotCaches>
</workbook>
</file>

<file path=xl/calcChain.xml><?xml version="1.0" encoding="utf-8"?>
<calcChain xmlns="http://schemas.openxmlformats.org/spreadsheetml/2006/main">
  <c r="Q8" i="1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7"/>
  <c r="Q6"/>
  <c r="E5" i="10"/>
  <c r="E6"/>
  <c r="F6" s="1"/>
  <c r="L32" i="1" l="1"/>
  <c r="F8" i="10"/>
  <c r="E8"/>
  <c r="F5"/>
  <c r="L35" i="1" s="1"/>
  <c r="F32"/>
  <c r="F31"/>
  <c r="K35" i="4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6"/>
  <c r="J36"/>
  <c r="I37"/>
  <c r="J37"/>
  <c r="I38"/>
  <c r="J38"/>
  <c r="F9" i="10" l="1"/>
  <c r="M13"/>
  <c r="M12"/>
  <c r="K11"/>
  <c r="K10"/>
  <c r="K12" s="1"/>
  <c r="L12" s="1"/>
  <c r="E9" l="1"/>
  <c r="D9"/>
  <c r="D7"/>
  <c r="D8"/>
  <c r="D5"/>
  <c r="D4"/>
  <c r="D6" l="1"/>
  <c r="G47" i="1"/>
  <c r="G46"/>
  <c r="G45"/>
  <c r="G44"/>
  <c r="G43"/>
  <c r="G42"/>
  <c r="G41"/>
  <c r="G40"/>
  <c r="G39"/>
  <c r="G38"/>
  <c r="G37"/>
  <c r="G33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 l="1"/>
  <c r="J36" l="1"/>
  <c r="I36"/>
  <c r="H36"/>
  <c r="J35"/>
  <c r="I35"/>
  <c r="H35"/>
  <c r="J34"/>
  <c r="I34"/>
  <c r="H34"/>
  <c r="J32"/>
  <c r="I32"/>
  <c r="H32"/>
  <c r="J31"/>
  <c r="I31"/>
  <c r="H31"/>
  <c r="O50" i="13"/>
  <c r="J50"/>
  <c r="K50" s="1"/>
  <c r="O49"/>
  <c r="J49"/>
  <c r="K49" s="1"/>
  <c r="O48"/>
  <c r="J48"/>
  <c r="K48" s="1"/>
  <c r="O47"/>
  <c r="J47"/>
  <c r="K47" s="1"/>
  <c r="O46"/>
  <c r="J46"/>
  <c r="K46" s="1"/>
  <c r="O45"/>
  <c r="J45"/>
  <c r="K45" s="1"/>
  <c r="O44"/>
  <c r="J44"/>
  <c r="K44" s="1"/>
  <c r="O43"/>
  <c r="J43"/>
  <c r="K43" s="1"/>
  <c r="O42"/>
  <c r="J42"/>
  <c r="K42" s="1"/>
  <c r="O41"/>
  <c r="J41"/>
  <c r="K41" s="1"/>
  <c r="O40"/>
  <c r="J40"/>
  <c r="K40" s="1"/>
  <c r="O38"/>
  <c r="J38"/>
  <c r="K38" s="1"/>
  <c r="O37"/>
  <c r="J37"/>
  <c r="K37" s="1"/>
  <c r="O36"/>
  <c r="J36"/>
  <c r="K36" s="1"/>
  <c r="O35"/>
  <c r="J35"/>
  <c r="K35" s="1"/>
  <c r="K34"/>
  <c r="O33"/>
  <c r="J33"/>
  <c r="K33" s="1"/>
  <c r="O32"/>
  <c r="J32"/>
  <c r="K32" s="1"/>
  <c r="O31"/>
  <c r="J31"/>
  <c r="K31" s="1"/>
  <c r="O30"/>
  <c r="J30"/>
  <c r="K30" s="1"/>
  <c r="O29"/>
  <c r="J29"/>
  <c r="K29" s="1"/>
  <c r="O28"/>
  <c r="J28"/>
  <c r="K28" s="1"/>
  <c r="O27"/>
  <c r="J27"/>
  <c r="K27" s="1"/>
  <c r="O26"/>
  <c r="J26"/>
  <c r="K26" s="1"/>
  <c r="O25"/>
  <c r="J25"/>
  <c r="K25" s="1"/>
  <c r="O24"/>
  <c r="J24"/>
  <c r="K24" s="1"/>
  <c r="O23"/>
  <c r="J23"/>
  <c r="K23" s="1"/>
  <c r="O22"/>
  <c r="J22"/>
  <c r="K22" s="1"/>
  <c r="O21"/>
  <c r="J21"/>
  <c r="K21" s="1"/>
  <c r="O20"/>
  <c r="J20"/>
  <c r="K20" s="1"/>
  <c r="O19"/>
  <c r="J19"/>
  <c r="K19" s="1"/>
  <c r="O18"/>
  <c r="J18"/>
  <c r="K18" s="1"/>
  <c r="O17"/>
  <c r="J17"/>
  <c r="K17" s="1"/>
  <c r="O16"/>
  <c r="J16"/>
  <c r="K16" s="1"/>
  <c r="O15"/>
  <c r="J15"/>
  <c r="K15" s="1"/>
  <c r="O14"/>
  <c r="J14"/>
  <c r="K14" s="1"/>
  <c r="O13"/>
  <c r="J13"/>
  <c r="K13" s="1"/>
  <c r="O12"/>
  <c r="J12"/>
  <c r="K12" s="1"/>
  <c r="O11"/>
  <c r="J11"/>
  <c r="K11" s="1"/>
  <c r="O10"/>
  <c r="J10"/>
  <c r="K10" s="1"/>
  <c r="O9"/>
  <c r="J9"/>
  <c r="K9" s="1"/>
  <c r="O8"/>
  <c r="J8"/>
  <c r="K8" s="1"/>
  <c r="J39" l="1"/>
  <c r="K39" s="1"/>
  <c r="O39"/>
  <c r="O34"/>
  <c r="O7" l="1"/>
  <c r="D33"/>
  <c r="H27" i="14"/>
  <c r="G27"/>
  <c r="H18"/>
  <c r="G18"/>
  <c r="H8"/>
  <c r="G8"/>
  <c r="C37" i="13"/>
  <c r="B37"/>
  <c r="C33"/>
  <c r="B33"/>
  <c r="D7"/>
  <c r="G50"/>
  <c r="F50"/>
  <c r="E50"/>
  <c r="G49"/>
  <c r="F49"/>
  <c r="E49"/>
  <c r="G48"/>
  <c r="F48"/>
  <c r="E48"/>
  <c r="G47"/>
  <c r="F47"/>
  <c r="E47"/>
  <c r="G46"/>
  <c r="F46"/>
  <c r="E46"/>
  <c r="G45"/>
  <c r="F45"/>
  <c r="E45"/>
  <c r="G44"/>
  <c r="F44"/>
  <c r="E44"/>
  <c r="G43"/>
  <c r="F43"/>
  <c r="E43"/>
  <c r="G42"/>
  <c r="F42"/>
  <c r="E42"/>
  <c r="G41"/>
  <c r="F41"/>
  <c r="E41"/>
  <c r="G40"/>
  <c r="F40"/>
  <c r="E40"/>
  <c r="G38"/>
  <c r="F38"/>
  <c r="E38"/>
  <c r="G37"/>
  <c r="F37"/>
  <c r="E37"/>
  <c r="G36"/>
  <c r="F36"/>
  <c r="E36"/>
  <c r="G35"/>
  <c r="F35"/>
  <c r="E35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F46" i="1"/>
  <c r="F44"/>
  <c r="F42"/>
  <c r="F38"/>
  <c r="F30"/>
  <c r="F26"/>
  <c r="F22"/>
  <c r="F18"/>
  <c r="F14"/>
  <c r="F10"/>
  <c r="D47"/>
  <c r="D46"/>
  <c r="D45"/>
  <c r="D44"/>
  <c r="D43"/>
  <c r="D42"/>
  <c r="D41"/>
  <c r="D40"/>
  <c r="D39"/>
  <c r="D38"/>
  <c r="D37"/>
  <c r="D33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C47"/>
  <c r="C46"/>
  <c r="C45"/>
  <c r="C44"/>
  <c r="C43"/>
  <c r="C42"/>
  <c r="C41"/>
  <c r="C40"/>
  <c r="C39"/>
  <c r="C38"/>
  <c r="C37"/>
  <c r="C33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J35" i="4"/>
  <c r="J39"/>
  <c r="J40"/>
  <c r="J41"/>
  <c r="J42"/>
  <c r="J43"/>
  <c r="J44"/>
  <c r="J45"/>
  <c r="J46"/>
  <c r="J47"/>
  <c r="J48"/>
  <c r="J49"/>
  <c r="J50"/>
  <c r="F8" i="1"/>
  <c r="F9"/>
  <c r="F11"/>
  <c r="F12"/>
  <c r="F13"/>
  <c r="F15"/>
  <c r="F16"/>
  <c r="F17"/>
  <c r="F19"/>
  <c r="F20"/>
  <c r="F21"/>
  <c r="F23"/>
  <c r="F24"/>
  <c r="F25"/>
  <c r="F27"/>
  <c r="F28"/>
  <c r="F29"/>
  <c r="I35" i="4"/>
  <c r="F33" i="1"/>
  <c r="I39" i="4"/>
  <c r="I40"/>
  <c r="F37" i="1" s="1"/>
  <c r="I41" i="4"/>
  <c r="I42"/>
  <c r="F39" i="1" s="1"/>
  <c r="I43" i="4"/>
  <c r="F40" i="1" s="1"/>
  <c r="I44" i="4"/>
  <c r="F41" i="1" s="1"/>
  <c r="I45" i="4"/>
  <c r="I46"/>
  <c r="F43" i="1" s="1"/>
  <c r="I47" i="4"/>
  <c r="I48"/>
  <c r="F45" i="1" s="1"/>
  <c r="I49" i="4"/>
  <c r="I50"/>
  <c r="F47" i="1" s="1"/>
  <c r="F7"/>
  <c r="H51" i="4"/>
  <c r="J51" s="1"/>
  <c r="C28" i="5"/>
  <c r="C30"/>
  <c r="C42"/>
  <c r="C41"/>
  <c r="C40"/>
  <c r="C39"/>
  <c r="C38"/>
  <c r="C37"/>
  <c r="C36"/>
  <c r="C35"/>
  <c r="C34"/>
  <c r="C33"/>
  <c r="C32"/>
  <c r="C31"/>
  <c r="C29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F6" i="1" l="1"/>
  <c r="I51" i="4"/>
  <c r="C6" i="1"/>
  <c r="D6"/>
  <c r="E6"/>
  <c r="E39" i="13"/>
  <c r="G34"/>
  <c r="K7"/>
  <c r="F34"/>
  <c r="E34"/>
  <c r="E7" s="1"/>
  <c r="G39"/>
  <c r="G7" s="1"/>
  <c r="F39"/>
  <c r="C7"/>
  <c r="B7"/>
  <c r="J7"/>
  <c r="I47" i="1"/>
  <c r="I46"/>
  <c r="I45"/>
  <c r="I44"/>
  <c r="I43"/>
  <c r="I42"/>
  <c r="I41"/>
  <c r="I40"/>
  <c r="I39"/>
  <c r="I38"/>
  <c r="I37"/>
  <c r="I33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F7" i="13" l="1"/>
  <c r="H30" s="1"/>
  <c r="K34" i="1"/>
  <c r="K35"/>
  <c r="K36"/>
  <c r="K32"/>
  <c r="K31"/>
  <c r="H24" i="13" l="1"/>
  <c r="L24" s="1"/>
  <c r="H12"/>
  <c r="H23"/>
  <c r="L23" s="1"/>
  <c r="H16"/>
  <c r="L16" s="1"/>
  <c r="H27"/>
  <c r="L27" s="1"/>
  <c r="H14"/>
  <c r="L14" s="1"/>
  <c r="H20"/>
  <c r="L20" s="1"/>
  <c r="H13"/>
  <c r="I13" s="1"/>
  <c r="H15"/>
  <c r="L15" s="1"/>
  <c r="H31"/>
  <c r="L31" s="1"/>
  <c r="H32"/>
  <c r="I32" s="1"/>
  <c r="H37"/>
  <c r="I37" s="1"/>
  <c r="H9"/>
  <c r="L9" s="1"/>
  <c r="H25"/>
  <c r="L25" s="1"/>
  <c r="H46"/>
  <c r="H33"/>
  <c r="L33" s="1"/>
  <c r="H10"/>
  <c r="L10" s="1"/>
  <c r="H29"/>
  <c r="H43"/>
  <c r="H8"/>
  <c r="I8" s="1"/>
  <c r="H44"/>
  <c r="L44" s="1"/>
  <c r="H36"/>
  <c r="L36" s="1"/>
  <c r="H11"/>
  <c r="L11" s="1"/>
  <c r="H40"/>
  <c r="L40" s="1"/>
  <c r="H28"/>
  <c r="L28" s="1"/>
  <c r="H45"/>
  <c r="L45" s="1"/>
  <c r="H21"/>
  <c r="H42"/>
  <c r="L42" s="1"/>
  <c r="H26"/>
  <c r="L26" s="1"/>
  <c r="H50"/>
  <c r="H35"/>
  <c r="L35" s="1"/>
  <c r="L36" i="1"/>
  <c r="H18" i="13"/>
  <c r="I18" s="1"/>
  <c r="H39"/>
  <c r="I39" s="1"/>
  <c r="P39" s="1"/>
  <c r="Q39" s="1"/>
  <c r="H49"/>
  <c r="I49" s="1"/>
  <c r="H19"/>
  <c r="L19" s="1"/>
  <c r="H41"/>
  <c r="I41" s="1"/>
  <c r="H34"/>
  <c r="L34" s="1"/>
  <c r="H48"/>
  <c r="I48" s="1"/>
  <c r="H17"/>
  <c r="L17" s="1"/>
  <c r="H38"/>
  <c r="L38" s="1"/>
  <c r="H22"/>
  <c r="L22" s="1"/>
  <c r="H47"/>
  <c r="I47" s="1"/>
  <c r="I36"/>
  <c r="I21"/>
  <c r="L21"/>
  <c r="I50"/>
  <c r="L50"/>
  <c r="I35"/>
  <c r="I30"/>
  <c r="L30"/>
  <c r="I23"/>
  <c r="I29"/>
  <c r="L29"/>
  <c r="I43"/>
  <c r="L43"/>
  <c r="L39"/>
  <c r="L49"/>
  <c r="L48"/>
  <c r="I12"/>
  <c r="L12"/>
  <c r="I20"/>
  <c r="I16"/>
  <c r="I31"/>
  <c r="L32"/>
  <c r="L37"/>
  <c r="I46"/>
  <c r="L46"/>
  <c r="D18" i="10"/>
  <c r="I22" i="13" l="1"/>
  <c r="I27"/>
  <c r="P27" s="1"/>
  <c r="Q27" s="1"/>
  <c r="I28"/>
  <c r="M28" s="1"/>
  <c r="N28" s="1"/>
  <c r="I44"/>
  <c r="I25"/>
  <c r="M25" s="1"/>
  <c r="N25" s="1"/>
  <c r="I34"/>
  <c r="P34" s="1"/>
  <c r="Q34" s="1"/>
  <c r="L18"/>
  <c r="I14"/>
  <c r="I24"/>
  <c r="M24" s="1"/>
  <c r="N24" s="1"/>
  <c r="I26"/>
  <c r="P26" s="1"/>
  <c r="Q26" s="1"/>
  <c r="I45"/>
  <c r="M45" s="1"/>
  <c r="N45" s="1"/>
  <c r="L47"/>
  <c r="I11"/>
  <c r="M11" s="1"/>
  <c r="N11" s="1"/>
  <c r="L41"/>
  <c r="L13"/>
  <c r="I40"/>
  <c r="M40" s="1"/>
  <c r="N40" s="1"/>
  <c r="I33"/>
  <c r="P33" s="1"/>
  <c r="Q33" s="1"/>
  <c r="I19"/>
  <c r="P19" s="1"/>
  <c r="Q19" s="1"/>
  <c r="I42"/>
  <c r="M42" s="1"/>
  <c r="N42" s="1"/>
  <c r="I38"/>
  <c r="M38" s="1"/>
  <c r="N38" s="1"/>
  <c r="H7"/>
  <c r="L31" i="1"/>
  <c r="I17" i="13"/>
  <c r="P17" s="1"/>
  <c r="Q17" s="1"/>
  <c r="L34" i="1"/>
  <c r="M34" s="1"/>
  <c r="L8" i="13"/>
  <c r="I10"/>
  <c r="P10" s="1"/>
  <c r="Q10" s="1"/>
  <c r="I9"/>
  <c r="P9" s="1"/>
  <c r="Q9" s="1"/>
  <c r="I15"/>
  <c r="M15" s="1"/>
  <c r="N15" s="1"/>
  <c r="M36" i="1"/>
  <c r="M46" i="13"/>
  <c r="N46" s="1"/>
  <c r="P46"/>
  <c r="Q46" s="1"/>
  <c r="M32"/>
  <c r="P32"/>
  <c r="Q32" s="1"/>
  <c r="M16"/>
  <c r="N16" s="1"/>
  <c r="P16"/>
  <c r="Q16" s="1"/>
  <c r="P12"/>
  <c r="Q12" s="1"/>
  <c r="M12"/>
  <c r="N12" s="1"/>
  <c r="M34"/>
  <c r="N34" s="1"/>
  <c r="M43"/>
  <c r="N43" s="1"/>
  <c r="P43"/>
  <c r="Q43" s="1"/>
  <c r="P23"/>
  <c r="Q23" s="1"/>
  <c r="M23"/>
  <c r="N23" s="1"/>
  <c r="P24"/>
  <c r="Q24" s="1"/>
  <c r="M35"/>
  <c r="N35" s="1"/>
  <c r="P35"/>
  <c r="Q35" s="1"/>
  <c r="M26"/>
  <c r="N26" s="1"/>
  <c r="M21"/>
  <c r="N21" s="1"/>
  <c r="P21"/>
  <c r="Q21" s="1"/>
  <c r="P11"/>
  <c r="Q11" s="1"/>
  <c r="M41"/>
  <c r="N41" s="1"/>
  <c r="P41"/>
  <c r="Q41" s="1"/>
  <c r="M44"/>
  <c r="N44" s="1"/>
  <c r="P44"/>
  <c r="Q44" s="1"/>
  <c r="M37"/>
  <c r="N37" s="1"/>
  <c r="P37"/>
  <c r="Q37" s="1"/>
  <c r="P31"/>
  <c r="Q31" s="1"/>
  <c r="M31"/>
  <c r="N31" s="1"/>
  <c r="M8"/>
  <c r="N8" s="1"/>
  <c r="P8"/>
  <c r="P20"/>
  <c r="Q20" s="1"/>
  <c r="M20"/>
  <c r="N20" s="1"/>
  <c r="P47"/>
  <c r="Q47" s="1"/>
  <c r="M47"/>
  <c r="N47" s="1"/>
  <c r="M48"/>
  <c r="N48" s="1"/>
  <c r="P48"/>
  <c r="Q48" s="1"/>
  <c r="M49"/>
  <c r="N49" s="1"/>
  <c r="P49"/>
  <c r="Q49" s="1"/>
  <c r="M18"/>
  <c r="N18" s="1"/>
  <c r="P18"/>
  <c r="Q18" s="1"/>
  <c r="M14"/>
  <c r="N14" s="1"/>
  <c r="P14"/>
  <c r="Q14" s="1"/>
  <c r="P13"/>
  <c r="Q13" s="1"/>
  <c r="M13"/>
  <c r="N13" s="1"/>
  <c r="M27"/>
  <c r="N27" s="1"/>
  <c r="M30"/>
  <c r="N30" s="1"/>
  <c r="P30"/>
  <c r="Q30" s="1"/>
  <c r="M19"/>
  <c r="N19" s="1"/>
  <c r="M50"/>
  <c r="N50" s="1"/>
  <c r="P50"/>
  <c r="Q50" s="1"/>
  <c r="P45"/>
  <c r="Q45" s="1"/>
  <c r="M36"/>
  <c r="P36"/>
  <c r="Q36" s="1"/>
  <c r="M22"/>
  <c r="N22" s="1"/>
  <c r="P22"/>
  <c r="Q22" s="1"/>
  <c r="P29"/>
  <c r="Q29" s="1"/>
  <c r="M29"/>
  <c r="N29" s="1"/>
  <c r="P28"/>
  <c r="Q28" s="1"/>
  <c r="D16" i="10"/>
  <c r="D17"/>
  <c r="H47" i="1"/>
  <c r="H46"/>
  <c r="H45"/>
  <c r="H44"/>
  <c r="H43"/>
  <c r="H42"/>
  <c r="H41"/>
  <c r="H40"/>
  <c r="H39"/>
  <c r="H38"/>
  <c r="H37"/>
  <c r="H33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M17" i="13" l="1"/>
  <c r="N17" s="1"/>
  <c r="P42"/>
  <c r="Q42" s="1"/>
  <c r="M33"/>
  <c r="P25"/>
  <c r="Q25" s="1"/>
  <c r="M10"/>
  <c r="N10" s="1"/>
  <c r="P40"/>
  <c r="Q40" s="1"/>
  <c r="P38"/>
  <c r="Q38" s="1"/>
  <c r="P15"/>
  <c r="Q15" s="1"/>
  <c r="I7"/>
  <c r="M9"/>
  <c r="N9" s="1"/>
  <c r="N36"/>
  <c r="M39"/>
  <c r="N39" s="1"/>
  <c r="Q8"/>
  <c r="J26" i="1"/>
  <c r="K26" s="1"/>
  <c r="L26" s="1"/>
  <c r="J25"/>
  <c r="K25" s="1"/>
  <c r="L25" s="1"/>
  <c r="M25" s="1"/>
  <c r="M7" i="13" l="1"/>
  <c r="P7"/>
  <c r="M26" i="1"/>
  <c r="J47"/>
  <c r="K47" s="1"/>
  <c r="J46"/>
  <c r="K46" s="1"/>
  <c r="L46" s="1"/>
  <c r="J45"/>
  <c r="K45" s="1"/>
  <c r="L45" s="1"/>
  <c r="J44"/>
  <c r="K44" s="1"/>
  <c r="L44" s="1"/>
  <c r="J43"/>
  <c r="K43" s="1"/>
  <c r="L43" s="1"/>
  <c r="J42"/>
  <c r="K42" s="1"/>
  <c r="L42" s="1"/>
  <c r="M42" s="1"/>
  <c r="J41"/>
  <c r="K41" s="1"/>
  <c r="L41" s="1"/>
  <c r="J40"/>
  <c r="K40" s="1"/>
  <c r="L40" s="1"/>
  <c r="M40" s="1"/>
  <c r="J39"/>
  <c r="K39" s="1"/>
  <c r="L39" s="1"/>
  <c r="J38"/>
  <c r="K38" s="1"/>
  <c r="L38" s="1"/>
  <c r="J37"/>
  <c r="K37" s="1"/>
  <c r="L37" s="1"/>
  <c r="J33"/>
  <c r="K33" s="1"/>
  <c r="L33" s="1"/>
  <c r="M33" s="1"/>
  <c r="J30"/>
  <c r="K30" s="1"/>
  <c r="L30" s="1"/>
  <c r="J29"/>
  <c r="K29" s="1"/>
  <c r="L29" s="1"/>
  <c r="M29" s="1"/>
  <c r="J28"/>
  <c r="K28" s="1"/>
  <c r="L28" s="1"/>
  <c r="J27"/>
  <c r="K27" s="1"/>
  <c r="L27" s="1"/>
  <c r="J24"/>
  <c r="K24" s="1"/>
  <c r="L24" s="1"/>
  <c r="J23"/>
  <c r="K23" s="1"/>
  <c r="L23" s="1"/>
  <c r="M23" s="1"/>
  <c r="J22"/>
  <c r="K22" s="1"/>
  <c r="L22" s="1"/>
  <c r="J21"/>
  <c r="K21" s="1"/>
  <c r="L21" s="1"/>
  <c r="M21" s="1"/>
  <c r="J20"/>
  <c r="K20" s="1"/>
  <c r="L20" s="1"/>
  <c r="J19"/>
  <c r="K19" s="1"/>
  <c r="L19" s="1"/>
  <c r="J18"/>
  <c r="K18" s="1"/>
  <c r="L18" s="1"/>
  <c r="J17"/>
  <c r="K17" s="1"/>
  <c r="L17" s="1"/>
  <c r="J16"/>
  <c r="K16" s="1"/>
  <c r="L16" s="1"/>
  <c r="J15"/>
  <c r="K15" s="1"/>
  <c r="L15" s="1"/>
  <c r="M15" s="1"/>
  <c r="J14"/>
  <c r="K14" s="1"/>
  <c r="L14" s="1"/>
  <c r="J13"/>
  <c r="K13" s="1"/>
  <c r="L13" s="1"/>
  <c r="M13" s="1"/>
  <c r="J12"/>
  <c r="K12" s="1"/>
  <c r="L12" s="1"/>
  <c r="J11"/>
  <c r="K11" s="1"/>
  <c r="L11" s="1"/>
  <c r="J10"/>
  <c r="K10" s="1"/>
  <c r="L10" s="1"/>
  <c r="J9"/>
  <c r="K9" s="1"/>
  <c r="L9" s="1"/>
  <c r="J8"/>
  <c r="K8" s="1"/>
  <c r="L8" s="1"/>
  <c r="J7"/>
  <c r="K7" s="1"/>
  <c r="L47" l="1"/>
  <c r="M10"/>
  <c r="M18"/>
  <c r="M28"/>
  <c r="M41"/>
  <c r="M45"/>
  <c r="M9"/>
  <c r="M27"/>
  <c r="M8"/>
  <c r="M12"/>
  <c r="M16"/>
  <c r="M20"/>
  <c r="M24"/>
  <c r="M30"/>
  <c r="M39"/>
  <c r="M43"/>
  <c r="M14"/>
  <c r="M22"/>
  <c r="M37"/>
  <c r="M17"/>
  <c r="M44"/>
  <c r="M11"/>
  <c r="M19"/>
  <c r="M38"/>
  <c r="M46"/>
  <c r="L7"/>
  <c r="K6"/>
  <c r="M7" l="1"/>
  <c r="L6"/>
  <c r="M6" l="1"/>
  <c r="N33" s="1"/>
  <c r="N9" l="1"/>
  <c r="N12"/>
  <c r="N30"/>
  <c r="N17"/>
  <c r="N27"/>
  <c r="N21"/>
  <c r="N11"/>
  <c r="N14"/>
  <c r="N28"/>
  <c r="N46"/>
  <c r="N10"/>
  <c r="N26"/>
  <c r="N45"/>
  <c r="N8"/>
  <c r="N24"/>
  <c r="N43"/>
  <c r="N7"/>
  <c r="N23"/>
  <c r="N42"/>
  <c r="N40"/>
  <c r="N22"/>
  <c r="N41"/>
  <c r="N44"/>
  <c r="N20"/>
  <c r="N39"/>
  <c r="N25"/>
  <c r="N19"/>
  <c r="N38"/>
  <c r="N36"/>
  <c r="N18"/>
  <c r="N37"/>
  <c r="N29"/>
  <c r="N16"/>
  <c r="N34"/>
  <c r="N13"/>
  <c r="N15"/>
  <c r="N6" l="1"/>
  <c r="O6"/>
  <c r="P11" l="1"/>
  <c r="P10"/>
  <c r="P9"/>
  <c r="P13"/>
  <c r="P17"/>
  <c r="P21"/>
  <c r="P25"/>
  <c r="P29"/>
  <c r="P33"/>
  <c r="P37"/>
  <c r="P41"/>
  <c r="P45"/>
  <c r="P8"/>
  <c r="P12"/>
  <c r="P16"/>
  <c r="P20"/>
  <c r="P24"/>
  <c r="P28"/>
  <c r="P32"/>
  <c r="P36"/>
  <c r="P40"/>
  <c r="P44"/>
  <c r="P7"/>
  <c r="P15"/>
  <c r="P19"/>
  <c r="P23"/>
  <c r="P27"/>
  <c r="P31"/>
  <c r="P35"/>
  <c r="P39"/>
  <c r="P43"/>
  <c r="P47"/>
  <c r="P14"/>
  <c r="P18"/>
  <c r="P22"/>
  <c r="P26"/>
  <c r="P30"/>
  <c r="P34"/>
  <c r="P38"/>
  <c r="P42"/>
  <c r="P46"/>
</calcChain>
</file>

<file path=xl/comments1.xml><?xml version="1.0" encoding="utf-8"?>
<comments xmlns="http://schemas.openxmlformats.org/spreadsheetml/2006/main">
  <authors>
    <author>user</author>
  </authors>
  <commentList>
    <comment ref="L32" author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개국후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월평균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고정금액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개국후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월평균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고정금액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개국후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월평균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고정금액</t>
        </r>
      </text>
    </comment>
  </commentList>
</comments>
</file>

<file path=xl/comments2.xml><?xml version="1.0" encoding="utf-8"?>
<comments xmlns="http://schemas.openxmlformats.org/spreadsheetml/2006/main">
  <authors>
    <author>user</author>
    <author>Your User Name</author>
    <author>지원과</author>
    <author>dukyang99</author>
    <author>서무팀장</author>
  </authors>
  <commentList>
    <comment ref="R2" author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우편창구로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여유창구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전용창구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알뜰폰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창구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AA2" authorId="1">
      <text>
        <r>
          <rPr>
            <sz val="10"/>
            <color indexed="81"/>
            <rFont val="돋움"/>
            <family val="3"/>
            <charset val="129"/>
          </rPr>
          <t>전면 리모델링 실시 년도(부분리모델링 및 대수선은 제외)</t>
        </r>
      </text>
    </comment>
    <comment ref="R6" authorId="0">
      <text>
        <r>
          <rPr>
            <b/>
            <sz val="9"/>
            <color indexed="81"/>
            <rFont val="돋움"/>
            <family val="3"/>
            <charset val="129"/>
          </rPr>
          <t>여유창구</t>
        </r>
      </text>
    </comment>
    <comment ref="R7" authorId="0">
      <text>
        <r>
          <rPr>
            <b/>
            <sz val="9"/>
            <color indexed="81"/>
            <rFont val="돋움"/>
            <family val="3"/>
            <charset val="129"/>
          </rPr>
          <t>여유창구</t>
        </r>
      </text>
    </comment>
    <comment ref="R11" authorId="0">
      <text>
        <r>
          <rPr>
            <b/>
            <sz val="9"/>
            <color indexed="81"/>
            <rFont val="돋움"/>
            <family val="3"/>
            <charset val="129"/>
          </rPr>
          <t>여유창구</t>
        </r>
      </text>
    </comment>
    <comment ref="R13" authorId="0">
      <text>
        <r>
          <rPr>
            <b/>
            <sz val="9"/>
            <color indexed="81"/>
            <rFont val="돋움"/>
            <family val="3"/>
            <charset val="129"/>
          </rPr>
          <t>여유창구</t>
        </r>
      </text>
    </comment>
    <comment ref="R17" authorId="0">
      <text>
        <r>
          <rPr>
            <b/>
            <sz val="9"/>
            <color indexed="81"/>
            <rFont val="돋움"/>
            <family val="3"/>
            <charset val="129"/>
          </rPr>
          <t>여유창구</t>
        </r>
      </text>
    </comment>
    <comment ref="R22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여유창구(1) 알뜰폰창구(1)</t>
        </r>
      </text>
    </comment>
    <comment ref="R2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여유창구</t>
        </r>
      </text>
    </comment>
    <comment ref="R25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여유창구</t>
        </r>
      </text>
    </comment>
    <comment ref="R26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여유창구</t>
        </r>
      </text>
    </comment>
    <comment ref="R27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여유창구
</t>
        </r>
      </text>
    </comment>
    <comment ref="R29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여유창구
</t>
        </r>
      </text>
    </comment>
    <comment ref="R41" authorId="0">
      <text>
        <r>
          <rPr>
            <b/>
            <sz val="9"/>
            <color rgb="FF000000"/>
            <rFont val="굴림"/>
            <family val="3"/>
            <charset val="129"/>
          </rPr>
          <t>우표, 차립, 수탁상품 판매</t>
        </r>
      </text>
    </comment>
    <comment ref="R43" authorId="0">
      <text>
        <r>
          <rPr>
            <b/>
            <sz val="9"/>
            <color rgb="FF000000"/>
            <rFont val="굴림"/>
            <family val="3"/>
            <charset val="129"/>
          </rPr>
          <t>사용하지 않는 금융창구</t>
        </r>
      </text>
    </comment>
    <comment ref="R45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서무업무
</t>
        </r>
      </text>
    </comment>
    <comment ref="R61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우편여유창구:1
알뜰폰창구: 1
금융여유창구:1
</t>
        </r>
      </text>
    </comment>
    <comment ref="R91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알뜰폰전용창구1, 우편창구1, 금융창구1
</t>
        </r>
      </text>
    </comment>
    <comment ref="R10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우편 여유창구 2개
</t>
        </r>
      </text>
    </comment>
    <comment ref="R104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우편 여유 1대</t>
        </r>
      </text>
    </comment>
    <comment ref="R105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우편창구 여유 1대</t>
        </r>
      </text>
    </comment>
    <comment ref="R106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금융 여유 1대</t>
        </r>
      </text>
    </comment>
    <comment ref="R107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우편 여유 1대</t>
        </r>
      </text>
    </comment>
    <comment ref="R110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금융 여유 1대</t>
        </r>
      </text>
    </comment>
    <comment ref="R111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우편여유 1대</t>
        </r>
      </text>
    </comment>
    <comment ref="N113" authorId="0">
      <text>
        <r>
          <rPr>
            <b/>
            <sz val="9"/>
            <color rgb="FF000000"/>
            <rFont val="굴림"/>
            <family val="3"/>
            <charset val="129"/>
          </rPr>
          <t>청원경찰(정규직) 1명 포함</t>
        </r>
      </text>
    </comment>
    <comment ref="O11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실무수습 1명 포함
</t>
        </r>
      </text>
    </comment>
    <comment ref="R113" authorId="0">
      <text>
        <r>
          <rPr>
            <b/>
            <sz val="9"/>
            <color rgb="FF000000"/>
            <rFont val="굴림"/>
            <family val="3"/>
            <charset val="129"/>
          </rPr>
          <t>알뜰폰창구1, 비영업창구1</t>
        </r>
      </text>
    </comment>
    <comment ref="O115" authorId="0">
      <text>
        <r>
          <rPr>
            <b/>
            <sz val="9"/>
            <color rgb="FF000000"/>
            <rFont val="굴림"/>
            <family val="3"/>
            <charset val="129"/>
          </rPr>
          <t>우정실무원</t>
        </r>
      </text>
    </comment>
    <comment ref="R117" authorId="0">
      <text>
        <r>
          <rPr>
            <b/>
            <sz val="9"/>
            <color rgb="FF000000"/>
            <rFont val="굴림"/>
            <family val="3"/>
            <charset val="129"/>
          </rPr>
          <t>금융창구1</t>
        </r>
      </text>
    </comment>
    <comment ref="R119" authorId="0">
      <text>
        <r>
          <rPr>
            <b/>
            <sz val="9"/>
            <color rgb="FF000000"/>
            <rFont val="굴림"/>
            <family val="3"/>
            <charset val="129"/>
          </rPr>
          <t>우편1, 금융1</t>
        </r>
      </text>
    </comment>
    <comment ref="R121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장애인창구
</t>
        </r>
      </text>
    </comment>
    <comment ref="R148" authorId="2">
      <text>
        <r>
          <rPr>
            <b/>
            <sz val="9"/>
            <color rgb="FF000000"/>
            <rFont val="굴림"/>
            <family val="3"/>
            <charset val="129"/>
          </rPr>
          <t xml:space="preserve">여유창구
</t>
        </r>
      </text>
    </comment>
    <comment ref="R155" authorId="2">
      <text>
        <r>
          <rPr>
            <b/>
            <sz val="9"/>
            <color rgb="FF000000"/>
            <rFont val="굴림"/>
            <family val="3"/>
            <charset val="129"/>
          </rPr>
          <t>여유창구</t>
        </r>
      </text>
    </comment>
    <comment ref="R156" authorId="2">
      <text>
        <r>
          <rPr>
            <b/>
            <sz val="9"/>
            <color rgb="FF000000"/>
            <rFont val="굴림"/>
            <family val="3"/>
            <charset val="129"/>
          </rPr>
          <t xml:space="preserve">장애인 전용창구
</t>
        </r>
      </text>
    </comment>
    <comment ref="R157" authorId="2">
      <text>
        <r>
          <rPr>
            <b/>
            <sz val="9"/>
            <color rgb="FF000000"/>
            <rFont val="굴림"/>
            <family val="3"/>
            <charset val="129"/>
          </rPr>
          <t>여유창구</t>
        </r>
      </text>
    </comment>
    <comment ref="R171" authorId="3">
      <text>
        <r>
          <rPr>
            <b/>
            <sz val="9"/>
            <color indexed="81"/>
            <rFont val="Tahoma"/>
            <family val="2"/>
          </rPr>
          <t>dukyang99: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알뜰폰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전용창구</t>
        </r>
      </text>
    </comment>
    <comment ref="R176" authorId="3">
      <text>
        <r>
          <rPr>
            <b/>
            <sz val="9"/>
            <color indexed="81"/>
            <rFont val="Tahoma"/>
            <family val="2"/>
          </rPr>
          <t>dukyang99: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여유창구
</t>
        </r>
      </text>
    </comment>
    <comment ref="R180" authorId="3">
      <text>
        <r>
          <rPr>
            <b/>
            <sz val="9"/>
            <color indexed="81"/>
            <rFont val="Tahoma"/>
            <family val="2"/>
          </rPr>
          <t>dukyang99: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여유창구
</t>
        </r>
      </text>
    </comment>
    <comment ref="R19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알뜰폰전용창구 1개
</t>
        </r>
      </text>
    </comment>
    <comment ref="R197" authorId="0">
      <text>
        <r>
          <rPr>
            <b/>
            <sz val="9"/>
            <color indexed="81"/>
            <rFont val="돋움"/>
            <family val="3"/>
            <charset val="129"/>
          </rPr>
          <t>우편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여유창구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</text>
    </comment>
    <comment ref="R198" authorId="0">
      <text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여유창구</t>
        </r>
        <r>
          <rPr>
            <b/>
            <sz val="9"/>
            <color indexed="81"/>
            <rFont val="Tahoma"/>
            <family val="2"/>
          </rPr>
          <t xml:space="preserve"> 1</t>
        </r>
      </text>
    </comment>
    <comment ref="R201" authorId="0">
      <text>
        <r>
          <rPr>
            <b/>
            <sz val="9"/>
            <color indexed="81"/>
            <rFont val="돋움"/>
            <family val="3"/>
            <charset val="129"/>
          </rPr>
          <t>알뜰폰 전용창구 1개</t>
        </r>
      </text>
    </comment>
    <comment ref="R221" authorId="0">
      <text>
        <r>
          <rPr>
            <b/>
            <sz val="9"/>
            <color rgb="FF000000"/>
            <rFont val="굴림"/>
            <family val="3"/>
            <charset val="129"/>
          </rPr>
          <t>금융고객상담실 창구1</t>
        </r>
      </text>
    </comment>
    <comment ref="R222" authorId="0">
      <text>
        <r>
          <rPr>
            <b/>
            <sz val="9"/>
            <color rgb="FF000000"/>
            <rFont val="굴림"/>
            <family val="3"/>
            <charset val="129"/>
          </rPr>
          <t>금융창구1, 우편창구1 예비용</t>
        </r>
      </text>
    </comment>
    <comment ref="R223" authorId="0">
      <text>
        <r>
          <rPr>
            <b/>
            <sz val="9"/>
            <color rgb="FF000000"/>
            <rFont val="굴림"/>
            <family val="3"/>
            <charset val="129"/>
          </rPr>
          <t>금융창구1 예비용</t>
        </r>
      </text>
    </comment>
    <comment ref="R225" authorId="0">
      <text>
        <r>
          <rPr>
            <b/>
            <sz val="9"/>
            <color rgb="FF000000"/>
            <rFont val="굴림"/>
            <family val="3"/>
            <charset val="129"/>
          </rPr>
          <t>금융창구1,우편창구1예비용</t>
        </r>
      </text>
    </comment>
    <comment ref="R226" authorId="0">
      <text>
        <r>
          <rPr>
            <b/>
            <sz val="9"/>
            <color rgb="FF000000"/>
            <rFont val="굴림"/>
            <family val="3"/>
            <charset val="129"/>
          </rPr>
          <t>금융창구1,우편창구1예비용</t>
        </r>
      </text>
    </comment>
    <comment ref="R227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금융창구1 예비용
</t>
        </r>
      </text>
    </comment>
    <comment ref="R228" authorId="0">
      <text>
        <r>
          <rPr>
            <b/>
            <sz val="9"/>
            <color rgb="FF000000"/>
            <rFont val="굴림"/>
            <family val="3"/>
            <charset val="129"/>
          </rPr>
          <t>금융창구 예비용1</t>
        </r>
      </text>
    </comment>
    <comment ref="R229" authorId="0">
      <text>
        <r>
          <rPr>
            <b/>
            <sz val="9"/>
            <color rgb="FF000000"/>
            <rFont val="굴림"/>
            <family val="3"/>
            <charset val="129"/>
          </rPr>
          <t>금융창구1 예비용</t>
        </r>
      </text>
    </comment>
    <comment ref="R230" authorId="0">
      <text>
        <r>
          <rPr>
            <b/>
            <sz val="9"/>
            <color rgb="FF000000"/>
            <rFont val="굴림"/>
            <family val="3"/>
            <charset val="129"/>
          </rPr>
          <t>금융창구1 예비용</t>
        </r>
      </text>
    </comment>
    <comment ref="R231" authorId="0">
      <text>
        <r>
          <rPr>
            <b/>
            <sz val="9"/>
            <color rgb="FF000000"/>
            <rFont val="굴림"/>
            <family val="3"/>
            <charset val="129"/>
          </rPr>
          <t>금융창구1 예비용</t>
        </r>
      </text>
    </comment>
    <comment ref="R232" authorId="0">
      <text>
        <r>
          <rPr>
            <b/>
            <sz val="9"/>
            <color rgb="FF000000"/>
            <rFont val="굴림"/>
            <family val="3"/>
            <charset val="129"/>
          </rPr>
          <t>금융창구1 예비용</t>
        </r>
      </text>
    </comment>
    <comment ref="N23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별정국 집배원
탄현 1
교하 9
광탄 4
월롱2
</t>
        </r>
      </text>
    </comment>
    <comment ref="N234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별정국 집배원
파평1
</t>
        </r>
      </text>
    </comment>
    <comment ref="R262" authorId="4">
      <text>
        <r>
          <rPr>
            <sz val="9"/>
            <color indexed="81"/>
            <rFont val="맑은 고딕"/>
            <family val="3"/>
            <charset val="129"/>
          </rPr>
          <t>금융창구 1 
( OCR,수표 독취 창구활용 )</t>
        </r>
      </text>
    </comment>
    <comment ref="V35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ERP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 xml:space="preserve"> 122.25</t>
        </r>
        <r>
          <rPr>
            <sz val="9"/>
            <color indexed="81"/>
            <rFont val="돋움"/>
            <family val="3"/>
            <charset val="129"/>
          </rPr>
          <t>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실제건물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확인불가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건축물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대장상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R385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>금융창구, 알뜰폰창구</t>
        </r>
      </text>
    </comment>
    <comment ref="R388" author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여유창구 1
알뜰폰 전용창구 1
</t>
        </r>
      </text>
    </comment>
    <comment ref="R389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여유창구
</t>
        </r>
      </text>
    </comment>
    <comment ref="R390" author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여유창구1
알뜰폰 전용창구 1</t>
        </r>
      </text>
    </comment>
    <comment ref="R392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user:
</t>
        </r>
        <r>
          <rPr>
            <sz val="9"/>
            <color rgb="FF000000"/>
            <rFont val="굴림"/>
            <family val="3"/>
            <charset val="129"/>
          </rPr>
          <t xml:space="preserve">여유창구
</t>
        </r>
      </text>
    </comment>
  </commentList>
</comments>
</file>

<file path=xl/sharedStrings.xml><?xml version="1.0" encoding="utf-8"?>
<sst xmlns="http://schemas.openxmlformats.org/spreadsheetml/2006/main" count="6461" uniqueCount="1944">
  <si>
    <t>총괄국</t>
  </si>
  <si>
    <t>100057</t>
  </si>
  <si>
    <t>평택우체국</t>
  </si>
  <si>
    <t>100073</t>
  </si>
  <si>
    <t>인천우체국</t>
  </si>
  <si>
    <t>100115</t>
  </si>
  <si>
    <t>부평우체국</t>
  </si>
  <si>
    <t>100131</t>
  </si>
  <si>
    <t>오산우체국</t>
  </si>
  <si>
    <t>100164</t>
  </si>
  <si>
    <t>안성우체국</t>
  </si>
  <si>
    <t>100354</t>
  </si>
  <si>
    <t>가평우체국</t>
  </si>
  <si>
    <t>100362</t>
  </si>
  <si>
    <t>파주우체국</t>
  </si>
  <si>
    <t>100479</t>
  </si>
  <si>
    <t>강화우체국</t>
  </si>
  <si>
    <t>100487</t>
  </si>
  <si>
    <t>양평우체국</t>
  </si>
  <si>
    <t>100495</t>
  </si>
  <si>
    <t>경기광주우체국</t>
  </si>
  <si>
    <t>100503</t>
  </si>
  <si>
    <t>여주우체국</t>
  </si>
  <si>
    <t>100529</t>
  </si>
  <si>
    <t>김포우체국</t>
  </si>
  <si>
    <t>100552</t>
  </si>
  <si>
    <t>포천우체국</t>
  </si>
  <si>
    <t>100636</t>
  </si>
  <si>
    <t>이천우체국</t>
  </si>
  <si>
    <t>100735</t>
  </si>
  <si>
    <t>의정부우체국</t>
  </si>
  <si>
    <t>100750</t>
  </si>
  <si>
    <t>용인우체국</t>
  </si>
  <si>
    <t>100834</t>
  </si>
  <si>
    <t>동두천우체국</t>
  </si>
  <si>
    <t>100941</t>
  </si>
  <si>
    <t>수원우체국</t>
  </si>
  <si>
    <t>101261</t>
  </si>
  <si>
    <t>하남우체국</t>
  </si>
  <si>
    <t>102087</t>
  </si>
  <si>
    <t>시흥우체국</t>
  </si>
  <si>
    <t>102152</t>
  </si>
  <si>
    <t>구리우체국</t>
  </si>
  <si>
    <t>102335</t>
  </si>
  <si>
    <t>성남우체국</t>
  </si>
  <si>
    <t>103432</t>
  </si>
  <si>
    <t>광명우체국</t>
  </si>
  <si>
    <t>103556</t>
  </si>
  <si>
    <t>남인천우체국</t>
  </si>
  <si>
    <t>103937</t>
  </si>
  <si>
    <t>안산우체국</t>
  </si>
  <si>
    <t>103960</t>
  </si>
  <si>
    <t>서수원우체국</t>
  </si>
  <si>
    <t>104604</t>
  </si>
  <si>
    <t>동수원우체국</t>
  </si>
  <si>
    <t>104711</t>
  </si>
  <si>
    <t>인천남동우체국</t>
  </si>
  <si>
    <t>104729</t>
  </si>
  <si>
    <t>군포우체국</t>
  </si>
  <si>
    <t>104851</t>
  </si>
  <si>
    <t>안양우체국</t>
  </si>
  <si>
    <t>104869</t>
  </si>
  <si>
    <t>성남분당우체국</t>
  </si>
  <si>
    <t>104877</t>
  </si>
  <si>
    <t>고양일산우체국</t>
  </si>
  <si>
    <t>104885</t>
  </si>
  <si>
    <t>서인천우체국</t>
  </si>
  <si>
    <t>104976</t>
  </si>
  <si>
    <t>부천우체국</t>
  </si>
  <si>
    <t>104984</t>
  </si>
  <si>
    <t>고양덕양우체국</t>
  </si>
  <si>
    <t>107110</t>
  </si>
  <si>
    <t>인천계양우체국</t>
  </si>
  <si>
    <t>107250</t>
  </si>
  <si>
    <t>용인수지우체국</t>
  </si>
  <si>
    <t>107458</t>
  </si>
  <si>
    <t>남양주우체국</t>
  </si>
  <si>
    <t>107482</t>
  </si>
  <si>
    <t>화성우체국</t>
  </si>
  <si>
    <t>Total</t>
  </si>
  <si>
    <t>경인청</t>
  </si>
  <si>
    <t>별정국</t>
  </si>
  <si>
    <t>출장소</t>
  </si>
  <si>
    <t>연천우체국</t>
  </si>
  <si>
    <t>백령우체국</t>
  </si>
  <si>
    <t>04. 관서별정산초회보험료현황(본부)-&gt;총괄국</t>
  </si>
  <si>
    <t>리포트 필터:</t>
  </si>
  <si>
    <t>("201301" 와 "201312" 사이 기준월 (ID)) 와 (청 = 11:경인청)</t>
  </si>
  <si>
    <t>쪽 표시:</t>
  </si>
  <si>
    <t>기준월: Total</t>
  </si>
  <si>
    <t>청</t>
  </si>
  <si>
    <t>보안총괄국</t>
  </si>
  <si>
    <t>메트릭</t>
  </si>
  <si>
    <t>정산초회보험료</t>
  </si>
  <si>
    <t>11</t>
  </si>
  <si>
    <t>101642</t>
  </si>
  <si>
    <t>101816</t>
  </si>
  <si>
    <t>("201401" 와 "201412" 사이 기준월 (ID)) 와 (청 = 11:경인청)</t>
  </si>
  <si>
    <t>04. 월별 보험모집희망구분별 모집자현황-&gt;총괄국</t>
  </si>
  <si>
    <t>("201510" 와 "201510" 사이 기준년월 (ID))</t>
  </si>
  <si>
    <t>보기 필터:</t>
  </si>
  <si>
    <t>직군 = 02:우정직(내근), 03:우정직(외근), 04:별정우체국직원, 05:행정직,기술직, 06:우편취급국장, 07:상시집배원, 08:관서</t>
  </si>
  <si>
    <t>기준년월: 2015년10월</t>
  </si>
  <si>
    <t>청: 11:경인청</t>
  </si>
  <si>
    <t>희망비희망구분</t>
  </si>
  <si>
    <t>희망</t>
  </si>
  <si>
    <t>비희망</t>
  </si>
  <si>
    <t>무실적비희망</t>
  </si>
  <si>
    <t>기타</t>
  </si>
  <si>
    <t>인원수</t>
  </si>
  <si>
    <t>합  계</t>
    <phoneticPr fontId="1" type="noConversion"/>
  </si>
  <si>
    <t>안성</t>
  </si>
  <si>
    <t>용인</t>
  </si>
  <si>
    <t>의정부</t>
  </si>
  <si>
    <t>성남</t>
  </si>
  <si>
    <t>동수원</t>
  </si>
  <si>
    <t>성남분당</t>
  </si>
  <si>
    <t>김포</t>
  </si>
  <si>
    <t>수원</t>
  </si>
  <si>
    <t>부천</t>
  </si>
  <si>
    <t>이천</t>
  </si>
  <si>
    <t>안양</t>
  </si>
  <si>
    <t>파주</t>
  </si>
  <si>
    <t>용인수지</t>
  </si>
  <si>
    <t>고양일산</t>
  </si>
  <si>
    <t>고양덕양</t>
  </si>
  <si>
    <t>인천계양</t>
  </si>
  <si>
    <t>부평</t>
  </si>
  <si>
    <t>평택</t>
  </si>
  <si>
    <t>남인천</t>
  </si>
  <si>
    <t>화성</t>
  </si>
  <si>
    <t>안산</t>
  </si>
  <si>
    <t>시흥</t>
  </si>
  <si>
    <t>인천</t>
  </si>
  <si>
    <t>서인천</t>
  </si>
  <si>
    <t>군포</t>
  </si>
  <si>
    <t>서수원</t>
  </si>
  <si>
    <t>남양주</t>
  </si>
  <si>
    <t>광명</t>
  </si>
  <si>
    <t>연천</t>
  </si>
  <si>
    <t>가평</t>
  </si>
  <si>
    <t>오산</t>
  </si>
  <si>
    <t>백령</t>
  </si>
  <si>
    <t>양평</t>
  </si>
  <si>
    <t>여주</t>
  </si>
  <si>
    <t>경기광주</t>
  </si>
  <si>
    <t>포천</t>
  </si>
  <si>
    <t>구리</t>
  </si>
  <si>
    <t>동두천</t>
  </si>
  <si>
    <t>하남</t>
  </si>
  <si>
    <t>강화</t>
  </si>
  <si>
    <t>인천남동</t>
  </si>
  <si>
    <t>소계</t>
  </si>
  <si>
    <t>2015년목표</t>
    <phoneticPr fontId="1" type="noConversion"/>
  </si>
  <si>
    <t>소  계</t>
    <phoneticPr fontId="1" type="noConversion"/>
  </si>
  <si>
    <t>우체국명</t>
  </si>
  <si>
    <t>총괄국명</t>
  </si>
  <si>
    <t>4급</t>
  </si>
  <si>
    <t>투자국</t>
  </si>
  <si>
    <t>해당없음</t>
  </si>
  <si>
    <t>취급</t>
  </si>
  <si>
    <t>1884-11-18</t>
  </si>
  <si>
    <t>인천광역시 연수구 연수3동 581-1</t>
  </si>
  <si>
    <t>인천광역시 연수구 함박뫼로 226 (연수동)</t>
  </si>
  <si>
    <t>032)850-8183</t>
  </si>
  <si>
    <t>인천항동우체국</t>
  </si>
  <si>
    <t/>
  </si>
  <si>
    <t>6급</t>
  </si>
  <si>
    <t>창구국</t>
  </si>
  <si>
    <t>미취급</t>
  </si>
  <si>
    <t>인천광역시 중구 항동7가 87-7</t>
  </si>
  <si>
    <t>인천광역시 중구 연안부두로 67 (항동)</t>
  </si>
  <si>
    <t>032)882-4494</t>
  </si>
  <si>
    <t>인천송림동우체국</t>
  </si>
  <si>
    <t>인천광역시 동구 송림6동 60-3</t>
  </si>
  <si>
    <t>인천광역시 동구 동산로 90 (송림동)</t>
  </si>
  <si>
    <t>032)762-0805</t>
  </si>
  <si>
    <t>인천만석동우체국</t>
  </si>
  <si>
    <t>인천광역시 동구 만석동 48-4</t>
  </si>
  <si>
    <t>인천광역시 동구 제물량로 341 (만석동)</t>
  </si>
  <si>
    <t>032)762-0803</t>
  </si>
  <si>
    <t>동인천우체국</t>
  </si>
  <si>
    <t>7급</t>
  </si>
  <si>
    <t>인천광역시 동구 금곡동 33-3</t>
  </si>
  <si>
    <t>인천광역시 동구 금곡로 19 (금곡동)</t>
  </si>
  <si>
    <t>032)773-4005</t>
  </si>
  <si>
    <t>인천화평동우체국</t>
  </si>
  <si>
    <t>인천광역시 동구 화평동 430</t>
  </si>
  <si>
    <t>인천광역시 동구 송화로 10 (화평동)</t>
  </si>
  <si>
    <t>032)763-2004</t>
  </si>
  <si>
    <t>덕적우체국</t>
  </si>
  <si>
    <t>집배센터국</t>
  </si>
  <si>
    <t>도서지역</t>
  </si>
  <si>
    <t>인천광역시 옹진군 덕적면 진리 393-2</t>
  </si>
  <si>
    <t xml:space="preserve">인천광역시 옹진군 덕적면 덕적북로133번길 40 </t>
  </si>
  <si>
    <t>032)831-2105</t>
  </si>
  <si>
    <t>용유우체국</t>
  </si>
  <si>
    <t>인천광역시 중구 남북동 94-8</t>
  </si>
  <si>
    <t>인천광역시 중구 마시란로 314-32 (남북동)</t>
  </si>
  <si>
    <t>032)746-4566</t>
  </si>
  <si>
    <t>인천연수동우체국</t>
  </si>
  <si>
    <t>인천광역시 연수구 연수1동 534-1</t>
  </si>
  <si>
    <t>인천광역시 연수구 비류대로 436 (연수동)</t>
  </si>
  <si>
    <t>032)812-2105</t>
  </si>
  <si>
    <t>인천옥련동우체국</t>
  </si>
  <si>
    <t>인천광역시 연수구 옥련동 238-5</t>
  </si>
  <si>
    <t>인천광역시 연수구 한진로38번길 9 (옥련동)</t>
  </si>
  <si>
    <t>032)834-2105</t>
  </si>
  <si>
    <t>인천운서동우체국</t>
  </si>
  <si>
    <t>5급</t>
  </si>
  <si>
    <t>인천광역시 중구 운서동 2792-4</t>
  </si>
  <si>
    <t>인천광역시 중구 흰바위로27번길 6 (운서동)</t>
  </si>
  <si>
    <t>032)752-2105</t>
  </si>
  <si>
    <t>인천중동우체국</t>
  </si>
  <si>
    <t>인천광역시 중구 항동6가 1</t>
  </si>
  <si>
    <t>인천광역시 중구 제물량로 183 (항동6가)</t>
  </si>
  <si>
    <t>032)773-2106</t>
  </si>
  <si>
    <t>(리)2004-09-28</t>
  </si>
  <si>
    <t>인천송도동우체국</t>
  </si>
  <si>
    <t>인천광역시 연수구 송도동 3-32</t>
  </si>
  <si>
    <t>인천광역시 연수구 하모니로35번길 2 (송도동)</t>
  </si>
  <si>
    <t>032)858-6442</t>
  </si>
  <si>
    <t>인천공항우체국</t>
  </si>
  <si>
    <t>유상임차</t>
  </si>
  <si>
    <t>인천광역시 중구 운서동 2851 여객터미널 2층</t>
  </si>
  <si>
    <t>인천광역시 중구 공항로 272, 2층 (운서동)</t>
  </si>
  <si>
    <t>032)740-2900</t>
  </si>
  <si>
    <t>인천송도G-타워우체국</t>
  </si>
  <si>
    <t>무상임차</t>
  </si>
  <si>
    <t>인천광역시 연수구 송도2동 24-2</t>
  </si>
  <si>
    <t>인천광역시 연수구 아트센터대로 175, 1층 (송도동)</t>
  </si>
  <si>
    <t>032)858-0140</t>
  </si>
  <si>
    <t>북도우체국</t>
  </si>
  <si>
    <t>인천광역시 옹진군 북도면 시도리 291</t>
  </si>
  <si>
    <t>인천광역시 옹진군 북도면 시도로 97</t>
  </si>
  <si>
    <t>032)752-4009</t>
  </si>
  <si>
    <t>연평우체국</t>
  </si>
  <si>
    <t>인천광역시 옹진군 연평면 연평리 482-12</t>
  </si>
  <si>
    <t>인천광역시 옹진군 연평면 연평로137번길 13</t>
  </si>
  <si>
    <t>032)831-6520</t>
  </si>
  <si>
    <t>영종우체국</t>
  </si>
  <si>
    <t>인천광역시 중구 운남동 1560-4</t>
  </si>
  <si>
    <t>인천광역시 중구 운남로128번길 7 (운남동)</t>
  </si>
  <si>
    <t>032)746-0002</t>
  </si>
  <si>
    <t>영흥우체국</t>
  </si>
  <si>
    <t>인천광역시 옹진군 영흥면 내리 238-52</t>
  </si>
  <si>
    <t>인천광역시 옹진군 영흥면 영흥로 410</t>
  </si>
  <si>
    <t>032)886-8200</t>
  </si>
  <si>
    <t>인천광역시 서구 심곡동 278-7</t>
  </si>
  <si>
    <t>인천광역시 서구 서곶로 318(심곡동)</t>
  </si>
  <si>
    <t>032)590-9152</t>
  </si>
  <si>
    <t>인천석남동우체국</t>
  </si>
  <si>
    <t>인천광역시 서구 석남1동 456-7</t>
  </si>
  <si>
    <t>인천공역시 서구 가정로 314(석남동)</t>
  </si>
  <si>
    <t>032)572-2155</t>
  </si>
  <si>
    <t>(증)2009-12-31</t>
  </si>
  <si>
    <t>인천가좌2동우체국</t>
  </si>
  <si>
    <t>인천광역시 서구 가좌2동 12</t>
  </si>
  <si>
    <t>인천광역시 서구 원적로 96번길 27(가좌동)</t>
  </si>
  <si>
    <t>032)575-2005</t>
  </si>
  <si>
    <t>인천공단우체국</t>
  </si>
  <si>
    <t>4443.60중 일부사용</t>
  </si>
  <si>
    <t>인천광역시 서구 가좌동 539-1</t>
  </si>
  <si>
    <t>인천광역시 서구 가재울로 72(가좌동)</t>
  </si>
  <si>
    <t>032)578-2105</t>
  </si>
  <si>
    <t>인천원당우체국</t>
  </si>
  <si>
    <t>인천광역시 서구 원당동 823-2,823-3</t>
  </si>
  <si>
    <t>인천광역시 서구 고산후로 121번길 38(원당동)</t>
  </si>
  <si>
    <t>032)568-4991</t>
  </si>
  <si>
    <t>(증)2009-03-04</t>
  </si>
  <si>
    <t>인천청라1동우체국</t>
  </si>
  <si>
    <t>인천광역시 서구 연희동 796-6</t>
  </si>
  <si>
    <t>인천광역시 서구 청라라임로 52(연희동)</t>
  </si>
  <si>
    <t>032)562-1980</t>
  </si>
  <si>
    <t>인천검암동우체국</t>
  </si>
  <si>
    <t>인천광역시 서구 검암동 660-2</t>
  </si>
  <si>
    <t>인천광역시 서구 승학로 404(검암동)</t>
  </si>
  <si>
    <t>032)564-3018</t>
  </si>
  <si>
    <t>검단우체국</t>
  </si>
  <si>
    <t>인천광역시 서구 마전동 911-4</t>
  </si>
  <si>
    <t>인천광역시 서구 검단로 487(마전동)</t>
  </si>
  <si>
    <t>032)563-5204</t>
  </si>
  <si>
    <t>집중국/물류센터</t>
  </si>
  <si>
    <t>인천광역시 부평구 청천동 327</t>
  </si>
  <si>
    <t>인천광역시 부평구 길주로 415 (청천동)</t>
  </si>
  <si>
    <t>032)500-4000</t>
  </si>
  <si>
    <t>부평현대아파트우체국</t>
  </si>
  <si>
    <t>인천광역시 부평구 산곡3동 369-482</t>
  </si>
  <si>
    <t>인천광역시 부평구 경원대로 1269-1 (산곡동)</t>
  </si>
  <si>
    <t>032)523-7995</t>
  </si>
  <si>
    <t>인천갈산동우체국</t>
  </si>
  <si>
    <t>인천광역시 부평구 갈산2동 365</t>
  </si>
  <si>
    <t>인천광역시 부평구 주부토로 177 (갈산동)</t>
  </si>
  <si>
    <t>032)511-0050</t>
  </si>
  <si>
    <t>인천동암우체국</t>
  </si>
  <si>
    <t>1988년</t>
  </si>
  <si>
    <t>인천광역시 부평구 십정2동 419-7</t>
  </si>
  <si>
    <t>인천광역시 부평구 열우물로 15 (십정동)</t>
  </si>
  <si>
    <t>032)439-2004</t>
  </si>
  <si>
    <t>인천부개동우체국</t>
  </si>
  <si>
    <t>인천광역시 부평구 부개3동 498-14</t>
  </si>
  <si>
    <t>인천광역시 부평구 부흥북로 153 (부개동)</t>
  </si>
  <si>
    <t>032)361-2005</t>
  </si>
  <si>
    <t>부평대로우체국</t>
  </si>
  <si>
    <t>인천광역시 부평구 부평4동 442-15</t>
  </si>
  <si>
    <t>인천광역시 부평구 부평대로 88 (부평동)</t>
  </si>
  <si>
    <t>032)524-2167</t>
  </si>
  <si>
    <t>인천부평6동우체국</t>
  </si>
  <si>
    <t>인천광역시 부평구 부평6동 611-12</t>
  </si>
  <si>
    <t>인천광역시 부평구 경인로 995 (부평6동)</t>
  </si>
  <si>
    <t>032)511-2005</t>
  </si>
  <si>
    <t>인천산곡2동우체국</t>
  </si>
  <si>
    <t>인천광역시 부평구 산곡2동 145-9</t>
  </si>
  <si>
    <t>인천광역시 부평구 마장로272번길 95 (산곡동)</t>
  </si>
  <si>
    <t>032)527-2005</t>
  </si>
  <si>
    <t>부평공단우체국</t>
  </si>
  <si>
    <t>인천광역시 부평구 청천2동 409-2</t>
  </si>
  <si>
    <t>인천광역시 부평구 안남로434번길 11 (청천동)</t>
  </si>
  <si>
    <t>032)524-7135</t>
  </si>
  <si>
    <t>북인천우체국</t>
  </si>
  <si>
    <t>인천광역시 부평구 부평동 546-62</t>
  </si>
  <si>
    <t>인천광역시 부평구 경원대로1373 (부평동)</t>
  </si>
  <si>
    <t>032)502-0004</t>
  </si>
  <si>
    <t>인천삼산동우체국</t>
  </si>
  <si>
    <t>인천광역시 부평구 삼산동 451-2</t>
  </si>
  <si>
    <t>인천광역시 부평구 굴포로 141 (삼산동)</t>
  </si>
  <si>
    <t>032)529-1780</t>
  </si>
  <si>
    <t>인천광역시 계양구 계산4동 1078-2</t>
  </si>
  <si>
    <t>인천광역시 계양구 계산새로 76(계산4동)</t>
  </si>
  <si>
    <t>032)540-9401</t>
  </si>
  <si>
    <t>인천계산동우체국</t>
  </si>
  <si>
    <t>인천광역시 계양구 계산2동 931-55</t>
  </si>
  <si>
    <t>인천광역시 계양구 경명대로 1053(계산동)</t>
  </si>
  <si>
    <t>032)542-2106</t>
  </si>
  <si>
    <t>(리)2006-11-08</t>
  </si>
  <si>
    <t>인천작전동우체국</t>
  </si>
  <si>
    <t>인천광역시 계양구 작전1동 381-9</t>
  </si>
  <si>
    <t>인천광역시 계양구 효서로 292(작전동)</t>
  </si>
  <si>
    <t>032)544-7122</t>
  </si>
  <si>
    <t>인천효성동우체국</t>
  </si>
  <si>
    <t>인천광역시 계양구 효성2동 242-4</t>
  </si>
  <si>
    <t>인천광역시 계양구 효서로 146(효성동)</t>
  </si>
  <si>
    <t>032)548-2005</t>
  </si>
  <si>
    <t>인천계양1동우체국</t>
  </si>
  <si>
    <t>인천광역시 계양구 장기동 152-13</t>
  </si>
  <si>
    <t>인천광역시 계양구 장기로 4(장기동)</t>
  </si>
  <si>
    <t>032)515-4202</t>
  </si>
  <si>
    <t>인천광역시 남동구 간석1동 520-1</t>
  </si>
  <si>
    <t>인천광역시 남동구 경인로 514 (간석1동)</t>
  </si>
  <si>
    <t>032)453-0500</t>
  </si>
  <si>
    <t>리) 2004,7월
증) 2003,2007년</t>
  </si>
  <si>
    <t>인천지방법원우체국</t>
  </si>
  <si>
    <t>2(법원특송창구)</t>
  </si>
  <si>
    <t>인천광역시 남구 학익동 278-2</t>
  </si>
  <si>
    <t>인천광역시 남구 소성로163번길 17 (학익동)</t>
  </si>
  <si>
    <t>032)862-2105</t>
  </si>
  <si>
    <t>인천문학동우체국</t>
  </si>
  <si>
    <t>인천광역시 남구 문학동 385-4</t>
  </si>
  <si>
    <t>인천광역시 남구 소성로 337 (문학동)</t>
  </si>
  <si>
    <t>032)424-2205</t>
  </si>
  <si>
    <t>인천숭의동우체국</t>
  </si>
  <si>
    <t>인천광역시 남구 숭의1동 433-3</t>
  </si>
  <si>
    <t>인천광역시 남구 인중로 4 (숭의1동)</t>
  </si>
  <si>
    <t>032)882-2105</t>
  </si>
  <si>
    <t>주안우체국</t>
  </si>
  <si>
    <t>인천광역시 남구 도화1동 458-8</t>
  </si>
  <si>
    <t>인천광역시 남구 제일로 32 (도화1동)</t>
  </si>
  <si>
    <t>032)862-2005</t>
  </si>
  <si>
    <t>인천학익동우체국</t>
  </si>
  <si>
    <t>인천광역시 남구 학익2동 295-13</t>
  </si>
  <si>
    <t>인천광역시 남구 한나루로 430 (학익2동)</t>
  </si>
  <si>
    <t>032)863-2005</t>
  </si>
  <si>
    <t>2(여유창구)</t>
  </si>
  <si>
    <t>2015년</t>
  </si>
  <si>
    <t>인천광역시 남동구 논현동 638-1</t>
  </si>
  <si>
    <t>인천광역시 남동구 논현로 46번길 7(논현동)</t>
  </si>
  <si>
    <t>032)725-0100</t>
  </si>
  <si>
    <t>인천간석동우체국</t>
  </si>
  <si>
    <t>인천광역시 남동구 간석2동 133-2</t>
  </si>
  <si>
    <t>인천광역시 남동구 용천로 145 (간석2동)</t>
  </si>
  <si>
    <t>032)421-2005</t>
  </si>
  <si>
    <t>(증)2007-09-17
365코너(4.51㎡)</t>
  </si>
  <si>
    <t>인천구월동우체국</t>
  </si>
  <si>
    <t>인천광역시 남동구 구월3동 1123</t>
  </si>
  <si>
    <t>인천광역시 남동구 인주대로 554 (구월3동)</t>
  </si>
  <si>
    <t>032)433-3043</t>
  </si>
  <si>
    <t>인천남동공단우체국</t>
  </si>
  <si>
    <t>인천광역시 남동구 논현동 449-5</t>
  </si>
  <si>
    <t>인천광역시 남동구 남동대로239번길 86 (논현동)</t>
  </si>
  <si>
    <t>032)815-2055</t>
  </si>
  <si>
    <t>인천만수1동우체국</t>
  </si>
  <si>
    <t>인천광역시 남동구 만수1동 1005-5</t>
  </si>
  <si>
    <t>인천광역시 남동구 인주대로 907 (만수1동)</t>
  </si>
  <si>
    <t>032)464-2005</t>
  </si>
  <si>
    <t>인천만수6동우체국</t>
  </si>
  <si>
    <t>1(여유창구)</t>
  </si>
  <si>
    <t>인천광역시 남동구 만수6동 1019-3</t>
  </si>
  <si>
    <t>인천광역시 남동구 장승남로 43 (만수6동)</t>
  </si>
  <si>
    <t>032)465-2205</t>
  </si>
  <si>
    <t>리) 2000.12월</t>
  </si>
  <si>
    <t>인천만수단지우체국</t>
  </si>
  <si>
    <t>인천광역시 남동구 만수4동 23</t>
  </si>
  <si>
    <t>인천광역시 남동구 만수로50번길 31 (만수4동)</t>
  </si>
  <si>
    <t>032)462-2005</t>
  </si>
  <si>
    <t>1987.11.05</t>
  </si>
  <si>
    <t>인천논현동우체국</t>
  </si>
  <si>
    <t>인천광역시 남동구 논현동 562-3</t>
  </si>
  <si>
    <t>인천광역시 남동구 남동대로370번길 137 (논현동)</t>
  </si>
  <si>
    <t>032)441-2005</t>
  </si>
  <si>
    <t>인천한화지구우체국</t>
  </si>
  <si>
    <t>인천광역시 남동구 논현동 733-130</t>
  </si>
  <si>
    <t>인천광역시 남동구 에코중앙로 178 (논현동)</t>
  </si>
  <si>
    <t>032)434-2005</t>
  </si>
  <si>
    <t>경기도 의정부시 신곡동 811</t>
  </si>
  <si>
    <t>경기도 의정부시 추동로 88 (신곡동)</t>
  </si>
  <si>
    <t>031)877-5553</t>
  </si>
  <si>
    <t xml:space="preserve"> 해당없음</t>
  </si>
  <si>
    <t>의정부가능동우체국</t>
  </si>
  <si>
    <t>경기도 의정부시 가능동 676-4</t>
  </si>
  <si>
    <t>경기도 의정부시 의정로 169(가능동)</t>
  </si>
  <si>
    <t>031)873-4014</t>
  </si>
  <si>
    <t>의정부1동우체국</t>
  </si>
  <si>
    <t>경기도 의정부시 의정부1동 185-4</t>
  </si>
  <si>
    <t xml:space="preserve">경기도 의정부시 호국로 1318(의정부동) </t>
  </si>
  <si>
    <t>031)856-2005</t>
  </si>
  <si>
    <t>의정부2동우체국</t>
  </si>
  <si>
    <t>경기도 의정부시 의정부2동 486-9</t>
  </si>
  <si>
    <t>경기도 의정부시 시민로 35 (의정부동)</t>
  </si>
  <si>
    <t>031)877-2145</t>
  </si>
  <si>
    <t>의정부3동우체국</t>
  </si>
  <si>
    <t>경기도 의정부시 의정부3동 137-3</t>
  </si>
  <si>
    <t>경기도 의정부시 평화로 482(의정부동)</t>
  </si>
  <si>
    <t>031)871-0100</t>
  </si>
  <si>
    <t>의정부신곡1동우체국</t>
  </si>
  <si>
    <t>경기도 의정부시 신곡1동 716-3</t>
  </si>
  <si>
    <t>경기도 의정부시 발곡로 21(신곡동)</t>
  </si>
  <si>
    <t>031)826-7676</t>
  </si>
  <si>
    <t>의정부민락동우체국</t>
  </si>
  <si>
    <t>경기도 의정부시 민락동 692-6</t>
  </si>
  <si>
    <t>경기도 의정부시 용현로 163-2(민락동)</t>
  </si>
  <si>
    <t>031)852-0100</t>
  </si>
  <si>
    <t>양주2동우체국</t>
  </si>
  <si>
    <t>경기도 양주시 만송동 695-2</t>
  </si>
  <si>
    <t>경기도 양주시 고읍북로 3(만송동)</t>
  </si>
  <si>
    <t>031)845-2005</t>
  </si>
  <si>
    <t>양주장흥우체국</t>
  </si>
  <si>
    <t>경기도 양주시 장흥면 일영리 156-9</t>
  </si>
  <si>
    <t xml:space="preserve">경기도 양주시 장흥면 호국로 168(일영리) </t>
  </si>
  <si>
    <t>031)855-5004</t>
  </si>
  <si>
    <t>광적우체국</t>
  </si>
  <si>
    <t>경기도 양주시 광적면 가납리 741-7</t>
  </si>
  <si>
    <t>경기도 양주시 가래비6길 6(가납리)</t>
  </si>
  <si>
    <t>031)836-3004</t>
  </si>
  <si>
    <t>백석우체국</t>
  </si>
  <si>
    <t>경기도 양주시 백석읍 방성리 81-15</t>
  </si>
  <si>
    <t>경기도 양주시 백석읍 부흥로 1036번길 26(방성리)</t>
  </si>
  <si>
    <t>031)879-2004</t>
  </si>
  <si>
    <t>양주1동우체국</t>
  </si>
  <si>
    <t>경기도 양주시 남방동 17-2</t>
  </si>
  <si>
    <t>경기도 양주시 평화로 1009(남방동)</t>
  </si>
  <si>
    <t>031)840-0004</t>
  </si>
  <si>
    <t>1895-09-28</t>
  </si>
  <si>
    <t>경기도 수원시 장안구 천천동 517</t>
  </si>
  <si>
    <t>경기도 수원시 장안구 천천로 94 (천천동)</t>
  </si>
  <si>
    <t>031)888-1300</t>
  </si>
  <si>
    <t>수원북문우체국</t>
  </si>
  <si>
    <t>경기도 수원시 장안구 영화동 300-14</t>
  </si>
  <si>
    <t>경기도 수원시 장안구 수성로 360 (영화동 )</t>
  </si>
  <si>
    <t>031)247-2005</t>
  </si>
  <si>
    <t>수원율전동우체국</t>
  </si>
  <si>
    <t>경기도 수원시 장안구 천천동 557-2</t>
  </si>
  <si>
    <t>경기도 수원시 장안구 하률로 6 (천천동)</t>
  </si>
  <si>
    <t>031)269-5511</t>
  </si>
  <si>
    <t>수원정자동우체국</t>
  </si>
  <si>
    <t>경기도 수원시 장안구 정자동 882-3</t>
  </si>
  <si>
    <t>경기도 수원시 장안구 정자천로 134번길 10 (정자동)</t>
  </si>
  <si>
    <t>031)269-2401</t>
  </si>
  <si>
    <t>수원연무동우체국</t>
  </si>
  <si>
    <t>경기도 수원시 장안구 하광교동 423-7</t>
  </si>
  <si>
    <t>경기도 수원시 장안구 광교산로 97 (하광교동)</t>
  </si>
  <si>
    <t>031)243-3265</t>
  </si>
  <si>
    <t>수원역전우체국</t>
  </si>
  <si>
    <t>경기도 수원시 팔달구 매산로1가 2-43</t>
  </si>
  <si>
    <t>경기도 수원시 팔달구 향교로 13 (매산로1가)</t>
  </si>
  <si>
    <t>031)256-2005</t>
  </si>
  <si>
    <t>수원화서동우체국</t>
  </si>
  <si>
    <t>경기도 수원시 팔달구 화서동 58-1</t>
  </si>
  <si>
    <t>경기도 수원시 팔달구 고화로 135 (화서동)</t>
  </si>
  <si>
    <t>031)251-2004</t>
  </si>
  <si>
    <t>수원지동우체국</t>
  </si>
  <si>
    <t>경기도 수원시 팔달구 지동 482-3</t>
  </si>
  <si>
    <t>경기도 수원시 팔달구 경수대로 603 (지동)</t>
  </si>
  <si>
    <t>031)241-2005</t>
  </si>
  <si>
    <t>수원교동우체국</t>
  </si>
  <si>
    <t>경기도 수원시 팔달구 팔달로3가 94-5</t>
  </si>
  <si>
    <t>경기도 수원시 팔달구 행궁로 63 (팔달로3가)</t>
  </si>
  <si>
    <t>031)253-8191</t>
  </si>
  <si>
    <t>경기도 수원시 팔달구 인계동 465-2</t>
  </si>
  <si>
    <t>경기도 수원시 팔달구 인계로 143 (인계동)</t>
  </si>
  <si>
    <t>031)231-0534</t>
  </si>
  <si>
    <t>수원매탄1동우체국</t>
  </si>
  <si>
    <t>경기도 수원시 영통구 매탄1동 153-110</t>
  </si>
  <si>
    <t xml:space="preserve">경기도 수원시 영통구 중부대로 242 (매탄동) </t>
  </si>
  <si>
    <t>031)215-9115</t>
  </si>
  <si>
    <t>(리)2007-08-21</t>
  </si>
  <si>
    <t>수원매탄2동우체국</t>
  </si>
  <si>
    <t>경기도 수원시 영통구 매탄2동 1213-1</t>
  </si>
  <si>
    <t>경기도 수원시 영통구 매영로 93-20 (매탄동)</t>
  </si>
  <si>
    <t>031)214-2001</t>
  </si>
  <si>
    <t>수원영통동우체국</t>
  </si>
  <si>
    <t>경기도 수원시 영통구 영통동 975-1</t>
  </si>
  <si>
    <t>경기도 수원시 영통구 영통로214번길1 (영통동)</t>
  </si>
  <si>
    <t>031)202-2005</t>
  </si>
  <si>
    <t>수원황곡우체국</t>
  </si>
  <si>
    <t>경기도 수원시 영통구 영통동 947-4</t>
  </si>
  <si>
    <t>경기도 수원시 영통구 봉영로1759번길35 (영통동)</t>
  </si>
  <si>
    <t>031)206-2004</t>
  </si>
  <si>
    <t>수원청명우체국</t>
  </si>
  <si>
    <t>경기도 수원시 영통구 영통동 997</t>
  </si>
  <si>
    <t>경기도 수원시 영통구 청명남로 57 (영통동)</t>
  </si>
  <si>
    <t>031)206-4100</t>
  </si>
  <si>
    <t>수원지방법원우체국</t>
  </si>
  <si>
    <t>경기도 수원시 영통구 원천동 80</t>
  </si>
  <si>
    <t>경기도 수원시 영통구 월드컵로120 (원천동)</t>
  </si>
  <si>
    <t>031)213-7231</t>
  </si>
  <si>
    <t>수원매탄3동우체국</t>
  </si>
  <si>
    <t>경기도 수원시 영통구 매탄3동 1279-4</t>
  </si>
  <si>
    <t>경기도 수원시 영통구 동탄원천로881번길66 (매탄동)</t>
  </si>
  <si>
    <t>031)214-0250</t>
  </si>
  <si>
    <t>수원광교동우체국</t>
  </si>
  <si>
    <t>경기도 수원시 영통구 이의동 1369-3</t>
  </si>
  <si>
    <t>경기도 수원시 영통구 혜령로 8(이의동)</t>
  </si>
  <si>
    <t>031)211-3180</t>
  </si>
  <si>
    <t>경기도 수원시 권선구 탑동 909</t>
  </si>
  <si>
    <t>경기도 수원시 권선구 호매실로 22-55</t>
  </si>
  <si>
    <t>031)8020-0701</t>
  </si>
  <si>
    <t>수원권선동우체국</t>
  </si>
  <si>
    <t>경기도 수원시 권선구 권선동 1008</t>
  </si>
  <si>
    <t>경기도 수원시 권선구 경수대로 382 (권선동)</t>
  </si>
  <si>
    <t>031)224-1005</t>
  </si>
  <si>
    <t>(리)2011-05-11</t>
  </si>
  <si>
    <t>수원세류동우체국</t>
  </si>
  <si>
    <t>경기도 수원시 권선구 세류2동 543-2</t>
  </si>
  <si>
    <t>경기도 수원시 권선구 덕영대로 1084 (세류동)</t>
  </si>
  <si>
    <t>031)232-2004</t>
  </si>
  <si>
    <t>수원곡선동우체국</t>
  </si>
  <si>
    <t>경기도 수원시 권선구 권선동 1268-1</t>
  </si>
  <si>
    <t>경기도 수원시 권선구 권중로 81 (권선동)</t>
  </si>
  <si>
    <t>031)233-2434</t>
  </si>
  <si>
    <t>경기도 군포시 금정동 846</t>
  </si>
  <si>
    <t>경기도 군포시 산본로 328(금정동)</t>
  </si>
  <si>
    <t>031)396-7652</t>
  </si>
  <si>
    <t>(증)2002-12.24
(증)2005-01-03 
(증)2007-05-10
(증)2012-01-27
(증)2012-10-16</t>
  </si>
  <si>
    <t>군포당동우체국</t>
  </si>
  <si>
    <t>경기도 군포시 당동 785-4</t>
  </si>
  <si>
    <t>경기도 군포시  군포로 495(당동)</t>
  </si>
  <si>
    <t>031)396-1001</t>
  </si>
  <si>
    <t>군포금정동우체국</t>
  </si>
  <si>
    <t>경기도 군포시 금정동 770-2</t>
  </si>
  <si>
    <t>경기도 군포시 당산로136번길 14(금정동)</t>
  </si>
  <si>
    <t>031)459-0205</t>
  </si>
  <si>
    <t>군포오금동우체국</t>
  </si>
  <si>
    <t>경기도 군포시 오금동 1156-7</t>
  </si>
  <si>
    <t>경기도 군포시 번영로 382(오금동)</t>
  </si>
  <si>
    <t>031)391-2004</t>
  </si>
  <si>
    <t>군포산본2동우체국</t>
  </si>
  <si>
    <t>경기도 군포시 산본동 1062-1</t>
  </si>
  <si>
    <t>경기도 군포시 산본로386번길 77(산본동)</t>
  </si>
  <si>
    <t>031)394-2004</t>
  </si>
  <si>
    <t>의왕우체국</t>
  </si>
  <si>
    <t>1979년</t>
  </si>
  <si>
    <t>경기도 의왕시 오전동 323-7</t>
  </si>
  <si>
    <t>경기도 의왕시 효행로 45(오전동)</t>
  </si>
  <si>
    <t>031)451-2834</t>
  </si>
  <si>
    <t>(리)2009년</t>
  </si>
  <si>
    <t>의왕부곡우체국</t>
  </si>
  <si>
    <t>경기도 의왕시 삼동 192-282</t>
  </si>
  <si>
    <t>경기도 의왕시 부곡중앙남2길 11(삼동)</t>
  </si>
  <si>
    <t>031)461-3305</t>
  </si>
  <si>
    <t>의왕내손동우체국</t>
  </si>
  <si>
    <t>경기도 의왕시 내손동 731-2</t>
  </si>
  <si>
    <t>경기도 의왕시 복지로 14(내손동)</t>
  </si>
  <si>
    <t>031)422-8640</t>
  </si>
  <si>
    <t>경기도 안양시 동안구 달안동 1110</t>
  </si>
  <si>
    <t>경기도 안양시 동안구 평촌대로 253번길 25(비산동)</t>
  </si>
  <si>
    <t>031)390-9700</t>
  </si>
  <si>
    <t>과천우체국</t>
  </si>
  <si>
    <t>경기도 과천시 별양동 10</t>
  </si>
  <si>
    <t>경기도 과천시 별양로 54(별양동)</t>
  </si>
  <si>
    <t>02-503-2005</t>
  </si>
  <si>
    <t>서안양우체국</t>
  </si>
  <si>
    <t>경기도 안양시 만안구 안양5동 445-13</t>
  </si>
  <si>
    <t>경기도 안양시 만안구 안양로 233(안양동)</t>
  </si>
  <si>
    <t>031)466-0004</t>
  </si>
  <si>
    <t>정부과천청사우체국</t>
  </si>
  <si>
    <t>경기도 과천시 중앙동 1번지</t>
  </si>
  <si>
    <t>경기도 과천시 관문로47(중앙동)</t>
  </si>
  <si>
    <t>02)503-7757</t>
  </si>
  <si>
    <t>안양4동우체국</t>
  </si>
  <si>
    <t>경기도 안양시 만안구 안양4동 782-5</t>
  </si>
  <si>
    <t>경기도 안양시 만안구 병목안로 4(중앙동)</t>
  </si>
  <si>
    <t>031)441-1997</t>
  </si>
  <si>
    <t>안양부림동우체국</t>
  </si>
  <si>
    <t>경기도 안양시 동안구 부림동 1605-3</t>
  </si>
  <si>
    <t>경기도 안양시 동안구 관평로 176번길 18(관양동)</t>
  </si>
  <si>
    <t>031)381-2004</t>
  </si>
  <si>
    <t>안양귀인동우체국</t>
  </si>
  <si>
    <t>경기도 안양시 동안구 평촌동 923-1</t>
  </si>
  <si>
    <t>경기도 안양시 동안구 평촌대로102(평촌동)</t>
  </si>
  <si>
    <t>031)382-2005</t>
  </si>
  <si>
    <t>안양관양동우체국</t>
  </si>
  <si>
    <t>경기도 안양시 동안구 관양1동 1437-29</t>
  </si>
  <si>
    <t>경기도 안양시 동안구 관악대로 407-1(관양동)</t>
  </si>
  <si>
    <t>031)421-1425</t>
  </si>
  <si>
    <t>안양석수동우체국</t>
  </si>
  <si>
    <t>경기도 안양시 만안구 석수2동 314-12</t>
  </si>
  <si>
    <t>경기도 안양시 만안구 안양로 449(석수동)</t>
  </si>
  <si>
    <t>031)472-2004</t>
  </si>
  <si>
    <t>안양호계동우체국</t>
  </si>
  <si>
    <t>경기도 안양시 동안구 호계2동 901</t>
  </si>
  <si>
    <t>경기도 안양시 동안구 시민대로 119(호계동)</t>
  </si>
  <si>
    <t>031)429-1964</t>
  </si>
  <si>
    <t>경기도 성남시 수정구 신흥3동 2482</t>
  </si>
  <si>
    <t>경기도 성남시 수정구 산성대로 301(신흥동)</t>
  </si>
  <si>
    <t>031)744-2800</t>
  </si>
  <si>
    <t>성남태평동우체국</t>
  </si>
  <si>
    <t>1975년</t>
  </si>
  <si>
    <t>경기도 성남시 수정구 태평3동 3679-4</t>
  </si>
  <si>
    <t>경기도 성남시 수정구 수정로 113(태평동)</t>
  </si>
  <si>
    <t>031)753-0004</t>
  </si>
  <si>
    <t>(리)2010년 6월</t>
  </si>
  <si>
    <t>성남상대원우체국</t>
  </si>
  <si>
    <t>경기도 성남시 중원구 상대원2동 3004</t>
  </si>
  <si>
    <t>경기도 성남시 중원구 희망로 377(상대원동)</t>
  </si>
  <si>
    <t>031)742-0003</t>
  </si>
  <si>
    <t>성남수진동우체국</t>
  </si>
  <si>
    <t>경기도 성남시 수정구 수진2동 4517</t>
  </si>
  <si>
    <t>경기도 성남시 수정구 산성대로 97(수진동)</t>
  </si>
  <si>
    <t>031)752-0004</t>
  </si>
  <si>
    <t>성남금광동우체국</t>
  </si>
  <si>
    <t>경기도 성남시 중원구 금광2동 3710</t>
  </si>
  <si>
    <t>경기도 성남시 중원구 광명로 311(금광동)</t>
  </si>
  <si>
    <t>031)747-2005</t>
  </si>
  <si>
    <t>성남신흥동우체국</t>
  </si>
  <si>
    <t>경기도 성남시 수정구 신흥2동 127</t>
  </si>
  <si>
    <t>경기도 성남시 수정구 희망로 547(신흥동)</t>
  </si>
  <si>
    <t>031)742-0004</t>
  </si>
  <si>
    <t>성남단대동우체국</t>
  </si>
  <si>
    <t>경기도 성남시 수정구 단대동 69-1</t>
  </si>
  <si>
    <t>경기도 성남시 수정구 산성대로 475(단대동)</t>
  </si>
  <si>
    <t>031)744-0006</t>
  </si>
  <si>
    <t>성남공단우체국</t>
  </si>
  <si>
    <t>경기도 성남시 중원구 상대원1동 513-14</t>
  </si>
  <si>
    <t>경기도 성남시 중원구 둔촌대로 484, B106(상대원동)</t>
  </si>
  <si>
    <t>031)745-0006</t>
  </si>
  <si>
    <t>성남도촌동우체국</t>
  </si>
  <si>
    <t>경기도 성남시 중원구 도촌동 636</t>
  </si>
  <si>
    <t>경기도 성남시 중원구 도촌북로 30(도촌동)</t>
  </si>
  <si>
    <t>031)752-2050</t>
  </si>
  <si>
    <t>성남고등동우체국</t>
  </si>
  <si>
    <t>경기도 성남시 수정구 고등동 419-5</t>
  </si>
  <si>
    <t>경기도 성남시 수정구 대왕판교로 982번길 2(고등동)</t>
  </si>
  <si>
    <t>031)723-8400</t>
  </si>
  <si>
    <t>알뜰폰 전용1</t>
  </si>
  <si>
    <t>경기도 성남시 분당구 서현동 257</t>
  </si>
  <si>
    <t>경기도 성남시 분당구 황새울로 347(서현동)</t>
  </si>
  <si>
    <t>031)725-8014</t>
  </si>
  <si>
    <t>(증)2010-11-17</t>
  </si>
  <si>
    <t>성남서현2동우체국</t>
  </si>
  <si>
    <t>경기도 성남시 분당구 서현동 313</t>
  </si>
  <si>
    <t>경기도 성남시 분당구 분당로 263번길 49(서현동)</t>
  </si>
  <si>
    <t>031)701-0106</t>
  </si>
  <si>
    <t>성남서현1동우체국</t>
  </si>
  <si>
    <t>경기도 성남시 분당구 서현동 89-2</t>
  </si>
  <si>
    <t>경기도 성남시 분당구 중앙공원로39번길 31(서현동)</t>
  </si>
  <si>
    <t>031)701-0004</t>
  </si>
  <si>
    <t>(증)2008-12-24</t>
  </si>
  <si>
    <t>성남수내동우체국</t>
  </si>
  <si>
    <t>경기도 성남시 분당구 수내동 61</t>
  </si>
  <si>
    <t>경기도 성남시 분당구 내정로166번길 27(수내동)</t>
  </si>
  <si>
    <t>031)711-0004</t>
  </si>
  <si>
    <t>성남야탑동우체국</t>
  </si>
  <si>
    <t>경기도 성남시 분당구 야탑동 374</t>
  </si>
  <si>
    <t>경기도 성남시 분당구 장미로86번길 17(야탑동)</t>
  </si>
  <si>
    <t>031)709-8003</t>
  </si>
  <si>
    <t>성남구미동우체국</t>
  </si>
  <si>
    <t>경기도 성남시 분당구 구미동 27</t>
  </si>
  <si>
    <t>경기도 성남시 분당구 돌마로90번길 6-3(구미동)</t>
  </si>
  <si>
    <t>031)712-3004</t>
  </si>
  <si>
    <t>(증)2009-06-11</t>
  </si>
  <si>
    <t>성남정자동우체국</t>
  </si>
  <si>
    <t>경기도 성남시 분당구 정자동 20</t>
  </si>
  <si>
    <t>경기도 성남시 분당구 정자일로198번길 6(정자동)</t>
  </si>
  <si>
    <t>031)714-9004</t>
  </si>
  <si>
    <t>성남운중동우체국</t>
  </si>
  <si>
    <t>경기도 성남시 분당구 운중동 937</t>
  </si>
  <si>
    <t>경기도 성남시 분당구 운중로138번길 7-1(운중동)</t>
  </si>
  <si>
    <t>031)701-8302</t>
  </si>
  <si>
    <t>성남삼평동우체국</t>
  </si>
  <si>
    <t>경기도 성남시 분당구 삼평동 715</t>
  </si>
  <si>
    <t>경기도 성남시 분당구 동판교로266번길 20(삼평동)</t>
  </si>
  <si>
    <t>031)8017-3004</t>
  </si>
  <si>
    <t>경기도 부천시 원미구 중1동 1169-2</t>
  </si>
  <si>
    <t>경기도 부천시 원미구 소향로 103(중동)</t>
  </si>
  <si>
    <t>032)310-7000</t>
  </si>
  <si>
    <t>남부천우체국</t>
  </si>
  <si>
    <t>경기도 부천시 소사구 송내동 574</t>
  </si>
  <si>
    <t>경기도 부천시 소사구 경인로 162(송내동)</t>
  </si>
  <si>
    <t>032)613-0800</t>
  </si>
  <si>
    <t>(리)2011년, 증축은 일부만 캐노피</t>
  </si>
  <si>
    <t>부천역전우체국</t>
  </si>
  <si>
    <t>경기도 부천시 소사구 심곡본동 746-13</t>
  </si>
  <si>
    <t>경기도 부천시 소사구 경인로 266(심곡본동)</t>
  </si>
  <si>
    <t>032)651-2105</t>
  </si>
  <si>
    <t>1997-02-10(증)</t>
  </si>
  <si>
    <t>부천역곡동우체국</t>
  </si>
  <si>
    <t>경기도 부천시 원미구 역곡동 78-10</t>
  </si>
  <si>
    <t>경기도 부천시 원미구 부일로 717(역곡동)</t>
  </si>
  <si>
    <t>032)345-0004</t>
  </si>
  <si>
    <t>1989-09-30(리)</t>
  </si>
  <si>
    <t>부천송내동우체국</t>
  </si>
  <si>
    <t>경기도 부천시 소사구 송내동 389-6</t>
  </si>
  <si>
    <t>경기도 부천시 소사구 경인로 78(송내동)</t>
  </si>
  <si>
    <t>032)653-0840</t>
  </si>
  <si>
    <t>부천괴안동우체국</t>
  </si>
  <si>
    <t>경기도 부천시 소사구 괴안동 70-4</t>
  </si>
  <si>
    <t>경기도 부천시 소사구 범안로 22(괴안동)</t>
  </si>
  <si>
    <t>032)341-2000</t>
  </si>
  <si>
    <t>부천원미동우체국</t>
  </si>
  <si>
    <t>경기도 부천시 원미구 원미동 111-13</t>
  </si>
  <si>
    <t>경기도 부천시 원미구 부천로 118-1(원미동)</t>
  </si>
  <si>
    <t>032)652-0015</t>
  </si>
  <si>
    <t>부천심곡동우체국</t>
  </si>
  <si>
    <t>경기도 부천시 원미구 심곡동 360-22</t>
  </si>
  <si>
    <t>경기도 부천시 원미구 부일로 412(심곡동)</t>
  </si>
  <si>
    <t>032)667-0009</t>
  </si>
  <si>
    <t>부천고강동우체국</t>
  </si>
  <si>
    <t>경기도 부천시 오정구 고강본동 371-8</t>
  </si>
  <si>
    <t>경기도 부천시 오정구 고리울로8번길 21(고강본동)</t>
  </si>
  <si>
    <t>032)683-2005</t>
  </si>
  <si>
    <t>부천중2동우체국</t>
  </si>
  <si>
    <t>경기도 부천시 원미구 중동 1184-2</t>
  </si>
  <si>
    <t>경기도 부천시 원미구 조마루로 254(중동)</t>
  </si>
  <si>
    <t>032)324-2005</t>
  </si>
  <si>
    <t>부천중3동우체국</t>
  </si>
  <si>
    <t>경기도 부천시 원미구 중동 1051-4</t>
  </si>
  <si>
    <t>경기도 부천시 원미구 계남로 211(중동)</t>
  </si>
  <si>
    <t>032)324-0004</t>
  </si>
  <si>
    <t>부천상동우체국</t>
  </si>
  <si>
    <t>경기도 부천시 원미구 상동 391-2</t>
  </si>
  <si>
    <t>경기도 부천시 원미구 부흥로 76(상동)</t>
  </si>
  <si>
    <t>032)323-4082</t>
  </si>
  <si>
    <t>부천도당동우체국</t>
  </si>
  <si>
    <t>경기도 부천시 원미구 도당동 29</t>
  </si>
  <si>
    <t>경기도 부천시 원미구 수도로 202(도당동)</t>
  </si>
  <si>
    <t>032)679-2005</t>
  </si>
  <si>
    <t>부천소사로우체국</t>
  </si>
  <si>
    <t>경기도 부천시 소사구 소사본동 404-2</t>
  </si>
  <si>
    <t>경기도 부천시 소사구 소사로 88(소사본동)</t>
  </si>
  <si>
    <t>032)342-0004</t>
  </si>
  <si>
    <t>1998-04-24(리)</t>
  </si>
  <si>
    <t>인천지법부천지원우체국</t>
  </si>
  <si>
    <t>경기도 부천시 원미구 상동 445-1</t>
  </si>
  <si>
    <t>경기도 부천시 원미구 상일로 129(상동)</t>
  </si>
  <si>
    <t>032)326-0040</t>
  </si>
  <si>
    <t>부천오정동우체국</t>
  </si>
  <si>
    <t>경기도 부천시 오정구 오정동 181-9</t>
  </si>
  <si>
    <t>경기도 부천시 오정구 오정로 262(오정동)</t>
  </si>
  <si>
    <t>032)671-2555</t>
  </si>
  <si>
    <t>경기도 안산시 단원구 고잔동 521-2</t>
  </si>
  <si>
    <t>경기도 안산시 단원구 중앙대로 815 (고잔동)</t>
  </si>
  <si>
    <t>031)483-2007</t>
  </si>
  <si>
    <t>(증)1999-10-19</t>
  </si>
  <si>
    <t>반월공단우체국</t>
  </si>
  <si>
    <t>경기도 안산시 단원구 원시동 773-7</t>
  </si>
  <si>
    <t>경기도 안산시 단원구 동산로 41 (원시동)</t>
  </si>
  <si>
    <t>031)491-0100</t>
  </si>
  <si>
    <t>안산고잔2동우체국</t>
  </si>
  <si>
    <t>경기도 안산시 단원구 고잔동 672-4</t>
  </si>
  <si>
    <t>경기도 안신시 단원구 예술대학로 74 (고잔동)</t>
  </si>
  <si>
    <t>031)483-2205</t>
  </si>
  <si>
    <t>안산성포동우체국</t>
  </si>
  <si>
    <t>경기도 안산시 상록구 성포동 593-3</t>
  </si>
  <si>
    <t>경기도 안산시 상록구 예술광장로 71 (성포동)</t>
  </si>
  <si>
    <t>031)486-2510</t>
  </si>
  <si>
    <t>안산선부동우체국</t>
  </si>
  <si>
    <t>경기도 안산시 단원구 선부동 1077-11</t>
  </si>
  <si>
    <t>경기도 안산시 단원구 선부광장1로 138 (선부동)</t>
  </si>
  <si>
    <t>031)401-2205</t>
  </si>
  <si>
    <t>안산상록수우체국</t>
  </si>
  <si>
    <t>경기도 안산시 상록구 본오3동 878-6</t>
  </si>
  <si>
    <t>경기도 안산시 상록구 용신로 364 (본오동)</t>
  </si>
  <si>
    <t>031)407-0205</t>
  </si>
  <si>
    <t>안산일동우체국</t>
  </si>
  <si>
    <t>경기도 안산시 상록구 일동 632-11</t>
  </si>
  <si>
    <t>경기도 안산시 상록구 성호로1길 12-2 (일동)</t>
  </si>
  <si>
    <t>031)408-4001</t>
  </si>
  <si>
    <t>안산본오동우체국</t>
  </si>
  <si>
    <t>경기도 안산시 상록구 본오2동 779-2</t>
  </si>
  <si>
    <t>경기도 안산시 상록구 각골로 53 (본오동)</t>
  </si>
  <si>
    <t>031)419-2005</t>
  </si>
  <si>
    <t>안산이동우체국</t>
  </si>
  <si>
    <t>경기도 안산시 상록구 이동 716-5</t>
  </si>
  <si>
    <t>경기도 안산시 상록구 중보로 41 (이동)</t>
  </si>
  <si>
    <t>031)416-4466</t>
  </si>
  <si>
    <t>안산고잔1동우체국</t>
  </si>
  <si>
    <t>경기도 안산시 단원구 고잔동 773-10</t>
  </si>
  <si>
    <t>경기도 안산시 단원구 광덕2로 186 (고잔동)</t>
  </si>
  <si>
    <t>031)475-2008</t>
  </si>
  <si>
    <t>안산초지동우체국</t>
  </si>
  <si>
    <t>경기도 안산시 단원구 초지동 728-3</t>
  </si>
  <si>
    <t>경기도 안산시 단원구 초지동로 65 (초지동)</t>
  </si>
  <si>
    <t>031)475-2205</t>
  </si>
  <si>
    <t>안산수암동우체국</t>
  </si>
  <si>
    <t>경기도 안산시 상록구 수암동 41블록</t>
  </si>
  <si>
    <t>경기도 안산시 상록구 수암길 5 (수암동)</t>
  </si>
  <si>
    <t>031)482-7500</t>
  </si>
  <si>
    <t>반월우체국</t>
  </si>
  <si>
    <t>경기도 안산시 상록구 건건동 645-1</t>
  </si>
  <si>
    <t>경기도 안산시 상록구 건건로 43 (건건동)</t>
  </si>
  <si>
    <t>031)502-0001</t>
  </si>
  <si>
    <t>대부우체국</t>
  </si>
  <si>
    <t>경기도 안산시 단원구 대부북동 470-11번지</t>
  </si>
  <si>
    <t>경기도 안산시 단원구 대부중앙로 93 (대부북동)</t>
  </si>
  <si>
    <t>032)886-0001</t>
  </si>
  <si>
    <t>경기도 고양시 일산동구 장항2동 783</t>
  </si>
  <si>
    <t>경기도 고양시 일산동구 중앙로 1293 (장항동)</t>
  </si>
  <si>
    <t>031)905-2014</t>
  </si>
  <si>
    <t>(증)2012-12-03</t>
  </si>
  <si>
    <t>고양대화동우체국</t>
  </si>
  <si>
    <t>경기도 고양시 일산서구 대화동 2034</t>
  </si>
  <si>
    <t>경기도 고양시 일산서구 일산로 664 (대화동)</t>
  </si>
  <si>
    <t>031)917-0004</t>
  </si>
  <si>
    <t>고양백석동우체국</t>
  </si>
  <si>
    <t>경기도 고양시 일산동구 백석동 1223</t>
  </si>
  <si>
    <t>경기도 고양시 일산동구 강송로 123 (백석동)</t>
  </si>
  <si>
    <t>031)901-0100</t>
  </si>
  <si>
    <t>고양일산2동우체국</t>
  </si>
  <si>
    <t>경기도 고양시 일산서구 일산2동 687-8</t>
  </si>
  <si>
    <t>경기도 고양시 일산서구 원일로 90 (일산2동)</t>
  </si>
  <si>
    <t>031)975-2000</t>
  </si>
  <si>
    <t>고양정발산동우체국</t>
  </si>
  <si>
    <t>경기도 고양시 일산동구 정발산동 1206</t>
  </si>
  <si>
    <t>경기도 고양시 일산동구 일산로 425 (정발산동)</t>
  </si>
  <si>
    <t>031)911-5005</t>
  </si>
  <si>
    <t>고양주엽동우체국</t>
  </si>
  <si>
    <t>경기도 고양시 일산서구 주엽동 112</t>
  </si>
  <si>
    <t>경기도 고양시 일산서구 주화로 80 (주엽동)</t>
  </si>
  <si>
    <t>031)911-0100</t>
  </si>
  <si>
    <t>고양중산우체국</t>
  </si>
  <si>
    <t>경기도 고양시 일산동구 중산동 1573-3</t>
  </si>
  <si>
    <t>경기도 고양시 일산동구 중산로 226 (중산동)</t>
  </si>
  <si>
    <t>031)977-2005</t>
  </si>
  <si>
    <t>고양탄현동우체국</t>
  </si>
  <si>
    <t>경기도 고양시 일산서구 탄현동 1488-2</t>
  </si>
  <si>
    <t>경기도 고양시 일산서구 탄중로 36번길 7 (탄현동)</t>
  </si>
  <si>
    <t>031)917-7005</t>
  </si>
  <si>
    <t>고양풍산동우체국</t>
  </si>
  <si>
    <t>경기도 고양시 일산동구 풍동 1270</t>
  </si>
  <si>
    <t>경기도 고양시 일산동구 숲속마을로 56(풍동)</t>
  </si>
  <si>
    <t>031)901-2106</t>
  </si>
  <si>
    <t>경기도 고양시 덕양구 화정동 957</t>
  </si>
  <si>
    <t xml:space="preserve">경기도 고양시 덕양구 백양로 132 </t>
  </si>
  <si>
    <t>031)968-0014</t>
  </si>
  <si>
    <t>(증) 2009-10-23
(증) 2009-12-30</t>
  </si>
  <si>
    <t>고양주교동우체국</t>
  </si>
  <si>
    <t>경기도 고양시 덕양구 주교동 615-4</t>
  </si>
  <si>
    <t>경기도 고양시 덕양구 호국로 793</t>
  </si>
  <si>
    <t>031)962-0100</t>
  </si>
  <si>
    <t>(증) 2009-12-22</t>
  </si>
  <si>
    <t>고양능곡동우체국</t>
  </si>
  <si>
    <t>경기도 고양시 덕양구 토당동 296-75</t>
  </si>
  <si>
    <t>경기도 고양시 덕양구 토당로 97</t>
  </si>
  <si>
    <t>031)974-7004</t>
  </si>
  <si>
    <t>벽제우체국</t>
  </si>
  <si>
    <t>2014년</t>
  </si>
  <si>
    <t>경기도 고양시 덕양구 관산동 1015</t>
  </si>
  <si>
    <t>경기도 고양시 통일로 760  더퍼스트프라임빌딩 1층</t>
  </si>
  <si>
    <t>031)962-8002</t>
  </si>
  <si>
    <t>고양행신동우체국</t>
  </si>
  <si>
    <t>경기도 고양시 덕양구 행신동 716</t>
  </si>
  <si>
    <t>경기도 고양시 덕양구 충경로 34</t>
  </si>
  <si>
    <t>031)971-2005</t>
  </si>
  <si>
    <t>고양행신3동우체국</t>
  </si>
  <si>
    <t>경기도 고양시 덕양구 행신동 932</t>
  </si>
  <si>
    <t>경기도 고양시 덕양구 중앙로558번길 84</t>
  </si>
  <si>
    <t>031)973-0015</t>
  </si>
  <si>
    <t>(증) 2004-10-25</t>
  </si>
  <si>
    <t>고양행신2동우체국</t>
  </si>
  <si>
    <t>경기도 고양시 덕양구 행신동 802</t>
  </si>
  <si>
    <t>경기도 고양시 덕양구 충경로 124</t>
  </si>
  <si>
    <t>031)978-0014</t>
  </si>
  <si>
    <t>고양신도동우체국</t>
  </si>
  <si>
    <t>경기도 고양시 덕양구 삼송동 30-50</t>
  </si>
  <si>
    <t>업무중지</t>
  </si>
  <si>
    <t>고양화전동우체국</t>
  </si>
  <si>
    <t>경기도 고양시 덕양구 화전동 578-5</t>
  </si>
  <si>
    <t>경기도 고양시 덕양구 중앙로 181</t>
  </si>
  <si>
    <t>02)3158-0114</t>
  </si>
  <si>
    <t>고양본동우체국</t>
  </si>
  <si>
    <t>경기도 고양시 덕양구 고양동 126-3</t>
  </si>
  <si>
    <t xml:space="preserve">경기도 고양시 벽제관로 24 </t>
  </si>
  <si>
    <t>031)962-9002</t>
  </si>
  <si>
    <t>경기도 남양주시 평내동 589</t>
  </si>
  <si>
    <t>경기도 남양주시 경춘로 1288(평내동)</t>
  </si>
  <si>
    <t>031)590-0700</t>
  </si>
  <si>
    <t>금곡우체국</t>
  </si>
  <si>
    <t>경기도 남양주시 금곡동 404-56</t>
  </si>
  <si>
    <t>경기도 남양주시 사릉로 17(금곡동)</t>
  </si>
  <si>
    <t>031)591-7112</t>
  </si>
  <si>
    <t>마석우체국</t>
  </si>
  <si>
    <t>경기도 남양주시 화도읍 창현리 488-9</t>
  </si>
  <si>
    <t>경기도 남양주시 마석로 11</t>
  </si>
  <si>
    <t>031)594-0004</t>
  </si>
  <si>
    <t>진접우체국</t>
  </si>
  <si>
    <t>경기도 남양주시 진접읍 금곡리 1081</t>
  </si>
  <si>
    <t>경기도 남양주시 진접읍 해밀예당1로 48</t>
  </si>
  <si>
    <t>031)571-2400</t>
  </si>
  <si>
    <t>경기광릉우체국</t>
  </si>
  <si>
    <t>경기도 남양주시 진접읍 팔야리 781-4</t>
  </si>
  <si>
    <t>경기도 남양주시 광릉내로 90</t>
  </si>
  <si>
    <t>031)527-7000</t>
  </si>
  <si>
    <t>경기조안우체국</t>
  </si>
  <si>
    <t>경기도 남양주시 조안면 송촌리 284-6</t>
  </si>
  <si>
    <t>경기도 남양주시 북한강로 499번길 4</t>
  </si>
  <si>
    <t>031)576-8001</t>
  </si>
  <si>
    <t>덕소우체국</t>
  </si>
  <si>
    <t>경기도 남양주시 와부읍 덕소리 459-13</t>
  </si>
  <si>
    <t>경기도 남양주시 덕소로71번길 12</t>
  </si>
  <si>
    <t>031)577-6767</t>
  </si>
  <si>
    <t>진건우체국</t>
  </si>
  <si>
    <t>경기도 남양주시 진건면 용정리 794-12</t>
  </si>
  <si>
    <t>경기도 남양주시 사릉로 405</t>
  </si>
  <si>
    <t>031)573-4007</t>
  </si>
  <si>
    <t>운수우체국</t>
  </si>
  <si>
    <t>경기도 남양주시 수동면 운수리 103-7</t>
  </si>
  <si>
    <t>경기도 남양주시 비룡로 720</t>
  </si>
  <si>
    <t>031)593-6000</t>
  </si>
  <si>
    <t>퇴계원우체국</t>
  </si>
  <si>
    <t>경기도 남양주시 퇴계원면 퇴계원리 218-77</t>
  </si>
  <si>
    <t>경기도 남양주시 경춘북로 533</t>
  </si>
  <si>
    <t>031)572-9115</t>
  </si>
  <si>
    <t>경기도 구리시 인창동 674-1</t>
  </si>
  <si>
    <t>경기도 구리시 건원대로 34번길 34(인창동)</t>
  </si>
  <si>
    <t>031)560-0000</t>
  </si>
  <si>
    <t>구리인창동우체국</t>
  </si>
  <si>
    <t>경기도 구리시 인창동 284-1</t>
  </si>
  <si>
    <t>경기도 구리시 경춘로 203(인창동)</t>
  </si>
  <si>
    <t>031)556-5654</t>
  </si>
  <si>
    <t>(증)1975-12-31
(증)1980-12-31</t>
  </si>
  <si>
    <t>구리교문동우체국</t>
  </si>
  <si>
    <t>경기도 구리시 교문동 736-1</t>
  </si>
  <si>
    <t>경기도 구리시 안골로 32(교문동)</t>
  </si>
  <si>
    <t>031)555-0004</t>
  </si>
  <si>
    <t>구리수택동우체국</t>
  </si>
  <si>
    <t>경기도 구리시 수택동 851-2</t>
  </si>
  <si>
    <t>경기도 구리시 체육관로74번길 51(수택동)</t>
  </si>
  <si>
    <t>031)554-0004</t>
  </si>
  <si>
    <t>구리갈매우체국</t>
  </si>
  <si>
    <t>경기도 구리시 갈매동 480-12</t>
  </si>
  <si>
    <t>경기도 구리시 갈매길 97(갈매동)</t>
  </si>
  <si>
    <t>031)571-1005</t>
  </si>
  <si>
    <t>경기도 시흥시 정왕동 1366-10</t>
  </si>
  <si>
    <t>경기도 시흥시 공단 1대로 241(정왕동)</t>
  </si>
  <si>
    <t>031)8041-2700</t>
  </si>
  <si>
    <t>군자우체국</t>
  </si>
  <si>
    <t>경기도 시흥시 거모동 1742-3</t>
  </si>
  <si>
    <t>경기도 시흥시 군자로 510(거모동)</t>
  </si>
  <si>
    <t>031)494-5205</t>
  </si>
  <si>
    <t>시흥정왕동우체국</t>
  </si>
  <si>
    <t>경기도 시흥시 정왕동 1213</t>
  </si>
  <si>
    <t>경기도 시흥시 군서마을로 32(정왕동)</t>
  </si>
  <si>
    <t>031)497-2206</t>
  </si>
  <si>
    <t>(리)2012-12-13</t>
  </si>
  <si>
    <t>시흥은행동우체국</t>
  </si>
  <si>
    <t>경기도 시흥시 은행동 541-2</t>
  </si>
  <si>
    <t>경기도 시흥시 은행로 146(은행동)</t>
  </si>
  <si>
    <t>031)312-8311</t>
  </si>
  <si>
    <t>시흥연성동우체국</t>
  </si>
  <si>
    <t>경기도 시흥시 장곡동 793-2</t>
  </si>
  <si>
    <t>경기도 시흥시  장곡로 54번길 42(장곡동)</t>
  </si>
  <si>
    <t>031)317-8260</t>
  </si>
  <si>
    <t>시흥대야동우체국</t>
  </si>
  <si>
    <t>경기도 시흥시 대야동 485</t>
  </si>
  <si>
    <t>경기도 시흥시 호현호 58(대야동)</t>
  </si>
  <si>
    <t>031)312-6420</t>
  </si>
  <si>
    <t>경기도 평택시 비전동 620-5</t>
  </si>
  <si>
    <t>경기도 평택시 중앙로 63(비전동)</t>
  </si>
  <si>
    <t>031)8053-3131</t>
  </si>
  <si>
    <t>(증)2002-12-07</t>
  </si>
  <si>
    <t>송탄우체국</t>
  </si>
  <si>
    <t>경기도 평택시 지산동 753-1</t>
  </si>
  <si>
    <t>경기도 평택시 탄현로336(지산동)</t>
  </si>
  <si>
    <t>031)662-0100</t>
  </si>
  <si>
    <t>안중우체국</t>
  </si>
  <si>
    <t>경기도 평택시 안중읍 안중리 246-10</t>
  </si>
  <si>
    <t>경기도 안중읍 안중로99번길 17-2</t>
  </si>
  <si>
    <t>031)681-0004</t>
  </si>
  <si>
    <t>평택합정동우체국</t>
  </si>
  <si>
    <t>경기도 평택시 합정동 829-2</t>
  </si>
  <si>
    <t>경기도 평택시 평택3로 3(합정동)</t>
  </si>
  <si>
    <t>031)655-0026</t>
  </si>
  <si>
    <t>평택비전동우체국</t>
  </si>
  <si>
    <t>경기도 평택시 비전동 819-3</t>
  </si>
  <si>
    <t>경기도 평택시 매봉산5길 39(비전동)</t>
  </si>
  <si>
    <t>031)652-2010</t>
  </si>
  <si>
    <t>평택비전2동우체국</t>
  </si>
  <si>
    <t>경기도 평택시 비전2동 878-4</t>
  </si>
  <si>
    <t>경기도 평택시 평남로 726(비전2동)</t>
  </si>
  <si>
    <t>031)657-2005</t>
  </si>
  <si>
    <t>오성우체국</t>
  </si>
  <si>
    <t>경기도 평택시 오성면 숙성리186-1</t>
  </si>
  <si>
    <t>경기도 평택시 오성면 숙성시장길68</t>
  </si>
  <si>
    <t>031)681-4000</t>
  </si>
  <si>
    <t>평택중앙동우체국</t>
  </si>
  <si>
    <t>경기도 평택시 서정동 333-6</t>
  </si>
  <si>
    <t>경기도 평택시 서정역로 28(서정동)</t>
  </si>
  <si>
    <t>031)666-0797</t>
  </si>
  <si>
    <t>평택현화우체국</t>
  </si>
  <si>
    <t>경기도 평택시 안중읍 현화리 823-5</t>
  </si>
  <si>
    <t>경기도 평택시 안중읍 현화중앙길 69</t>
  </si>
  <si>
    <t>031)684-0330</t>
  </si>
  <si>
    <t>청북우체국</t>
  </si>
  <si>
    <t>경기도 평택시 청북면 현곡리 299-26</t>
  </si>
  <si>
    <t>경기도 평택시 청북면 신포길70</t>
  </si>
  <si>
    <t>031)683-5000</t>
  </si>
  <si>
    <t>평택송탄공단우체국</t>
  </si>
  <si>
    <t>경기도 평택시 모곡동 442-6</t>
  </si>
  <si>
    <t>경기도 평택시 산단로64번길 8</t>
  </si>
  <si>
    <t>031)668-2005</t>
  </si>
  <si>
    <t>평택본정우체국</t>
  </si>
  <si>
    <t>경기도 평택시 팽성읍 본정리 98-5</t>
  </si>
  <si>
    <t>경기도 평택시 팽성읍 본정2길 23-2</t>
  </si>
  <si>
    <t>031)692-0005</t>
  </si>
  <si>
    <t>수원지법평택지원우체국</t>
  </si>
  <si>
    <t>경기도 평택시 동삭동 152-3</t>
  </si>
  <si>
    <t>경기도 평택시 평남로1036(동삭동)</t>
  </si>
  <si>
    <t>031)652-2005</t>
  </si>
  <si>
    <t>팽성우체국</t>
  </si>
  <si>
    <t>경기도 평택시 팽성읍 객사리 216</t>
  </si>
  <si>
    <t>경기도 평택시 팽성읍 부용로55번길 39</t>
  </si>
  <si>
    <t>031)691-6500</t>
  </si>
  <si>
    <t>포승우체국</t>
  </si>
  <si>
    <t>경기도 평택시 포승읍 내기리 1-13</t>
  </si>
  <si>
    <t>경기도 평택시 포승읍 서동대로1118</t>
  </si>
  <si>
    <t>031)682-2800</t>
  </si>
  <si>
    <t>현덕우체국</t>
  </si>
  <si>
    <t>경기도 평택시 현덕면 화양리 1-3</t>
  </si>
  <si>
    <t>경기도 평택시 현덕면 인광길 57</t>
  </si>
  <si>
    <t>031)682-3101</t>
  </si>
  <si>
    <t>평택고덕우체국</t>
  </si>
  <si>
    <t>경기도 평택시 고덕면 좌교리 387</t>
  </si>
  <si>
    <t>경기도 평택시 고덕면 좌교3길 4</t>
  </si>
  <si>
    <t>031)664-5405</t>
  </si>
  <si>
    <t>서탄우체국</t>
  </si>
  <si>
    <t>경기도 평택시 서탄면 금암리 244-4</t>
  </si>
  <si>
    <t>경기도 평택시 서탄면 금암2길 126</t>
  </si>
  <si>
    <t>031)664-6600</t>
  </si>
  <si>
    <t>진위우체국</t>
  </si>
  <si>
    <t>경기도 평택시 진위면 봉남리 186</t>
  </si>
  <si>
    <t>경기도 평택시 진위면 봉남길 62</t>
  </si>
  <si>
    <t>031)662-6027</t>
  </si>
  <si>
    <t>경기도 포천시 신읍동 202-12</t>
  </si>
  <si>
    <t>경기도 포천시 중앙로 159(신읍동)</t>
  </si>
  <si>
    <t>031)535-2001</t>
  </si>
  <si>
    <t>포천영북우체국</t>
  </si>
  <si>
    <t>경기도 포천시 영북면 운천8리 523-10</t>
  </si>
  <si>
    <t>경기도 포천시 영북면 운천로45</t>
  </si>
  <si>
    <t>031)532-5100</t>
  </si>
  <si>
    <t>포천일동우체국</t>
  </si>
  <si>
    <t>경기도 포천시 일동면 기산리 82-7</t>
  </si>
  <si>
    <t>경기도 포천시 일동면 화동로1068</t>
  </si>
  <si>
    <t>031)532-3100</t>
  </si>
  <si>
    <t>포천송우우체국</t>
  </si>
  <si>
    <t>경기도 포천시 소흘읍 송우리 221-1</t>
  </si>
  <si>
    <t>경기도 포천시 소흘읍 솔모루로105</t>
  </si>
  <si>
    <t>031)542-1100</t>
  </si>
  <si>
    <t>(증)2006-02-09</t>
  </si>
  <si>
    <t>포천가산우체국</t>
  </si>
  <si>
    <t>경기도 포천시 가산면 마산리 594-5</t>
  </si>
  <si>
    <t>경기도 포천시 가산면 선마로225</t>
  </si>
  <si>
    <t>031)544-2000</t>
  </si>
  <si>
    <t>포천내촌우체국</t>
  </si>
  <si>
    <t>경기도 포천시 내촌면 내리 465-7</t>
  </si>
  <si>
    <t>경기도 포천시 내촌면 포천로16</t>
  </si>
  <si>
    <t>031)532-2501</t>
  </si>
  <si>
    <t>포천관인우체국</t>
  </si>
  <si>
    <t>경기도 포천시 관인면 탄동리 533-6번지</t>
  </si>
  <si>
    <t>경기도 포천시 관인면 창동로1844</t>
  </si>
  <si>
    <t>031)533-1001</t>
  </si>
  <si>
    <t>포천이동우체국</t>
  </si>
  <si>
    <t>경기도 포천시 이동면 장암리 240-23</t>
  </si>
  <si>
    <t>경기도 포천시 이동면 화동로2058-5</t>
  </si>
  <si>
    <t>031)532-4500</t>
  </si>
  <si>
    <t>포천영중우체국</t>
  </si>
  <si>
    <t>경기도 포천시 영중면 양문리 772-19</t>
  </si>
  <si>
    <t>경기도 포천시 영중면 양문로6길6</t>
  </si>
  <si>
    <t>031)532-6500</t>
  </si>
  <si>
    <t>포천신북우체국</t>
  </si>
  <si>
    <t>경기도 포천시 신북면 심곡리 305-1</t>
  </si>
  <si>
    <t>경기도 포천시 신북면 포천로2152</t>
  </si>
  <si>
    <t>031)533-6001</t>
  </si>
  <si>
    <t>포천창수우체국</t>
  </si>
  <si>
    <t>경기도 포천시 창수면 주원리 286-6</t>
  </si>
  <si>
    <t>경기도 포천시 창수면 옥수로103</t>
  </si>
  <si>
    <t>031)533-0001</t>
  </si>
  <si>
    <t>포천군내우체국</t>
  </si>
  <si>
    <t>경기도 포천시 군내면 구읍리 214</t>
  </si>
  <si>
    <t>경기도 포천시 군내면 청군로 3278</t>
  </si>
  <si>
    <t>031)532-0006</t>
  </si>
  <si>
    <t>경기도 파주시 금촌2동 1023</t>
  </si>
  <si>
    <t>경기도 파주시 새꽃로 1(금촌동)</t>
  </si>
  <si>
    <t>031)940-9010</t>
  </si>
  <si>
    <t>문산우체국</t>
  </si>
  <si>
    <t>경기도 파주시 문산읍 문산3리 10-33</t>
  </si>
  <si>
    <t>경기도 파주시 문산읍 문향로 46</t>
  </si>
  <si>
    <t>031)950-9800</t>
  </si>
  <si>
    <t>경기파주우체국</t>
  </si>
  <si>
    <t>경기도 파주시 파주읍 파주리 428-7</t>
  </si>
  <si>
    <t>경기도 파주시 파주읍 향교말길8</t>
  </si>
  <si>
    <t>031)952-4200</t>
  </si>
  <si>
    <t>법원리우체국</t>
  </si>
  <si>
    <t>경기도 파주시 법원읍 대능리 87</t>
  </si>
  <si>
    <t>경기도 파주시 법원읍 사임당로845</t>
  </si>
  <si>
    <t>031)958-0001</t>
  </si>
  <si>
    <t>적성우체국</t>
  </si>
  <si>
    <t>접적지역</t>
  </si>
  <si>
    <t>경기도 파주시 적성면 구읍리 658-5</t>
  </si>
  <si>
    <t>경기도 파주시 적셩면 청송로 1049</t>
  </si>
  <si>
    <t>031)959-4001</t>
  </si>
  <si>
    <t>통일동산우체국</t>
  </si>
  <si>
    <t>경기도 파주시 탄현면 법흥리 1758</t>
  </si>
  <si>
    <t>경기도 파주시 탄현면 법흥로13</t>
  </si>
  <si>
    <t>031)942-8600</t>
  </si>
  <si>
    <t>파주금촌동우체국</t>
  </si>
  <si>
    <t>경기도 파주시 금촌동 56</t>
  </si>
  <si>
    <t>경기도 파주시 문화로92(금촌동)</t>
  </si>
  <si>
    <t>031)941-0100</t>
  </si>
  <si>
    <t>파주연풍우체국</t>
  </si>
  <si>
    <t>경기도 파주시 파주읍 연풍리 275-13</t>
  </si>
  <si>
    <t>경기도 파주시 파주읍 술이홀로 443</t>
  </si>
  <si>
    <t>031)952-4215</t>
  </si>
  <si>
    <t>파주운정동우체국</t>
  </si>
  <si>
    <t>경기도 파주시 와동동 1386</t>
  </si>
  <si>
    <t>경기도 파주시 금바위로 36</t>
  </si>
  <si>
    <t>031)957-2005</t>
  </si>
  <si>
    <t>파주웅담우편출장소</t>
  </si>
  <si>
    <t>경기도 파주시 법원읍 웅담리 386-5</t>
  </si>
  <si>
    <t>경기도 파주시 파주읍 술이홀로 1704</t>
  </si>
  <si>
    <t>031)958-1205</t>
  </si>
  <si>
    <t>봉일천우체국</t>
  </si>
  <si>
    <t>경기도 파주시 조리읍 봉일천7리 169-8</t>
  </si>
  <si>
    <t>경기도 파주시 조리읍 봉천로 49-2</t>
  </si>
  <si>
    <t>031)941-4001</t>
  </si>
  <si>
    <t>탄현우체국</t>
  </si>
  <si>
    <t>경기도 파주시 탄현면 축현2리 487-3</t>
  </si>
  <si>
    <t>경기도 파주시 탄현면 방촌로 651</t>
  </si>
  <si>
    <t>031)942-9001</t>
  </si>
  <si>
    <t>교하우체국</t>
  </si>
  <si>
    <t>경기도 파주시 문발동 612-2</t>
  </si>
  <si>
    <t>경기도 파주시 돌단풍길 12(문발동)</t>
  </si>
  <si>
    <t>031)943-2005</t>
  </si>
  <si>
    <t>광탄우체국</t>
  </si>
  <si>
    <t>경기도 파주시 광탄면 신산리 221-13</t>
  </si>
  <si>
    <t>경기도 파주시 광탄면 혜음로 1112</t>
  </si>
  <si>
    <t>031)947-0001</t>
  </si>
  <si>
    <t>월롱우체국</t>
  </si>
  <si>
    <t>경기도 파주시 월롱면 영태리 581-49</t>
  </si>
  <si>
    <t>경기도 파주시 월롱면 쉰우물길 5-6</t>
  </si>
  <si>
    <t>031)944-0004</t>
  </si>
  <si>
    <t>파평우체국</t>
  </si>
  <si>
    <t>경기도 파주시 파평면 눌노리 237-7</t>
  </si>
  <si>
    <t>경기도 파주시 파평면 청송로 407</t>
  </si>
  <si>
    <t>031)958-3205</t>
  </si>
  <si>
    <t>인천광역시 강화군 강화읍 관청리 169-5</t>
  </si>
  <si>
    <t>인천광역시 강화군 강화읍 강화대로 384</t>
  </si>
  <si>
    <t>032)934-2800</t>
  </si>
  <si>
    <t>교동우체국</t>
  </si>
  <si>
    <t>인천광역시 강화군 교동면 대룡리 630-1</t>
  </si>
  <si>
    <t>인천광역시 강화군 교동면 교동남로 61</t>
  </si>
  <si>
    <t>032)934-4500</t>
  </si>
  <si>
    <t>온수우체국</t>
  </si>
  <si>
    <t>인천광역시 강화군 길상면 온수리 544-6</t>
  </si>
  <si>
    <t>인천광역시 강화군 길상면 온수길 27</t>
  </si>
  <si>
    <t>032)937-2005</t>
  </si>
  <si>
    <t>양도우체국</t>
  </si>
  <si>
    <t>인천광역시 강화군 양도면 하일리 252-31</t>
  </si>
  <si>
    <t>인천광역시 강화군 양도면 강화남로 711-1</t>
  </si>
  <si>
    <t>032)937-3500</t>
  </si>
  <si>
    <t>내가우체국</t>
  </si>
  <si>
    <t>인천광역시 강화군 내가면 고천리 871-2</t>
  </si>
  <si>
    <t>인천광역시 강화군 내가면 강화서로 217-8</t>
  </si>
  <si>
    <t>032)932-5800</t>
  </si>
  <si>
    <t>불은우체국</t>
  </si>
  <si>
    <t>인천광역시 강화군 불은면 두운리 248-6</t>
  </si>
  <si>
    <t>인천광역시 강화군 불은면 강화동로 562-1</t>
  </si>
  <si>
    <t>032)937-4600</t>
  </si>
  <si>
    <t>삼산우체국</t>
  </si>
  <si>
    <t>인천광역시 강화군 삼산면 석모리253</t>
  </si>
  <si>
    <t>인천광역시 강화군 삼산면 삼산북로 463번길 8</t>
  </si>
  <si>
    <t>032)932-3004</t>
  </si>
  <si>
    <t>서도우체국</t>
  </si>
  <si>
    <t>인천광역시 강화군 서도면 주문도1리662번지</t>
  </si>
  <si>
    <t>인천광역시 강화군 서도면 주문도길 220</t>
  </si>
  <si>
    <t>032)932-7300</t>
  </si>
  <si>
    <t>선원우체국</t>
  </si>
  <si>
    <t>인천광역시 강화군 선원면 금월리 247-2</t>
  </si>
  <si>
    <t>인천광역시 강화군 선원면 대문고개로 18</t>
  </si>
  <si>
    <t>032)932-2551</t>
  </si>
  <si>
    <t>송해우체국</t>
  </si>
  <si>
    <t>인천광역시 강화군 송해면 하도리 343-5번지</t>
  </si>
  <si>
    <t>인천광역시 강화군 송해면 강화대로 669</t>
  </si>
  <si>
    <t>032)932-2553</t>
  </si>
  <si>
    <t>양사우체국</t>
  </si>
  <si>
    <t>인천광역시 강화군 양사면 덕하리 70-4</t>
  </si>
  <si>
    <t>인천광역시 강화군 양사면 덕하로 95</t>
  </si>
  <si>
    <t>032)932-5500</t>
  </si>
  <si>
    <t>하점우체국</t>
  </si>
  <si>
    <t>인천광역시 강화군 하점면 부근리 658-3</t>
  </si>
  <si>
    <t>인천광역시 강화군 하점면 강화대로 1089</t>
  </si>
  <si>
    <t>032)933-5100</t>
  </si>
  <si>
    <t>화도우체국</t>
  </si>
  <si>
    <t>인천광역시 강화군 화도면 상방리 834</t>
  </si>
  <si>
    <t>인천광역시 강화군 화도면 마니산로 703-12</t>
  </si>
  <si>
    <t>032)937-3600</t>
  </si>
  <si>
    <t>경기도 김포시 북변동 838</t>
  </si>
  <si>
    <t>경기도 김포시 북변중로 22 (북변동)</t>
  </si>
  <si>
    <t>031)984-2800</t>
  </si>
  <si>
    <t>(증)2007-12-14</t>
  </si>
  <si>
    <t>통진우체국</t>
  </si>
  <si>
    <t>경기도 김포시 통진읍 서암리 718-2</t>
  </si>
  <si>
    <t>경기도 김포시 통진읍 조강로 52</t>
  </si>
  <si>
    <t>031)987-2005</t>
  </si>
  <si>
    <t>양곡우체국</t>
  </si>
  <si>
    <t>경기도 김포시 양촌면 양곡리 417-1</t>
  </si>
  <si>
    <t>경기도 김포시 양촌읍 양곡로 540</t>
  </si>
  <si>
    <t>031)981-0202</t>
  </si>
  <si>
    <t>고촌우체국</t>
  </si>
  <si>
    <t>경기도 김포시 고촌읍 신곡리 1070</t>
  </si>
  <si>
    <t>경기도 김포시 고촌읍 은행영사정로5번길 54</t>
  </si>
  <si>
    <t>031)985-5502</t>
  </si>
  <si>
    <t>김포월곶우체국</t>
  </si>
  <si>
    <t>경기도 김포시 월곶면 군하리 204</t>
  </si>
  <si>
    <t>경기도 김포시 월곶면 군하로 274</t>
  </si>
  <si>
    <t>031)987-2333</t>
  </si>
  <si>
    <t>(증)1994-09-04</t>
  </si>
  <si>
    <t>김포장기동우체국</t>
  </si>
  <si>
    <t>경기도 김포시 장기동 1649</t>
  </si>
  <si>
    <t>경기도 김포시 김포한강1로 28-9 (장기동)</t>
  </si>
  <si>
    <t>031)982-0008</t>
  </si>
  <si>
    <t>하성우체국</t>
  </si>
  <si>
    <t>경기도 김포시 하성면 마곡리 629-9</t>
  </si>
  <si>
    <t>경기도 김포시 하성면 애기봉로 824</t>
  </si>
  <si>
    <t>031)988-2003</t>
  </si>
  <si>
    <t>김포대곶우체국</t>
  </si>
  <si>
    <t>경기도 김포시 대곶면 율생리 521-1</t>
  </si>
  <si>
    <t>경기도 김포시 대곶면 율생중앙로 7</t>
  </si>
  <si>
    <t>031)987-1205</t>
  </si>
  <si>
    <t>경기도 가평군 가평읍 읍내리 495-6</t>
  </si>
  <si>
    <t>경기도 가평군 가평읍 보납로 2</t>
  </si>
  <si>
    <t>031)582-2001</t>
  </si>
  <si>
    <t>청평우체국</t>
  </si>
  <si>
    <t>경기도 가평군 청평면 청평리 397-5</t>
  </si>
  <si>
    <t>경기도 가평군 청평면 잠곡로 19</t>
  </si>
  <si>
    <t>031)584-0001</t>
  </si>
  <si>
    <t>가평하면우체국</t>
  </si>
  <si>
    <t>2013년</t>
  </si>
  <si>
    <t>경기도 가평군 하면 현리 410-8</t>
  </si>
  <si>
    <t>경기도 가평군 하면 현창로 31</t>
  </si>
  <si>
    <t>031)585-1000</t>
  </si>
  <si>
    <t>설악우체국</t>
  </si>
  <si>
    <t>경기도 가평군 설악면 신천리 433-8</t>
  </si>
  <si>
    <t>경기도 가평군 설악면 신천중앙로 109</t>
  </si>
  <si>
    <t>031)584-7701</t>
  </si>
  <si>
    <t>가평북면우체국</t>
  </si>
  <si>
    <t>경기도 가평군 북면 이곡리 2-5</t>
  </si>
  <si>
    <t>경기도 가평군 북면 가화로 967</t>
  </si>
  <si>
    <t>031)582-0012</t>
  </si>
  <si>
    <t>상면우체국</t>
  </si>
  <si>
    <t>2000년</t>
  </si>
  <si>
    <t>경기도 가평군 상면 연하리 174-10</t>
  </si>
  <si>
    <t>경기도 가평군 상면 청군로 1107</t>
  </si>
  <si>
    <t>031)585-2000</t>
  </si>
  <si>
    <t>경기도 양평군 양평읍 양근리 321-2</t>
  </si>
  <si>
    <t>경기도 양평군 양평읍 해오름길 15</t>
  </si>
  <si>
    <t>031)772-2800</t>
  </si>
  <si>
    <t>(증)1993-03-10
(증)2006-12-26</t>
  </si>
  <si>
    <t>경기용문우체국</t>
  </si>
  <si>
    <t>경기도 양평군 용문면 다문리 786-9</t>
  </si>
  <si>
    <t>경기도 양평군 용문면 용문로 315</t>
  </si>
  <si>
    <t>031)773-4004</t>
  </si>
  <si>
    <t>양평양서우체국</t>
  </si>
  <si>
    <t>경기도 양평군 양서면 양수리 584-4</t>
  </si>
  <si>
    <t>경기도 양평군 양서면 양수로 152번길 26</t>
  </si>
  <si>
    <t>031)773-6002</t>
  </si>
  <si>
    <t>양평지평우체국</t>
  </si>
  <si>
    <t>경기도 양평군 지평면 지평3리 536-7</t>
  </si>
  <si>
    <t>경기도 양평군 지평면 지평의병로 87</t>
  </si>
  <si>
    <t>031)773-7002</t>
  </si>
  <si>
    <t>양평청운우체국</t>
  </si>
  <si>
    <t>경기도 양평군 청운면 용두리 632-1</t>
  </si>
  <si>
    <t>경기도 양평군 청운면 용두로 152</t>
  </si>
  <si>
    <t>031)773-9801</t>
  </si>
  <si>
    <t>(증)2011-08-10</t>
  </si>
  <si>
    <t>강상우체국</t>
  </si>
  <si>
    <t>경기도 양평군 강상면 교평리 449-5</t>
  </si>
  <si>
    <t>경기도 양평군 강상면 양평대교길 87</t>
  </si>
  <si>
    <t>031)772-3703</t>
  </si>
  <si>
    <t>강하우체국</t>
  </si>
  <si>
    <t>경기도 양평군 강하면 운심리 48-9</t>
  </si>
  <si>
    <t>경기도 양평군 강하면 운심길 41</t>
  </si>
  <si>
    <t>031)772-4004</t>
  </si>
  <si>
    <t>개군우체국</t>
  </si>
  <si>
    <t>경기도 양평군 개군면 하자포리 220-8</t>
  </si>
  <si>
    <t>경기도 양평군 개군면 하자포길 33</t>
  </si>
  <si>
    <t>031)772-8004</t>
  </si>
  <si>
    <t>경기옥천우체국</t>
  </si>
  <si>
    <t>경기도 양평군 옥천면 옥천1리 730-1</t>
  </si>
  <si>
    <t>경기도 양평군 옥천면 옥천길 42</t>
  </si>
  <si>
    <t>031)772-5004</t>
  </si>
  <si>
    <t>서종우체국</t>
  </si>
  <si>
    <t>경기도 양평군 서종면 문호리 770-4</t>
  </si>
  <si>
    <t>경기도 양평군 서종면 하문호길 3</t>
  </si>
  <si>
    <t>031)773-6004</t>
  </si>
  <si>
    <t>양동우체국</t>
  </si>
  <si>
    <t>경기도 양평군 양동면 쌍학1리 179-11</t>
  </si>
  <si>
    <t>경기도 양평군 양동면 학둔지아래길 83</t>
  </si>
  <si>
    <t>031)773-1004</t>
  </si>
  <si>
    <t>단월우체국</t>
  </si>
  <si>
    <t>경기도 양평군 단월면 보룡리 271-14</t>
  </si>
  <si>
    <t>경기도 양평군 단월면 재인동길 2-8</t>
  </si>
  <si>
    <t>031)773-0204</t>
  </si>
  <si>
    <t>경기도 광주시 송정동 355-1</t>
  </si>
  <si>
    <t>경기도 광주시 행정타운로 49-10(송정동)</t>
  </si>
  <si>
    <t>031)799-5900</t>
  </si>
  <si>
    <t>퇴촌우체국</t>
  </si>
  <si>
    <t>경기도 광주시 퇴촌면 광동리 223</t>
  </si>
  <si>
    <t>경기도 광주시 퇴촌면 광동로 29</t>
  </si>
  <si>
    <t>031)767-3200</t>
  </si>
  <si>
    <t>경안동우체국</t>
  </si>
  <si>
    <t>경기도 광주시 경안동 53-7</t>
  </si>
  <si>
    <t>경기도 광주시 중앙로 123(경안동)</t>
  </si>
  <si>
    <t>031)797-8711</t>
  </si>
  <si>
    <t>부분 리모델링
2012-12-14</t>
  </si>
  <si>
    <t>오포우체국</t>
  </si>
  <si>
    <t>경기도 광주시 오포읍 추자리 395-1</t>
  </si>
  <si>
    <t>경기도 광주시 오포읍 오포로 698</t>
  </si>
  <si>
    <t>031)766-4000</t>
  </si>
  <si>
    <t>초월우체국</t>
  </si>
  <si>
    <t>경기도 광주시 초월읍 대쌍령리 203</t>
  </si>
  <si>
    <t>경기도 광주시 초월읍 경충대로 1243-9</t>
  </si>
  <si>
    <t>031)766-2201</t>
  </si>
  <si>
    <t>곤지암우체국</t>
  </si>
  <si>
    <t>경기도 광주시 곤지암읍 곤지암리 439-5</t>
  </si>
  <si>
    <t>경기도 광주시 곤지암읍 곤지암로 56</t>
  </si>
  <si>
    <t>031)762-6000</t>
  </si>
  <si>
    <t>도척우체국</t>
  </si>
  <si>
    <t>경기도 광주시 도척면 노곡리227-4</t>
  </si>
  <si>
    <t>경기도 광주시 도척면 노곡로 47-7</t>
  </si>
  <si>
    <t>031)762-5000</t>
  </si>
  <si>
    <t>경기도 용인시 처인구 삼가동 558-2</t>
  </si>
  <si>
    <t>용인시 처인구 중부대로 1161번길 73(삼가동)</t>
  </si>
  <si>
    <t>031)330-2830</t>
  </si>
  <si>
    <t>용인중앙동우체국</t>
  </si>
  <si>
    <t>경기도 용인시 처인구 김량장동 128-2</t>
  </si>
  <si>
    <t>용인시 처인구 금령로 101(김량장동)</t>
  </si>
  <si>
    <t>031)333-4940</t>
  </si>
  <si>
    <t>백암우체국</t>
  </si>
  <si>
    <t>경기도 용인시 처인구 백암면 백암리 374-2</t>
  </si>
  <si>
    <t>경기도 용인시 처인구 백암로 백암로201번길 16</t>
  </si>
  <si>
    <t>031)333-6000</t>
  </si>
  <si>
    <t>양지우체국</t>
  </si>
  <si>
    <t>경기도 용인시 처인구 양지면 양지리 445-2</t>
  </si>
  <si>
    <t>경기도 용인시 처인구 양지면 양지로 171</t>
  </si>
  <si>
    <t>031)338-3805</t>
  </si>
  <si>
    <t>송전우체국</t>
  </si>
  <si>
    <t>경기도 용인시 처인구 이동면 송전리 690-11</t>
  </si>
  <si>
    <t>경기도 용인시 처인구 이동면 경기동로705번길 13-11</t>
  </si>
  <si>
    <t>031)336-7205</t>
  </si>
  <si>
    <t>포곡우체국</t>
  </si>
  <si>
    <t>경기도 용인시 처인구 포곡읍 삼계리 479-20</t>
  </si>
  <si>
    <t>경기도 용인시 처인구 포곡읍 포곡로 320</t>
  </si>
  <si>
    <t>031)332-5000</t>
  </si>
  <si>
    <t>용인동백우체국</t>
  </si>
  <si>
    <t>경기도 용인시 기흥구 중동 872-3</t>
  </si>
  <si>
    <t>경기도 용인시 기흥구 동백6로 39(중동)</t>
  </si>
  <si>
    <t>031)693-9848</t>
  </si>
  <si>
    <t>용인남사우체국</t>
  </si>
  <si>
    <t>경기도 용인시 처인구 남사면 봉무리 440-10</t>
  </si>
  <si>
    <t>경기도 용인시 처인구 남사면 처인성로 185번길 23</t>
  </si>
  <si>
    <t>031)332-6000</t>
  </si>
  <si>
    <t>모현우체국</t>
  </si>
  <si>
    <t>경기도 용인시 처인구 모현면 왕산리 428</t>
  </si>
  <si>
    <t>경기도 용인시 처인구 모현면 백옥대로 2366</t>
  </si>
  <si>
    <t>031)332-2454</t>
  </si>
  <si>
    <t>원삼우체국</t>
  </si>
  <si>
    <t>경기도 용인시 처인구 원삼면 고당리 94-5</t>
  </si>
  <si>
    <t>경기도 용인시 처인구 원삼면 고당로16번길 17</t>
  </si>
  <si>
    <t>031)332-8000</t>
  </si>
  <si>
    <t>경기도 이천시 중리동 456</t>
  </si>
  <si>
    <t>경기도 이천시 경충대로 2610(중리동)</t>
  </si>
  <si>
    <t>031)635-2820</t>
  </si>
  <si>
    <t>장호원우체국</t>
  </si>
  <si>
    <t>경기도 이천시 장호원읍 장호원리 112-11</t>
  </si>
  <si>
    <t>경기도 이천시 장호원읍 샘재로 146</t>
  </si>
  <si>
    <t>031)641-0014</t>
  </si>
  <si>
    <t>마장우체국</t>
  </si>
  <si>
    <t>경기도 이천시 마장면 오천리 251-1</t>
  </si>
  <si>
    <t>경기도 이천시 마장면 오천로 66</t>
  </si>
  <si>
    <t>031)632-2014</t>
  </si>
  <si>
    <t>설성우체국</t>
  </si>
  <si>
    <t>경기도 이천시 설성면 제요리 659-2</t>
  </si>
  <si>
    <t>경기도 이천시 설성면 진상미로 179</t>
  </si>
  <si>
    <t>031)641-8014</t>
  </si>
  <si>
    <t>대월우체국</t>
  </si>
  <si>
    <t>경기도 이천시 대월면 초지리 443-13</t>
  </si>
  <si>
    <t>경기도 이천시 대월면 대평로 174번길 40</t>
  </si>
  <si>
    <t>031)632-1014</t>
  </si>
  <si>
    <t>부발우체국</t>
  </si>
  <si>
    <t>경기도 이천시 부발읍 무촌리 221-11</t>
  </si>
  <si>
    <t>경기도 이천시 부발읍 무촌로 147</t>
  </si>
  <si>
    <t>031)632-5014</t>
  </si>
  <si>
    <t>백사우체국</t>
  </si>
  <si>
    <t>경기도 이천시 백사면 현방리 85-34</t>
  </si>
  <si>
    <t>경기도 이천시 백사면 현방로 71</t>
  </si>
  <si>
    <t>031)632-4014</t>
  </si>
  <si>
    <t>신둔우체국</t>
  </si>
  <si>
    <t>경기도 이천시 신둔면 수광리 304-1</t>
  </si>
  <si>
    <t>경기도 이천시 신둔면 경충대로 3152-14</t>
  </si>
  <si>
    <t>031)632-7014</t>
  </si>
  <si>
    <t>모가우체국</t>
  </si>
  <si>
    <t>경기도 이천시 모가면 진가리 79-9</t>
  </si>
  <si>
    <t>경기도 이천시 모가면 진상미로 1272-3</t>
  </si>
  <si>
    <t>031)632-3014</t>
  </si>
  <si>
    <t>호법우체국</t>
  </si>
  <si>
    <t>경기도 이천시 호법면 후안리 253-7</t>
  </si>
  <si>
    <t>경기도 이천시 호법면 이섭대천로 530</t>
  </si>
  <si>
    <t>031)632-9014</t>
  </si>
  <si>
    <t>율면우체국</t>
  </si>
  <si>
    <t>경기도 이천시 율면 고당3리 492-3</t>
  </si>
  <si>
    <t>경기도 이천시 율면 고당로 110</t>
  </si>
  <si>
    <t>031)641-8060</t>
  </si>
  <si>
    <t>경기도 여주시 홍문동 233-5</t>
  </si>
  <si>
    <t>경기도 여주시 세종로 100 (홍문동)</t>
  </si>
  <si>
    <t>031)884-2420</t>
  </si>
  <si>
    <t>가남우체국</t>
  </si>
  <si>
    <t>경기도 여주시 가남읍 태평리 141-15</t>
  </si>
  <si>
    <t xml:space="preserve">경기도 여주시 가남읍 태평로 29 </t>
  </si>
  <si>
    <t>031)882-0100</t>
  </si>
  <si>
    <t>대신우체국</t>
  </si>
  <si>
    <t>경기도 여주시 대신면 율촌리 278-3</t>
  </si>
  <si>
    <t>경기도 여주시 대신면 여양로 1430-7</t>
  </si>
  <si>
    <t>031)882-8004</t>
  </si>
  <si>
    <t>이포우체국</t>
  </si>
  <si>
    <t>경기도 여주시 금사면 이포리 197-4</t>
  </si>
  <si>
    <t>경기도 여주시 금사면 이포로 36</t>
  </si>
  <si>
    <t>031)882-9004</t>
  </si>
  <si>
    <t>점동우체국</t>
  </si>
  <si>
    <t>경기도 여주시 점동면 청안리 163-1</t>
  </si>
  <si>
    <t>경기도 여주시 점동면 청안로 154</t>
  </si>
  <si>
    <t>031)882-7004</t>
  </si>
  <si>
    <t>능서우체국</t>
  </si>
  <si>
    <t>경기도 여주시 능서면 신지3리 801</t>
  </si>
  <si>
    <t>경기도 여주시 능서면 마장로 84</t>
  </si>
  <si>
    <t>031)882-4104</t>
  </si>
  <si>
    <t>북내우체국</t>
  </si>
  <si>
    <t>경기도 여주시 북내면 당우리 152-6</t>
  </si>
  <si>
    <t>경기도 여주시 북내면 여양2로 287-1</t>
  </si>
  <si>
    <t>031)882-0004</t>
  </si>
  <si>
    <t>흥천우체국</t>
  </si>
  <si>
    <t>경기도 여주시 흥천면 효지리 219-9</t>
  </si>
  <si>
    <t>경기도 여주시 흥천면 효자로 131</t>
  </si>
  <si>
    <t>031)882-7100</t>
  </si>
  <si>
    <t>강천우체국</t>
  </si>
  <si>
    <t>경기도 여주시 강천면 간매리 302-6</t>
  </si>
  <si>
    <t>경기도 여주시 강천면 간매1길 10-1</t>
  </si>
  <si>
    <t>031)882-6004</t>
  </si>
  <si>
    <t>1898-02-25</t>
  </si>
  <si>
    <t>경기도 안성시 석정동 266-11</t>
  </si>
  <si>
    <t>경기도 안성시 아양로 12(석정동)</t>
  </si>
  <si>
    <t>031)8046-7900</t>
  </si>
  <si>
    <t>(증)2012년</t>
  </si>
  <si>
    <t>공도우체국</t>
  </si>
  <si>
    <t>경기도 안성시 공도읍 승두리60-56</t>
  </si>
  <si>
    <t>경기도 안성시 공도읍 승두길 50</t>
  </si>
  <si>
    <t>031)653-2000</t>
  </si>
  <si>
    <t>죽산우체국</t>
  </si>
  <si>
    <t>경기도 안성시 죽산면 죽산리 428-7</t>
  </si>
  <si>
    <t>경기도 안성시 죽산면 중서길 9</t>
  </si>
  <si>
    <t>031)676-6000</t>
  </si>
  <si>
    <t>일죽우체국</t>
  </si>
  <si>
    <t>경기도 안성시 일죽면 송천리 255-4</t>
  </si>
  <si>
    <t>경기도 안성시 일죽면 금일로 436</t>
  </si>
  <si>
    <t>031)672-2500</t>
  </si>
  <si>
    <t>양성우체국</t>
  </si>
  <si>
    <t>경기도 안성시 양성면 동항리 293-1</t>
  </si>
  <si>
    <t>경기도 안성시 양성면 읍내길 18</t>
  </si>
  <si>
    <t>031)672-2000</t>
  </si>
  <si>
    <t>미양우체국</t>
  </si>
  <si>
    <t>경기도 안성시 미양면 양지리 186-5</t>
  </si>
  <si>
    <t>경기도 안성시 미양면 양지길 19</t>
  </si>
  <si>
    <t>031)672-8000</t>
  </si>
  <si>
    <t>안성당왕동우체국</t>
  </si>
  <si>
    <t>경기도 안성시 당왕동 534-6</t>
  </si>
  <si>
    <t>경기도 안성시 고수2로 5(당왕동)</t>
  </si>
  <si>
    <t>031)676-9004</t>
  </si>
  <si>
    <t>서운우체국</t>
  </si>
  <si>
    <t>경기도 안성시 서운면 신촌리 10-18</t>
  </si>
  <si>
    <t>경기도 안성시 서운면 솔매로 241</t>
  </si>
  <si>
    <t>031)672-9000</t>
  </si>
  <si>
    <t>원곡우체국</t>
  </si>
  <si>
    <t>경기도 안성시 원곡면 외가천리 224-5</t>
  </si>
  <si>
    <t xml:space="preserve">경기도 안성시 원곡면 가천중앙1길 38 </t>
  </si>
  <si>
    <t>031)653-1300</t>
  </si>
  <si>
    <t>삼죽우체국</t>
  </si>
  <si>
    <t>경기도 안성시 삼죽면 용월리 467-1</t>
  </si>
  <si>
    <t>경기도 안성시 삼죽면 삼죽산로 124-3</t>
  </si>
  <si>
    <t>031)672-4000</t>
  </si>
  <si>
    <t>금광우체국</t>
  </si>
  <si>
    <t>경기도 안성시 금광면 신양복리 358-1</t>
  </si>
  <si>
    <t>경기도 안성시 금광면 금광초교길 71</t>
  </si>
  <si>
    <t>031)672-3000</t>
  </si>
  <si>
    <t>고삼우체국</t>
  </si>
  <si>
    <t>경기도 안성시 고삼면 가유리 322-13</t>
  </si>
  <si>
    <t>경기도 안성시 고삼면 고삼호수로 8</t>
  </si>
  <si>
    <t>031)672-7000</t>
  </si>
  <si>
    <t>보개우체국</t>
  </si>
  <si>
    <t>경기도 안성시 가사동 131-12</t>
  </si>
  <si>
    <t>경기도 안성시 삼거리길 17(가사동)</t>
  </si>
  <si>
    <t>031)672-0005</t>
  </si>
  <si>
    <t>안성대덕우체국</t>
  </si>
  <si>
    <t>경기도 안성시 신건지동 15-3</t>
  </si>
  <si>
    <t>경기도 안성시 공단로 8(신건지동)</t>
  </si>
  <si>
    <t>031)672-1500</t>
  </si>
  <si>
    <t>경기도 동두천시 생연1동 508-1</t>
  </si>
  <si>
    <t>경기도 동두천시 평화로 2518(생연동)</t>
  </si>
  <si>
    <t>031)862-0014</t>
  </si>
  <si>
    <t>(증) 2012.09.06</t>
  </si>
  <si>
    <t>양주덕정동우체국</t>
  </si>
  <si>
    <t>경기도 양주시 덕정동 130-1</t>
  </si>
  <si>
    <t>경기도 양주시 덕정길 29(덕정동)</t>
  </si>
  <si>
    <t>031)858-0005</t>
  </si>
  <si>
    <t>동두천중앙동우체국</t>
  </si>
  <si>
    <t>경기도 동두천시 중앙동 590-11</t>
  </si>
  <si>
    <t>경기도 동두천시 중앙로273번길 23(생연동)</t>
  </si>
  <si>
    <t>031)862-2001</t>
  </si>
  <si>
    <t>동두천지행동우체국</t>
  </si>
  <si>
    <t>경기도 동두천시 지행동 692-7</t>
  </si>
  <si>
    <t>경기도 동두천시 중앙로 136(지행동)</t>
  </si>
  <si>
    <t>031)857-9700</t>
  </si>
  <si>
    <t>동두천광암동우편출장소</t>
  </si>
  <si>
    <t>경기도 동두천시 광암동 486-6</t>
  </si>
  <si>
    <t>경기도 동두천시 광암로17번길 40(광암동)</t>
  </si>
  <si>
    <t>031)867-2105</t>
  </si>
  <si>
    <t>은현우체국</t>
  </si>
  <si>
    <t>경기도 양주시 은현면 선암리 342-33</t>
  </si>
  <si>
    <t>경기도 양주시 은현면 은현로 73-36</t>
  </si>
  <si>
    <t>031)863-5005</t>
  </si>
  <si>
    <t>신산우체국</t>
  </si>
  <si>
    <t>경기도 양주시 남면 신산리 285-170</t>
  </si>
  <si>
    <t>경기도 양주시 남면 개나리길 41</t>
  </si>
  <si>
    <t>031)863-5500</t>
  </si>
  <si>
    <t>경기도 광명시 하안2동 650-2</t>
  </si>
  <si>
    <t>경기도 광명시 범안로 1017(하안동)</t>
  </si>
  <si>
    <t>02)890-1114</t>
  </si>
  <si>
    <t>광명철산동우체국</t>
  </si>
  <si>
    <t>경기도 광명시 하안1동 771</t>
  </si>
  <si>
    <t>경기도 광명시 광덕산로 35-1(하안동)</t>
  </si>
  <si>
    <t>02)899-0006</t>
  </si>
  <si>
    <t>광명철산3동우체국</t>
  </si>
  <si>
    <t>경기도 광명시 철산3동 240-3</t>
  </si>
  <si>
    <t>경기도 광명시 모세로 54(철산동)</t>
  </si>
  <si>
    <t>02)2686-0004</t>
  </si>
  <si>
    <t>광명6동우체국</t>
  </si>
  <si>
    <t>경기도 광명시 광명6동 340-1</t>
  </si>
  <si>
    <t>경기도 광명시 광명로 827(광명동)</t>
  </si>
  <si>
    <t>02)2615-1977</t>
  </si>
  <si>
    <t>광명소하동우체국</t>
  </si>
  <si>
    <t>경기도 광명시 소하동 1383</t>
  </si>
  <si>
    <t>경기도 광명시 오리로 332 (소하동)</t>
  </si>
  <si>
    <t>02)897-3026</t>
  </si>
  <si>
    <t>광명하안3동우체국</t>
  </si>
  <si>
    <t>경기도 광명시 하안동 110-6</t>
  </si>
  <si>
    <t>경기도 광명시 금당로 45 (하안동)</t>
  </si>
  <si>
    <t>02)805-2005</t>
  </si>
  <si>
    <t>광명2동우체국</t>
  </si>
  <si>
    <t>경기도 광명시 광명2동 92-7</t>
  </si>
  <si>
    <t>경기도 광명시 광명로 944 (광명동)</t>
  </si>
  <si>
    <t>02)2619-0040</t>
  </si>
  <si>
    <t>경기도 연천군 연천읍 차탄1리 34-7</t>
  </si>
  <si>
    <t>경기도 연천군 연천읍 연천로 280</t>
  </si>
  <si>
    <t>031)834-0003</t>
  </si>
  <si>
    <t>전곡우체국</t>
  </si>
  <si>
    <t>경기도 연천군 전곡읍 전곡리 333-11</t>
  </si>
  <si>
    <t>경기도 연천군 전곡읍 전곡역로 69</t>
  </si>
  <si>
    <t>031)832-0100</t>
  </si>
  <si>
    <t>연천군남우체국</t>
  </si>
  <si>
    <t>경기도 연천군 군남면 삼거리 413-3</t>
  </si>
  <si>
    <t xml:space="preserve">경기도 연천군 군남면 군남로 406
</t>
  </si>
  <si>
    <t>031)833-7001</t>
  </si>
  <si>
    <t>연천초성우편출장소</t>
  </si>
  <si>
    <t>경기도 연천군 청산면 초성2리 214-2</t>
  </si>
  <si>
    <t>경기도 연천군 청산면 학담로 89번길 5</t>
  </si>
  <si>
    <t>031)832-1401</t>
  </si>
  <si>
    <t>대광우체국</t>
  </si>
  <si>
    <t>경기도 연천군 신서면 도신리 285-10</t>
  </si>
  <si>
    <t>경기도 연천군 신서면 연신로 1151</t>
  </si>
  <si>
    <t>031)834-8001</t>
  </si>
  <si>
    <t>연천미산우체국</t>
  </si>
  <si>
    <t>경기도 연천군 미산면 우정리 405-6</t>
  </si>
  <si>
    <t>경기도 연천군 미산면 청정로 1734</t>
  </si>
  <si>
    <t>031)833-7301</t>
  </si>
  <si>
    <t>연천청산우체국</t>
  </si>
  <si>
    <t>경기도 연천군 청산면 궁평리 53-1</t>
  </si>
  <si>
    <t>경기도 연천군 청산면 아우라지길 4</t>
  </si>
  <si>
    <t>031)835-3404</t>
  </si>
  <si>
    <t>연천백학우체국</t>
  </si>
  <si>
    <t>경기도 연천군 백학면 두일리 519-11</t>
  </si>
  <si>
    <t>경기도 연천군 백학면 두백로 21</t>
  </si>
  <si>
    <t>031)835-5205</t>
  </si>
  <si>
    <t>인천광역시 옹진군 백령면 진촌리 695-2</t>
  </si>
  <si>
    <t>인천광역시 옹진군 백령면 백령로 270</t>
  </si>
  <si>
    <t>032)836-0002</t>
  </si>
  <si>
    <t>대청우체국</t>
  </si>
  <si>
    <t>인천광역시 옹진군 대청면 대청2리 산50-1</t>
  </si>
  <si>
    <t>인천광역시 옹진군 대청면 대청로 7번길 31</t>
  </si>
  <si>
    <t>032)836-2600</t>
  </si>
  <si>
    <t>백령소청우체국</t>
  </si>
  <si>
    <t>인천광역시 옹진군 대청면 소청리 321번지</t>
  </si>
  <si>
    <t>인천광역시 옹진군 대청면 소청동로 88-40</t>
  </si>
  <si>
    <t>032)836-3400</t>
  </si>
  <si>
    <t>제603군사우체국</t>
  </si>
  <si>
    <t>군사우체국</t>
  </si>
  <si>
    <t>인천광역시 옹진군 백령면 북포리 407-1</t>
  </si>
  <si>
    <t>인천광역시 옹진군 백령면 당후길 2</t>
  </si>
  <si>
    <t>032)836-0228</t>
  </si>
  <si>
    <t>경기도 오산시 오산동 870번지</t>
  </si>
  <si>
    <t>경기도 오산시 성호대로 85 (오산동)</t>
  </si>
  <si>
    <t>031)374-2001</t>
  </si>
  <si>
    <t>(증)1991-08-19</t>
  </si>
  <si>
    <t>오산원동우체국</t>
  </si>
  <si>
    <t>경기도 오산시 원동 807-5</t>
  </si>
  <si>
    <t>경기도 오산시 경기대로 95 (원동)</t>
  </si>
  <si>
    <t>031)375-9004</t>
  </si>
  <si>
    <t>오산세교우체국</t>
  </si>
  <si>
    <t>경기도 오산시 금암동 495-1</t>
  </si>
  <si>
    <t>경기도 오산시 문헌공로 37 (금암동)</t>
  </si>
  <si>
    <t>031)374-5790</t>
  </si>
  <si>
    <t>경기도 화성시 석우동 59-2</t>
  </si>
  <si>
    <t>경기도 화성시 노작로 240(석우동)</t>
  </si>
  <si>
    <t>031)8051-9516</t>
  </si>
  <si>
    <t>경기남양우체국</t>
  </si>
  <si>
    <t>경기도 화성시 남양동 654-1</t>
  </si>
  <si>
    <t>경기도 화성시 남양시장로 53(남양동)</t>
  </si>
  <si>
    <t>031)356-2005</t>
  </si>
  <si>
    <t>동탄우체국</t>
  </si>
  <si>
    <t>경기도 화성시 반송동 152-2</t>
  </si>
  <si>
    <t>경기도 화성시 새강2길 32(반송동)</t>
  </si>
  <si>
    <t>031)376-5600</t>
  </si>
  <si>
    <t>마도우체국</t>
  </si>
  <si>
    <t>경기도 화성시 마도면 석교리 225-5</t>
  </si>
  <si>
    <t>경기도 화성시 마도면 두곡서길 3</t>
  </si>
  <si>
    <t>031)356-3005</t>
  </si>
  <si>
    <t>매송우체국</t>
  </si>
  <si>
    <t>경기도 화성시 매송면 어천리 440-4</t>
  </si>
  <si>
    <t>경기도 화성시 매송면 화성로 2223</t>
  </si>
  <si>
    <t>031)292-4490</t>
  </si>
  <si>
    <t>화성향남우체국</t>
  </si>
  <si>
    <t>경기도 화성시 향남읍 행정리 436-8</t>
  </si>
  <si>
    <t>경기도 화성시 향남읍 행정서로3길 53</t>
  </si>
  <si>
    <t>031)353-1007</t>
  </si>
  <si>
    <t>병점우체국</t>
  </si>
  <si>
    <t>경기도 화성시 병점3동 383-1</t>
  </si>
  <si>
    <t>경기도 화성시 떡전골로 98(병점동)</t>
  </si>
  <si>
    <t>031)224-9749</t>
  </si>
  <si>
    <t>봉담우체국</t>
  </si>
  <si>
    <t>경기도 화성시 봉담읍 동화리 615</t>
  </si>
  <si>
    <t>경기도 화성시 동화새터길 111</t>
  </si>
  <si>
    <t>031)227-4310</t>
  </si>
  <si>
    <t>비봉우체국</t>
  </si>
  <si>
    <t>경기도 화성시 비봉면 양노리 284-1</t>
  </si>
  <si>
    <t>경기도 화성시 비봉면 비봉로 112</t>
  </si>
  <si>
    <t>031)356-0005</t>
  </si>
  <si>
    <t>사강우체국</t>
  </si>
  <si>
    <t>경기도 화성시 송산면 봉가리 147-1</t>
  </si>
  <si>
    <t>경기도 화성시 송산면 송산포도로 88</t>
  </si>
  <si>
    <t>031)357-1005</t>
  </si>
  <si>
    <t>서신우체국</t>
  </si>
  <si>
    <t>경기도 화성시 서신면 매화리 342</t>
  </si>
  <si>
    <t>경기도 화성시 서신면 매화3길 5-1</t>
  </si>
  <si>
    <t>031)357-3000</t>
  </si>
  <si>
    <t>양감우체국</t>
  </si>
  <si>
    <t>경기도 화성시 양감면 신왕리 643-6</t>
  </si>
  <si>
    <t>경기도 화성시 양감면 은행나무로 278</t>
  </si>
  <si>
    <t>031)352-1016</t>
  </si>
  <si>
    <t>장안우체국</t>
  </si>
  <si>
    <t>경기도 화성시 장안면 사곡리 186-7</t>
  </si>
  <si>
    <t>경기도 화성시 장안면 기아자동차로748</t>
  </si>
  <si>
    <t>031)351-2201</t>
  </si>
  <si>
    <t>정남우체국</t>
  </si>
  <si>
    <t>경기도 화성시 정남면 발산리 403-10</t>
  </si>
  <si>
    <t>경기도 화성시 정남면 신백길 195</t>
  </si>
  <si>
    <t>031)352-1511</t>
  </si>
  <si>
    <t>조암우체국</t>
  </si>
  <si>
    <t>경기도 화성시 우정면 어은리 368</t>
  </si>
  <si>
    <t>경기도 화성시 장안면 3.1만세로 130</t>
  </si>
  <si>
    <t>031)358-5004</t>
  </si>
  <si>
    <t>팔탄우체국</t>
  </si>
  <si>
    <t>경기도 화성시 팔탄면 구장리 529-16</t>
  </si>
  <si>
    <t>경기도 화성시 팔탄면 서촌길 13-1</t>
  </si>
  <si>
    <t>031)353-3105</t>
  </si>
  <si>
    <t>화성동탄3동우체국</t>
  </si>
  <si>
    <t>경기도 화성시 능동 1120</t>
  </si>
  <si>
    <t>경기도 화성시 동탄숲속로 69-39(능동)</t>
  </si>
  <si>
    <t>031)613-6535</t>
  </si>
  <si>
    <t>경기도 하남시 덕풍2동 378-2</t>
  </si>
  <si>
    <t>경기도 하남시 신장로 165 (덕풍2동)</t>
  </si>
  <si>
    <t>031)792-2007</t>
  </si>
  <si>
    <t>(증)2002-01-14</t>
  </si>
  <si>
    <t>하남창우동우체국</t>
  </si>
  <si>
    <t>경기도 하남시 창우동 520-1</t>
  </si>
  <si>
    <t>경기도 하남시 대청로80(창우동)</t>
  </si>
  <si>
    <t>031)791-2006</t>
  </si>
  <si>
    <t>하남감북동우체국</t>
  </si>
  <si>
    <t>경기도 하남시 감일동 14-2</t>
  </si>
  <si>
    <t>경기도 하남시 감북로 26(감일동)</t>
  </si>
  <si>
    <t>02-485-0205</t>
  </si>
  <si>
    <t>경기도 용인시 수지구 풍덕천2동 1084</t>
  </si>
  <si>
    <t>경기도 용인시 수지구 문정로 3 (풍덕천2동)</t>
  </si>
  <si>
    <t>031)270-0511</t>
  </si>
  <si>
    <t>(증)2009-09-14</t>
  </si>
  <si>
    <t>신갈우체국</t>
  </si>
  <si>
    <t>경기도 용인시 기흥구 신갈동 62-1</t>
  </si>
  <si>
    <t xml:space="preserve">경기도 용인시 기흥구 신갈로58번길 16-1 (신갈동) </t>
  </si>
  <si>
    <t>031)283-2001</t>
  </si>
  <si>
    <t>용인죽전1동우체국</t>
  </si>
  <si>
    <t>경기도 용인시 수지구 죽전1동 1375-3</t>
  </si>
  <si>
    <t>경기도 용인시 수지구 죽전로 250 (죽전1동)</t>
  </si>
  <si>
    <t>031)276-0367</t>
  </si>
  <si>
    <t>(증)2007-01-30</t>
  </si>
  <si>
    <t>용인보정동우체국</t>
  </si>
  <si>
    <t>경기도 용인시 기흥구 보정동 1255-2</t>
  </si>
  <si>
    <t>경기도 용인시 기흥구 죽현로 47 (보정동)</t>
  </si>
  <si>
    <t>031)889-4423</t>
  </si>
  <si>
    <t>용인구성우체국</t>
  </si>
  <si>
    <t>경기도 용인시 기흥구 마북동 317-4</t>
  </si>
  <si>
    <t xml:space="preserve">경기도 용인시 기흥구 마북로 39 (마북동) </t>
  </si>
  <si>
    <t>031)283-2105</t>
  </si>
  <si>
    <t>용인동천동우체국</t>
  </si>
  <si>
    <t>경기도 용인시 수지구 동천동 403</t>
  </si>
  <si>
    <t xml:space="preserve">경기도 용인시 수지구 고기로45번길 62 (동천동) </t>
  </si>
  <si>
    <t>031)262-0002</t>
  </si>
  <si>
    <t>총합계</t>
  </si>
  <si>
    <t>전국 우체국 세부현황</t>
    <phoneticPr fontId="1" type="noConversion"/>
  </si>
  <si>
    <t>구분</t>
    <phoneticPr fontId="1" type="noConversion"/>
  </si>
  <si>
    <t>지방우정청</t>
    <phoneticPr fontId="14" type="noConversion"/>
  </si>
  <si>
    <t>총괄국여부</t>
    <phoneticPr fontId="1" type="noConversion"/>
  </si>
  <si>
    <t>관서급</t>
    <phoneticPr fontId="14" type="noConversion"/>
  </si>
  <si>
    <t>건물유형</t>
    <phoneticPr fontId="14" type="noConversion"/>
  </si>
  <si>
    <t>업무유형</t>
    <phoneticPr fontId="1" type="noConversion"/>
  </si>
  <si>
    <t>군사우체국 여부</t>
    <phoneticPr fontId="15" type="noConversion"/>
  </si>
  <si>
    <t>금융업무 취급여부</t>
    <phoneticPr fontId="1" type="noConversion"/>
  </si>
  <si>
    <t>집배업무 수행여부</t>
    <phoneticPr fontId="15" type="noConversion"/>
  </si>
  <si>
    <t>도서벽지</t>
    <phoneticPr fontId="15" type="noConversion"/>
  </si>
  <si>
    <t>직원수 계(명)</t>
    <phoneticPr fontId="1" type="noConversion"/>
  </si>
  <si>
    <t>정규직(명)</t>
    <phoneticPr fontId="1" type="noConversion"/>
  </si>
  <si>
    <t>비정규직(명)</t>
    <phoneticPr fontId="1" type="noConversion"/>
  </si>
  <si>
    <t>우편창구수(개)</t>
    <phoneticPr fontId="1" type="noConversion"/>
  </si>
  <si>
    <t>금융창구수(개)</t>
    <phoneticPr fontId="1" type="noConversion"/>
  </si>
  <si>
    <t>기타창구수(개)</t>
    <phoneticPr fontId="1" type="noConversion"/>
  </si>
  <si>
    <t>개국일</t>
    <phoneticPr fontId="14" type="noConversion"/>
  </si>
  <si>
    <t>건축년도</t>
    <phoneticPr fontId="14" type="noConversion"/>
  </si>
  <si>
    <t>대지면적(㎡)</t>
    <phoneticPr fontId="14" type="noConversion"/>
  </si>
  <si>
    <t>건물연면적(㎡)</t>
    <phoneticPr fontId="14" type="noConversion"/>
  </si>
  <si>
    <t>우편번호</t>
    <phoneticPr fontId="1" type="noConversion"/>
  </si>
  <si>
    <t>주소(지번)</t>
    <phoneticPr fontId="14" type="noConversion"/>
  </si>
  <si>
    <t>주소(도로명)</t>
    <phoneticPr fontId="14" type="noConversion"/>
  </si>
  <si>
    <t>전화번호</t>
    <phoneticPr fontId="15" type="noConversion"/>
  </si>
  <si>
    <t>비고(리모델링)</t>
    <phoneticPr fontId="14" type="noConversion"/>
  </si>
  <si>
    <t>관서급별</t>
  </si>
  <si>
    <t>관서수</t>
  </si>
  <si>
    <t>2016년도 경인청 보험사업 영업목표 산출근거</t>
    <phoneticPr fontId="1" type="noConversion"/>
  </si>
  <si>
    <t>구  분</t>
    <phoneticPr fontId="1" type="noConversion"/>
  </si>
  <si>
    <t>배정기준</t>
    <phoneticPr fontId="1" type="noConversion"/>
  </si>
  <si>
    <t>2016년 목표액</t>
    <phoneticPr fontId="1" type="noConversion"/>
  </si>
  <si>
    <t>최근3년간 실적</t>
    <phoneticPr fontId="1" type="noConversion"/>
  </si>
  <si>
    <t>관서수
(3%)</t>
    <phoneticPr fontId="1" type="noConversion"/>
  </si>
  <si>
    <t>보험모집
희망직원
(3%)</t>
    <phoneticPr fontId="1" type="noConversion"/>
  </si>
  <si>
    <t>우체국FC수
(4%)</t>
    <phoneticPr fontId="1" type="noConversion"/>
  </si>
  <si>
    <t>점유율</t>
    <phoneticPr fontId="1" type="noConversion"/>
  </si>
  <si>
    <t>16년 목표</t>
    <phoneticPr fontId="1" type="noConversion"/>
  </si>
  <si>
    <t>2013년
(18%)</t>
    <phoneticPr fontId="1" type="noConversion"/>
  </si>
  <si>
    <t>2014년
(27%)</t>
    <phoneticPr fontId="1" type="noConversion"/>
  </si>
  <si>
    <t>2015년
(45%)</t>
    <phoneticPr fontId="1" type="noConversion"/>
  </si>
  <si>
    <t>금액</t>
    <phoneticPr fontId="1" type="noConversion"/>
  </si>
  <si>
    <t>증감률</t>
    <phoneticPr fontId="1" type="noConversion"/>
  </si>
  <si>
    <t>2015년2월</t>
  </si>
  <si>
    <t>2015년3월</t>
  </si>
  <si>
    <t>2015년4월</t>
  </si>
  <si>
    <t>2015년5월</t>
  </si>
  <si>
    <t>2015년6월</t>
  </si>
  <si>
    <t>2015년7월</t>
  </si>
  <si>
    <t>2015년8월</t>
  </si>
  <si>
    <t>2015년9월</t>
  </si>
  <si>
    <t>2015년10월</t>
  </si>
  <si>
    <t>실적</t>
    <phoneticPr fontId="1" type="noConversion"/>
  </si>
  <si>
    <t>평균</t>
    <phoneticPr fontId="1" type="noConversion"/>
  </si>
  <si>
    <t>2015년1월</t>
    <phoneticPr fontId="1" type="noConversion"/>
  </si>
  <si>
    <t>2015년11월</t>
    <phoneticPr fontId="1" type="noConversion"/>
  </si>
  <si>
    <t>※ 서수원우체국 2014년 10월 1일 개국</t>
    <phoneticPr fontId="1" type="noConversion"/>
  </si>
  <si>
    <t>※ 인천남동우체국 2015년 8월 3일 개국</t>
    <phoneticPr fontId="1" type="noConversion"/>
  </si>
  <si>
    <t>FC월별현황</t>
    <phoneticPr fontId="1" type="noConversion"/>
  </si>
  <si>
    <t>소  계</t>
    <phoneticPr fontId="1" type="noConversion"/>
  </si>
  <si>
    <t>2015.2.</t>
  </si>
  <si>
    <t>2015.3.</t>
  </si>
  <si>
    <t>2015.4.</t>
  </si>
  <si>
    <t>2015.5.</t>
  </si>
  <si>
    <t>2015.6.</t>
  </si>
  <si>
    <t>2015.7.</t>
  </si>
  <si>
    <t>2015.8.</t>
  </si>
  <si>
    <t>2015.9.</t>
  </si>
  <si>
    <t>2015.10.</t>
  </si>
  <si>
    <t>2014.2.</t>
  </si>
  <si>
    <t>2014.3.</t>
  </si>
  <si>
    <t>2014.4.</t>
  </si>
  <si>
    <t>2014.5.</t>
  </si>
  <si>
    <t>2014.6.</t>
  </si>
  <si>
    <t>2014.7.</t>
  </si>
  <si>
    <t>2014.8.</t>
  </si>
  <si>
    <t>2014.9.</t>
  </si>
  <si>
    <t>2014.10.</t>
  </si>
  <si>
    <t>2014.11.</t>
  </si>
  <si>
    <t>2014.12.</t>
  </si>
  <si>
    <t>2013.2.</t>
  </si>
  <si>
    <t>2013.3.</t>
  </si>
  <si>
    <t>2013.4.</t>
  </si>
  <si>
    <t>2013.5.</t>
  </si>
  <si>
    <t>2013.6.</t>
  </si>
  <si>
    <t>2013.7.</t>
  </si>
  <si>
    <t>2013.8.</t>
  </si>
  <si>
    <t>2013.9.</t>
  </si>
  <si>
    <t>2013.10.</t>
  </si>
  <si>
    <t>2013.11.</t>
  </si>
  <si>
    <t>2013.12.</t>
  </si>
  <si>
    <t>저축성일시납제외
정산초회보험료</t>
  </si>
  <si>
    <t>("201501" 와 "201510" 사이 기준월 (ID)) 와 (청 = 11:경인청)</t>
  </si>
  <si>
    <t>점유율증감</t>
    <phoneticPr fontId="1" type="noConversion"/>
  </si>
  <si>
    <t>모집자</t>
  </si>
  <si>
    <t>01000791</t>
  </si>
  <si>
    <t>조원애</t>
  </si>
  <si>
    <t>01015614</t>
  </si>
  <si>
    <t>유호정</t>
  </si>
  <si>
    <t>01020739</t>
  </si>
  <si>
    <t>기경옥</t>
  </si>
  <si>
    <t>01024278</t>
  </si>
  <si>
    <t>김민자</t>
  </si>
  <si>
    <t>01006254</t>
  </si>
  <si>
    <t>송인순</t>
  </si>
  <si>
    <t>01015169</t>
  </si>
  <si>
    <t>위재분</t>
  </si>
  <si>
    <t>01021841</t>
  </si>
  <si>
    <t>양승자</t>
  </si>
  <si>
    <t>01023611</t>
  </si>
  <si>
    <t>조화영</t>
  </si>
  <si>
    <t>01023707</t>
  </si>
  <si>
    <t>진선미</t>
  </si>
  <si>
    <t>최채옥</t>
  </si>
  <si>
    <t>남명희</t>
  </si>
  <si>
    <t>김영호</t>
  </si>
  <si>
    <t>이성자</t>
  </si>
  <si>
    <t>고경자</t>
  </si>
  <si>
    <t>금액증감률</t>
    <phoneticPr fontId="1" type="noConversion"/>
  </si>
  <si>
    <t>15년 실적대비
(1~11월정산,12월환산)</t>
    <phoneticPr fontId="1" type="noConversion"/>
  </si>
  <si>
    <t>실적
(12월만 환산)</t>
    <phoneticPr fontId="1" type="noConversion"/>
  </si>
  <si>
    <t>15년 목표대비</t>
    <phoneticPr fontId="1" type="noConversion"/>
  </si>
  <si>
    <t>일시납포함</t>
    <phoneticPr fontId="1" type="noConversion"/>
  </si>
  <si>
    <t>일시납제외</t>
    <phoneticPr fontId="1" type="noConversion"/>
  </si>
  <si>
    <t>서수원</t>
    <phoneticPr fontId="1" type="noConversion"/>
  </si>
  <si>
    <t>합계</t>
    <phoneticPr fontId="1" type="noConversion"/>
  </si>
  <si>
    <t>평균</t>
    <phoneticPr fontId="1" type="noConversion"/>
  </si>
  <si>
    <t>월평균</t>
    <phoneticPr fontId="1" type="noConversion"/>
  </si>
  <si>
    <t>목표실적</t>
    <phoneticPr fontId="1" type="noConversion"/>
  </si>
  <si>
    <t>남인천</t>
    <phoneticPr fontId="1" type="noConversion"/>
  </si>
  <si>
    <t>일시납제외</t>
    <phoneticPr fontId="1" type="noConversion"/>
  </si>
  <si>
    <t>11월 정산</t>
    <phoneticPr fontId="1" type="noConversion"/>
  </si>
  <si>
    <t>일시납포합</t>
    <phoneticPr fontId="1" type="noConversion"/>
  </si>
  <si>
    <t>일시납제외</t>
    <phoneticPr fontId="1" type="noConversion"/>
  </si>
  <si>
    <t>평균</t>
    <phoneticPr fontId="1" type="noConversion"/>
  </si>
  <si>
    <t>2015.1.</t>
    <phoneticPr fontId="1" type="noConversion"/>
  </si>
  <si>
    <t>2014.1.</t>
    <phoneticPr fontId="1" type="noConversion"/>
  </si>
  <si>
    <t>2013.1.</t>
    <phoneticPr fontId="1" type="noConversion"/>
  </si>
  <si>
    <t>남인천-&gt;인천남동 이동</t>
    <phoneticPr fontId="39" type="noConversion"/>
  </si>
  <si>
    <t>청명</t>
    <phoneticPr fontId="14" type="noConversion"/>
  </si>
  <si>
    <t>성명</t>
    <phoneticPr fontId="14" type="noConversion"/>
  </si>
  <si>
    <t>만수동우체국</t>
    <phoneticPr fontId="1" type="noConversion"/>
  </si>
  <si>
    <t>합계</t>
    <phoneticPr fontId="39" type="noConversion"/>
  </si>
  <si>
    <t>동수원-&gt;서수원</t>
    <phoneticPr fontId="39" type="noConversion"/>
  </si>
  <si>
    <t>합계</t>
    <phoneticPr fontId="39" type="noConversion"/>
  </si>
  <si>
    <t>수원-&gt;서수원</t>
    <phoneticPr fontId="39" type="noConversion"/>
  </si>
  <si>
    <t>청</t>
    <phoneticPr fontId="14" type="noConversion"/>
  </si>
  <si>
    <t>청명</t>
    <phoneticPr fontId="14" type="noConversion"/>
  </si>
  <si>
    <t>총괄국명</t>
    <phoneticPr fontId="14" type="noConversion"/>
  </si>
  <si>
    <t>모집자</t>
    <phoneticPr fontId="14" type="noConversion"/>
  </si>
  <si>
    <t>성명</t>
    <phoneticPr fontId="14" type="noConversion"/>
  </si>
  <si>
    <t>2013년 합계</t>
    <phoneticPr fontId="14" type="noConversion"/>
  </si>
  <si>
    <t>2014년 합계</t>
    <phoneticPr fontId="14" type="noConversion"/>
  </si>
  <si>
    <t>2015년</t>
    <phoneticPr fontId="1" type="noConversion"/>
  </si>
  <si>
    <t>변동 세부내용</t>
    <phoneticPr fontId="1" type="noConversion"/>
  </si>
  <si>
    <t>소    계</t>
    <phoneticPr fontId="1" type="noConversion"/>
  </si>
  <si>
    <t>조원애</t>
    <phoneticPr fontId="1" type="noConversion"/>
  </si>
  <si>
    <t>유호정</t>
    <phoneticPr fontId="1" type="noConversion"/>
  </si>
  <si>
    <t>기경옥</t>
    <phoneticPr fontId="1" type="noConversion"/>
  </si>
  <si>
    <t>김민자</t>
    <phoneticPr fontId="1" type="noConversion"/>
  </si>
  <si>
    <t>임경애</t>
    <phoneticPr fontId="1" type="noConversion"/>
  </si>
  <si>
    <t>총괄국명</t>
    <phoneticPr fontId="14" type="noConversion"/>
  </si>
  <si>
    <t>2013년 합계</t>
    <phoneticPr fontId="14" type="noConversion"/>
  </si>
  <si>
    <t>2014년 합계</t>
    <phoneticPr fontId="14" type="noConversion"/>
  </si>
  <si>
    <t>청</t>
    <phoneticPr fontId="14" type="noConversion"/>
  </si>
  <si>
    <t>청명</t>
    <phoneticPr fontId="14" type="noConversion"/>
  </si>
  <si>
    <t>총괄국명</t>
    <phoneticPr fontId="14" type="noConversion"/>
  </si>
  <si>
    <t>모집자</t>
    <phoneticPr fontId="14" type="noConversion"/>
  </si>
  <si>
    <t>구   분</t>
    <phoneticPr fontId="1" type="noConversion"/>
  </si>
  <si>
    <t>관서급</t>
    <phoneticPr fontId="1" type="noConversion"/>
  </si>
  <si>
    <t>배정기준</t>
    <phoneticPr fontId="1" type="noConversion"/>
  </si>
  <si>
    <t>2016년 목표</t>
    <phoneticPr fontId="1" type="noConversion"/>
  </si>
  <si>
    <t>최근3년간 실적(90%, 일시납제외)</t>
    <phoneticPr fontId="1" type="noConversion"/>
  </si>
  <si>
    <t>사업환경(10%)</t>
    <phoneticPr fontId="1" type="noConversion"/>
  </si>
  <si>
    <t>점유율</t>
    <phoneticPr fontId="1" type="noConversion"/>
  </si>
  <si>
    <t>산출금액
(A)</t>
    <phoneticPr fontId="1" type="noConversion"/>
  </si>
  <si>
    <t>조정1
(그룹별
감소율 적용)
(B)</t>
    <phoneticPr fontId="1" type="noConversion"/>
  </si>
  <si>
    <t>차액
(C=A-B)</t>
    <phoneticPr fontId="1" type="noConversion"/>
  </si>
  <si>
    <t>배정액</t>
    <phoneticPr fontId="1" type="noConversion"/>
  </si>
  <si>
    <t>점유비</t>
    <phoneticPr fontId="1" type="noConversion"/>
  </si>
  <si>
    <t>2013년
(18%)</t>
    <phoneticPr fontId="1" type="noConversion"/>
  </si>
  <si>
    <t>2014년
(27%)</t>
    <phoneticPr fontId="1" type="noConversion"/>
  </si>
  <si>
    <t>2015년
(45%)</t>
    <phoneticPr fontId="1" type="noConversion"/>
  </si>
  <si>
    <t>2015년
일시납포함</t>
    <phoneticPr fontId="1" type="noConversion"/>
  </si>
  <si>
    <t>2015년
일시납제외</t>
    <phoneticPr fontId="1" type="noConversion"/>
  </si>
  <si>
    <t>관서수
(3%)</t>
    <phoneticPr fontId="1" type="noConversion"/>
  </si>
  <si>
    <t>보험모집
희망직원(3%)</t>
    <phoneticPr fontId="1" type="noConversion"/>
  </si>
  <si>
    <t>우체국FC수
(4%)</t>
    <phoneticPr fontId="1" type="noConversion"/>
  </si>
  <si>
    <t>1분기 목표</t>
    <phoneticPr fontId="1" type="noConversion"/>
  </si>
  <si>
    <t>2016년 1분기 권텀이벤트 목표 배정</t>
    <phoneticPr fontId="1" type="noConversion"/>
  </si>
  <si>
    <t>(단위 : 천 원, %, 명)</t>
    <phoneticPr fontId="1" type="noConversion"/>
  </si>
</sst>
</file>

<file path=xl/styles.xml><?xml version="1.0" encoding="utf-8"?>
<styleSheet xmlns="http://schemas.openxmlformats.org/spreadsheetml/2006/main">
  <numFmts count="16">
    <numFmt numFmtId="41" formatCode="_-* #,##0_-;\-* #,##0_-;_-* &quot;-&quot;_-;_-@_-"/>
    <numFmt numFmtId="43" formatCode="_-* #,##0.00_-;\-* #,##0.00_-;_-* &quot;-&quot;??_-;_-@_-"/>
    <numFmt numFmtId="176" formatCode="0_ "/>
    <numFmt numFmtId="177" formatCode="#,##0_ "/>
    <numFmt numFmtId="178" formatCode="_-* #,##0.0_-;\-* #,##0.0_-;_-* &quot;-&quot;?_-;_-@_-"/>
    <numFmt numFmtId="179" formatCode="0_);[Red]\(0\)"/>
    <numFmt numFmtId="180" formatCode="_-* #,##0.00_-;\-* #,##0.00_-;_-* &quot;-&quot;_-;_-@_-"/>
    <numFmt numFmtId="181" formatCode="_-* #,##0.0_-;\-* #,##0.0_-;_-* &quot;-&quot;_-;_-@_-"/>
    <numFmt numFmtId="182" formatCode="[&lt;=999999]####\-####;\(0##\)\ ####\-####"/>
    <numFmt numFmtId="183" formatCode="General&quot;년&quot;"/>
    <numFmt numFmtId="184" formatCode="[&lt;=0]####\-####;\(0##\)\ ####\-####"/>
    <numFmt numFmtId="185" formatCode="0&quot;년&quot;;[Red]\(0\)"/>
    <numFmt numFmtId="186" formatCode="#,##0;\(#,##0\)"/>
    <numFmt numFmtId="187" formatCode="0.0_);[Red]\(0.0\)"/>
    <numFmt numFmtId="188" formatCode="#,##0_);[Red]\(#,##0\)"/>
    <numFmt numFmtId="189" formatCode="0.00000_);[Red]\(0.00000\)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name val="Tahoma"/>
      <family val="2"/>
    </font>
    <font>
      <sz val="10"/>
      <name val="바탕"/>
      <family val="1"/>
      <charset val="129"/>
    </font>
    <font>
      <sz val="8"/>
      <name val="Tahoma"/>
      <family val="2"/>
    </font>
    <font>
      <b/>
      <sz val="8"/>
      <name val="Tahoma"/>
      <family val="2"/>
    </font>
    <font>
      <sz val="9"/>
      <name val="돋움"/>
      <family val="3"/>
      <charset val="129"/>
    </font>
    <font>
      <b/>
      <sz val="9"/>
      <color rgb="FF0000FF"/>
      <name val="돋움"/>
      <family val="3"/>
      <charset val="129"/>
    </font>
    <font>
      <b/>
      <sz val="9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indexed="81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FFFFFF"/>
      <name val="맑은 고딕"/>
      <family val="3"/>
      <charset val="129"/>
      <scheme val="minor"/>
    </font>
    <font>
      <sz val="9"/>
      <color rgb="FFC6C3C6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rgb="FFC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63659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4DD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4506668294322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C6C3C6"/>
      </left>
      <right/>
      <top style="thin">
        <color rgb="FFC6C3C6"/>
      </top>
      <bottom/>
      <diagonal/>
    </border>
    <border>
      <left/>
      <right style="thin">
        <color rgb="FFC6C3C6"/>
      </right>
      <top style="thin">
        <color rgb="FFC6C3C6"/>
      </top>
      <bottom/>
      <diagonal/>
    </border>
    <border>
      <left/>
      <right/>
      <top style="thin">
        <color rgb="FFC6C3C6"/>
      </top>
      <bottom/>
      <diagonal/>
    </border>
    <border>
      <left style="thin">
        <color rgb="FFC6C3C6"/>
      </left>
      <right/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/>
      <right/>
      <top/>
      <bottom style="thin">
        <color rgb="FFC6C3C6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/>
      <bottom/>
      <diagonal/>
    </border>
    <border>
      <left style="thin">
        <color rgb="FFC6C3C6"/>
      </left>
      <right style="thin">
        <color rgb="FFC6C3C6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/>
    <xf numFmtId="41" fontId="3" fillId="0" borderId="0"/>
    <xf numFmtId="0" fontId="3" fillId="0" borderId="0"/>
    <xf numFmtId="41" fontId="60" fillId="0" borderId="0" applyFont="0" applyFill="0" applyBorder="0" applyAlignment="0" applyProtection="0">
      <alignment vertical="center"/>
    </xf>
  </cellStyleXfs>
  <cellXfs count="46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/>
    <xf numFmtId="177" fontId="0" fillId="0" borderId="0" xfId="0" applyNumberFormat="1">
      <alignment vertical="center"/>
    </xf>
    <xf numFmtId="178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179" fontId="0" fillId="0" borderId="0" xfId="0" applyNumberFormat="1" applyAlignment="1">
      <alignment vertical="center" wrapText="1"/>
    </xf>
    <xf numFmtId="0" fontId="0" fillId="0" borderId="28" xfId="0" applyBorder="1" applyAlignment="1">
      <alignment horizontal="center" vertical="center"/>
    </xf>
    <xf numFmtId="41" fontId="0" fillId="0" borderId="29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179" fontId="0" fillId="0" borderId="29" xfId="0" applyNumberFormat="1" applyBorder="1" applyAlignment="1">
      <alignment horizontal="center" vertical="center" wrapText="1"/>
    </xf>
    <xf numFmtId="178" fontId="0" fillId="0" borderId="29" xfId="0" applyNumberFormat="1" applyBorder="1" applyAlignment="1">
      <alignment horizontal="center" vertical="center" wrapText="1"/>
    </xf>
    <xf numFmtId="178" fontId="0" fillId="0" borderId="30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41" fontId="0" fillId="0" borderId="32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179" fontId="0" fillId="0" borderId="32" xfId="0" applyNumberFormat="1" applyBorder="1" applyAlignment="1">
      <alignment horizontal="center" vertical="center" wrapText="1"/>
    </xf>
    <xf numFmtId="178" fontId="0" fillId="0" borderId="32" xfId="0" applyNumberFormat="1" applyBorder="1" applyAlignment="1">
      <alignment horizontal="center" vertical="center" wrapText="1"/>
    </xf>
    <xf numFmtId="178" fontId="0" fillId="0" borderId="33" xfId="0" applyNumberForma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41" fontId="0" fillId="0" borderId="35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79" fontId="0" fillId="0" borderId="35" xfId="0" applyNumberFormat="1" applyBorder="1" applyAlignment="1">
      <alignment horizontal="center" vertical="center" wrapText="1"/>
    </xf>
    <xf numFmtId="178" fontId="0" fillId="0" borderId="35" xfId="0" applyNumberFormat="1" applyBorder="1" applyAlignment="1">
      <alignment horizontal="center" vertical="center" wrapText="1"/>
    </xf>
    <xf numFmtId="178" fontId="0" fillId="0" borderId="36" xfId="0" applyNumberFormat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41" fontId="0" fillId="4" borderId="7" xfId="0" applyNumberFormat="1" applyFill="1" applyBorder="1" applyAlignment="1">
      <alignment horizontal="center" vertical="center" wrapText="1"/>
    </xf>
    <xf numFmtId="41" fontId="11" fillId="3" borderId="29" xfId="0" applyNumberFormat="1" applyFont="1" applyFill="1" applyBorder="1" applyAlignment="1">
      <alignment horizontal="center" vertical="center" wrapText="1"/>
    </xf>
    <xf numFmtId="41" fontId="11" fillId="3" borderId="32" xfId="0" applyNumberFormat="1" applyFont="1" applyFill="1" applyBorder="1" applyAlignment="1">
      <alignment horizontal="center" vertical="center" wrapText="1"/>
    </xf>
    <xf numFmtId="41" fontId="11" fillId="3" borderId="35" xfId="0" applyNumberFormat="1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3" fillId="4" borderId="39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/>
    </xf>
    <xf numFmtId="14" fontId="13" fillId="4" borderId="39" xfId="0" applyNumberFormat="1" applyFont="1" applyFill="1" applyBorder="1" applyAlignment="1">
      <alignment horizontal="center" vertical="center" shrinkToFit="1"/>
    </xf>
    <xf numFmtId="180" fontId="13" fillId="4" borderId="39" xfId="1" applyNumberFormat="1" applyFont="1" applyFill="1" applyBorder="1" applyAlignment="1">
      <alignment horizontal="center" vertical="center" shrinkToFit="1"/>
    </xf>
    <xf numFmtId="0" fontId="13" fillId="4" borderId="39" xfId="1" applyNumberFormat="1" applyFont="1" applyFill="1" applyBorder="1" applyAlignment="1">
      <alignment horizontal="center" vertical="center" shrinkToFit="1"/>
    </xf>
    <xf numFmtId="181" fontId="13" fillId="4" borderId="39" xfId="1" applyNumberFormat="1" applyFont="1" applyFill="1" applyBorder="1" applyAlignment="1">
      <alignment horizontal="center" vertical="center" shrinkToFit="1"/>
    </xf>
    <xf numFmtId="182" fontId="13" fillId="4" borderId="39" xfId="1" applyNumberFormat="1" applyFont="1" applyFill="1" applyBorder="1" applyAlignment="1">
      <alignment horizontal="center" vertical="center" shrinkToFit="1"/>
    </xf>
    <xf numFmtId="0" fontId="19" fillId="0" borderId="39" xfId="0" applyNumberFormat="1" applyFont="1" applyFill="1" applyBorder="1" applyAlignment="1">
      <alignment horizontal="center" vertical="center" shrinkToFit="1"/>
    </xf>
    <xf numFmtId="0" fontId="19" fillId="5" borderId="39" xfId="0" applyNumberFormat="1" applyFont="1" applyFill="1" applyBorder="1" applyAlignment="1">
      <alignment horizontal="center" vertical="center" shrinkToFit="1"/>
    </xf>
    <xf numFmtId="0" fontId="20" fillId="0" borderId="39" xfId="0" applyNumberFormat="1" applyFont="1" applyFill="1" applyBorder="1" applyAlignment="1">
      <alignment horizontal="center" vertical="center" shrinkToFit="1"/>
    </xf>
    <xf numFmtId="14" fontId="20" fillId="0" borderId="39" xfId="0" applyNumberFormat="1" applyFont="1" applyFill="1" applyBorder="1" applyAlignment="1">
      <alignment horizontal="center" vertical="center" shrinkToFit="1"/>
    </xf>
    <xf numFmtId="183" fontId="20" fillId="0" borderId="39" xfId="0" applyNumberFormat="1" applyFont="1" applyFill="1" applyBorder="1" applyAlignment="1">
      <alignment horizontal="center" vertical="center" shrinkToFit="1"/>
    </xf>
    <xf numFmtId="180" fontId="20" fillId="0" borderId="39" xfId="2" applyNumberFormat="1" applyFont="1" applyFill="1" applyBorder="1" applyAlignment="1">
      <alignment horizontal="center" vertical="center" shrinkToFit="1"/>
    </xf>
    <xf numFmtId="0" fontId="20" fillId="0" borderId="39" xfId="2" applyNumberFormat="1" applyFont="1" applyFill="1" applyBorder="1" applyAlignment="1">
      <alignment horizontal="center" vertical="center" shrinkToFit="1"/>
    </xf>
    <xf numFmtId="0" fontId="20" fillId="0" borderId="39" xfId="0" applyNumberFormat="1" applyFont="1" applyFill="1" applyBorder="1" applyAlignment="1">
      <alignment horizontal="left" vertical="center" shrinkToFit="1"/>
    </xf>
    <xf numFmtId="184" fontId="20" fillId="0" borderId="39" xfId="0" applyNumberFormat="1" applyFont="1" applyFill="1" applyBorder="1" applyAlignment="1">
      <alignment horizontal="center" vertical="center" shrinkToFit="1"/>
    </xf>
    <xf numFmtId="185" fontId="20" fillId="0" borderId="39" xfId="0" applyNumberFormat="1" applyFont="1" applyFill="1" applyBorder="1" applyAlignment="1">
      <alignment horizontal="center" vertical="center" shrinkToFit="1"/>
    </xf>
    <xf numFmtId="0" fontId="21" fillId="0" borderId="39" xfId="0" applyNumberFormat="1" applyFont="1" applyFill="1" applyBorder="1" applyAlignment="1">
      <alignment horizontal="center" vertical="center" shrinkToFit="1"/>
    </xf>
    <xf numFmtId="0" fontId="21" fillId="6" borderId="39" xfId="0" applyNumberFormat="1" applyFont="1" applyFill="1" applyBorder="1" applyAlignment="1">
      <alignment horizontal="center" vertical="center" shrinkToFit="1"/>
    </xf>
    <xf numFmtId="14" fontId="21" fillId="0" borderId="39" xfId="0" applyNumberFormat="1" applyFont="1" applyFill="1" applyBorder="1" applyAlignment="1">
      <alignment horizontal="center" vertical="center" shrinkToFit="1"/>
    </xf>
    <xf numFmtId="183" fontId="21" fillId="0" borderId="39" xfId="0" applyNumberFormat="1" applyFont="1" applyFill="1" applyBorder="1" applyAlignment="1">
      <alignment horizontal="center" vertical="center" shrinkToFit="1"/>
    </xf>
    <xf numFmtId="180" fontId="22" fillId="0" borderId="39" xfId="2" applyNumberFormat="1" applyFont="1" applyFill="1" applyBorder="1" applyAlignment="1">
      <alignment horizontal="center" vertical="center" shrinkToFit="1"/>
    </xf>
    <xf numFmtId="0" fontId="22" fillId="0" borderId="39" xfId="2" applyNumberFormat="1" applyFont="1" applyFill="1" applyBorder="1" applyAlignment="1">
      <alignment horizontal="center" vertical="center" shrinkToFit="1"/>
    </xf>
    <xf numFmtId="0" fontId="22" fillId="0" borderId="39" xfId="0" applyNumberFormat="1" applyFont="1" applyFill="1" applyBorder="1" applyAlignment="1">
      <alignment horizontal="left" vertical="center" shrinkToFit="1"/>
    </xf>
    <xf numFmtId="184" fontId="22" fillId="0" borderId="39" xfId="0" applyNumberFormat="1" applyFont="1" applyFill="1" applyBorder="1" applyAlignment="1">
      <alignment horizontal="center" vertical="center" shrinkToFit="1"/>
    </xf>
    <xf numFmtId="185" fontId="22" fillId="0" borderId="39" xfId="0" applyNumberFormat="1" applyFont="1" applyFill="1" applyBorder="1" applyAlignment="1">
      <alignment horizontal="center" vertical="center" shrinkToFit="1"/>
    </xf>
    <xf numFmtId="14" fontId="21" fillId="7" borderId="39" xfId="0" applyNumberFormat="1" applyFont="1" applyFill="1" applyBorder="1" applyAlignment="1">
      <alignment horizontal="center" vertical="center" shrinkToFit="1"/>
    </xf>
    <xf numFmtId="183" fontId="21" fillId="7" borderId="39" xfId="0" applyNumberFormat="1" applyFont="1" applyFill="1" applyBorder="1" applyAlignment="1">
      <alignment horizontal="center" vertical="center" shrinkToFit="1"/>
    </xf>
    <xf numFmtId="180" fontId="22" fillId="7" borderId="39" xfId="2" applyNumberFormat="1" applyFont="1" applyFill="1" applyBorder="1" applyAlignment="1">
      <alignment horizontal="center" vertical="center" shrinkToFit="1"/>
    </xf>
    <xf numFmtId="185" fontId="22" fillId="7" borderId="39" xfId="0" applyNumberFormat="1" applyFont="1" applyFill="1" applyBorder="1" applyAlignment="1">
      <alignment horizontal="center" vertical="center" shrinkToFit="1"/>
    </xf>
    <xf numFmtId="14" fontId="19" fillId="0" borderId="39" xfId="0" applyNumberFormat="1" applyFont="1" applyFill="1" applyBorder="1" applyAlignment="1">
      <alignment horizontal="center" vertical="center" shrinkToFit="1"/>
    </xf>
    <xf numFmtId="183" fontId="19" fillId="0" borderId="39" xfId="0" applyNumberFormat="1" applyFont="1" applyFill="1" applyBorder="1" applyAlignment="1">
      <alignment horizontal="center" vertical="center" shrinkToFit="1"/>
    </xf>
    <xf numFmtId="180" fontId="19" fillId="0" borderId="39" xfId="2" applyNumberFormat="1" applyFont="1" applyFill="1" applyBorder="1" applyAlignment="1">
      <alignment horizontal="center" vertical="center" shrinkToFit="1"/>
    </xf>
    <xf numFmtId="0" fontId="19" fillId="0" borderId="39" xfId="2" applyNumberFormat="1" applyFont="1" applyFill="1" applyBorder="1" applyAlignment="1">
      <alignment horizontal="center" vertical="center" shrinkToFit="1"/>
    </xf>
    <xf numFmtId="0" fontId="19" fillId="0" borderId="39" xfId="0" applyNumberFormat="1" applyFont="1" applyFill="1" applyBorder="1" applyAlignment="1">
      <alignment horizontal="left" vertical="center" shrinkToFit="1"/>
    </xf>
    <xf numFmtId="184" fontId="19" fillId="0" borderId="39" xfId="0" applyNumberFormat="1" applyFont="1" applyFill="1" applyBorder="1" applyAlignment="1">
      <alignment horizontal="center" vertical="center" shrinkToFit="1"/>
    </xf>
    <xf numFmtId="185" fontId="19" fillId="0" borderId="39" xfId="0" applyNumberFormat="1" applyFont="1" applyFill="1" applyBorder="1" applyAlignment="1">
      <alignment horizontal="center" vertical="center" shrinkToFit="1"/>
    </xf>
    <xf numFmtId="180" fontId="21" fillId="0" borderId="39" xfId="2" applyNumberFormat="1" applyFont="1" applyFill="1" applyBorder="1" applyAlignment="1">
      <alignment horizontal="center" vertical="center" shrinkToFit="1"/>
    </xf>
    <xf numFmtId="0" fontId="21" fillId="0" borderId="39" xfId="2" applyNumberFormat="1" applyFont="1" applyFill="1" applyBorder="1" applyAlignment="1">
      <alignment horizontal="center" vertical="center" shrinkToFit="1"/>
    </xf>
    <xf numFmtId="0" fontId="21" fillId="0" borderId="39" xfId="0" applyNumberFormat="1" applyFont="1" applyFill="1" applyBorder="1" applyAlignment="1">
      <alignment horizontal="left" vertical="center" shrinkToFit="1"/>
    </xf>
    <xf numFmtId="184" fontId="21" fillId="0" borderId="39" xfId="0" applyNumberFormat="1" applyFont="1" applyFill="1" applyBorder="1" applyAlignment="1">
      <alignment horizontal="center" vertical="center" shrinkToFit="1"/>
    </xf>
    <xf numFmtId="185" fontId="21" fillId="0" borderId="39" xfId="0" applyNumberFormat="1" applyFont="1" applyFill="1" applyBorder="1" applyAlignment="1">
      <alignment horizontal="center" vertical="center" shrinkToFit="1"/>
    </xf>
    <xf numFmtId="0" fontId="19" fillId="8" borderId="39" xfId="0" applyNumberFormat="1" applyFont="1" applyFill="1" applyBorder="1" applyAlignment="1">
      <alignment horizontal="center" vertical="center" shrinkToFit="1"/>
    </xf>
    <xf numFmtId="0" fontId="13" fillId="0" borderId="39" xfId="0" applyNumberFormat="1" applyFont="1" applyFill="1" applyBorder="1" applyAlignment="1">
      <alignment horizontal="center" vertical="center" shrinkToFit="1"/>
    </xf>
    <xf numFmtId="0" fontId="13" fillId="6" borderId="39" xfId="0" applyNumberFormat="1" applyFont="1" applyFill="1" applyBorder="1" applyAlignment="1">
      <alignment horizontal="center" vertical="center" shrinkToFit="1"/>
    </xf>
    <xf numFmtId="0" fontId="13" fillId="8" borderId="39" xfId="0" applyNumberFormat="1" applyFont="1" applyFill="1" applyBorder="1" applyAlignment="1">
      <alignment horizontal="center" vertical="center" shrinkToFit="1"/>
    </xf>
    <xf numFmtId="0" fontId="23" fillId="0" borderId="39" xfId="0" applyNumberFormat="1" applyFont="1" applyFill="1" applyBorder="1" applyAlignment="1">
      <alignment horizontal="left" vertical="center"/>
    </xf>
    <xf numFmtId="0" fontId="22" fillId="0" borderId="39" xfId="0" applyNumberFormat="1" applyFont="1" applyFill="1" applyBorder="1" applyAlignment="1">
      <alignment horizontal="center" vertical="center" shrinkToFit="1"/>
    </xf>
    <xf numFmtId="14" fontId="22" fillId="0" borderId="39" xfId="0" applyNumberFormat="1" applyFont="1" applyFill="1" applyBorder="1" applyAlignment="1">
      <alignment horizontal="center" vertical="center" shrinkToFit="1"/>
    </xf>
    <xf numFmtId="183" fontId="22" fillId="0" borderId="39" xfId="0" applyNumberFormat="1" applyFont="1" applyFill="1" applyBorder="1" applyAlignment="1">
      <alignment horizontal="center" vertical="center" shrinkToFit="1"/>
    </xf>
    <xf numFmtId="0" fontId="22" fillId="7" borderId="39" xfId="0" applyNumberFormat="1" applyFont="1" applyFill="1" applyBorder="1" applyAlignment="1">
      <alignment horizontal="center" vertical="center" shrinkToFit="1"/>
    </xf>
    <xf numFmtId="0" fontId="19" fillId="6" borderId="39" xfId="0" applyNumberFormat="1" applyFont="1" applyFill="1" applyBorder="1" applyAlignment="1">
      <alignment horizontal="center" vertical="center" shrinkToFit="1"/>
    </xf>
    <xf numFmtId="0" fontId="22" fillId="6" borderId="39" xfId="0" applyNumberFormat="1" applyFont="1" applyFill="1" applyBorder="1" applyAlignment="1">
      <alignment horizontal="center" vertical="center" shrinkToFit="1"/>
    </xf>
    <xf numFmtId="14" fontId="22" fillId="6" borderId="39" xfId="0" applyNumberFormat="1" applyFont="1" applyFill="1" applyBorder="1" applyAlignment="1">
      <alignment horizontal="center" vertical="center" shrinkToFit="1"/>
    </xf>
    <xf numFmtId="183" fontId="22" fillId="6" borderId="39" xfId="0" applyNumberFormat="1" applyFont="1" applyFill="1" applyBorder="1" applyAlignment="1">
      <alignment horizontal="center" vertical="center" shrinkToFit="1"/>
    </xf>
    <xf numFmtId="180" fontId="22" fillId="6" borderId="39" xfId="2" applyNumberFormat="1" applyFont="1" applyFill="1" applyBorder="1" applyAlignment="1">
      <alignment horizontal="center" vertical="center" shrinkToFit="1"/>
    </xf>
    <xf numFmtId="0" fontId="22" fillId="6" borderId="39" xfId="2" applyNumberFormat="1" applyFont="1" applyFill="1" applyBorder="1" applyAlignment="1">
      <alignment horizontal="center" vertical="center" shrinkToFit="1"/>
    </xf>
    <xf numFmtId="0" fontId="22" fillId="6" borderId="39" xfId="0" applyNumberFormat="1" applyFont="1" applyFill="1" applyBorder="1" applyAlignment="1">
      <alignment horizontal="left" vertical="center" shrinkToFit="1"/>
    </xf>
    <xf numFmtId="184" fontId="22" fillId="6" borderId="39" xfId="0" applyNumberFormat="1" applyFont="1" applyFill="1" applyBorder="1" applyAlignment="1">
      <alignment horizontal="center" vertical="center" shrinkToFit="1"/>
    </xf>
    <xf numFmtId="185" fontId="22" fillId="6" borderId="39" xfId="0" applyNumberFormat="1" applyFont="1" applyFill="1" applyBorder="1" applyAlignment="1">
      <alignment horizontal="center" vertical="center" shrinkToFit="1"/>
    </xf>
    <xf numFmtId="0" fontId="22" fillId="9" borderId="39" xfId="0" applyNumberFormat="1" applyFont="1" applyFill="1" applyBorder="1" applyAlignment="1">
      <alignment horizontal="center" vertical="center" shrinkToFit="1"/>
    </xf>
    <xf numFmtId="0" fontId="22" fillId="10" borderId="39" xfId="0" applyNumberFormat="1" applyFont="1" applyFill="1" applyBorder="1" applyAlignment="1">
      <alignment horizontal="center" vertical="center" shrinkToFit="1"/>
    </xf>
    <xf numFmtId="14" fontId="22" fillId="9" borderId="39" xfId="0" applyNumberFormat="1" applyFont="1" applyFill="1" applyBorder="1" applyAlignment="1">
      <alignment horizontal="center" vertical="center" shrinkToFit="1"/>
    </xf>
    <xf numFmtId="183" fontId="22" fillId="9" borderId="39" xfId="0" applyNumberFormat="1" applyFont="1" applyFill="1" applyBorder="1" applyAlignment="1">
      <alignment horizontal="center" vertical="center" shrinkToFit="1"/>
    </xf>
    <xf numFmtId="180" fontId="22" fillId="9" borderId="39" xfId="2" applyNumberFormat="1" applyFont="1" applyFill="1" applyBorder="1" applyAlignment="1">
      <alignment horizontal="center" vertical="center" shrinkToFit="1"/>
    </xf>
    <xf numFmtId="0" fontId="22" fillId="9" borderId="39" xfId="2" applyNumberFormat="1" applyFont="1" applyFill="1" applyBorder="1" applyAlignment="1">
      <alignment horizontal="center" vertical="center" shrinkToFit="1"/>
    </xf>
    <xf numFmtId="0" fontId="22" fillId="9" borderId="39" xfId="0" applyNumberFormat="1" applyFont="1" applyFill="1" applyBorder="1" applyAlignment="1">
      <alignment horizontal="left" vertical="center" shrinkToFit="1"/>
    </xf>
    <xf numFmtId="184" fontId="22" fillId="9" borderId="39" xfId="0" applyNumberFormat="1" applyFont="1" applyFill="1" applyBorder="1" applyAlignment="1">
      <alignment horizontal="center" vertical="center" shrinkToFit="1"/>
    </xf>
    <xf numFmtId="185" fontId="22" fillId="9" borderId="39" xfId="0" applyNumberFormat="1" applyFont="1" applyFill="1" applyBorder="1" applyAlignment="1">
      <alignment horizontal="center" vertical="center" shrinkToFit="1"/>
    </xf>
    <xf numFmtId="0" fontId="22" fillId="0" borderId="39" xfId="3" applyNumberFormat="1" applyFont="1" applyFill="1" applyBorder="1" applyAlignment="1">
      <alignment horizontal="left" vertical="center" shrinkToFit="1"/>
    </xf>
    <xf numFmtId="0" fontId="21" fillId="0" borderId="39" xfId="3" applyNumberFormat="1" applyFont="1" applyFill="1" applyBorder="1" applyAlignment="1">
      <alignment horizontal="left" vertical="center" shrinkToFit="1"/>
    </xf>
    <xf numFmtId="0" fontId="21" fillId="0" borderId="39" xfId="0" applyNumberFormat="1" applyFont="1" applyFill="1" applyBorder="1" applyAlignment="1">
      <alignment vertical="center" shrinkToFit="1"/>
    </xf>
    <xf numFmtId="0" fontId="24" fillId="0" borderId="39" xfId="0" applyNumberFormat="1" applyFont="1" applyFill="1" applyBorder="1" applyAlignment="1">
      <alignment vertical="center" shrinkToFit="1"/>
    </xf>
    <xf numFmtId="185" fontId="20" fillId="0" borderId="39" xfId="0" applyNumberFormat="1" applyFont="1" applyFill="1" applyBorder="1" applyAlignment="1">
      <alignment horizontal="center" vertical="center" wrapText="1" shrinkToFit="1"/>
    </xf>
    <xf numFmtId="0" fontId="20" fillId="0" borderId="39" xfId="0" applyFont="1" applyFill="1" applyBorder="1" applyAlignment="1">
      <alignment horizontal="left" vertical="center"/>
    </xf>
    <xf numFmtId="180" fontId="20" fillId="6" borderId="39" xfId="2" applyNumberFormat="1" applyFont="1" applyFill="1" applyBorder="1" applyAlignment="1">
      <alignment horizontal="center" vertical="center" shrinkToFit="1"/>
    </xf>
    <xf numFmtId="0" fontId="22" fillId="0" borderId="39" xfId="0" applyNumberFormat="1" applyFont="1" applyFill="1" applyBorder="1" applyAlignment="1" applyProtection="1">
      <alignment horizontal="left" vertical="center" shrinkToFit="1"/>
    </xf>
    <xf numFmtId="0" fontId="20" fillId="6" borderId="39" xfId="2" applyNumberFormat="1" applyFont="1" applyFill="1" applyBorder="1" applyAlignment="1">
      <alignment horizontal="center" vertical="center" shrinkToFit="1"/>
    </xf>
    <xf numFmtId="0" fontId="19" fillId="0" borderId="39" xfId="0" applyNumberFormat="1" applyFont="1" applyFill="1" applyBorder="1" applyAlignment="1" applyProtection="1">
      <alignment horizontal="left" vertical="center" shrinkToFit="1"/>
    </xf>
    <xf numFmtId="0" fontId="21" fillId="0" borderId="39" xfId="0" applyNumberFormat="1" applyFont="1" applyFill="1" applyBorder="1" applyAlignment="1" applyProtection="1">
      <alignment horizontal="center" vertical="center" wrapText="1" shrinkToFit="1"/>
    </xf>
    <xf numFmtId="14" fontId="21" fillId="0" borderId="39" xfId="0" applyNumberFormat="1" applyFont="1" applyFill="1" applyBorder="1" applyAlignment="1" applyProtection="1">
      <alignment horizontal="center" vertical="center" wrapText="1" shrinkToFit="1"/>
    </xf>
    <xf numFmtId="183" fontId="21" fillId="0" borderId="39" xfId="0" applyNumberFormat="1" applyFont="1" applyFill="1" applyBorder="1" applyAlignment="1" applyProtection="1">
      <alignment horizontal="center" vertical="center" wrapText="1" shrinkToFit="1"/>
    </xf>
    <xf numFmtId="180" fontId="21" fillId="0" borderId="39" xfId="2" applyNumberFormat="1" applyFont="1" applyFill="1" applyBorder="1" applyAlignment="1" applyProtection="1">
      <alignment horizontal="center" vertical="center" wrapText="1" shrinkToFit="1"/>
    </xf>
    <xf numFmtId="0" fontId="21" fillId="0" borderId="39" xfId="2" applyNumberFormat="1" applyFont="1" applyFill="1" applyBorder="1" applyAlignment="1" applyProtection="1">
      <alignment horizontal="center" vertical="center" wrapText="1" shrinkToFit="1"/>
    </xf>
    <xf numFmtId="0" fontId="21" fillId="0" borderId="39" xfId="0" applyNumberFormat="1" applyFont="1" applyFill="1" applyBorder="1" applyAlignment="1" applyProtection="1">
      <alignment horizontal="left" vertical="center" wrapText="1" shrinkToFit="1"/>
    </xf>
    <xf numFmtId="184" fontId="21" fillId="0" borderId="39" xfId="0" applyNumberFormat="1" applyFont="1" applyFill="1" applyBorder="1" applyAlignment="1" applyProtection="1">
      <alignment horizontal="center" vertical="center" wrapText="1" shrinkToFit="1"/>
    </xf>
    <xf numFmtId="185" fontId="21" fillId="0" borderId="39" xfId="0" applyNumberFormat="1" applyFont="1" applyFill="1" applyBorder="1" applyAlignment="1" applyProtection="1">
      <alignment horizontal="center" vertical="center" wrapText="1" shrinkToFit="1"/>
    </xf>
    <xf numFmtId="184" fontId="25" fillId="0" borderId="39" xfId="0" applyNumberFormat="1" applyFont="1" applyFill="1" applyBorder="1" applyAlignment="1">
      <alignment horizontal="center" vertical="center" shrinkToFit="1"/>
    </xf>
    <xf numFmtId="0" fontId="19" fillId="0" borderId="39" xfId="0" applyNumberFormat="1" applyFont="1" applyFill="1" applyBorder="1" applyAlignment="1">
      <alignment horizontal="left" vertical="center" wrapText="1" shrinkToFit="1"/>
    </xf>
    <xf numFmtId="14" fontId="21" fillId="6" borderId="39" xfId="0" applyNumberFormat="1" applyFont="1" applyFill="1" applyBorder="1" applyAlignment="1">
      <alignment horizontal="center" vertical="center" shrinkToFit="1"/>
    </xf>
    <xf numFmtId="183" fontId="21" fillId="6" borderId="39" xfId="0" applyNumberFormat="1" applyFont="1" applyFill="1" applyBorder="1" applyAlignment="1">
      <alignment horizontal="center" vertical="center" shrinkToFit="1"/>
    </xf>
    <xf numFmtId="180" fontId="21" fillId="6" borderId="39" xfId="2" applyNumberFormat="1" applyFont="1" applyFill="1" applyBorder="1" applyAlignment="1">
      <alignment horizontal="center" vertical="center" shrinkToFit="1"/>
    </xf>
    <xf numFmtId="0" fontId="21" fillId="6" borderId="39" xfId="2" applyNumberFormat="1" applyFont="1" applyFill="1" applyBorder="1" applyAlignment="1">
      <alignment horizontal="center" vertical="center" shrinkToFit="1"/>
    </xf>
    <xf numFmtId="0" fontId="21" fillId="6" borderId="39" xfId="0" applyNumberFormat="1" applyFont="1" applyFill="1" applyBorder="1" applyAlignment="1">
      <alignment horizontal="left" vertical="center" shrinkToFit="1"/>
    </xf>
    <xf numFmtId="184" fontId="21" fillId="6" borderId="39" xfId="0" applyNumberFormat="1" applyFont="1" applyFill="1" applyBorder="1" applyAlignment="1">
      <alignment horizontal="center" vertical="center" shrinkToFit="1"/>
    </xf>
    <xf numFmtId="185" fontId="21" fillId="6" borderId="39" xfId="0" applyNumberFormat="1" applyFont="1" applyFill="1" applyBorder="1" applyAlignment="1">
      <alignment horizontal="center" vertical="center" shrinkToFit="1"/>
    </xf>
    <xf numFmtId="186" fontId="8" fillId="0" borderId="12" xfId="0" applyNumberFormat="1" applyFont="1" applyBorder="1" applyAlignment="1">
      <alignment horizontal="right" vertical="center"/>
    </xf>
    <xf numFmtId="41" fontId="34" fillId="0" borderId="0" xfId="0" applyNumberFormat="1" applyFont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41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179" fontId="0" fillId="0" borderId="41" xfId="0" applyNumberFormat="1" applyBorder="1" applyAlignment="1">
      <alignment horizontal="center" vertical="center" wrapText="1"/>
    </xf>
    <xf numFmtId="178" fontId="0" fillId="0" borderId="41" xfId="0" applyNumberFormat="1" applyBorder="1" applyAlignment="1">
      <alignment horizontal="center" vertical="center" wrapText="1"/>
    </xf>
    <xf numFmtId="41" fontId="11" fillId="3" borderId="41" xfId="0" applyNumberFormat="1" applyFont="1" applyFill="1" applyBorder="1" applyAlignment="1">
      <alignment horizontal="center" vertical="center" wrapText="1"/>
    </xf>
    <xf numFmtId="178" fontId="0" fillId="0" borderId="42" xfId="0" applyNumberForma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41" fontId="0" fillId="0" borderId="44" xfId="0" applyNumberForma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79" fontId="0" fillId="0" borderId="44" xfId="0" applyNumberFormat="1" applyBorder="1" applyAlignment="1">
      <alignment horizontal="center" vertical="center" wrapText="1"/>
    </xf>
    <xf numFmtId="178" fontId="0" fillId="0" borderId="44" xfId="0" applyNumberFormat="1" applyBorder="1" applyAlignment="1">
      <alignment horizontal="center" vertical="center" wrapText="1"/>
    </xf>
    <xf numFmtId="41" fontId="11" fillId="3" borderId="44" xfId="0" applyNumberFormat="1" applyFont="1" applyFill="1" applyBorder="1" applyAlignment="1">
      <alignment horizontal="center" vertical="center" wrapText="1"/>
    </xf>
    <xf numFmtId="178" fontId="0" fillId="0" borderId="45" xfId="0" applyNumberFormat="1" applyBorder="1" applyAlignment="1">
      <alignment horizontal="center" vertical="center" wrapText="1"/>
    </xf>
    <xf numFmtId="0" fontId="0" fillId="11" borderId="28" xfId="0" applyFill="1" applyBorder="1" applyAlignment="1">
      <alignment horizontal="center" vertical="center"/>
    </xf>
    <xf numFmtId="41" fontId="0" fillId="11" borderId="29" xfId="0" applyNumberFormat="1" applyFill="1" applyBorder="1" applyAlignment="1">
      <alignment horizontal="center" vertical="center" wrapText="1"/>
    </xf>
    <xf numFmtId="0" fontId="0" fillId="11" borderId="29" xfId="0" applyFill="1" applyBorder="1" applyAlignment="1">
      <alignment horizontal="center" vertical="center" wrapText="1"/>
    </xf>
    <xf numFmtId="179" fontId="0" fillId="11" borderId="29" xfId="0" applyNumberFormat="1" applyFill="1" applyBorder="1" applyAlignment="1">
      <alignment horizontal="center" vertical="center" wrapText="1"/>
    </xf>
    <xf numFmtId="178" fontId="0" fillId="11" borderId="29" xfId="0" applyNumberFormat="1" applyFill="1" applyBorder="1" applyAlignment="1">
      <alignment horizontal="center" vertical="center" wrapText="1"/>
    </xf>
    <xf numFmtId="41" fontId="11" fillId="11" borderId="29" xfId="0" applyNumberFormat="1" applyFont="1" applyFill="1" applyBorder="1" applyAlignment="1">
      <alignment horizontal="center" vertical="center" wrapText="1"/>
    </xf>
    <xf numFmtId="178" fontId="0" fillId="11" borderId="30" xfId="0" applyNumberFormat="1" applyFill="1" applyBorder="1" applyAlignment="1">
      <alignment horizontal="center" vertical="center" wrapText="1"/>
    </xf>
    <xf numFmtId="0" fontId="0" fillId="11" borderId="31" xfId="0" applyFill="1" applyBorder="1" applyAlignment="1">
      <alignment horizontal="center" vertical="center"/>
    </xf>
    <xf numFmtId="41" fontId="0" fillId="11" borderId="32" xfId="0" applyNumberFormat="1" applyFill="1" applyBorder="1" applyAlignment="1">
      <alignment horizontal="center" vertical="center" wrapText="1"/>
    </xf>
    <xf numFmtId="0" fontId="0" fillId="11" borderId="32" xfId="0" applyFill="1" applyBorder="1" applyAlignment="1">
      <alignment horizontal="center" vertical="center" wrapText="1"/>
    </xf>
    <xf numFmtId="179" fontId="0" fillId="11" borderId="32" xfId="0" applyNumberFormat="1" applyFill="1" applyBorder="1" applyAlignment="1">
      <alignment horizontal="center" vertical="center" wrapText="1"/>
    </xf>
    <xf numFmtId="178" fontId="0" fillId="11" borderId="32" xfId="0" applyNumberFormat="1" applyFill="1" applyBorder="1" applyAlignment="1">
      <alignment horizontal="center" vertical="center" wrapText="1"/>
    </xf>
    <xf numFmtId="41" fontId="11" fillId="11" borderId="32" xfId="0" applyNumberFormat="1" applyFont="1" applyFill="1" applyBorder="1" applyAlignment="1">
      <alignment horizontal="center" vertical="center" wrapText="1"/>
    </xf>
    <xf numFmtId="178" fontId="0" fillId="11" borderId="33" xfId="0" applyNumberFormat="1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/>
    </xf>
    <xf numFmtId="41" fontId="0" fillId="11" borderId="35" xfId="0" applyNumberFormat="1" applyFill="1" applyBorder="1" applyAlignment="1">
      <alignment horizontal="center" vertical="center" wrapText="1"/>
    </xf>
    <xf numFmtId="179" fontId="0" fillId="11" borderId="35" xfId="0" applyNumberFormat="1" applyFill="1" applyBorder="1" applyAlignment="1">
      <alignment horizontal="center" vertical="center" wrapText="1"/>
    </xf>
    <xf numFmtId="178" fontId="0" fillId="11" borderId="35" xfId="0" applyNumberFormat="1" applyFill="1" applyBorder="1" applyAlignment="1">
      <alignment horizontal="center" vertical="center" wrapText="1"/>
    </xf>
    <xf numFmtId="41" fontId="11" fillId="11" borderId="35" xfId="0" applyNumberFormat="1" applyFont="1" applyFill="1" applyBorder="1" applyAlignment="1">
      <alignment horizontal="center" vertical="center" wrapText="1"/>
    </xf>
    <xf numFmtId="178" fontId="0" fillId="11" borderId="36" xfId="0" applyNumberFormat="1" applyFill="1" applyBorder="1" applyAlignment="1">
      <alignment horizontal="center" vertical="center" wrapText="1"/>
    </xf>
    <xf numFmtId="177" fontId="0" fillId="4" borderId="7" xfId="0" applyNumberFormat="1" applyFill="1" applyBorder="1" applyAlignment="1">
      <alignment horizontal="center" vertical="center" wrapText="1"/>
    </xf>
    <xf numFmtId="187" fontId="0" fillId="0" borderId="29" xfId="0" applyNumberFormat="1" applyBorder="1" applyAlignment="1">
      <alignment horizontal="center" vertical="center" wrapText="1"/>
    </xf>
    <xf numFmtId="187" fontId="0" fillId="0" borderId="32" xfId="0" applyNumberFormat="1" applyBorder="1" applyAlignment="1">
      <alignment horizontal="center" vertical="center" wrapText="1"/>
    </xf>
    <xf numFmtId="187" fontId="0" fillId="0" borderId="41" xfId="0" applyNumberFormat="1" applyBorder="1" applyAlignment="1">
      <alignment horizontal="center" vertical="center" wrapText="1"/>
    </xf>
    <xf numFmtId="187" fontId="0" fillId="11" borderId="29" xfId="0" applyNumberFormat="1" applyFill="1" applyBorder="1" applyAlignment="1">
      <alignment horizontal="center" vertical="center" wrapText="1"/>
    </xf>
    <xf numFmtId="187" fontId="0" fillId="11" borderId="32" xfId="0" applyNumberFormat="1" applyFill="1" applyBorder="1" applyAlignment="1">
      <alignment horizontal="center" vertical="center" wrapText="1"/>
    </xf>
    <xf numFmtId="187" fontId="0" fillId="11" borderId="35" xfId="0" applyNumberFormat="1" applyFill="1" applyBorder="1" applyAlignment="1">
      <alignment horizontal="center" vertical="center" wrapText="1"/>
    </xf>
    <xf numFmtId="187" fontId="0" fillId="0" borderId="44" xfId="0" applyNumberFormat="1" applyBorder="1" applyAlignment="1">
      <alignment horizontal="center" vertical="center" wrapText="1"/>
    </xf>
    <xf numFmtId="187" fontId="0" fillId="0" borderId="35" xfId="0" applyNumberFormat="1" applyBorder="1" applyAlignment="1">
      <alignment horizontal="center" vertical="center" wrapText="1"/>
    </xf>
    <xf numFmtId="177" fontId="0" fillId="11" borderId="35" xfId="0" applyNumberFormat="1" applyFill="1" applyBorder="1" applyAlignment="1">
      <alignment horizontal="center" vertical="center" wrapText="1"/>
    </xf>
    <xf numFmtId="41" fontId="11" fillId="5" borderId="4" xfId="0" applyNumberFormat="1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36" fillId="2" borderId="11" xfId="0" applyFont="1" applyFill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 wrapText="1"/>
    </xf>
    <xf numFmtId="0" fontId="36" fillId="2" borderId="20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5" fillId="0" borderId="0" xfId="0" applyFont="1" applyBorder="1">
      <alignment vertical="center"/>
    </xf>
    <xf numFmtId="186" fontId="3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176" fontId="37" fillId="0" borderId="12" xfId="0" applyNumberFormat="1" applyFont="1" applyBorder="1" applyAlignment="1">
      <alignment horizontal="center" vertical="center" wrapText="1"/>
    </xf>
    <xf numFmtId="3" fontId="38" fillId="0" borderId="12" xfId="0" applyNumberFormat="1" applyFont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41" fontId="0" fillId="12" borderId="32" xfId="0" applyNumberFormat="1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vertical="center" wrapText="1"/>
    </xf>
    <xf numFmtId="179" fontId="0" fillId="12" borderId="32" xfId="0" applyNumberFormat="1" applyFill="1" applyBorder="1" applyAlignment="1">
      <alignment horizontal="center" vertical="center" wrapText="1"/>
    </xf>
    <xf numFmtId="187" fontId="0" fillId="12" borderId="32" xfId="0" applyNumberFormat="1" applyFill="1" applyBorder="1" applyAlignment="1">
      <alignment horizontal="center" vertical="center" wrapText="1"/>
    </xf>
    <xf numFmtId="41" fontId="11" fillId="12" borderId="32" xfId="0" applyNumberFormat="1" applyFont="1" applyFill="1" applyBorder="1" applyAlignment="1">
      <alignment horizontal="center" vertical="center" wrapText="1"/>
    </xf>
    <xf numFmtId="178" fontId="0" fillId="12" borderId="32" xfId="0" applyNumberFormat="1" applyFill="1" applyBorder="1" applyAlignment="1">
      <alignment horizontal="center" vertical="center" wrapText="1"/>
    </xf>
    <xf numFmtId="178" fontId="0" fillId="12" borderId="33" xfId="0" applyNumberFormat="1" applyFill="1" applyBorder="1" applyAlignment="1">
      <alignment horizontal="center" vertical="center" wrapText="1"/>
    </xf>
    <xf numFmtId="187" fontId="34" fillId="0" borderId="0" xfId="0" applyNumberFormat="1" applyFont="1" applyAlignment="1">
      <alignment horizontal="center" vertical="center" wrapText="1"/>
    </xf>
    <xf numFmtId="187" fontId="0" fillId="0" borderId="0" xfId="0" applyNumberFormat="1" applyAlignment="1">
      <alignment vertical="center" wrapText="1"/>
    </xf>
    <xf numFmtId="0" fontId="0" fillId="0" borderId="46" xfId="0" applyBorder="1" applyAlignment="1">
      <alignment horizontal="center" vertical="center"/>
    </xf>
    <xf numFmtId="41" fontId="0" fillId="0" borderId="47" xfId="0" applyNumberForma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79" fontId="0" fillId="0" borderId="47" xfId="0" applyNumberFormat="1" applyBorder="1" applyAlignment="1">
      <alignment horizontal="center" vertical="center" wrapText="1"/>
    </xf>
    <xf numFmtId="187" fontId="0" fillId="0" borderId="47" xfId="0" applyNumberFormat="1" applyBorder="1" applyAlignment="1">
      <alignment horizontal="center" vertical="center" wrapText="1"/>
    </xf>
    <xf numFmtId="41" fontId="11" fillId="3" borderId="47" xfId="0" applyNumberFormat="1" applyFont="1" applyFill="1" applyBorder="1" applyAlignment="1">
      <alignment horizontal="center" vertical="center" wrapText="1"/>
    </xf>
    <xf numFmtId="178" fontId="0" fillId="0" borderId="47" xfId="0" applyNumberFormat="1" applyBorder="1" applyAlignment="1">
      <alignment horizontal="center" vertical="center" wrapText="1"/>
    </xf>
    <xf numFmtId="178" fontId="0" fillId="0" borderId="48" xfId="0" applyNumberFormat="1" applyBorder="1" applyAlignment="1">
      <alignment horizontal="center" vertical="center" wrapText="1"/>
    </xf>
    <xf numFmtId="0" fontId="0" fillId="12" borderId="28" xfId="0" applyFill="1" applyBorder="1" applyAlignment="1">
      <alignment horizontal="center" vertical="center"/>
    </xf>
    <xf numFmtId="41" fontId="0" fillId="12" borderId="29" xfId="0" applyNumberFormat="1" applyFill="1" applyBorder="1" applyAlignment="1">
      <alignment horizontal="center" vertical="center" wrapText="1"/>
    </xf>
    <xf numFmtId="0" fontId="0" fillId="12" borderId="29" xfId="0" applyFill="1" applyBorder="1" applyAlignment="1">
      <alignment horizontal="center" vertical="center" wrapText="1"/>
    </xf>
    <xf numFmtId="179" fontId="0" fillId="12" borderId="29" xfId="0" applyNumberFormat="1" applyFill="1" applyBorder="1" applyAlignment="1">
      <alignment horizontal="center" vertical="center" wrapText="1"/>
    </xf>
    <xf numFmtId="187" fontId="0" fillId="12" borderId="29" xfId="0" applyNumberFormat="1" applyFill="1" applyBorder="1" applyAlignment="1">
      <alignment horizontal="center" vertical="center" wrapText="1"/>
    </xf>
    <xf numFmtId="41" fontId="11" fillId="12" borderId="29" xfId="0" applyNumberFormat="1" applyFont="1" applyFill="1" applyBorder="1" applyAlignment="1">
      <alignment horizontal="center" vertical="center" wrapText="1"/>
    </xf>
    <xf numFmtId="178" fontId="0" fillId="12" borderId="29" xfId="0" applyNumberFormat="1" applyFill="1" applyBorder="1" applyAlignment="1">
      <alignment horizontal="center" vertical="center" wrapText="1"/>
    </xf>
    <xf numFmtId="178" fontId="0" fillId="12" borderId="30" xfId="0" applyNumberFormat="1" applyFill="1" applyBorder="1" applyAlignment="1">
      <alignment horizontal="center" vertical="center" wrapText="1"/>
    </xf>
    <xf numFmtId="0" fontId="0" fillId="12" borderId="34" xfId="0" applyFill="1" applyBorder="1" applyAlignment="1">
      <alignment horizontal="center" vertical="center"/>
    </xf>
    <xf numFmtId="41" fontId="0" fillId="12" borderId="35" xfId="0" applyNumberFormat="1" applyFill="1" applyBorder="1" applyAlignment="1">
      <alignment horizontal="center" vertical="center" wrapText="1"/>
    </xf>
    <xf numFmtId="177" fontId="0" fillId="12" borderId="35" xfId="0" applyNumberFormat="1" applyFill="1" applyBorder="1" applyAlignment="1">
      <alignment horizontal="center" vertical="center" wrapText="1"/>
    </xf>
    <xf numFmtId="187" fontId="0" fillId="12" borderId="35" xfId="0" applyNumberFormat="1" applyFill="1" applyBorder="1" applyAlignment="1">
      <alignment horizontal="center" vertical="center" wrapText="1"/>
    </xf>
    <xf numFmtId="41" fontId="11" fillId="12" borderId="35" xfId="0" applyNumberFormat="1" applyFont="1" applyFill="1" applyBorder="1" applyAlignment="1">
      <alignment horizontal="center" vertical="center" wrapText="1"/>
    </xf>
    <xf numFmtId="178" fontId="0" fillId="12" borderId="35" xfId="0" applyNumberFormat="1" applyFill="1" applyBorder="1" applyAlignment="1">
      <alignment horizontal="center" vertical="center" wrapText="1"/>
    </xf>
    <xf numFmtId="178" fontId="0" fillId="12" borderId="36" xfId="0" applyNumberFormat="1" applyFill="1" applyBorder="1" applyAlignment="1">
      <alignment horizontal="center" vertical="center" wrapText="1"/>
    </xf>
    <xf numFmtId="186" fontId="38" fillId="13" borderId="8" xfId="0" applyNumberFormat="1" applyFont="1" applyFill="1" applyBorder="1" applyAlignment="1">
      <alignment horizontal="right" vertical="center"/>
    </xf>
    <xf numFmtId="41" fontId="34" fillId="0" borderId="0" xfId="0" applyNumberFormat="1" applyFont="1" applyAlignment="1">
      <alignment horizontal="center" vertical="center" wrapText="1"/>
    </xf>
    <xf numFmtId="3" fontId="8" fillId="0" borderId="12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186" fontId="10" fillId="0" borderId="19" xfId="0" applyNumberFormat="1" applyFont="1" applyBorder="1" applyAlignment="1">
      <alignment horizontal="right" vertical="center"/>
    </xf>
    <xf numFmtId="178" fontId="11" fillId="5" borderId="50" xfId="0" applyNumberFormat="1" applyFont="1" applyFill="1" applyBorder="1" applyAlignment="1">
      <alignment horizontal="center" vertical="center" wrapText="1"/>
    </xf>
    <xf numFmtId="178" fontId="11" fillId="5" borderId="23" xfId="0" applyNumberFormat="1" applyFont="1" applyFill="1" applyBorder="1" applyAlignment="1">
      <alignment horizontal="center" vertical="center" wrapText="1"/>
    </xf>
    <xf numFmtId="178" fontId="11" fillId="5" borderId="5" xfId="0" applyNumberFormat="1" applyFont="1" applyFill="1" applyBorder="1" applyAlignment="1">
      <alignment horizontal="center" vertical="center" wrapText="1"/>
    </xf>
    <xf numFmtId="177" fontId="0" fillId="4" borderId="8" xfId="0" applyNumberFormat="1" applyFill="1" applyBorder="1" applyAlignment="1">
      <alignment horizontal="center" vertical="center" wrapText="1"/>
    </xf>
    <xf numFmtId="186" fontId="10" fillId="0" borderId="0" xfId="0" applyNumberFormat="1" applyFont="1" applyBorder="1" applyAlignment="1">
      <alignment horizontal="right" vertical="center"/>
    </xf>
    <xf numFmtId="41" fontId="40" fillId="15" borderId="39" xfId="0" applyNumberFormat="1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wrapText="1"/>
    </xf>
    <xf numFmtId="41" fontId="34" fillId="0" borderId="0" xfId="0" applyNumberFormat="1" applyFont="1" applyAlignment="1">
      <alignment horizontal="center" vertical="center" wrapText="1"/>
    </xf>
    <xf numFmtId="41" fontId="11" fillId="5" borderId="23" xfId="0" applyNumberFormat="1" applyFont="1" applyFill="1" applyBorder="1" applyAlignment="1">
      <alignment horizontal="center" vertical="center" wrapText="1"/>
    </xf>
    <xf numFmtId="188" fontId="11" fillId="5" borderId="22" xfId="0" applyNumberFormat="1" applyFont="1" applyFill="1" applyBorder="1" applyAlignment="1">
      <alignment horizontal="center" vertical="center" wrapText="1"/>
    </xf>
    <xf numFmtId="188" fontId="0" fillId="0" borderId="51" xfId="0" applyNumberFormat="1" applyBorder="1" applyAlignment="1">
      <alignment horizontal="center" vertical="center" wrapText="1"/>
    </xf>
    <xf numFmtId="188" fontId="0" fillId="0" borderId="52" xfId="0" applyNumberFormat="1" applyBorder="1" applyAlignment="1">
      <alignment horizontal="center" vertical="center" wrapText="1"/>
    </xf>
    <xf numFmtId="188" fontId="0" fillId="0" borderId="53" xfId="0" applyNumberFormat="1" applyBorder="1" applyAlignment="1">
      <alignment horizontal="center" vertical="center" wrapText="1"/>
    </xf>
    <xf numFmtId="188" fontId="0" fillId="11" borderId="51" xfId="0" applyNumberFormat="1" applyFill="1" applyBorder="1" applyAlignment="1">
      <alignment horizontal="center" vertical="center" wrapText="1"/>
    </xf>
    <xf numFmtId="188" fontId="0" fillId="11" borderId="52" xfId="0" applyNumberFormat="1" applyFill="1" applyBorder="1" applyAlignment="1">
      <alignment horizontal="center" vertical="center" wrapText="1"/>
    </xf>
    <xf numFmtId="188" fontId="0" fillId="11" borderId="54" xfId="0" applyNumberFormat="1" applyFill="1" applyBorder="1" applyAlignment="1">
      <alignment horizontal="center" vertical="center" wrapText="1"/>
    </xf>
    <xf numFmtId="188" fontId="0" fillId="0" borderId="55" xfId="0" applyNumberFormat="1" applyBorder="1" applyAlignment="1">
      <alignment horizontal="center" vertical="center" wrapText="1"/>
    </xf>
    <xf numFmtId="188" fontId="0" fillId="12" borderId="51" xfId="0" applyNumberFormat="1" applyFill="1" applyBorder="1" applyAlignment="1">
      <alignment horizontal="center" vertical="center" wrapText="1"/>
    </xf>
    <xf numFmtId="188" fontId="0" fillId="12" borderId="52" xfId="0" applyNumberFormat="1" applyFill="1" applyBorder="1" applyAlignment="1">
      <alignment horizontal="center" vertical="center" wrapText="1"/>
    </xf>
    <xf numFmtId="188" fontId="11" fillId="12" borderId="54" xfId="0" applyNumberFormat="1" applyFont="1" applyFill="1" applyBorder="1" applyAlignment="1">
      <alignment horizontal="center" vertical="center" wrapText="1"/>
    </xf>
    <xf numFmtId="188" fontId="0" fillId="0" borderId="56" xfId="0" applyNumberFormat="1" applyBorder="1" applyAlignment="1">
      <alignment horizontal="center" vertical="center" wrapText="1"/>
    </xf>
    <xf numFmtId="188" fontId="0" fillId="0" borderId="54" xfId="0" applyNumberFormat="1" applyBorder="1" applyAlignment="1">
      <alignment horizontal="center" vertical="center" wrapText="1"/>
    </xf>
    <xf numFmtId="41" fontId="11" fillId="5" borderId="39" xfId="0" applyNumberFormat="1" applyFont="1" applyFill="1" applyBorder="1" applyAlignment="1">
      <alignment horizontal="center" vertical="center" wrapText="1"/>
    </xf>
    <xf numFmtId="41" fontId="34" fillId="0" borderId="0" xfId="0" applyNumberFormat="1" applyFont="1" applyAlignment="1">
      <alignment horizontal="center" vertical="center" wrapText="1"/>
    </xf>
    <xf numFmtId="186" fontId="10" fillId="0" borderId="18" xfId="0" applyNumberFormat="1" applyFont="1" applyBorder="1" applyAlignment="1">
      <alignment horizontal="right" vertical="center"/>
    </xf>
    <xf numFmtId="0" fontId="37" fillId="0" borderId="57" xfId="0" applyFont="1" applyBorder="1" applyAlignment="1">
      <alignment horizontal="center" vertical="center" wrapText="1"/>
    </xf>
    <xf numFmtId="177" fontId="35" fillId="0" borderId="23" xfId="0" applyNumberFormat="1" applyFont="1" applyBorder="1">
      <alignment vertical="center"/>
    </xf>
    <xf numFmtId="3" fontId="8" fillId="0" borderId="23" xfId="0" applyNumberFormat="1" applyFont="1" applyBorder="1" applyAlignment="1">
      <alignment horizontal="right" vertical="center"/>
    </xf>
    <xf numFmtId="3" fontId="8" fillId="0" borderId="58" xfId="0" applyNumberFormat="1" applyFont="1" applyBorder="1" applyAlignment="1">
      <alignment horizontal="right" vertical="center"/>
    </xf>
    <xf numFmtId="0" fontId="37" fillId="0" borderId="3" xfId="0" applyFont="1" applyBorder="1" applyAlignment="1">
      <alignment horizontal="center" vertical="center" wrapText="1"/>
    </xf>
    <xf numFmtId="177" fontId="35" fillId="0" borderId="39" xfId="0" applyNumberFormat="1" applyFont="1" applyBorder="1">
      <alignment vertical="center"/>
    </xf>
    <xf numFmtId="186" fontId="8" fillId="0" borderId="39" xfId="0" applyNumberFormat="1" applyFont="1" applyBorder="1" applyAlignment="1">
      <alignment horizontal="right" vertical="center"/>
    </xf>
    <xf numFmtId="186" fontId="8" fillId="0" borderId="5" xfId="0" applyNumberFormat="1" applyFont="1" applyBorder="1" applyAlignment="1">
      <alignment horizontal="right" vertical="center"/>
    </xf>
    <xf numFmtId="186" fontId="38" fillId="0" borderId="39" xfId="0" applyNumberFormat="1" applyFont="1" applyBorder="1" applyAlignment="1">
      <alignment horizontal="right" vertical="center"/>
    </xf>
    <xf numFmtId="3" fontId="8" fillId="0" borderId="39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right" vertical="center"/>
    </xf>
    <xf numFmtId="0" fontId="37" fillId="0" borderId="6" xfId="0" applyFont="1" applyBorder="1" applyAlignment="1">
      <alignment horizontal="center" vertical="center" wrapText="1"/>
    </xf>
    <xf numFmtId="177" fontId="35" fillId="0" borderId="7" xfId="0" applyNumberFormat="1" applyFont="1" applyBorder="1">
      <alignment vertical="center"/>
    </xf>
    <xf numFmtId="186" fontId="38" fillId="0" borderId="7" xfId="0" applyNumberFormat="1" applyFont="1" applyBorder="1" applyAlignment="1">
      <alignment horizontal="right" vertical="center"/>
    </xf>
    <xf numFmtId="186" fontId="8" fillId="0" borderId="7" xfId="0" applyNumberFormat="1" applyFont="1" applyBorder="1" applyAlignment="1">
      <alignment horizontal="right" vertical="center"/>
    </xf>
    <xf numFmtId="186" fontId="8" fillId="0" borderId="8" xfId="0" applyNumberFormat="1" applyFont="1" applyBorder="1" applyAlignment="1">
      <alignment horizontal="right" vertical="center"/>
    </xf>
    <xf numFmtId="186" fontId="38" fillId="13" borderId="58" xfId="0" applyNumberFormat="1" applyFont="1" applyFill="1" applyBorder="1" applyAlignment="1">
      <alignment horizontal="right" vertical="center"/>
    </xf>
    <xf numFmtId="186" fontId="38" fillId="13" borderId="0" xfId="0" applyNumberFormat="1" applyFont="1" applyFill="1" applyBorder="1" applyAlignment="1">
      <alignment horizontal="right" vertical="center"/>
    </xf>
    <xf numFmtId="189" fontId="0" fillId="0" borderId="0" xfId="0" applyNumberFormat="1" applyAlignment="1">
      <alignment vertical="center" wrapText="1"/>
    </xf>
    <xf numFmtId="179" fontId="41" fillId="6" borderId="0" xfId="0" applyNumberFormat="1" applyFont="1" applyFill="1" applyAlignment="1">
      <alignment vertical="center" wrapText="1"/>
    </xf>
    <xf numFmtId="187" fontId="44" fillId="6" borderId="0" xfId="0" applyNumberFormat="1" applyFont="1" applyFill="1" applyAlignment="1">
      <alignment vertical="center" wrapText="1"/>
    </xf>
    <xf numFmtId="189" fontId="44" fillId="6" borderId="0" xfId="0" applyNumberFormat="1" applyFont="1" applyFill="1" applyAlignment="1">
      <alignment vertical="center" wrapText="1"/>
    </xf>
    <xf numFmtId="0" fontId="38" fillId="0" borderId="0" xfId="0" applyFont="1" applyAlignment="1"/>
    <xf numFmtId="0" fontId="49" fillId="2" borderId="9" xfId="0" applyFont="1" applyFill="1" applyBorder="1" applyAlignment="1">
      <alignment horizontal="center" vertical="center"/>
    </xf>
    <xf numFmtId="0" fontId="48" fillId="2" borderId="9" xfId="0" applyFont="1" applyFill="1" applyBorder="1" applyAlignment="1">
      <alignment horizontal="center" wrapText="1"/>
    </xf>
    <xf numFmtId="0" fontId="48" fillId="2" borderId="17" xfId="0" applyFont="1" applyFill="1" applyBorder="1" applyAlignment="1">
      <alignment horizontal="center" wrapText="1"/>
    </xf>
    <xf numFmtId="0" fontId="50" fillId="0" borderId="17" xfId="0" applyFont="1" applyBorder="1" applyAlignment="1">
      <alignment vertical="center" wrapText="1"/>
    </xf>
    <xf numFmtId="0" fontId="50" fillId="0" borderId="12" xfId="0" applyFont="1" applyBorder="1" applyAlignment="1">
      <alignment horizontal="left" vertical="center" wrapText="1"/>
    </xf>
    <xf numFmtId="3" fontId="13" fillId="0" borderId="12" xfId="0" applyNumberFormat="1" applyFont="1" applyBorder="1" applyAlignment="1">
      <alignment horizontal="right" vertical="center"/>
    </xf>
    <xf numFmtId="186" fontId="13" fillId="0" borderId="19" xfId="0" applyNumberFormat="1" applyFont="1" applyBorder="1" applyAlignment="1">
      <alignment horizontal="right" vertical="center"/>
    </xf>
    <xf numFmtId="0" fontId="50" fillId="0" borderId="21" xfId="0" applyFont="1" applyBorder="1" applyAlignment="1">
      <alignment vertical="center" wrapText="1"/>
    </xf>
    <xf numFmtId="0" fontId="50" fillId="0" borderId="19" xfId="0" applyFont="1" applyBorder="1" applyAlignment="1">
      <alignment vertical="center" wrapText="1"/>
    </xf>
    <xf numFmtId="3" fontId="52" fillId="0" borderId="12" xfId="0" applyNumberFormat="1" applyFont="1" applyBorder="1" applyAlignment="1">
      <alignment horizontal="right" vertical="center"/>
    </xf>
    <xf numFmtId="186" fontId="52" fillId="0" borderId="19" xfId="0" applyNumberFormat="1" applyFont="1" applyBorder="1" applyAlignment="1">
      <alignment horizontal="right" vertical="center"/>
    </xf>
    <xf numFmtId="0" fontId="43" fillId="0" borderId="0" xfId="0" applyFont="1">
      <alignment vertical="center"/>
    </xf>
    <xf numFmtId="3" fontId="53" fillId="0" borderId="0" xfId="0" applyNumberFormat="1" applyFont="1">
      <alignment vertical="center"/>
    </xf>
    <xf numFmtId="186" fontId="53" fillId="0" borderId="0" xfId="0" applyNumberFormat="1" applyFont="1">
      <alignment vertical="center"/>
    </xf>
    <xf numFmtId="177" fontId="43" fillId="0" borderId="0" xfId="0" applyNumberFormat="1" applyFont="1">
      <alignment vertical="center"/>
    </xf>
    <xf numFmtId="186" fontId="13" fillId="0" borderId="12" xfId="0" applyNumberFormat="1" applyFont="1" applyBorder="1" applyAlignment="1">
      <alignment horizontal="right" vertical="center"/>
    </xf>
    <xf numFmtId="0" fontId="48" fillId="2" borderId="9" xfId="0" applyFont="1" applyFill="1" applyBorder="1" applyAlignment="1">
      <alignment horizontal="center" vertical="top" wrapText="1"/>
    </xf>
    <xf numFmtId="0" fontId="48" fillId="2" borderId="17" xfId="0" applyFont="1" applyFill="1" applyBorder="1" applyAlignment="1">
      <alignment horizontal="center" vertical="top" wrapText="1"/>
    </xf>
    <xf numFmtId="0" fontId="49" fillId="2" borderId="20" xfId="0" applyFont="1" applyFill="1" applyBorder="1" applyAlignment="1">
      <alignment horizontal="center" vertical="center"/>
    </xf>
    <xf numFmtId="0" fontId="48" fillId="2" borderId="20" xfId="0" applyFont="1" applyFill="1" applyBorder="1" applyAlignment="1">
      <alignment horizontal="center" wrapText="1"/>
    </xf>
    <xf numFmtId="0" fontId="48" fillId="2" borderId="21" xfId="0" applyFont="1" applyFill="1" applyBorder="1" applyAlignment="1">
      <alignment horizontal="center" wrapText="1"/>
    </xf>
    <xf numFmtId="0" fontId="50" fillId="0" borderId="12" xfId="0" applyFont="1" applyBorder="1" applyAlignment="1">
      <alignment vertical="center" wrapText="1"/>
    </xf>
    <xf numFmtId="0" fontId="50" fillId="0" borderId="18" xfId="0" applyFont="1" applyBorder="1" applyAlignment="1">
      <alignment vertical="center" wrapText="1"/>
    </xf>
    <xf numFmtId="3" fontId="13" fillId="0" borderId="19" xfId="0" applyNumberFormat="1" applyFont="1" applyBorder="1" applyAlignment="1">
      <alignment horizontal="right" vertical="center"/>
    </xf>
    <xf numFmtId="0" fontId="50" fillId="0" borderId="13" xfId="0" applyFont="1" applyBorder="1" applyAlignment="1">
      <alignment vertical="center" wrapText="1"/>
    </xf>
    <xf numFmtId="0" fontId="50" fillId="0" borderId="16" xfId="0" applyFont="1" applyBorder="1" applyAlignment="1">
      <alignment vertical="center" wrapText="1"/>
    </xf>
    <xf numFmtId="3" fontId="52" fillId="0" borderId="19" xfId="0" applyNumberFormat="1" applyFont="1" applyBorder="1" applyAlignment="1">
      <alignment horizontal="right" vertical="center"/>
    </xf>
    <xf numFmtId="0" fontId="43" fillId="0" borderId="0" xfId="0" applyFont="1" applyAlignment="1"/>
    <xf numFmtId="41" fontId="53" fillId="6" borderId="0" xfId="0" applyNumberFormat="1" applyFont="1" applyFill="1" applyBorder="1" applyAlignment="1">
      <alignment horizontal="center" vertical="center"/>
    </xf>
    <xf numFmtId="0" fontId="53" fillId="6" borderId="0" xfId="0" applyFont="1" applyFill="1" applyBorder="1" applyAlignment="1">
      <alignment horizontal="center" vertical="center"/>
    </xf>
    <xf numFmtId="41" fontId="53" fillId="6" borderId="39" xfId="0" applyNumberFormat="1" applyFont="1" applyFill="1" applyBorder="1" applyAlignment="1">
      <alignment horizontal="center" vertical="center"/>
    </xf>
    <xf numFmtId="41" fontId="53" fillId="0" borderId="39" xfId="0" applyNumberFormat="1" applyFont="1" applyBorder="1" applyAlignment="1">
      <alignment horizontal="center" vertical="center"/>
    </xf>
    <xf numFmtId="41" fontId="53" fillId="0" borderId="0" xfId="0" applyNumberFormat="1" applyFont="1" applyBorder="1" applyAlignment="1">
      <alignment horizontal="center" vertical="center"/>
    </xf>
    <xf numFmtId="0" fontId="54" fillId="0" borderId="0" xfId="0" applyFont="1" applyAlignment="1"/>
    <xf numFmtId="0" fontId="48" fillId="2" borderId="9" xfId="0" applyFont="1" applyFill="1" applyBorder="1" applyAlignment="1">
      <alignment vertical="center" wrapText="1"/>
    </xf>
    <xf numFmtId="0" fontId="48" fillId="2" borderId="18" xfId="0" applyFont="1" applyFill="1" applyBorder="1" applyAlignment="1">
      <alignment vertical="center" wrapText="1"/>
    </xf>
    <xf numFmtId="0" fontId="48" fillId="2" borderId="17" xfId="0" applyFont="1" applyFill="1" applyBorder="1" applyAlignment="1">
      <alignment horizontal="center"/>
    </xf>
    <xf numFmtId="0" fontId="50" fillId="4" borderId="12" xfId="0" applyFont="1" applyFill="1" applyBorder="1" applyAlignment="1">
      <alignment horizontal="left" vertical="center" wrapText="1"/>
    </xf>
    <xf numFmtId="0" fontId="50" fillId="4" borderId="13" xfId="0" applyFont="1" applyFill="1" applyBorder="1" applyAlignment="1">
      <alignment horizontal="left" vertical="center" wrapText="1"/>
    </xf>
    <xf numFmtId="0" fontId="50" fillId="0" borderId="20" xfId="0" applyFont="1" applyBorder="1" applyAlignment="1">
      <alignment horizontal="left" vertical="center" wrapText="1"/>
    </xf>
    <xf numFmtId="0" fontId="50" fillId="0" borderId="0" xfId="0" applyFont="1" applyBorder="1" applyAlignment="1">
      <alignment horizontal="left" vertical="center" wrapText="1"/>
    </xf>
    <xf numFmtId="0" fontId="50" fillId="4" borderId="0" xfId="0" applyFont="1" applyFill="1" applyBorder="1" applyAlignment="1">
      <alignment horizontal="left" vertical="center" wrapText="1"/>
    </xf>
    <xf numFmtId="186" fontId="13" fillId="0" borderId="0" xfId="0" applyNumberFormat="1" applyFont="1" applyBorder="1" applyAlignment="1">
      <alignment horizontal="right" vertical="center"/>
    </xf>
    <xf numFmtId="186" fontId="52" fillId="0" borderId="0" xfId="0" applyNumberFormat="1" applyFont="1" applyBorder="1" applyAlignment="1">
      <alignment horizontal="right" vertical="center"/>
    </xf>
    <xf numFmtId="0" fontId="50" fillId="0" borderId="20" xfId="0" applyFont="1" applyFill="1" applyBorder="1" applyAlignment="1">
      <alignment horizontal="left" vertical="center" wrapText="1"/>
    </xf>
    <xf numFmtId="186" fontId="38" fillId="0" borderId="0" xfId="0" applyNumberFormat="1" applyFont="1" applyAlignment="1"/>
    <xf numFmtId="0" fontId="48" fillId="2" borderId="12" xfId="0" applyFont="1" applyFill="1" applyBorder="1" applyAlignment="1">
      <alignment vertical="center" wrapText="1"/>
    </xf>
    <xf numFmtId="0" fontId="48" fillId="2" borderId="21" xfId="0" applyFont="1" applyFill="1" applyBorder="1" applyAlignment="1">
      <alignment horizontal="center"/>
    </xf>
    <xf numFmtId="0" fontId="50" fillId="14" borderId="12" xfId="0" applyFont="1" applyFill="1" applyBorder="1" applyAlignment="1">
      <alignment horizontal="left" vertical="center" wrapText="1"/>
    </xf>
    <xf numFmtId="0" fontId="55" fillId="2" borderId="11" xfId="0" applyFont="1" applyFill="1" applyBorder="1" applyAlignment="1">
      <alignment horizontal="center" vertical="center" wrapText="1"/>
    </xf>
    <xf numFmtId="0" fontId="55" fillId="2" borderId="9" xfId="0" applyFont="1" applyFill="1" applyBorder="1" applyAlignment="1">
      <alignment horizontal="center" wrapText="1"/>
    </xf>
    <xf numFmtId="0" fontId="56" fillId="0" borderId="12" xfId="0" applyFont="1" applyBorder="1" applyAlignment="1">
      <alignment horizontal="center" vertical="center" wrapText="1"/>
    </xf>
    <xf numFmtId="176" fontId="56" fillId="0" borderId="12" xfId="0" applyNumberFormat="1" applyFont="1" applyBorder="1" applyAlignment="1">
      <alignment horizontal="center" vertical="center" wrapText="1"/>
    </xf>
    <xf numFmtId="3" fontId="57" fillId="0" borderId="12" xfId="0" applyNumberFormat="1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 wrapText="1"/>
    </xf>
    <xf numFmtId="0" fontId="56" fillId="4" borderId="12" xfId="0" applyFont="1" applyFill="1" applyBorder="1" applyAlignment="1">
      <alignment horizontal="center" vertical="center" wrapText="1"/>
    </xf>
    <xf numFmtId="0" fontId="56" fillId="4" borderId="13" xfId="0" applyFont="1" applyFill="1" applyBorder="1" applyAlignment="1">
      <alignment horizontal="center" vertical="center" wrapText="1"/>
    </xf>
    <xf numFmtId="176" fontId="56" fillId="4" borderId="12" xfId="0" applyNumberFormat="1" applyFont="1" applyFill="1" applyBorder="1" applyAlignment="1">
      <alignment horizontal="center" vertical="center" wrapText="1"/>
    </xf>
    <xf numFmtId="3" fontId="57" fillId="4" borderId="12" xfId="0" applyNumberFormat="1" applyFont="1" applyFill="1" applyBorder="1" applyAlignment="1">
      <alignment horizontal="center" vertical="center"/>
    </xf>
    <xf numFmtId="176" fontId="58" fillId="0" borderId="15" xfId="0" applyNumberFormat="1" applyFont="1" applyBorder="1" applyAlignment="1">
      <alignment horizontal="center" vertical="center"/>
    </xf>
    <xf numFmtId="3" fontId="42" fillId="0" borderId="12" xfId="0" applyNumberFormat="1" applyFont="1" applyBorder="1" applyAlignment="1">
      <alignment horizontal="center" vertical="center"/>
    </xf>
    <xf numFmtId="43" fontId="0" fillId="0" borderId="0" xfId="0" applyNumberFormat="1" applyAlignment="1">
      <alignment vertical="center" wrapText="1"/>
    </xf>
    <xf numFmtId="41" fontId="59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41" fontId="11" fillId="5" borderId="25" xfId="0" applyNumberFormat="1" applyFont="1" applyFill="1" applyBorder="1" applyAlignment="1">
      <alignment horizontal="center" vertical="center" wrapText="1"/>
    </xf>
    <xf numFmtId="41" fontId="11" fillId="5" borderId="37" xfId="0" applyNumberFormat="1" applyFont="1" applyFill="1" applyBorder="1" applyAlignment="1">
      <alignment horizontal="center" vertical="center" wrapText="1"/>
    </xf>
    <xf numFmtId="41" fontId="11" fillId="5" borderId="38" xfId="0" applyNumberFormat="1" applyFont="1" applyFill="1" applyBorder="1" applyAlignment="1">
      <alignment horizontal="center" vertical="center" wrapText="1"/>
    </xf>
    <xf numFmtId="41" fontId="11" fillId="5" borderId="22" xfId="0" applyNumberFormat="1" applyFont="1" applyFill="1" applyBorder="1" applyAlignment="1">
      <alignment horizontal="center" vertical="center" wrapText="1"/>
    </xf>
    <xf numFmtId="41" fontId="11" fillId="5" borderId="26" xfId="0" applyNumberFormat="1" applyFont="1" applyFill="1" applyBorder="1" applyAlignment="1">
      <alignment horizontal="center" vertical="center" wrapText="1"/>
    </xf>
    <xf numFmtId="41" fontId="11" fillId="5" borderId="27" xfId="0" applyNumberFormat="1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49" xfId="0" applyFont="1" applyFill="1" applyBorder="1" applyAlignment="1">
      <alignment horizontal="center" vertical="center" wrapText="1"/>
    </xf>
    <xf numFmtId="41" fontId="34" fillId="0" borderId="0" xfId="0" applyNumberFormat="1" applyFont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179" fontId="11" fillId="5" borderId="24" xfId="0" applyNumberFormat="1" applyFont="1" applyFill="1" applyBorder="1" applyAlignment="1">
      <alignment horizontal="center" vertical="center" wrapText="1"/>
    </xf>
    <xf numFmtId="179" fontId="11" fillId="5" borderId="23" xfId="0" applyNumberFormat="1" applyFont="1" applyFill="1" applyBorder="1" applyAlignment="1">
      <alignment horizontal="center" vertical="center" wrapText="1"/>
    </xf>
    <xf numFmtId="187" fontId="11" fillId="5" borderId="24" xfId="0" applyNumberFormat="1" applyFont="1" applyFill="1" applyBorder="1" applyAlignment="1">
      <alignment horizontal="center" vertical="center" wrapText="1"/>
    </xf>
    <xf numFmtId="187" fontId="11" fillId="5" borderId="23" xfId="0" applyNumberFormat="1" applyFont="1" applyFill="1" applyBorder="1" applyAlignment="1">
      <alignment horizontal="center" vertical="center" wrapText="1"/>
    </xf>
    <xf numFmtId="41" fontId="11" fillId="5" borderId="24" xfId="0" applyNumberFormat="1" applyFont="1" applyFill="1" applyBorder="1" applyAlignment="1">
      <alignment horizontal="center" vertical="center" wrapText="1"/>
    </xf>
    <xf numFmtId="41" fontId="11" fillId="5" borderId="23" xfId="0" applyNumberFormat="1" applyFont="1" applyFill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6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left" vertical="center" wrapText="1"/>
    </xf>
    <xf numFmtId="0" fontId="48" fillId="2" borderId="13" xfId="0" applyFont="1" applyFill="1" applyBorder="1" applyAlignment="1">
      <alignment horizontal="left" vertical="center" wrapText="1"/>
    </xf>
    <xf numFmtId="0" fontId="48" fillId="2" borderId="16" xfId="0" applyFont="1" applyFill="1" applyBorder="1" applyAlignment="1">
      <alignment horizontal="left" vertical="center" wrapText="1"/>
    </xf>
    <xf numFmtId="0" fontId="45" fillId="0" borderId="0" xfId="0" applyFont="1" applyAlignment="1"/>
    <xf numFmtId="0" fontId="46" fillId="0" borderId="0" xfId="0" applyFont="1" applyAlignment="1">
      <alignment wrapText="1"/>
    </xf>
    <xf numFmtId="0" fontId="47" fillId="0" borderId="0" xfId="0" applyFont="1" applyAlignment="1"/>
    <xf numFmtId="0" fontId="46" fillId="0" borderId="0" xfId="0" applyFont="1" applyAlignment="1"/>
    <xf numFmtId="0" fontId="50" fillId="0" borderId="12" xfId="0" applyFont="1" applyBorder="1" applyAlignment="1">
      <alignment horizontal="left" vertical="center" wrapText="1"/>
    </xf>
    <xf numFmtId="0" fontId="50" fillId="0" borderId="18" xfId="0" applyFont="1" applyBorder="1" applyAlignment="1">
      <alignment horizontal="left" vertical="center" wrapText="1"/>
    </xf>
    <xf numFmtId="0" fontId="50" fillId="0" borderId="17" xfId="0" applyFont="1" applyBorder="1" applyAlignment="1">
      <alignment horizontal="left" vertical="center" wrapText="1"/>
    </xf>
    <xf numFmtId="0" fontId="50" fillId="0" borderId="21" xfId="0" applyFont="1" applyBorder="1" applyAlignment="1">
      <alignment horizontal="left" vertical="center" wrapText="1"/>
    </xf>
    <xf numFmtId="0" fontId="50" fillId="0" borderId="19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55" fillId="2" borderId="9" xfId="0" applyFont="1" applyFill="1" applyBorder="1" applyAlignment="1">
      <alignment horizontal="center" vertical="center" wrapText="1"/>
    </xf>
    <xf numFmtId="0" fontId="55" fillId="2" borderId="10" xfId="0" applyFont="1" applyFill="1" applyBorder="1" applyAlignment="1">
      <alignment horizontal="center" vertical="center" wrapText="1"/>
    </xf>
    <xf numFmtId="0" fontId="58" fillId="0" borderId="13" xfId="0" applyFont="1" applyBorder="1" applyAlignment="1">
      <alignment horizontal="center" vertical="center"/>
    </xf>
    <xf numFmtId="0" fontId="58" fillId="0" borderId="14" xfId="0" applyFont="1" applyBorder="1" applyAlignment="1">
      <alignment horizontal="center" vertical="center"/>
    </xf>
    <xf numFmtId="0" fontId="6" fillId="0" borderId="0" xfId="0" applyFont="1" applyAlignment="1"/>
    <xf numFmtId="0" fontId="48" fillId="2" borderId="9" xfId="0" applyFont="1" applyFill="1" applyBorder="1" applyAlignment="1">
      <alignment horizontal="left" vertical="center" wrapText="1"/>
    </xf>
    <xf numFmtId="0" fontId="48" fillId="2" borderId="10" xfId="0" applyFont="1" applyFill="1" applyBorder="1" applyAlignment="1">
      <alignment horizontal="left" vertical="center" wrapText="1"/>
    </xf>
    <xf numFmtId="0" fontId="48" fillId="2" borderId="12" xfId="0" applyFont="1" applyFill="1" applyBorder="1" applyAlignment="1">
      <alignment horizontal="left" vertical="center" wrapText="1"/>
    </xf>
    <xf numFmtId="0" fontId="48" fillId="2" borderId="18" xfId="0" applyFont="1" applyFill="1" applyBorder="1" applyAlignment="1">
      <alignment horizontal="left" vertical="center" wrapText="1"/>
    </xf>
    <xf numFmtId="0" fontId="4" fillId="0" borderId="0" xfId="0" applyFont="1" applyAlignment="1"/>
    <xf numFmtId="0" fontId="6" fillId="0" borderId="0" xfId="0" applyFont="1" applyAlignment="1">
      <alignment wrapText="1"/>
    </xf>
    <xf numFmtId="0" fontId="7" fillId="0" borderId="0" xfId="0" applyFont="1" applyAlignment="1"/>
    <xf numFmtId="0" fontId="12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41" fontId="0" fillId="0" borderId="0" xfId="4" applyFont="1" applyAlignment="1">
      <alignment vertical="center" wrapText="1"/>
    </xf>
    <xf numFmtId="0" fontId="61" fillId="5" borderId="39" xfId="0" applyFont="1" applyFill="1" applyBorder="1" applyAlignment="1">
      <alignment horizontal="center" vertical="center" wrapText="1"/>
    </xf>
    <xf numFmtId="0" fontId="61" fillId="5" borderId="60" xfId="0" applyFont="1" applyFill="1" applyBorder="1" applyAlignment="1">
      <alignment horizontal="center" vertical="center" wrapText="1"/>
    </xf>
    <xf numFmtId="41" fontId="61" fillId="5" borderId="39" xfId="0" applyNumberFormat="1" applyFont="1" applyFill="1" applyBorder="1" applyAlignment="1">
      <alignment horizontal="center" vertical="center" wrapText="1"/>
    </xf>
    <xf numFmtId="41" fontId="61" fillId="5" borderId="39" xfId="0" applyNumberFormat="1" applyFont="1" applyFill="1" applyBorder="1" applyAlignment="1">
      <alignment horizontal="center" vertical="center" wrapText="1"/>
    </xf>
    <xf numFmtId="187" fontId="61" fillId="5" borderId="39" xfId="0" applyNumberFormat="1" applyFont="1" applyFill="1" applyBorder="1" applyAlignment="1">
      <alignment horizontal="center" vertical="center" wrapText="1"/>
    </xf>
    <xf numFmtId="41" fontId="62" fillId="5" borderId="39" xfId="0" applyNumberFormat="1" applyFont="1" applyFill="1" applyBorder="1" applyAlignment="1">
      <alignment horizontal="center" vertical="center" wrapText="1"/>
    </xf>
    <xf numFmtId="187" fontId="61" fillId="5" borderId="22" xfId="0" applyNumberFormat="1" applyFont="1" applyFill="1" applyBorder="1" applyAlignment="1">
      <alignment horizontal="center" vertical="center" wrapText="1"/>
    </xf>
    <xf numFmtId="0" fontId="61" fillId="5" borderId="39" xfId="0" applyFont="1" applyFill="1" applyBorder="1" applyAlignment="1">
      <alignment horizontal="center" vertical="center" wrapText="1"/>
    </xf>
    <xf numFmtId="179" fontId="61" fillId="5" borderId="39" xfId="0" applyNumberFormat="1" applyFont="1" applyFill="1" applyBorder="1" applyAlignment="1">
      <alignment horizontal="center" vertical="center" wrapText="1"/>
    </xf>
    <xf numFmtId="0" fontId="61" fillId="0" borderId="39" xfId="0" applyFont="1" applyBorder="1" applyAlignment="1">
      <alignment horizontal="center" vertical="center"/>
    </xf>
    <xf numFmtId="41" fontId="61" fillId="0" borderId="39" xfId="0" applyNumberFormat="1" applyFont="1" applyBorder="1" applyAlignment="1">
      <alignment horizontal="center" vertical="center" wrapText="1"/>
    </xf>
    <xf numFmtId="0" fontId="61" fillId="0" borderId="39" xfId="0" applyFont="1" applyBorder="1" applyAlignment="1">
      <alignment horizontal="center" vertical="center" wrapText="1"/>
    </xf>
    <xf numFmtId="179" fontId="61" fillId="0" borderId="39" xfId="0" applyNumberFormat="1" applyFont="1" applyBorder="1" applyAlignment="1">
      <alignment horizontal="center" vertical="center" wrapText="1"/>
    </xf>
    <xf numFmtId="187" fontId="61" fillId="0" borderId="39" xfId="0" applyNumberFormat="1" applyFont="1" applyBorder="1" applyAlignment="1">
      <alignment horizontal="center" vertical="center" wrapText="1"/>
    </xf>
    <xf numFmtId="41" fontId="63" fillId="15" borderId="39" xfId="0" applyNumberFormat="1" applyFont="1" applyFill="1" applyBorder="1" applyAlignment="1">
      <alignment horizontal="center" vertical="center" wrapText="1"/>
    </xf>
    <xf numFmtId="41" fontId="63" fillId="6" borderId="39" xfId="0" applyNumberFormat="1" applyFont="1" applyFill="1" applyBorder="1" applyAlignment="1">
      <alignment horizontal="center" vertical="center" wrapText="1"/>
    </xf>
    <xf numFmtId="41" fontId="63" fillId="16" borderId="39" xfId="0" applyNumberFormat="1" applyFont="1" applyFill="1" applyBorder="1" applyAlignment="1">
      <alignment horizontal="center" vertical="center" wrapText="1"/>
    </xf>
    <xf numFmtId="41" fontId="61" fillId="6" borderId="39" xfId="0" applyNumberFormat="1" applyFont="1" applyFill="1" applyBorder="1" applyAlignment="1">
      <alignment horizontal="center" vertical="center" wrapText="1"/>
    </xf>
    <xf numFmtId="187" fontId="61" fillId="6" borderId="22" xfId="0" applyNumberFormat="1" applyFont="1" applyFill="1" applyBorder="1" applyAlignment="1">
      <alignment horizontal="center" vertical="center" wrapText="1"/>
    </xf>
    <xf numFmtId="0" fontId="61" fillId="6" borderId="39" xfId="0" applyFont="1" applyFill="1" applyBorder="1" applyAlignment="1">
      <alignment horizontal="center" vertical="center"/>
    </xf>
    <xf numFmtId="0" fontId="61" fillId="6" borderId="39" xfId="0" applyFont="1" applyFill="1" applyBorder="1" applyAlignment="1">
      <alignment horizontal="center" vertical="center" wrapText="1"/>
    </xf>
    <xf numFmtId="179" fontId="61" fillId="6" borderId="39" xfId="0" applyNumberFormat="1" applyFont="1" applyFill="1" applyBorder="1" applyAlignment="1">
      <alignment horizontal="center" vertical="center" wrapText="1"/>
    </xf>
    <xf numFmtId="187" fontId="61" fillId="6" borderId="39" xfId="0" applyNumberFormat="1" applyFont="1" applyFill="1" applyBorder="1" applyAlignment="1">
      <alignment horizontal="center" vertical="center" wrapText="1"/>
    </xf>
    <xf numFmtId="41" fontId="63" fillId="4" borderId="39" xfId="0" applyNumberFormat="1" applyFont="1" applyFill="1" applyBorder="1" applyAlignment="1">
      <alignment horizontal="center" vertical="center" wrapText="1"/>
    </xf>
    <xf numFmtId="0" fontId="61" fillId="0" borderId="23" xfId="0" applyFont="1" applyBorder="1" applyAlignment="1">
      <alignment horizontal="center" vertical="center"/>
    </xf>
    <xf numFmtId="41" fontId="61" fillId="0" borderId="23" xfId="0" applyNumberFormat="1" applyFont="1" applyBorder="1" applyAlignment="1">
      <alignment horizontal="center" vertical="center" wrapText="1"/>
    </xf>
    <xf numFmtId="0" fontId="61" fillId="0" borderId="23" xfId="0" applyFont="1" applyBorder="1" applyAlignment="1">
      <alignment horizontal="center" vertical="center" wrapText="1"/>
    </xf>
    <xf numFmtId="179" fontId="61" fillId="0" borderId="23" xfId="0" applyNumberFormat="1" applyFont="1" applyBorder="1" applyAlignment="1">
      <alignment horizontal="center" vertical="center" wrapText="1"/>
    </xf>
    <xf numFmtId="187" fontId="61" fillId="0" borderId="23" xfId="0" applyNumberFormat="1" applyFont="1" applyBorder="1" applyAlignment="1">
      <alignment horizontal="center" vertical="center" wrapText="1"/>
    </xf>
    <xf numFmtId="41" fontId="63" fillId="15" borderId="23" xfId="0" applyNumberFormat="1" applyFont="1" applyFill="1" applyBorder="1" applyAlignment="1">
      <alignment horizontal="center" vertical="center" wrapText="1"/>
    </xf>
    <xf numFmtId="41" fontId="63" fillId="6" borderId="23" xfId="0" applyNumberFormat="1" applyFont="1" applyFill="1" applyBorder="1" applyAlignment="1">
      <alignment horizontal="center" vertical="center" wrapText="1"/>
    </xf>
    <xf numFmtId="41" fontId="63" fillId="16" borderId="23" xfId="0" applyNumberFormat="1" applyFont="1" applyFill="1" applyBorder="1" applyAlignment="1">
      <alignment horizontal="center" vertical="center" wrapText="1"/>
    </xf>
    <xf numFmtId="41" fontId="61" fillId="6" borderId="23" xfId="0" applyNumberFormat="1" applyFont="1" applyFill="1" applyBorder="1" applyAlignment="1">
      <alignment horizontal="center" vertical="center" wrapText="1"/>
    </xf>
    <xf numFmtId="187" fontId="61" fillId="6" borderId="50" xfId="0" applyNumberFormat="1" applyFont="1" applyFill="1" applyBorder="1" applyAlignment="1">
      <alignment horizontal="center" vertical="center" wrapText="1"/>
    </xf>
    <xf numFmtId="0" fontId="61" fillId="5" borderId="61" xfId="0" applyFont="1" applyFill="1" applyBorder="1" applyAlignment="1">
      <alignment horizontal="center" vertical="center" wrapText="1"/>
    </xf>
    <xf numFmtId="41" fontId="61" fillId="4" borderId="7" xfId="0" applyNumberFormat="1" applyFont="1" applyFill="1" applyBorder="1" applyAlignment="1">
      <alignment horizontal="center" vertical="center" wrapText="1"/>
    </xf>
    <xf numFmtId="177" fontId="61" fillId="4" borderId="7" xfId="0" applyNumberFormat="1" applyFont="1" applyFill="1" applyBorder="1" applyAlignment="1">
      <alignment horizontal="center" vertical="center" wrapText="1"/>
    </xf>
    <xf numFmtId="177" fontId="61" fillId="5" borderId="7" xfId="0" applyNumberFormat="1" applyFont="1" applyFill="1" applyBorder="1" applyAlignment="1">
      <alignment horizontal="center" vertical="center" wrapText="1"/>
    </xf>
    <xf numFmtId="187" fontId="61" fillId="5" borderId="62" xfId="0" applyNumberFormat="1" applyFont="1" applyFill="1" applyBorder="1" applyAlignment="1">
      <alignment horizontal="center" vertical="center" wrapText="1"/>
    </xf>
    <xf numFmtId="0" fontId="61" fillId="5" borderId="63" xfId="0" applyFont="1" applyFill="1" applyBorder="1" applyAlignment="1">
      <alignment horizontal="center" vertical="center" wrapText="1"/>
    </xf>
    <xf numFmtId="0" fontId="61" fillId="5" borderId="64" xfId="0" applyFont="1" applyFill="1" applyBorder="1" applyAlignment="1">
      <alignment horizontal="center" vertical="center" wrapText="1"/>
    </xf>
    <xf numFmtId="0" fontId="61" fillId="5" borderId="2" xfId="0" applyFont="1" applyFill="1" applyBorder="1" applyAlignment="1">
      <alignment horizontal="center" vertical="center" wrapText="1"/>
    </xf>
    <xf numFmtId="41" fontId="61" fillId="5" borderId="25" xfId="0" applyNumberFormat="1" applyFont="1" applyFill="1" applyBorder="1" applyAlignment="1">
      <alignment horizontal="center" vertical="center" wrapText="1"/>
    </xf>
    <xf numFmtId="41" fontId="61" fillId="5" borderId="37" xfId="0" applyNumberFormat="1" applyFont="1" applyFill="1" applyBorder="1" applyAlignment="1">
      <alignment horizontal="center" vertical="center" wrapText="1"/>
    </xf>
    <xf numFmtId="41" fontId="61" fillId="4" borderId="65" xfId="4" applyFont="1" applyFill="1" applyBorder="1" applyAlignment="1">
      <alignment horizontal="center" vertical="center" wrapText="1"/>
    </xf>
    <xf numFmtId="0" fontId="61" fillId="5" borderId="66" xfId="0" applyFont="1" applyFill="1" applyBorder="1" applyAlignment="1">
      <alignment horizontal="center" vertical="center" wrapText="1"/>
    </xf>
    <xf numFmtId="41" fontId="61" fillId="4" borderId="67" xfId="4" applyFont="1" applyFill="1" applyBorder="1" applyAlignment="1">
      <alignment horizontal="center" vertical="center" wrapText="1"/>
    </xf>
    <xf numFmtId="41" fontId="61" fillId="4" borderId="58" xfId="4" applyFont="1" applyFill="1" applyBorder="1" applyAlignment="1">
      <alignment horizontal="center" vertical="center" wrapText="1"/>
    </xf>
    <xf numFmtId="0" fontId="61" fillId="5" borderId="68" xfId="0" applyFont="1" applyFill="1" applyBorder="1" applyAlignment="1">
      <alignment horizontal="center" vertical="center" wrapText="1"/>
    </xf>
    <xf numFmtId="41" fontId="61" fillId="4" borderId="8" xfId="4" applyFont="1" applyFill="1" applyBorder="1" applyAlignment="1">
      <alignment vertical="center" wrapText="1"/>
    </xf>
    <xf numFmtId="0" fontId="61" fillId="0" borderId="57" xfId="0" applyFont="1" applyBorder="1" applyAlignment="1">
      <alignment horizontal="center" vertical="center"/>
    </xf>
    <xf numFmtId="41" fontId="61" fillId="4" borderId="58" xfId="4" applyFont="1" applyFill="1" applyBorder="1" applyAlignment="1">
      <alignment vertical="center" wrapText="1"/>
    </xf>
    <xf numFmtId="0" fontId="61" fillId="0" borderId="3" xfId="0" applyFont="1" applyBorder="1" applyAlignment="1">
      <alignment horizontal="center" vertical="center"/>
    </xf>
    <xf numFmtId="41" fontId="61" fillId="4" borderId="5" xfId="4" applyFont="1" applyFill="1" applyBorder="1" applyAlignment="1">
      <alignment vertical="center" wrapText="1"/>
    </xf>
    <xf numFmtId="0" fontId="61" fillId="6" borderId="3" xfId="0" applyFont="1" applyFill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/>
    </xf>
    <xf numFmtId="41" fontId="61" fillId="0" borderId="7" xfId="0" applyNumberFormat="1" applyFont="1" applyBorder="1" applyAlignment="1">
      <alignment horizontal="center" vertical="center" wrapText="1"/>
    </xf>
    <xf numFmtId="0" fontId="61" fillId="0" borderId="7" xfId="0" applyFont="1" applyBorder="1" applyAlignment="1">
      <alignment horizontal="center" vertical="center" wrapText="1"/>
    </xf>
    <xf numFmtId="179" fontId="61" fillId="0" borderId="7" xfId="0" applyNumberFormat="1" applyFont="1" applyBorder="1" applyAlignment="1">
      <alignment horizontal="center" vertical="center" wrapText="1"/>
    </xf>
    <xf numFmtId="187" fontId="61" fillId="0" borderId="7" xfId="0" applyNumberFormat="1" applyFont="1" applyBorder="1" applyAlignment="1">
      <alignment horizontal="center" vertical="center" wrapText="1"/>
    </xf>
    <xf numFmtId="41" fontId="63" fillId="15" borderId="7" xfId="0" applyNumberFormat="1" applyFont="1" applyFill="1" applyBorder="1" applyAlignment="1">
      <alignment horizontal="center" vertical="center" wrapText="1"/>
    </xf>
    <xf numFmtId="41" fontId="63" fillId="6" borderId="7" xfId="0" applyNumberFormat="1" applyFont="1" applyFill="1" applyBorder="1" applyAlignment="1">
      <alignment horizontal="center" vertical="center" wrapText="1"/>
    </xf>
    <xf numFmtId="41" fontId="63" fillId="16" borderId="7" xfId="0" applyNumberFormat="1" applyFont="1" applyFill="1" applyBorder="1" applyAlignment="1">
      <alignment horizontal="center" vertical="center" wrapText="1"/>
    </xf>
    <xf numFmtId="41" fontId="61" fillId="6" borderId="7" xfId="0" applyNumberFormat="1" applyFont="1" applyFill="1" applyBorder="1" applyAlignment="1">
      <alignment horizontal="center" vertical="center" wrapText="1"/>
    </xf>
    <xf numFmtId="187" fontId="61" fillId="6" borderId="62" xfId="0" applyNumberFormat="1" applyFont="1" applyFill="1" applyBorder="1" applyAlignment="1">
      <alignment horizontal="center" vertical="center" wrapText="1"/>
    </xf>
    <xf numFmtId="41" fontId="64" fillId="0" borderId="59" xfId="4" applyFont="1" applyBorder="1" applyAlignment="1">
      <alignment horizontal="right" vertical="center" wrapText="1"/>
    </xf>
  </cellXfs>
  <cellStyles count="5">
    <cellStyle name="쉼표 [0]" xfId="4" builtinId="6"/>
    <cellStyle name="쉼표 [0] 4 2" xfId="2"/>
    <cellStyle name="쉼표 [0] 4 3" xfId="1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925285</xdr:colOff>
      <xdr:row>0</xdr:row>
      <xdr:rowOff>517071</xdr:rowOff>
    </xdr:from>
    <xdr:to>
      <xdr:col>12</xdr:col>
      <xdr:colOff>449035</xdr:colOff>
      <xdr:row>2</xdr:row>
      <xdr:rowOff>476250</xdr:rowOff>
    </xdr:to>
    <xdr:sp macro="" textlink="">
      <xdr:nvSpPr>
        <xdr:cNvPr id="2" name="TextBox 1"/>
        <xdr:cNvSpPr txBox="1"/>
      </xdr:nvSpPr>
      <xdr:spPr>
        <a:xfrm>
          <a:off x="3706585" y="517071"/>
          <a:ext cx="10010775" cy="106407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ko-KR" altLang="en-US" sz="1100" b="1">
              <a:solidFill>
                <a:schemeClr val="tx1"/>
              </a:solidFill>
            </a:rPr>
            <a:t>○ </a:t>
          </a:r>
          <a:r>
            <a:rPr lang="en-US" altLang="ko-KR" sz="1100" b="1">
              <a:solidFill>
                <a:schemeClr val="tx1"/>
              </a:solidFill>
            </a:rPr>
            <a:t>2013 ~ 2015</a:t>
          </a:r>
          <a:r>
            <a:rPr lang="ko-KR" altLang="en-US" sz="1100" b="1">
              <a:solidFill>
                <a:schemeClr val="tx1"/>
              </a:solidFill>
            </a:rPr>
            <a:t>년 실적 </a:t>
          </a:r>
          <a:r>
            <a:rPr lang="en-US" altLang="ko-KR" sz="1100" b="1">
              <a:solidFill>
                <a:schemeClr val="tx1"/>
              </a:solidFill>
            </a:rPr>
            <a:t>: 2013, 2014, 2015.1~10</a:t>
          </a:r>
          <a:r>
            <a:rPr lang="ko-KR" altLang="en-US" sz="1100" b="1">
              <a:solidFill>
                <a:schemeClr val="tx1"/>
              </a:solidFill>
            </a:rPr>
            <a:t>월 정산초회보험료</a:t>
          </a:r>
          <a:r>
            <a:rPr lang="en-US" altLang="ko-KR" sz="1100" b="1">
              <a:solidFill>
                <a:schemeClr val="tx1"/>
              </a:solidFill>
            </a:rPr>
            <a:t>(</a:t>
          </a:r>
          <a:r>
            <a:rPr lang="ko-KR" altLang="en-US" sz="1100" b="1">
              <a:solidFill>
                <a:schemeClr val="tx1"/>
              </a:solidFill>
            </a:rPr>
            <a:t>마감</a:t>
          </a:r>
          <a:r>
            <a:rPr lang="en-US" altLang="ko-KR" sz="1100" b="1">
              <a:solidFill>
                <a:schemeClr val="tx1"/>
              </a:solidFill>
            </a:rPr>
            <a:t>)+11</a:t>
          </a:r>
          <a:r>
            <a:rPr lang="ko-KR" altLang="en-US" sz="1100" b="1">
              <a:solidFill>
                <a:schemeClr val="tx1"/>
              </a:solidFill>
            </a:rPr>
            <a:t>월 환산초회보험료</a:t>
          </a:r>
          <a:r>
            <a:rPr lang="en-US" altLang="ko-KR" sz="1100" b="1">
              <a:solidFill>
                <a:schemeClr val="tx1"/>
              </a:solidFill>
            </a:rPr>
            <a:t>, OLAP </a:t>
          </a:r>
          <a:r>
            <a:rPr lang="ko-KR" altLang="en-US" sz="1100" b="1">
              <a:solidFill>
                <a:schemeClr val="tx1"/>
              </a:solidFill>
            </a:rPr>
            <a:t>통계자료</a:t>
          </a:r>
          <a:r>
            <a:rPr lang="en-US" altLang="ko-KR" sz="1100" b="1">
              <a:solidFill>
                <a:schemeClr val="tx1"/>
              </a:solidFill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○ </a:t>
          </a:r>
          <a:r>
            <a:rPr lang="ko-KR" alt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관서수 </a:t>
          </a:r>
          <a:r>
            <a:rPr lang="en-US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우정자료실 우체국안내자료→경인지방우정청 우체국현황</a:t>
          </a:r>
          <a:r>
            <a:rPr lang="en-US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(11</a:t>
          </a:r>
          <a:r>
            <a:rPr lang="ko-KR" alt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월말</a:t>
          </a:r>
          <a:r>
            <a:rPr lang="en-US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→</a:t>
          </a:r>
          <a:r>
            <a:rPr lang="ko-KR" alt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금융취급관서</a:t>
          </a:r>
          <a:endParaRPr lang="en-US" altLang="ko-K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○ </a:t>
          </a:r>
          <a:r>
            <a:rPr lang="ko-KR" alt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보험모집희망직원수</a:t>
          </a:r>
          <a:r>
            <a:rPr lang="en-US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OLAP </a:t>
          </a:r>
          <a:r>
            <a:rPr lang="ko-KR" alt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통계자료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(2015.10</a:t>
          </a:r>
          <a:r>
            <a:rPr lang="ko-KR" alt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월말 기준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○ </a:t>
          </a:r>
          <a:r>
            <a:rPr lang="ko-KR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우체국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FC </a:t>
          </a:r>
          <a:r>
            <a:rPr lang="ko-KR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수 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: 2013.01~2015.10</a:t>
          </a:r>
          <a:r>
            <a:rPr lang="ko-KR" alt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월평균 기준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,</a:t>
          </a:r>
          <a:r>
            <a:rPr lang="ko-KR" alt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OLAP </a:t>
          </a:r>
          <a:r>
            <a:rPr lang="ko-KR" altLang="ko-K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통계자료</a:t>
          </a:r>
          <a:endParaRPr lang="ko-KR" altLang="ko-K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 b="1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3685;&#44228;\&#51068;&#53685;&#44228;\2015&#45380;%20&#48372;&#54744;&#49892;&#51201;(2015.12.31.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청별 실적"/>
      <sheetName val="총괄국별 실적"/>
      <sheetName val="그린보너스"/>
      <sheetName val="청별실적"/>
      <sheetName val="관서별실적"/>
      <sheetName val="청별보장성실적"/>
      <sheetName val="관서별보장성보험실적"/>
      <sheetName val="직군별실적"/>
      <sheetName val="2015직원"/>
      <sheetName val="2015FC"/>
      <sheetName val="2014FC"/>
      <sheetName val="2014직원"/>
    </sheetNames>
    <sheetDataSet>
      <sheetData sheetId="0"/>
      <sheetData sheetId="1"/>
      <sheetData sheetId="2"/>
      <sheetData sheetId="3"/>
      <sheetData sheetId="4">
        <row r="5">
          <cell r="S5" t="str">
            <v>평택우체국</v>
          </cell>
          <cell r="T5">
            <v>874726739</v>
          </cell>
          <cell r="U5">
            <v>50405376</v>
          </cell>
          <cell r="V5">
            <v>925132115</v>
          </cell>
        </row>
        <row r="6">
          <cell r="S6" t="str">
            <v>인천우체국</v>
          </cell>
          <cell r="T6">
            <v>709728229</v>
          </cell>
          <cell r="U6">
            <v>41190328</v>
          </cell>
          <cell r="V6">
            <v>750918557</v>
          </cell>
        </row>
        <row r="7">
          <cell r="S7" t="str">
            <v>부평우체국</v>
          </cell>
          <cell r="T7">
            <v>807378920</v>
          </cell>
          <cell r="U7">
            <v>51779950</v>
          </cell>
          <cell r="V7">
            <v>859158870</v>
          </cell>
        </row>
        <row r="8">
          <cell r="S8" t="str">
            <v>오산우체국</v>
          </cell>
          <cell r="T8">
            <v>326565490</v>
          </cell>
          <cell r="U8">
            <v>14594526</v>
          </cell>
          <cell r="V8">
            <v>341160016</v>
          </cell>
        </row>
        <row r="9">
          <cell r="S9" t="str">
            <v>안성우체국</v>
          </cell>
          <cell r="T9">
            <v>324676298</v>
          </cell>
          <cell r="U9">
            <v>22139176</v>
          </cell>
          <cell r="V9">
            <v>346815474</v>
          </cell>
        </row>
        <row r="10">
          <cell r="S10" t="str">
            <v>가평우체국</v>
          </cell>
          <cell r="T10">
            <v>105598796</v>
          </cell>
          <cell r="U10">
            <v>1955366</v>
          </cell>
          <cell r="V10">
            <v>107554162</v>
          </cell>
        </row>
        <row r="11">
          <cell r="S11" t="str">
            <v>파주우체국</v>
          </cell>
          <cell r="T11">
            <v>401865286</v>
          </cell>
          <cell r="U11">
            <v>25172935</v>
          </cell>
          <cell r="V11">
            <v>427038221</v>
          </cell>
        </row>
        <row r="12">
          <cell r="S12" t="str">
            <v>강화우체국</v>
          </cell>
          <cell r="T12">
            <v>105649787</v>
          </cell>
          <cell r="U12">
            <v>2476721</v>
          </cell>
          <cell r="V12">
            <v>108126508</v>
          </cell>
        </row>
        <row r="13">
          <cell r="S13" t="str">
            <v>양평우체국</v>
          </cell>
          <cell r="T13">
            <v>139777891</v>
          </cell>
          <cell r="U13">
            <v>1482490</v>
          </cell>
          <cell r="V13">
            <v>141260381</v>
          </cell>
        </row>
        <row r="14">
          <cell r="S14" t="str">
            <v>경기광주우체국</v>
          </cell>
          <cell r="T14">
            <v>349174756</v>
          </cell>
          <cell r="U14">
            <v>17439608</v>
          </cell>
          <cell r="V14">
            <v>366614364</v>
          </cell>
        </row>
        <row r="15">
          <cell r="S15" t="str">
            <v>여주우체국</v>
          </cell>
          <cell r="T15">
            <v>229306093</v>
          </cell>
          <cell r="U15">
            <v>22745716</v>
          </cell>
          <cell r="V15">
            <v>252051809</v>
          </cell>
        </row>
        <row r="16">
          <cell r="S16" t="str">
            <v>김포우체국</v>
          </cell>
          <cell r="T16">
            <v>452954588</v>
          </cell>
          <cell r="U16">
            <v>26580200</v>
          </cell>
          <cell r="V16">
            <v>479534788</v>
          </cell>
        </row>
        <row r="17">
          <cell r="S17" t="str">
            <v>포천우체국</v>
          </cell>
          <cell r="T17">
            <v>288881554</v>
          </cell>
          <cell r="U17">
            <v>17113786</v>
          </cell>
          <cell r="V17">
            <v>305995340</v>
          </cell>
        </row>
        <row r="18">
          <cell r="S18" t="str">
            <v>이천우체국</v>
          </cell>
          <cell r="T18">
            <v>187391460</v>
          </cell>
          <cell r="U18">
            <v>12423840</v>
          </cell>
          <cell r="V18">
            <v>199815300</v>
          </cell>
        </row>
        <row r="19">
          <cell r="S19" t="str">
            <v>의정부우체국</v>
          </cell>
          <cell r="T19">
            <v>1027770268</v>
          </cell>
          <cell r="U19">
            <v>51464022</v>
          </cell>
          <cell r="V19">
            <v>1079234290</v>
          </cell>
        </row>
        <row r="20">
          <cell r="S20" t="str">
            <v>용인우체국</v>
          </cell>
          <cell r="T20">
            <v>487850975</v>
          </cell>
          <cell r="U20">
            <v>26136436</v>
          </cell>
          <cell r="V20">
            <v>513987411</v>
          </cell>
        </row>
        <row r="21">
          <cell r="S21" t="str">
            <v>동두천우체국</v>
          </cell>
          <cell r="T21">
            <v>370629976</v>
          </cell>
          <cell r="U21">
            <v>21614829</v>
          </cell>
          <cell r="V21">
            <v>392244805</v>
          </cell>
        </row>
        <row r="22">
          <cell r="S22" t="str">
            <v>수원우체국</v>
          </cell>
          <cell r="T22">
            <v>1266961684</v>
          </cell>
          <cell r="U22">
            <v>90046648</v>
          </cell>
          <cell r="V22">
            <v>1357008332</v>
          </cell>
        </row>
        <row r="23">
          <cell r="S23" t="str">
            <v>하남우체국</v>
          </cell>
          <cell r="T23">
            <v>259851394</v>
          </cell>
          <cell r="U23">
            <v>13844248</v>
          </cell>
          <cell r="V23">
            <v>273695642</v>
          </cell>
        </row>
        <row r="24">
          <cell r="S24" t="str">
            <v>연천우체국</v>
          </cell>
          <cell r="T24">
            <v>42600843</v>
          </cell>
          <cell r="U24">
            <v>1884471</v>
          </cell>
          <cell r="V24">
            <v>44485314</v>
          </cell>
        </row>
        <row r="25">
          <cell r="S25" t="str">
            <v>백령우체국</v>
          </cell>
          <cell r="T25">
            <v>15964751</v>
          </cell>
          <cell r="U25">
            <v>0</v>
          </cell>
          <cell r="V25">
            <v>15964751</v>
          </cell>
        </row>
        <row r="26">
          <cell r="S26" t="str">
            <v>시흥우체국</v>
          </cell>
          <cell r="T26">
            <v>1273543899</v>
          </cell>
          <cell r="U26">
            <v>88556778</v>
          </cell>
          <cell r="V26">
            <v>1362100677</v>
          </cell>
        </row>
        <row r="27">
          <cell r="S27" t="str">
            <v>구리우체국</v>
          </cell>
          <cell r="T27">
            <v>857588982</v>
          </cell>
          <cell r="U27">
            <v>52975652</v>
          </cell>
          <cell r="V27">
            <v>910564634</v>
          </cell>
        </row>
        <row r="28">
          <cell r="S28" t="str">
            <v>성남우체국</v>
          </cell>
          <cell r="T28">
            <v>1766504277</v>
          </cell>
          <cell r="U28">
            <v>106945482</v>
          </cell>
          <cell r="V28">
            <v>1873449759</v>
          </cell>
        </row>
        <row r="29">
          <cell r="S29" t="str">
            <v>광명우체국</v>
          </cell>
          <cell r="T29">
            <v>832400478</v>
          </cell>
          <cell r="U29">
            <v>53282816</v>
          </cell>
          <cell r="V29">
            <v>885683294</v>
          </cell>
        </row>
        <row r="30">
          <cell r="S30" t="str">
            <v>남인천우체국</v>
          </cell>
          <cell r="T30">
            <v>708314711</v>
          </cell>
          <cell r="U30">
            <v>37360011</v>
          </cell>
          <cell r="V30">
            <v>745674722</v>
          </cell>
        </row>
        <row r="31">
          <cell r="S31" t="str">
            <v>안산우체국</v>
          </cell>
          <cell r="T31">
            <v>1703791671</v>
          </cell>
          <cell r="U31">
            <v>91206231</v>
          </cell>
          <cell r="V31">
            <v>1794997902</v>
          </cell>
        </row>
        <row r="32">
          <cell r="S32" t="str">
            <v>서수원우체국</v>
          </cell>
          <cell r="T32">
            <v>458624309</v>
          </cell>
          <cell r="U32">
            <v>34850070</v>
          </cell>
          <cell r="V32">
            <v>493474379</v>
          </cell>
        </row>
        <row r="33">
          <cell r="S33" t="str">
            <v>동수원우체국</v>
          </cell>
          <cell r="T33">
            <v>1189433602</v>
          </cell>
          <cell r="U33">
            <v>72546691</v>
          </cell>
          <cell r="V33">
            <v>1261980293</v>
          </cell>
        </row>
        <row r="34">
          <cell r="S34" t="str">
            <v>인천남동우체국</v>
          </cell>
          <cell r="T34">
            <v>212113946</v>
          </cell>
          <cell r="U34">
            <v>21162043</v>
          </cell>
          <cell r="V34">
            <v>233275989</v>
          </cell>
        </row>
        <row r="35">
          <cell r="S35" t="str">
            <v>군포우체국</v>
          </cell>
          <cell r="T35">
            <v>928389896</v>
          </cell>
          <cell r="U35">
            <v>68798446</v>
          </cell>
          <cell r="V35">
            <v>997188342</v>
          </cell>
        </row>
        <row r="36">
          <cell r="S36" t="str">
            <v>안양우체국</v>
          </cell>
          <cell r="T36">
            <v>1715383701</v>
          </cell>
          <cell r="U36">
            <v>97016629</v>
          </cell>
          <cell r="V36">
            <v>1812400330</v>
          </cell>
        </row>
        <row r="37">
          <cell r="S37" t="str">
            <v>성남분당우체국</v>
          </cell>
          <cell r="T37">
            <v>904961537</v>
          </cell>
          <cell r="U37">
            <v>38523327</v>
          </cell>
          <cell r="V37">
            <v>943484864</v>
          </cell>
        </row>
        <row r="38">
          <cell r="S38" t="str">
            <v>고양일산우체국</v>
          </cell>
          <cell r="T38">
            <v>1023113333</v>
          </cell>
          <cell r="U38">
            <v>56506066</v>
          </cell>
          <cell r="V38">
            <v>1079619399</v>
          </cell>
        </row>
        <row r="39">
          <cell r="S39" t="str">
            <v>서인천우체국</v>
          </cell>
          <cell r="T39">
            <v>867765750</v>
          </cell>
          <cell r="U39">
            <v>47282614</v>
          </cell>
          <cell r="V39">
            <v>915048364</v>
          </cell>
        </row>
        <row r="40">
          <cell r="S40" t="str">
            <v>부천우체국</v>
          </cell>
          <cell r="T40">
            <v>1801663529</v>
          </cell>
          <cell r="U40">
            <v>71749194</v>
          </cell>
          <cell r="V40">
            <v>1873412723</v>
          </cell>
        </row>
        <row r="41">
          <cell r="S41" t="str">
            <v>고양덕양우체국</v>
          </cell>
          <cell r="T41">
            <v>632379047</v>
          </cell>
          <cell r="U41">
            <v>39284489</v>
          </cell>
          <cell r="V41">
            <v>671663536</v>
          </cell>
        </row>
        <row r="42">
          <cell r="S42" t="str">
            <v>인천계양우체국</v>
          </cell>
          <cell r="T42">
            <v>468718332</v>
          </cell>
          <cell r="U42">
            <v>27290867</v>
          </cell>
          <cell r="V42">
            <v>496009199</v>
          </cell>
        </row>
        <row r="43">
          <cell r="S43" t="str">
            <v>용인수지우체국</v>
          </cell>
          <cell r="T43">
            <v>485163529</v>
          </cell>
          <cell r="U43">
            <v>24642456</v>
          </cell>
          <cell r="V43">
            <v>509805985</v>
          </cell>
        </row>
        <row r="44">
          <cell r="S44" t="str">
            <v>남양주우체국</v>
          </cell>
          <cell r="T44">
            <v>705169577</v>
          </cell>
          <cell r="U44">
            <v>41799514</v>
          </cell>
          <cell r="V44">
            <v>746969091</v>
          </cell>
        </row>
        <row r="45">
          <cell r="S45" t="str">
            <v>화성우체국</v>
          </cell>
          <cell r="T45">
            <v>590290032</v>
          </cell>
          <cell r="U45">
            <v>31624054</v>
          </cell>
          <cell r="V45">
            <v>621914086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3.409539120374" createdVersion="3" refreshedVersion="3" minRefreshableVersion="3" recordCount="391">
  <cacheSource type="worksheet">
    <worksheetSource ref="A2:AA393" sheet="전국우체국세부현황"/>
  </cacheSource>
  <cacheFields count="27">
    <cacheField name="구분" numFmtId="0">
      <sharedItems containsSemiMixedTypes="0" containsString="0" containsNumber="1" containsInteger="1" minValue="442" maxValue="1011"/>
    </cacheField>
    <cacheField name="지방우정청" numFmtId="0">
      <sharedItems/>
    </cacheField>
    <cacheField name="우체국명" numFmtId="0">
      <sharedItems/>
    </cacheField>
    <cacheField name="총괄국명" numFmtId="0">
      <sharedItems count="41">
        <s v="인천우체국"/>
        <s v="서인천우체국"/>
        <s v="부평우체국"/>
        <s v="인천계양우체국"/>
        <s v="남인천우체국"/>
        <s v="인천남동우체국"/>
        <s v="의정부우체국"/>
        <s v="수원우체국"/>
        <s v="동수원우체국"/>
        <s v="서수원우체국"/>
        <s v="군포우체국"/>
        <s v="안양우체국"/>
        <s v="성남우체국"/>
        <s v="성남분당우체국"/>
        <s v="부천우체국"/>
        <s v="안산우체국"/>
        <s v="고양일산우체국"/>
        <s v="고양덕양우체국"/>
        <s v="남양주우체국"/>
        <s v="구리우체국"/>
        <s v="시흥우체국"/>
        <s v="평택우체국"/>
        <s v="포천우체국"/>
        <s v="파주우체국"/>
        <s v="강화우체국"/>
        <s v="김포우체국"/>
        <s v="가평우체국"/>
        <s v="양평우체국"/>
        <s v="경기광주우체국"/>
        <s v="용인우체국"/>
        <s v="이천우체국"/>
        <s v="여주우체국"/>
        <s v="안성우체국"/>
        <s v="동두천우체국"/>
        <s v="광명우체국"/>
        <s v="연천우체국"/>
        <s v="백령우체국"/>
        <s v="오산우체국"/>
        <s v="화성우체국"/>
        <s v="하남우체국"/>
        <s v="용인수지우체국"/>
      </sharedItems>
    </cacheField>
    <cacheField name="총괄국여부" numFmtId="0">
      <sharedItems containsBlank="1"/>
    </cacheField>
    <cacheField name="관서급" numFmtId="0">
      <sharedItems count="6">
        <s v="4급"/>
        <s v="6급"/>
        <s v="7급"/>
        <s v="5급"/>
        <s v="별정국"/>
        <s v="출장소"/>
      </sharedItems>
    </cacheField>
    <cacheField name="건물유형" numFmtId="0">
      <sharedItems/>
    </cacheField>
    <cacheField name="업무유형" numFmtId="0">
      <sharedItems/>
    </cacheField>
    <cacheField name="군사우체국 여부" numFmtId="0">
      <sharedItems/>
    </cacheField>
    <cacheField name="금융업무 취급여부" numFmtId="0">
      <sharedItems/>
    </cacheField>
    <cacheField name="집배업무 수행여부" numFmtId="0">
      <sharedItems/>
    </cacheField>
    <cacheField name="도서벽지" numFmtId="0">
      <sharedItems containsBlank="1"/>
    </cacheField>
    <cacheField name="직원수 계(명)" numFmtId="0">
      <sharedItems containsSemiMixedTypes="0" containsString="0" containsNumber="1" containsInteger="1" minValue="0" maxValue="333"/>
    </cacheField>
    <cacheField name="정규직(명)" numFmtId="0">
      <sharedItems containsString="0" containsBlank="1" containsNumber="1" containsInteger="1" minValue="2" maxValue="185"/>
    </cacheField>
    <cacheField name="비정규직(명)" numFmtId="0">
      <sharedItems containsString="0" containsBlank="1" containsNumber="1" containsInteger="1" minValue="0" maxValue="148"/>
    </cacheField>
    <cacheField name="우편창구수(개)" numFmtId="0">
      <sharedItems containsString="0" containsBlank="1" containsNumber="1" containsInteger="1" minValue="1" maxValue="7"/>
    </cacheField>
    <cacheField name="금융창구수(개)" numFmtId="0">
      <sharedItems containsString="0" containsBlank="1" containsNumber="1" containsInteger="1" minValue="1" maxValue="6"/>
    </cacheField>
    <cacheField name="기타창구수(개)" numFmtId="0">
      <sharedItems containsBlank="1" containsMixedTypes="1" containsNumber="1" containsInteger="1" minValue="0" maxValue="4"/>
    </cacheField>
    <cacheField name="개국일" numFmtId="14">
      <sharedItems containsDate="1" containsMixedTypes="1" minDate="1902-07-01T00:00:00" maxDate="2015-07-25T00:00:00"/>
    </cacheField>
    <cacheField name="건축년도" numFmtId="183">
      <sharedItems containsBlank="1" containsMixedTypes="1" containsNumber="1" containsInteger="1" minValue="1923" maxValue="2014"/>
    </cacheField>
    <cacheField name="대지면적(㎡)" numFmtId="180">
      <sharedItems containsBlank="1" containsMixedTypes="1" containsNumber="1" minValue="97" maxValue="24042"/>
    </cacheField>
    <cacheField name="건물연면적(㎡)" numFmtId="180">
      <sharedItems containsSemiMixedTypes="0" containsString="0" containsNumber="1" minValue="54" maxValue="26913.52"/>
    </cacheField>
    <cacheField name="우편번호" numFmtId="0">
      <sharedItems containsSemiMixedTypes="0" containsString="0" containsNumber="1" containsInteger="1" minValue="10011" maxValue="23130"/>
    </cacheField>
    <cacheField name="주소(지번)" numFmtId="0">
      <sharedItems/>
    </cacheField>
    <cacheField name="주소(도로명)" numFmtId="0">
      <sharedItems containsBlank="1"/>
    </cacheField>
    <cacheField name="전화번호" numFmtId="0">
      <sharedItems containsBlank="1"/>
    </cacheField>
    <cacheField name="비고(리모델링)" numFmtId="185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1">
  <r>
    <n v="442"/>
    <s v="경인청"/>
    <s v="인천우체국"/>
    <x v="0"/>
    <s v="총괄국"/>
    <x v="0"/>
    <s v="투자국"/>
    <s v="총괄국"/>
    <s v="해당없음"/>
    <s v="취급"/>
    <s v="취급"/>
    <m/>
    <n v="120"/>
    <n v="82"/>
    <n v="38"/>
    <n v="3"/>
    <n v="5"/>
    <m/>
    <s v="1884-11-18"/>
    <n v="2003"/>
    <n v="4628"/>
    <n v="5433.92"/>
    <n v="21935"/>
    <s v="인천광역시 연수구 연수3동 581-1"/>
    <s v="인천광역시 연수구 함박뫼로 226 (연수동)"/>
    <s v="032)850-8183"/>
    <s v="해당없음"/>
  </r>
  <r>
    <n v="443"/>
    <s v="경인청"/>
    <s v="인천항동우체국"/>
    <x v="0"/>
    <s v=""/>
    <x v="1"/>
    <s v="투자국"/>
    <s v="창구국"/>
    <s v="해당없음"/>
    <s v="취급"/>
    <s v="미취급"/>
    <m/>
    <n v="4"/>
    <n v="4"/>
    <m/>
    <n v="2"/>
    <n v="2"/>
    <m/>
    <d v="1981-10-31T00:00:00"/>
    <n v="1981"/>
    <n v="403.3"/>
    <n v="195.87"/>
    <n v="22348"/>
    <s v="인천광역시 중구 항동7가 87-7"/>
    <s v="인천광역시 중구 연안부두로 67 (항동)"/>
    <s v="032)882-4494"/>
    <s v="해당없음"/>
  </r>
  <r>
    <n v="444"/>
    <s v="경인청"/>
    <s v="인천송림동우체국"/>
    <x v="0"/>
    <s v=""/>
    <x v="1"/>
    <s v="투자국"/>
    <s v="창구국"/>
    <s v="해당없음"/>
    <s v="취급"/>
    <s v="미취급"/>
    <m/>
    <n v="5"/>
    <n v="5"/>
    <m/>
    <n v="2"/>
    <n v="3"/>
    <m/>
    <d v="1976-08-16T00:00:00"/>
    <n v="1977"/>
    <n v="901.2"/>
    <n v="325.7"/>
    <n v="22558"/>
    <s v="인천광역시 동구 송림6동 60-3"/>
    <s v="인천광역시 동구 동산로 90 (송림동)"/>
    <s v="032)762-0805"/>
    <s v="해당없음"/>
  </r>
  <r>
    <n v="445"/>
    <s v="경인청"/>
    <s v="인천만석동우체국"/>
    <x v="0"/>
    <s v=""/>
    <x v="1"/>
    <s v="투자국"/>
    <s v="창구국"/>
    <s v="해당없음"/>
    <s v="취급"/>
    <s v="미취급"/>
    <m/>
    <n v="3"/>
    <n v="3"/>
    <m/>
    <n v="2"/>
    <n v="1"/>
    <n v="1"/>
    <d v="1962-08-31T00:00:00"/>
    <n v="1989"/>
    <n v="184.1"/>
    <n v="241.56"/>
    <n v="22506"/>
    <s v="인천광역시 동구 만석동 48-4"/>
    <s v="인천광역시 동구 제물량로 341 (만석동)"/>
    <s v="032)762-0803"/>
    <s v="해당없음"/>
  </r>
  <r>
    <n v="446"/>
    <s v="경인청"/>
    <s v="동인천우체국"/>
    <x v="0"/>
    <s v=""/>
    <x v="2"/>
    <s v="투자국"/>
    <s v="창구국"/>
    <s v="해당없음"/>
    <s v="취급"/>
    <s v="미취급"/>
    <m/>
    <n v="3"/>
    <n v="3"/>
    <m/>
    <n v="2"/>
    <n v="1"/>
    <n v="1"/>
    <d v="1926-11-01T00:00:00"/>
    <n v="1976"/>
    <n v="222.1"/>
    <n v="197.4"/>
    <n v="22554"/>
    <s v="인천광역시 동구 금곡동 33-3"/>
    <s v="인천광역시 동구 금곡로 19 (금곡동)"/>
    <s v="032)773-4005"/>
    <s v="해당없음"/>
  </r>
  <r>
    <n v="447"/>
    <s v="경인청"/>
    <s v="인천화평동우체국"/>
    <x v="0"/>
    <s v=""/>
    <x v="1"/>
    <s v="투자국"/>
    <s v="창구국"/>
    <s v="해당없음"/>
    <s v="취급"/>
    <s v="미취급"/>
    <m/>
    <n v="4"/>
    <n v="4"/>
    <m/>
    <n v="2"/>
    <n v="2"/>
    <m/>
    <d v="1987-12-21T00:00:00"/>
    <n v="1987"/>
    <n v="251.3"/>
    <n v="233.59"/>
    <n v="22519"/>
    <s v="인천광역시 동구 화평동 430"/>
    <s v="인천광역시 동구 송화로 10 (화평동)"/>
    <s v="032)763-2004"/>
    <s v="해당없음"/>
  </r>
  <r>
    <n v="448"/>
    <s v="경인청"/>
    <s v="덕적우체국"/>
    <x v="0"/>
    <s v=""/>
    <x v="1"/>
    <s v="투자국"/>
    <s v="집배센터국"/>
    <s v="해당없음"/>
    <s v="취급"/>
    <s v="취급"/>
    <s v="도서지역"/>
    <n v="6"/>
    <n v="5"/>
    <n v="1"/>
    <n v="1"/>
    <n v="1"/>
    <m/>
    <d v="1961-07-01T00:00:00"/>
    <n v="2000"/>
    <n v="661"/>
    <n v="740.09"/>
    <n v="23130"/>
    <s v="인천광역시 옹진군 덕적면 진리 393-2"/>
    <s v="인천광역시 옹진군 덕적면 덕적북로133번길 40 "/>
    <s v="032)831-2105"/>
    <s v="해당없음"/>
  </r>
  <r>
    <n v="449"/>
    <s v="경인청"/>
    <s v="용유우체국"/>
    <x v="0"/>
    <s v=""/>
    <x v="1"/>
    <s v="투자국"/>
    <s v="집배센터국"/>
    <s v="해당없음"/>
    <s v="취급"/>
    <s v="취급"/>
    <m/>
    <n v="7"/>
    <n v="6"/>
    <n v="1"/>
    <n v="1"/>
    <n v="1"/>
    <m/>
    <d v="1966-12-30T00:00:00"/>
    <n v="1989"/>
    <n v="592"/>
    <n v="179.41"/>
    <n v="22384"/>
    <s v="인천광역시 중구 남북동 94-8"/>
    <s v="인천광역시 중구 마시란로 314-32 (남북동)"/>
    <s v="032)746-4566"/>
    <s v="해당없음"/>
  </r>
  <r>
    <n v="450"/>
    <s v="경인청"/>
    <s v="인천연수동우체국"/>
    <x v="0"/>
    <s v=""/>
    <x v="1"/>
    <s v="투자국"/>
    <s v="창구국"/>
    <s v="해당없음"/>
    <s v="취급"/>
    <s v="미취급"/>
    <m/>
    <n v="4"/>
    <n v="4"/>
    <m/>
    <n v="2"/>
    <n v="2"/>
    <n v="1"/>
    <d v="1992-12-30T00:00:00"/>
    <n v="1992"/>
    <n v="1012.5"/>
    <n v="309.14999999999998"/>
    <n v="21924"/>
    <s v="인천광역시 연수구 연수1동 534-1"/>
    <s v="인천광역시 연수구 비류대로 436 (연수동)"/>
    <s v="032)812-2105"/>
    <s v="해당없음"/>
  </r>
  <r>
    <n v="451"/>
    <s v="경인청"/>
    <s v="인천옥련동우체국"/>
    <x v="0"/>
    <s v=""/>
    <x v="1"/>
    <s v="투자국"/>
    <s v="창구국"/>
    <s v="해당없음"/>
    <s v="취급"/>
    <s v="미취급"/>
    <m/>
    <n v="5"/>
    <n v="5"/>
    <m/>
    <n v="2"/>
    <n v="3"/>
    <m/>
    <d v="1999-12-01T00:00:00"/>
    <n v="1999"/>
    <n v="805"/>
    <n v="354.34"/>
    <n v="21950"/>
    <s v="인천광역시 연수구 옥련동 238-5"/>
    <s v="인천광역시 연수구 한진로38번길 9 (옥련동)"/>
    <s v="032)834-2105"/>
    <s v="해당없음"/>
  </r>
  <r>
    <n v="452"/>
    <s v="경인청"/>
    <s v="인천운서동우체국"/>
    <x v="0"/>
    <s v=""/>
    <x v="3"/>
    <s v="투자국"/>
    <s v="집배센터국"/>
    <s v="해당없음"/>
    <s v="취급"/>
    <s v="취급"/>
    <m/>
    <n v="35"/>
    <n v="15"/>
    <n v="20"/>
    <n v="2"/>
    <n v="1"/>
    <n v="1"/>
    <d v="2002-12-14T00:00:00"/>
    <n v="2002"/>
    <n v="659.3"/>
    <n v="672.82"/>
    <n v="22371"/>
    <s v="인천광역시 중구 운서동 2792-4"/>
    <s v="인천광역시 중구 흰바위로27번길 6 (운서동)"/>
    <s v="032)752-2105"/>
    <s v="해당없음"/>
  </r>
  <r>
    <n v="453"/>
    <s v="경인청"/>
    <s v="인천중동우체국"/>
    <x v="0"/>
    <s v=""/>
    <x v="3"/>
    <s v="투자국"/>
    <s v="집배센터국"/>
    <s v="해당없음"/>
    <s v="취급"/>
    <s v="취급"/>
    <m/>
    <n v="49"/>
    <n v="39"/>
    <n v="10"/>
    <n v="4"/>
    <n v="2"/>
    <m/>
    <d v="2005-01-01T00:00:00"/>
    <n v="1923"/>
    <n v="1850.7"/>
    <n v="2152.4"/>
    <n v="22313"/>
    <s v="인천광역시 중구 항동6가 1"/>
    <s v="인천광역시 중구 제물량로 183 (항동6가)"/>
    <s v="032)773-2106"/>
    <s v="(리)2004-09-28"/>
  </r>
  <r>
    <n v="454"/>
    <s v="경인청"/>
    <s v="인천송도동우체국"/>
    <x v="0"/>
    <s v=""/>
    <x v="1"/>
    <s v="투자국"/>
    <s v="창구국"/>
    <s v="해당없음"/>
    <s v="취급"/>
    <s v="미취급"/>
    <m/>
    <n v="6"/>
    <n v="6"/>
    <m/>
    <n v="4"/>
    <n v="2"/>
    <m/>
    <d v="2005-12-30T00:00:00"/>
    <n v="2005"/>
    <n v="791.8"/>
    <n v="757.83"/>
    <n v="21996"/>
    <s v="인천광역시 연수구 송도동 3-32"/>
    <s v="인천광역시 연수구 하모니로35번길 2 (송도동)"/>
    <s v="032)858-6442"/>
    <s v="해당없음"/>
  </r>
  <r>
    <n v="455"/>
    <s v="경인청"/>
    <s v="인천공항우체국"/>
    <x v="0"/>
    <s v=""/>
    <x v="1"/>
    <s v="유상임차"/>
    <s v="창구국"/>
    <s v="해당없음"/>
    <s v="취급"/>
    <s v="미취급"/>
    <m/>
    <n v="5"/>
    <n v="5"/>
    <m/>
    <n v="3"/>
    <n v="1"/>
    <m/>
    <d v="1997-11-03T00:00:00"/>
    <m/>
    <n v="97"/>
    <n v="97"/>
    <n v="22382"/>
    <s v="인천광역시 중구 운서동 2851 여객터미널 2층"/>
    <s v="인천광역시 중구 공항로 272, 2층 (운서동)"/>
    <s v="032)740-2900"/>
    <s v="해당없음"/>
  </r>
  <r>
    <n v="456"/>
    <s v="경인청"/>
    <s v="인천송도G-타워우체국"/>
    <x v="0"/>
    <s v=""/>
    <x v="1"/>
    <s v="무상임차"/>
    <s v="창구국"/>
    <s v="해당없음"/>
    <s v="취급"/>
    <s v="미취급"/>
    <m/>
    <n v="3"/>
    <n v="3"/>
    <m/>
    <n v="2"/>
    <n v="1"/>
    <n v="1"/>
    <d v="2013-06-03T00:00:00"/>
    <m/>
    <n v="24042"/>
    <n v="257.62"/>
    <n v="22004"/>
    <s v="인천광역시 연수구 송도2동 24-2"/>
    <s v="인천광역시 연수구 아트센터대로 175, 1층 (송도동)"/>
    <s v="032)858-0140"/>
    <s v="해당없음"/>
  </r>
  <r>
    <n v="457"/>
    <s v="경인청"/>
    <s v="북도우체국"/>
    <x v="0"/>
    <s v=""/>
    <x v="4"/>
    <s v="별정국"/>
    <s v="집배센터국"/>
    <s v="해당없음"/>
    <s v="취급"/>
    <s v="취급"/>
    <m/>
    <n v="6"/>
    <n v="5"/>
    <n v="1"/>
    <n v="1"/>
    <n v="1"/>
    <m/>
    <d v="1966-11-10T00:00:00"/>
    <m/>
    <n v="301"/>
    <n v="103"/>
    <n v="23114"/>
    <s v="인천광역시 옹진군 북도면 시도리 291"/>
    <s v="인천광역시 옹진군 북도면 시도로 97"/>
    <s v="032)752-4009"/>
    <s v="해당없음"/>
  </r>
  <r>
    <n v="458"/>
    <s v="경인청"/>
    <s v="연평우체국"/>
    <x v="0"/>
    <s v=""/>
    <x v="4"/>
    <s v="별정국"/>
    <s v="집배센터국"/>
    <s v="해당없음"/>
    <s v="취급"/>
    <s v="취급"/>
    <m/>
    <n v="5"/>
    <n v="5"/>
    <m/>
    <n v="1"/>
    <n v="1"/>
    <m/>
    <d v="1962-05-16T00:00:00"/>
    <m/>
    <n v="1140"/>
    <n v="148"/>
    <n v="23108"/>
    <s v="인천광역시 옹진군 연평면 연평리 482-12"/>
    <s v="인천광역시 옹진군 연평면 연평로137번길 13"/>
    <s v="032)831-6520"/>
    <s v="해당없음"/>
  </r>
  <r>
    <n v="459"/>
    <s v="경인청"/>
    <s v="영종우체국"/>
    <x v="0"/>
    <s v=""/>
    <x v="4"/>
    <s v="별정국"/>
    <s v="창구국"/>
    <s v="해당없음"/>
    <s v="취급"/>
    <s v="미취급"/>
    <m/>
    <n v="7"/>
    <n v="6"/>
    <n v="1"/>
    <n v="3"/>
    <n v="2"/>
    <m/>
    <d v="1962-06-15T00:00:00"/>
    <m/>
    <n v="792"/>
    <n v="106"/>
    <n v="22372"/>
    <s v="인천광역시 중구 운남동 1560-4"/>
    <s v="인천광역시 중구 운남로128번길 7 (운남동)"/>
    <s v="032)746-0002"/>
    <s v="해당없음"/>
  </r>
  <r>
    <n v="460"/>
    <s v="경인청"/>
    <s v="영흥우체국"/>
    <x v="0"/>
    <s v=""/>
    <x v="4"/>
    <s v="별정국"/>
    <s v="집배센터국"/>
    <s v="해당없음"/>
    <s v="취급"/>
    <s v="취급"/>
    <m/>
    <n v="6"/>
    <n v="6"/>
    <m/>
    <n v="1"/>
    <n v="1"/>
    <m/>
    <d v="1963-05-31T00:00:00"/>
    <m/>
    <n v="660"/>
    <n v="93"/>
    <n v="23119"/>
    <s v="인천광역시 옹진군 영흥면 내리 238-52"/>
    <s v="인천광역시 옹진군 영흥면 영흥로 410"/>
    <s v="032)886-8200"/>
    <s v="해당없음"/>
  </r>
  <r>
    <n v="466"/>
    <s v="경인청"/>
    <s v="서인천우체국"/>
    <x v="1"/>
    <s v="총괄국"/>
    <x v="0"/>
    <s v="투자국"/>
    <s v="총괄국"/>
    <s v="해당없음"/>
    <s v="취급"/>
    <s v="취급"/>
    <m/>
    <n v="224"/>
    <n v="114"/>
    <n v="110"/>
    <n v="4"/>
    <n v="3"/>
    <n v="2"/>
    <d v="1996-03-15T00:00:00"/>
    <n v="1996"/>
    <n v="2987.1"/>
    <n v="6412.37"/>
    <n v="22713"/>
    <s v="인천광역시 서구 심곡동 278-7"/>
    <s v="인천광역시 서구 서곶로 318(심곡동)"/>
    <s v="032)590-9152"/>
    <s v="해당없음"/>
  </r>
  <r>
    <n v="467"/>
    <s v="경인청"/>
    <s v="인천석남동우체국"/>
    <x v="1"/>
    <s v=""/>
    <x v="1"/>
    <s v="투자국"/>
    <s v="창구국"/>
    <s v="해당없음"/>
    <s v="취급"/>
    <s v="미취급"/>
    <m/>
    <n v="5"/>
    <n v="4"/>
    <n v="1"/>
    <n v="2"/>
    <n v="2"/>
    <n v="1"/>
    <d v="1986-09-01T00:00:00"/>
    <n v="1986"/>
    <n v="430.1"/>
    <n v="291.73"/>
    <n v="22784"/>
    <s v="인천광역시 서구 석남1동 456-7"/>
    <s v="인천공역시 서구 가정로 314(석남동)"/>
    <s v="032)572-2155"/>
    <s v="(증)2009-12-31"/>
  </r>
  <r>
    <n v="468"/>
    <s v="경인청"/>
    <s v="인천가좌2동우체국"/>
    <x v="1"/>
    <s v=""/>
    <x v="1"/>
    <s v="투자국"/>
    <s v="창구국"/>
    <s v="해당없음"/>
    <s v="취급"/>
    <s v="미취급"/>
    <m/>
    <n v="6"/>
    <n v="5"/>
    <n v="1"/>
    <n v="2"/>
    <n v="3"/>
    <n v="0"/>
    <d v="1991-05-15T00:00:00"/>
    <n v="1991"/>
    <n v="450.6"/>
    <n v="296.2"/>
    <n v="22810"/>
    <s v="인천광역시 서구 가좌2동 12"/>
    <s v="인천광역시 서구 원적로 96번길 27(가좌동)"/>
    <s v="032)575-2005"/>
    <s v="(증)2009-12-31"/>
  </r>
  <r>
    <n v="469"/>
    <s v="경인청"/>
    <s v="인천공단우체국"/>
    <x v="1"/>
    <s v=""/>
    <x v="1"/>
    <s v="유상임차"/>
    <s v="창구국"/>
    <s v="해당없음"/>
    <s v="취급"/>
    <s v="미취급"/>
    <m/>
    <n v="3"/>
    <n v="3"/>
    <m/>
    <n v="2"/>
    <n v="1"/>
    <n v="1"/>
    <d v="1976-05-01T00:00:00"/>
    <m/>
    <s v="4443.60중 일부사용"/>
    <n v="120"/>
    <n v="22829"/>
    <s v="인천광역시 서구 가좌동 539-1"/>
    <s v="인천광역시 서구 가재울로 72(가좌동)"/>
    <s v="032)578-2105"/>
    <s v="해당없음"/>
  </r>
  <r>
    <n v="470"/>
    <s v="경인청"/>
    <s v="인천원당우체국"/>
    <x v="1"/>
    <s v=""/>
    <x v="1"/>
    <s v="투자국"/>
    <s v="창구국"/>
    <s v="해당없음"/>
    <s v="취급"/>
    <s v="미취급"/>
    <m/>
    <n v="4"/>
    <n v="4"/>
    <m/>
    <n v="3"/>
    <n v="2"/>
    <n v="1"/>
    <d v="2007-12-31T00:00:00"/>
    <n v="2007"/>
    <n v="1268.5"/>
    <n v="805.4"/>
    <n v="22647"/>
    <s v="인천광역시 서구 원당동 823-2,823-3"/>
    <s v="인천광역시 서구 고산후로 121번길 38(원당동)"/>
    <s v="032)568-4991"/>
    <s v="(증)2009-03-04"/>
  </r>
  <r>
    <n v="471"/>
    <s v="경인청"/>
    <s v="인천청라1동우체국"/>
    <x v="1"/>
    <s v=""/>
    <x v="1"/>
    <s v="투자국"/>
    <s v="창구국"/>
    <s v="해당없음"/>
    <s v="취급"/>
    <s v="미취급"/>
    <m/>
    <n v="4"/>
    <n v="4"/>
    <m/>
    <n v="3"/>
    <n v="2"/>
    <n v="0"/>
    <d v="2012-12-24T00:00:00"/>
    <n v="2012"/>
    <n v="1000"/>
    <n v="460.32"/>
    <n v="22738"/>
    <s v="인천광역시 서구 연희동 796-6"/>
    <s v="인천광역시 서구 청라라임로 52(연희동)"/>
    <s v="032)562-1980"/>
    <s v="해당없음"/>
  </r>
  <r>
    <n v="472"/>
    <s v="경인청"/>
    <s v="인천검암동우체국"/>
    <x v="1"/>
    <s v=""/>
    <x v="1"/>
    <s v="투자국"/>
    <s v="창구국"/>
    <s v="해당없음"/>
    <s v="취급"/>
    <s v="미취급"/>
    <m/>
    <n v="4"/>
    <n v="4"/>
    <m/>
    <n v="2"/>
    <n v="2"/>
    <n v="0"/>
    <d v="2011-12-28T00:00:00"/>
    <n v="2011"/>
    <n v="679.8"/>
    <n v="335.16"/>
    <n v="22698"/>
    <s v="인천광역시 서구 검암동 660-2"/>
    <s v="인천광역시 서구 승학로 404(검암동)"/>
    <s v="032)564-3018"/>
    <s v="해당없음"/>
  </r>
  <r>
    <n v="473"/>
    <s v="경인청"/>
    <s v="검단우체국"/>
    <x v="1"/>
    <s v=""/>
    <x v="4"/>
    <s v="별정국"/>
    <s v="창구국"/>
    <s v="해당없음"/>
    <s v="취급"/>
    <s v="미취급"/>
    <m/>
    <n v="5"/>
    <n v="5"/>
    <m/>
    <n v="2"/>
    <n v="2"/>
    <n v="1"/>
    <d v="1964-12-31T00:00:00"/>
    <m/>
    <n v="208"/>
    <n v="119.8"/>
    <n v="22617"/>
    <s v="인천광역시 서구 마전동 911-4"/>
    <s v="인천광역시 서구 검단로 487(마전동)"/>
    <s v="032)563-5204"/>
    <s v="해당없음"/>
  </r>
  <r>
    <n v="478"/>
    <s v="경인청"/>
    <s v="부평우체국"/>
    <x v="2"/>
    <s v="총괄국"/>
    <x v="0"/>
    <s v="투자국"/>
    <s v="집중국/물류센터"/>
    <s v="해당없음"/>
    <s v="취급"/>
    <s v="취급"/>
    <m/>
    <n v="190"/>
    <n v="148"/>
    <n v="42"/>
    <n v="4"/>
    <n v="3"/>
    <n v="2"/>
    <d v="2012-05-01T00:00:00"/>
    <n v="2012"/>
    <n v="23844"/>
    <n v="26913.52"/>
    <n v="21313"/>
    <s v="인천광역시 부평구 청천동 327"/>
    <s v="인천광역시 부평구 길주로 415 (청천동)"/>
    <s v="032)500-4000"/>
    <s v="해당없음"/>
  </r>
  <r>
    <n v="479"/>
    <s v="경인청"/>
    <s v="부평현대아파트우체국"/>
    <x v="2"/>
    <s v=""/>
    <x v="1"/>
    <s v="투자국"/>
    <s v="창구국"/>
    <s v="해당없음"/>
    <s v="취급"/>
    <s v="미취급"/>
    <m/>
    <n v="5"/>
    <n v="5"/>
    <m/>
    <n v="2"/>
    <n v="3"/>
    <m/>
    <d v="1985-12-30T00:00:00"/>
    <n v="1985"/>
    <n v="762"/>
    <n v="174"/>
    <n v="21384"/>
    <s v="인천광역시 부평구 산곡3동 369-482"/>
    <s v="인천광역시 부평구 경원대로 1269-1 (산곡동)"/>
    <s v="032)523-7995"/>
    <s v="해당없음"/>
  </r>
  <r>
    <n v="480"/>
    <s v="경인청"/>
    <s v="인천갈산동우체국"/>
    <x v="2"/>
    <s v=""/>
    <x v="1"/>
    <s v="투자국"/>
    <s v="창구국"/>
    <s v="해당없음"/>
    <s v="취급"/>
    <s v="미취급"/>
    <m/>
    <n v="5"/>
    <n v="5"/>
    <m/>
    <n v="2"/>
    <n v="3"/>
    <m/>
    <d v="1993-12-30T00:00:00"/>
    <n v="1993"/>
    <n v="736.9"/>
    <n v="329.58"/>
    <n v="21335"/>
    <s v="인천광역시 부평구 갈산2동 365"/>
    <s v="인천광역시 부평구 주부토로 177 (갈산동)"/>
    <s v="032)511-0050"/>
    <s v="해당없음"/>
  </r>
  <r>
    <n v="481"/>
    <s v="경인청"/>
    <s v="인천동암우체국"/>
    <x v="2"/>
    <s v=""/>
    <x v="1"/>
    <s v="투자국"/>
    <s v="창구국"/>
    <s v="해당없음"/>
    <s v="취급"/>
    <s v="미취급"/>
    <m/>
    <n v="5"/>
    <n v="5"/>
    <m/>
    <n v="2"/>
    <n v="3"/>
    <n v="1"/>
    <d v="1988-12-05T00:00:00"/>
    <s v="1988년"/>
    <n v="524"/>
    <n v="255.06"/>
    <n v="21452"/>
    <s v="인천광역시 부평구 십정2동 419-7"/>
    <s v="인천광역시 부평구 열우물로 15 (십정동)"/>
    <s v="032)439-2004"/>
    <s v="해당없음"/>
  </r>
  <r>
    <n v="482"/>
    <s v="경인청"/>
    <s v="인천부개동우체국"/>
    <x v="2"/>
    <s v=""/>
    <x v="1"/>
    <s v="투자국"/>
    <s v="창구국"/>
    <s v="해당없음"/>
    <s v="취급"/>
    <s v="미취급"/>
    <m/>
    <n v="5"/>
    <n v="5"/>
    <m/>
    <n v="2"/>
    <n v="3"/>
    <m/>
    <d v="1996-12-09T00:00:00"/>
    <n v="1996"/>
    <n v="600.1"/>
    <n v="322.83"/>
    <n v="21348"/>
    <s v="인천광역시 부평구 부개3동 498-14"/>
    <s v="인천광역시 부평구 부흥북로 153 (부개동)"/>
    <s v="032)361-2005"/>
    <s v="해당없음"/>
  </r>
  <r>
    <n v="483"/>
    <s v="경인청"/>
    <s v="부평대로우체국"/>
    <x v="2"/>
    <s v=""/>
    <x v="1"/>
    <s v="투자국"/>
    <s v="창구국"/>
    <s v="해당없음"/>
    <s v="취급"/>
    <s v="미취급"/>
    <m/>
    <n v="6"/>
    <n v="6"/>
    <m/>
    <n v="3"/>
    <n v="3"/>
    <m/>
    <d v="1940-03-15T00:00:00"/>
    <n v="2007"/>
    <n v="1324.3"/>
    <n v="12092.37"/>
    <n v="21359"/>
    <s v="인천광역시 부평구 부평4동 442-15"/>
    <s v="인천광역시 부평구 부평대로 88 (부평동)"/>
    <s v="032)524-2167"/>
    <s v="해당없음"/>
  </r>
  <r>
    <n v="484"/>
    <s v="경인청"/>
    <s v="인천부평6동우체국"/>
    <x v="2"/>
    <s v=""/>
    <x v="1"/>
    <s v="투자국"/>
    <s v="창구국"/>
    <s v="해당없음"/>
    <s v="취급"/>
    <s v="미취급"/>
    <m/>
    <n v="4"/>
    <n v="4"/>
    <m/>
    <n v="2"/>
    <n v="2"/>
    <m/>
    <d v="1988-10-10T00:00:00"/>
    <n v="1988"/>
    <n v="703.3"/>
    <n v="255.06"/>
    <n v="21414"/>
    <s v="인천광역시 부평구 부평6동 611-12"/>
    <s v="인천광역시 부평구 경인로 995 (부평6동)"/>
    <s v="032)511-2005"/>
    <s v="해당없음"/>
  </r>
  <r>
    <n v="485"/>
    <s v="경인청"/>
    <s v="인천산곡2동우체국"/>
    <x v="2"/>
    <s v=""/>
    <x v="1"/>
    <s v="투자국"/>
    <s v="창구국"/>
    <s v="해당없음"/>
    <s v="취급"/>
    <s v="미취급"/>
    <m/>
    <n v="4"/>
    <n v="4"/>
    <m/>
    <n v="2"/>
    <n v="2"/>
    <m/>
    <d v="1998-12-21T00:00:00"/>
    <n v="1998"/>
    <n v="350"/>
    <n v="345.36"/>
    <n v="21376"/>
    <s v="인천광역시 부평구 산곡2동 145-9"/>
    <s v="인천광역시 부평구 마장로272번길 95 (산곡동)"/>
    <s v="032)527-2005"/>
    <s v="해당없음"/>
  </r>
  <r>
    <n v="486"/>
    <s v="경인청"/>
    <s v="부평공단우체국"/>
    <x v="2"/>
    <s v=""/>
    <x v="1"/>
    <s v="유상임차"/>
    <s v="창구국"/>
    <s v="해당없음"/>
    <s v="취급"/>
    <s v="미취급"/>
    <m/>
    <n v="4"/>
    <n v="4"/>
    <m/>
    <n v="2"/>
    <n v="2"/>
    <m/>
    <d v="1982-11-01T00:00:00"/>
    <m/>
    <m/>
    <n v="164.36"/>
    <n v="21314"/>
    <s v="인천광역시 부평구 청천2동 409-2"/>
    <s v="인천광역시 부평구 안남로434번길 11 (청천동)"/>
    <s v="032)524-7135"/>
    <s v="해당없음"/>
  </r>
  <r>
    <n v="487"/>
    <s v="경인청"/>
    <s v="북인천우체국"/>
    <x v="2"/>
    <s v=""/>
    <x v="1"/>
    <s v="투자국"/>
    <s v="창구국"/>
    <s v="해당없음"/>
    <s v="취급"/>
    <s v="미취급"/>
    <m/>
    <n v="7"/>
    <n v="7"/>
    <m/>
    <n v="4"/>
    <n v="3"/>
    <m/>
    <d v="1986-07-30T00:00:00"/>
    <n v="2010"/>
    <n v="1933"/>
    <n v="12903.04"/>
    <n v="21389"/>
    <s v="인천광역시 부평구 부평동 546-62"/>
    <s v="인천광역시 부평구 경원대로1373 (부평동)"/>
    <s v="032)502-0004"/>
    <s v="해당없음"/>
  </r>
  <r>
    <n v="488"/>
    <s v="경인청"/>
    <s v="인천삼산동우체국"/>
    <x v="2"/>
    <s v=""/>
    <x v="1"/>
    <s v="투자국"/>
    <s v="창구국"/>
    <s v="해당없음"/>
    <s v="취급"/>
    <s v="미취급"/>
    <m/>
    <n v="4"/>
    <n v="4"/>
    <m/>
    <n v="2"/>
    <n v="2"/>
    <m/>
    <d v="2007-12-10T00:00:00"/>
    <n v="2007"/>
    <n v="760"/>
    <n v="720.83"/>
    <n v="21327"/>
    <s v="인천광역시 부평구 삼산동 451-2"/>
    <s v="인천광역시 부평구 굴포로 141 (삼산동)"/>
    <s v="032)529-1780"/>
    <s v="해당없음"/>
  </r>
  <r>
    <n v="495"/>
    <s v="경인청"/>
    <s v="인천계양우체국"/>
    <x v="3"/>
    <s v="총괄국"/>
    <x v="0"/>
    <s v="투자국"/>
    <s v="총괄국"/>
    <s v="해당없음"/>
    <s v="취급"/>
    <s v="취급"/>
    <m/>
    <n v="136"/>
    <n v="107"/>
    <n v="29"/>
    <n v="5"/>
    <n v="5"/>
    <n v="1"/>
    <d v="1997-09-01T00:00:00"/>
    <n v="1997"/>
    <n v="3998.9"/>
    <n v="6155.73"/>
    <n v="21066"/>
    <s v="인천광역시 계양구 계산4동 1078-2"/>
    <s v="인천광역시 계양구 계산새로 76(계산4동)"/>
    <s v="032)540-9401"/>
    <s v="해당없음"/>
  </r>
  <r>
    <n v="496"/>
    <s v="경인청"/>
    <s v="인천계산동우체국"/>
    <x v="3"/>
    <s v=""/>
    <x v="1"/>
    <s v="투자국"/>
    <s v="창구국"/>
    <s v="해당없음"/>
    <s v="취급"/>
    <s v="미취급"/>
    <m/>
    <n v="5"/>
    <n v="5"/>
    <n v="0"/>
    <n v="2"/>
    <n v="3"/>
    <m/>
    <d v="1950-01-12T00:00:00"/>
    <n v="1981"/>
    <n v="496.9"/>
    <n v="482.27"/>
    <n v="21039"/>
    <s v="인천광역시 계양구 계산2동 931-55"/>
    <s v="인천광역시 계양구 경명대로 1053(계산동)"/>
    <s v="032)542-2106"/>
    <s v="(리)2006-11-08"/>
  </r>
  <r>
    <n v="497"/>
    <s v="경인청"/>
    <s v="인천작전동우체국"/>
    <x v="3"/>
    <s v=""/>
    <x v="1"/>
    <s v="투자국"/>
    <s v="창구국"/>
    <s v="해당없음"/>
    <s v="취급"/>
    <s v="미취급"/>
    <m/>
    <n v="5"/>
    <n v="5"/>
    <n v="0"/>
    <n v="2"/>
    <n v="2"/>
    <n v="1"/>
    <d v="1990-09-25T00:00:00"/>
    <n v="1990"/>
    <n v="374.2"/>
    <n v="306.7"/>
    <n v="21119"/>
    <s v="인천광역시 계양구 작전1동 381-9"/>
    <s v="인천광역시 계양구 효서로 292(작전동)"/>
    <s v="032)544-7122"/>
    <s v="해당없음"/>
  </r>
  <r>
    <n v="498"/>
    <s v="경인청"/>
    <s v="인천효성동우체국"/>
    <x v="3"/>
    <s v=""/>
    <x v="1"/>
    <s v="투자국"/>
    <s v="창구국"/>
    <s v="해당없음"/>
    <s v="취급"/>
    <s v="미취급"/>
    <m/>
    <n v="4"/>
    <n v="4"/>
    <n v="0"/>
    <n v="2"/>
    <n v="2"/>
    <m/>
    <d v="1989-12-01T00:00:00"/>
    <n v="1989"/>
    <n v="627.9"/>
    <n v="255.06"/>
    <n v="21112"/>
    <s v="인천광역시 계양구 효성2동 242-4"/>
    <s v="인천광역시 계양구 효서로 146(효성동)"/>
    <s v="032)548-2005"/>
    <s v="해당없음"/>
  </r>
  <r>
    <n v="499"/>
    <s v="경인청"/>
    <s v="인천계양1동우체국"/>
    <x v="3"/>
    <s v=""/>
    <x v="4"/>
    <s v="별정국"/>
    <s v="창구국"/>
    <s v="해당없음"/>
    <s v="취급"/>
    <s v="미취급"/>
    <m/>
    <n v="4"/>
    <n v="4"/>
    <n v="0"/>
    <n v="2"/>
    <n v="2"/>
    <n v="1"/>
    <d v="1964-12-10T00:00:00"/>
    <m/>
    <n v="150"/>
    <n v="99.5"/>
    <n v="21006"/>
    <s v="인천광역시 계양구 장기동 152-13"/>
    <s v="인천광역시 계양구 장기로 4(장기동)"/>
    <s v="032)515-4202"/>
    <s v="해당없음"/>
  </r>
  <r>
    <n v="502"/>
    <s v="경인청"/>
    <s v="남인천우체국"/>
    <x v="4"/>
    <s v="총괄국"/>
    <x v="0"/>
    <s v="투자국"/>
    <s v="총괄국"/>
    <s v="해당없음"/>
    <s v="취급"/>
    <s v="취급"/>
    <m/>
    <n v="138"/>
    <n v="109"/>
    <n v="29"/>
    <n v="3"/>
    <n v="3"/>
    <n v="4"/>
    <d v="1978-03-02T00:00:00"/>
    <n v="1978"/>
    <n v="3446"/>
    <n v="4924.3500000000004"/>
    <n v="21552"/>
    <s v="인천광역시 남동구 간석1동 520-1"/>
    <s v="인천광역시 남동구 경인로 514 (간석1동)"/>
    <s v="032)453-0500"/>
    <s v="리) 2004,7월_x000a_증) 2003,2007년"/>
  </r>
  <r>
    <n v="503"/>
    <s v="경인청"/>
    <s v="인천지방법원우체국"/>
    <x v="4"/>
    <s v=""/>
    <x v="1"/>
    <s v="무상임차"/>
    <s v="창구국"/>
    <s v="해당없음"/>
    <s v="취급"/>
    <s v="미취급"/>
    <m/>
    <n v="6"/>
    <n v="6"/>
    <m/>
    <n v="3"/>
    <n v="2"/>
    <s v="2(법원특송창구)"/>
    <d v="1974-07-01T00:00:00"/>
    <m/>
    <m/>
    <n v="138.80000000000001"/>
    <n v="22220"/>
    <s v="인천광역시 남구 학익동 278-2"/>
    <s v="인천광역시 남구 소성로163번길 17 (학익동)"/>
    <s v="032)862-2105"/>
    <m/>
  </r>
  <r>
    <n v="504"/>
    <s v="경인청"/>
    <s v="인천문학동우체국"/>
    <x v="4"/>
    <s v=""/>
    <x v="1"/>
    <s v="투자국"/>
    <s v="창구국"/>
    <s v="해당없음"/>
    <s v="취급"/>
    <s v="미취급"/>
    <m/>
    <n v="4"/>
    <n v="4"/>
    <m/>
    <n v="2"/>
    <n v="3"/>
    <m/>
    <d v="1993-08-04T00:00:00"/>
    <n v="1993"/>
    <n v="596.1"/>
    <n v="255.06"/>
    <n v="22235"/>
    <s v="인천광역시 남구 문학동 385-4"/>
    <s v="인천광역시 남구 소성로 337 (문학동)"/>
    <s v="032)424-2205"/>
    <s v="해당없음"/>
  </r>
  <r>
    <n v="505"/>
    <s v="경인청"/>
    <s v="인천숭의동우체국"/>
    <x v="4"/>
    <s v=""/>
    <x v="1"/>
    <s v="투자국"/>
    <s v="창구국"/>
    <s v="해당없음"/>
    <s v="취급"/>
    <s v="미취급"/>
    <m/>
    <n v="5"/>
    <n v="5"/>
    <m/>
    <n v="3"/>
    <n v="3"/>
    <m/>
    <d v="1955-02-01T00:00:00"/>
    <n v="1985"/>
    <n v="269.8"/>
    <n v="247.4"/>
    <n v="22171"/>
    <s v="인천광역시 남구 숭의1동 433-3"/>
    <s v="인천광역시 남구 인중로 4 (숭의1동)"/>
    <s v="032)882-2105"/>
    <s v="해당없음"/>
  </r>
  <r>
    <n v="506"/>
    <s v="경인청"/>
    <s v="주안우체국"/>
    <x v="4"/>
    <s v=""/>
    <x v="1"/>
    <s v="투자국"/>
    <s v="창구국"/>
    <s v="해당없음"/>
    <s v="취급"/>
    <s v="미취급"/>
    <m/>
    <n v="5"/>
    <n v="5"/>
    <m/>
    <n v="2"/>
    <n v="3"/>
    <m/>
    <d v="1914-03-26T00:00:00"/>
    <n v="1997"/>
    <n v="227.4"/>
    <n v="326.39"/>
    <n v="22153"/>
    <s v="인천광역시 남구 도화1동 458-8"/>
    <s v="인천광역시 남구 제일로 32 (도화1동)"/>
    <s v="032)862-2005"/>
    <s v="해당없음"/>
  </r>
  <r>
    <n v="507"/>
    <s v="경인청"/>
    <s v="인천학익동우체국"/>
    <x v="4"/>
    <s v=""/>
    <x v="1"/>
    <s v="투자국"/>
    <s v="창구국"/>
    <s v="해당없음"/>
    <s v="취급"/>
    <s v="미취급"/>
    <m/>
    <n v="5"/>
    <n v="5"/>
    <m/>
    <n v="2"/>
    <n v="2"/>
    <m/>
    <d v="1985-12-30T00:00:00"/>
    <n v="1985"/>
    <n v="431"/>
    <n v="255.06"/>
    <n v="22219"/>
    <s v="인천광역시 남구 학익2동 295-13"/>
    <s v="인천광역시 남구 한나루로 430 (학익2동)"/>
    <s v="032)863-2005"/>
    <s v="해당없음"/>
  </r>
  <r>
    <n v="516"/>
    <s v="경인청"/>
    <s v="인천남동우체국"/>
    <x v="5"/>
    <s v="총괄국"/>
    <x v="0"/>
    <s v="투자국"/>
    <s v="총괄국"/>
    <s v="해당없음"/>
    <s v="취급"/>
    <s v="취급"/>
    <m/>
    <n v="164"/>
    <n v="118"/>
    <n v="46"/>
    <n v="4"/>
    <n v="4"/>
    <s v="2(여유창구)"/>
    <d v="2015-07-24T00:00:00"/>
    <s v="2015년"/>
    <n v="6546.7"/>
    <n v="14934.27"/>
    <n v="21655"/>
    <s v="인천광역시 남동구 논현동 638-1"/>
    <s v="인천광역시 남동구 논현로 46번길 7(논현동)"/>
    <s v="032)725-0100"/>
    <s v="해당없음"/>
  </r>
  <r>
    <n v="517"/>
    <s v="경인청"/>
    <s v="인천간석동우체국"/>
    <x v="5"/>
    <s v=""/>
    <x v="1"/>
    <s v="투자국"/>
    <s v="창구국"/>
    <s v="해당없음"/>
    <s v="취급"/>
    <s v="미취급"/>
    <m/>
    <n v="5"/>
    <n v="5"/>
    <m/>
    <n v="2"/>
    <n v="2"/>
    <m/>
    <d v="1983-09-01T00:00:00"/>
    <n v="1983"/>
    <n v="352.7"/>
    <n v="255.6"/>
    <n v="21545"/>
    <s v="인천광역시 남동구 간석2동 133-2"/>
    <s v="인천광역시 남동구 용천로 145 (간석2동)"/>
    <s v="032)421-2005"/>
    <s v="(증)2007-09-17_x000a_365코너(4.51㎡)"/>
  </r>
  <r>
    <n v="518"/>
    <s v="경인청"/>
    <s v="인천구월동우체국"/>
    <x v="5"/>
    <s v=""/>
    <x v="1"/>
    <s v="투자국"/>
    <s v="창구국"/>
    <s v="해당없음"/>
    <s v="취급"/>
    <s v="미취급"/>
    <m/>
    <n v="7"/>
    <n v="7"/>
    <m/>
    <n v="4"/>
    <n v="2"/>
    <m/>
    <d v="1987-11-02T00:00:00"/>
    <n v="1987"/>
    <n v="395.1"/>
    <n v="255.06"/>
    <n v="21569"/>
    <s v="인천광역시 남동구 구월3동 1123"/>
    <s v="인천광역시 남동구 인주대로 554 (구월3동)"/>
    <s v="032)433-3043"/>
    <s v="해당없음"/>
  </r>
  <r>
    <n v="519"/>
    <s v="경인청"/>
    <s v="인천남동공단우체국"/>
    <x v="5"/>
    <s v=""/>
    <x v="1"/>
    <s v="투자국"/>
    <s v="창구국"/>
    <s v="해당없음"/>
    <s v="취급"/>
    <s v="미취급"/>
    <m/>
    <n v="5"/>
    <n v="5"/>
    <m/>
    <n v="4"/>
    <n v="2"/>
    <m/>
    <d v="1990-12-28T00:00:00"/>
    <n v="1990"/>
    <n v="1236.3"/>
    <n v="767.53"/>
    <n v="21632"/>
    <s v="인천광역시 남동구 논현동 449-5"/>
    <s v="인천광역시 남동구 남동대로239번길 86 (논현동)"/>
    <s v="032)815-2055"/>
    <s v="해당없음"/>
  </r>
  <r>
    <n v="520"/>
    <s v="경인청"/>
    <s v="인천만수1동우체국"/>
    <x v="5"/>
    <s v=""/>
    <x v="1"/>
    <s v="투자국"/>
    <s v="창구국"/>
    <s v="해당없음"/>
    <s v="취급"/>
    <s v="미취급"/>
    <m/>
    <n v="4"/>
    <n v="4"/>
    <m/>
    <n v="2"/>
    <n v="3"/>
    <m/>
    <d v="1991-12-30T00:00:00"/>
    <n v="1990"/>
    <n v="330.1"/>
    <n v="255.75"/>
    <n v="21541"/>
    <s v="인천광역시 남동구 만수1동 1005-5"/>
    <s v="인천광역시 남동구 인주대로 907 (만수1동)"/>
    <s v="032)464-2005"/>
    <s v="해당없음"/>
  </r>
  <r>
    <n v="521"/>
    <s v="경인청"/>
    <s v="인천만수6동우체국"/>
    <x v="5"/>
    <s v=""/>
    <x v="1"/>
    <s v="투자국"/>
    <s v="창구국"/>
    <s v="해당없음"/>
    <s v="취급"/>
    <s v="미취급"/>
    <m/>
    <n v="5"/>
    <n v="5"/>
    <m/>
    <n v="2"/>
    <n v="2"/>
    <s v="1(여유창구)"/>
    <d v="1993-12-30T00:00:00"/>
    <n v="1993"/>
    <n v="565.70000000000005"/>
    <n v="247.18"/>
    <n v="21594"/>
    <s v="인천광역시 남동구 만수6동 1019-3"/>
    <s v="인천광역시 남동구 장승남로 43 (만수6동)"/>
    <s v="032)465-2205"/>
    <s v="리) 2000.12월"/>
  </r>
  <r>
    <n v="522"/>
    <s v="경인청"/>
    <s v="인천만수단지우체국"/>
    <x v="5"/>
    <s v=""/>
    <x v="1"/>
    <s v="투자국"/>
    <s v="창구국"/>
    <s v="해당없음"/>
    <s v="취급"/>
    <s v="미취급"/>
    <m/>
    <n v="4"/>
    <n v="4"/>
    <m/>
    <n v="2"/>
    <n v="3"/>
    <m/>
    <d v="1987-12-21T00:00:00"/>
    <n v="1987"/>
    <n v="603.20000000000005"/>
    <n v="255.06"/>
    <n v="21526"/>
    <s v="인천광역시 남동구 만수4동 23"/>
    <s v="인천광역시 남동구 만수로50번길 31 (만수4동)"/>
    <s v="032)462-2005"/>
    <s v="1987.11.05"/>
  </r>
  <r>
    <n v="523"/>
    <s v="경인청"/>
    <s v="인천논현동우체국"/>
    <x v="5"/>
    <s v=""/>
    <x v="1"/>
    <s v="투자국"/>
    <s v="창구국"/>
    <s v="해당없음"/>
    <s v="취급"/>
    <s v="미취급"/>
    <m/>
    <n v="4"/>
    <n v="4"/>
    <m/>
    <n v="2"/>
    <n v="2"/>
    <m/>
    <d v="2004-12-13T00:00:00"/>
    <n v="2004"/>
    <n v="621.6"/>
    <n v="749.6"/>
    <n v="21636"/>
    <s v="인천광역시 남동구 논현동 562-3"/>
    <s v="인천광역시 남동구 남동대로370번길 137 (논현동)"/>
    <s v="032)441-2005"/>
    <s v="해당없음"/>
  </r>
  <r>
    <n v="524"/>
    <s v="경인청"/>
    <s v="인천한화지구우체국"/>
    <x v="5"/>
    <s v=""/>
    <x v="1"/>
    <s v="투자국"/>
    <s v="창구국"/>
    <s v="해당없음"/>
    <s v="취급"/>
    <s v="미취급"/>
    <m/>
    <n v="4"/>
    <n v="4"/>
    <m/>
    <n v="3"/>
    <n v="2"/>
    <m/>
    <d v="2009-12-07T00:00:00"/>
    <n v="2009"/>
    <n v="961"/>
    <n v="559.20000000000005"/>
    <n v="21684"/>
    <s v="인천광역시 남동구 논현동 733-130"/>
    <s v="인천광역시 남동구 에코중앙로 178 (논현동)"/>
    <s v="032)434-2005"/>
    <s v="해당없음"/>
  </r>
  <r>
    <n v="528"/>
    <s v="경인청"/>
    <s v="의정부우체국"/>
    <x v="6"/>
    <s v="총괄국"/>
    <x v="0"/>
    <s v="투자국"/>
    <s v="총괄국"/>
    <s v="해당없음"/>
    <s v="취급"/>
    <s v="취급"/>
    <m/>
    <n v="151"/>
    <n v="114"/>
    <n v="37"/>
    <n v="4"/>
    <n v="6"/>
    <n v="2"/>
    <d v="1907-04-01T00:00:00"/>
    <n v="2006"/>
    <n v="4845.8999999999996"/>
    <n v="8952.5400000000009"/>
    <n v="11778"/>
    <s v="경기도 의정부시 신곡동 811"/>
    <s v="경기도 의정부시 추동로 88 (신곡동)"/>
    <s v="031)877-5553"/>
    <s v=" 해당없음"/>
  </r>
  <r>
    <n v="529"/>
    <s v="경인청"/>
    <s v="의정부가능동우체국"/>
    <x v="6"/>
    <s v=""/>
    <x v="1"/>
    <s v="투자국"/>
    <s v="창구국"/>
    <s v="해당없음"/>
    <s v="취급"/>
    <s v="미취급"/>
    <m/>
    <n v="5"/>
    <n v="5"/>
    <m/>
    <n v="2"/>
    <n v="3"/>
    <m/>
    <d v="1985-08-01T00:00:00"/>
    <n v="1985"/>
    <n v="523.70000000000005"/>
    <n v="260.5"/>
    <n v="11675"/>
    <s v="경기도 의정부시 가능동 676-4"/>
    <s v="경기도 의정부시 의정로 169(가능동)"/>
    <s v="031)873-4014"/>
    <s v="해당없음"/>
  </r>
  <r>
    <n v="530"/>
    <s v="경인청"/>
    <s v="의정부1동우체국"/>
    <x v="6"/>
    <s v=""/>
    <x v="1"/>
    <s v="유상임차"/>
    <s v="창구국"/>
    <s v="해당없음"/>
    <s v="취급"/>
    <s v="미취급"/>
    <m/>
    <n v="4"/>
    <n v="4"/>
    <m/>
    <n v="2"/>
    <n v="2"/>
    <m/>
    <d v="1992-06-15T00:00:00"/>
    <m/>
    <m/>
    <n v="214.66"/>
    <n v="11692"/>
    <s v="경기도 의정부시 의정부1동 185-4"/>
    <s v="경기도 의정부시 호국로 1318(의정부동) "/>
    <s v="031)856-2005"/>
    <s v="해당없음"/>
  </r>
  <r>
    <n v="531"/>
    <s v="경인청"/>
    <s v="의정부2동우체국"/>
    <x v="6"/>
    <s v=""/>
    <x v="1"/>
    <s v="투자국"/>
    <s v="창구국"/>
    <s v="해당없음"/>
    <s v="취급"/>
    <s v="미취급"/>
    <m/>
    <n v="6"/>
    <n v="6"/>
    <m/>
    <n v="3"/>
    <n v="3"/>
    <m/>
    <d v="1994-12-30T00:00:00"/>
    <n v="1994"/>
    <n v="570.1"/>
    <n v="508.1"/>
    <n v="11673"/>
    <s v="경기도 의정부시 의정부2동 486-9"/>
    <s v="경기도 의정부시 시민로 35 (의정부동)"/>
    <s v="031)877-2145"/>
    <s v="해당없음"/>
  </r>
  <r>
    <n v="532"/>
    <s v="경인청"/>
    <s v="의정부3동우체국"/>
    <x v="6"/>
    <s v=""/>
    <x v="1"/>
    <s v="투자국"/>
    <s v="창구국"/>
    <s v="해당없음"/>
    <s v="취급"/>
    <s v="미취급"/>
    <m/>
    <n v="6"/>
    <n v="6"/>
    <m/>
    <n v="3"/>
    <n v="3"/>
    <m/>
    <d v="1907-04-01T00:00:00"/>
    <n v="1973"/>
    <n v="1755.9"/>
    <n v="2377.7199999999998"/>
    <n v="11697"/>
    <s v="경기도 의정부시 의정부3동 137-3"/>
    <s v="경기도 의정부시 평화로 482(의정부동)"/>
    <s v="031)871-0100"/>
    <s v="해당없음"/>
  </r>
  <r>
    <n v="533"/>
    <s v="경인청"/>
    <s v="의정부신곡1동우체국"/>
    <x v="6"/>
    <s v=""/>
    <x v="1"/>
    <s v="투자국"/>
    <s v="창구국"/>
    <s v="해당없음"/>
    <s v="취급"/>
    <s v="미취급"/>
    <m/>
    <n v="4"/>
    <n v="4"/>
    <m/>
    <n v="2"/>
    <n v="2"/>
    <m/>
    <d v="1998-12-21T00:00:00"/>
    <n v="1998"/>
    <n v="617.79999999999995"/>
    <n v="334.3"/>
    <n v="11730"/>
    <s v="경기도 의정부시 신곡1동 716-3"/>
    <s v="경기도 의정부시 발곡로 21(신곡동)"/>
    <s v="031)826-7676"/>
    <s v="해당없음"/>
  </r>
  <r>
    <n v="534"/>
    <s v="경인청"/>
    <s v="의정부민락동우체국"/>
    <x v="6"/>
    <s v=""/>
    <x v="1"/>
    <s v="투자국"/>
    <s v="창구국"/>
    <s v="해당없음"/>
    <s v="취급"/>
    <s v="미취급"/>
    <m/>
    <n v="5"/>
    <n v="5"/>
    <m/>
    <n v="3"/>
    <n v="2"/>
    <m/>
    <d v="2000-12-20T00:00:00"/>
    <n v="2000"/>
    <n v="410.9"/>
    <n v="389.4"/>
    <n v="11805"/>
    <s v="경기도 의정부시 민락동 692-6"/>
    <s v="경기도 의정부시 용현로 163-2(민락동)"/>
    <s v="031)852-0100"/>
    <s v="해당없음"/>
  </r>
  <r>
    <n v="535"/>
    <s v="경인청"/>
    <s v="양주2동우체국"/>
    <x v="6"/>
    <s v=""/>
    <x v="1"/>
    <s v="투자국"/>
    <s v="창구국"/>
    <s v="해당없음"/>
    <s v="취급"/>
    <s v="미취급"/>
    <m/>
    <n v="5"/>
    <n v="5"/>
    <m/>
    <n v="2"/>
    <n v="2"/>
    <m/>
    <d v="2010-12-20T00:00:00"/>
    <n v="2010"/>
    <n v="665"/>
    <n v="302.2"/>
    <n v="11493"/>
    <s v="경기도 양주시 만송동 695-2"/>
    <s v="경기도 양주시 고읍북로 3(만송동)"/>
    <s v="031)845-2005"/>
    <s v="해당없음"/>
  </r>
  <r>
    <n v="536"/>
    <s v="경인청"/>
    <s v="양주장흥우체국"/>
    <x v="6"/>
    <s v=""/>
    <x v="4"/>
    <s v="별정국"/>
    <s v="집배센터국"/>
    <s v="해당없음"/>
    <s v="취급"/>
    <s v="취급"/>
    <m/>
    <n v="9"/>
    <n v="9"/>
    <m/>
    <n v="2"/>
    <n v="2"/>
    <m/>
    <d v="1965-12-25T00:00:00"/>
    <m/>
    <n v="222"/>
    <n v="112"/>
    <n v="11520"/>
    <s v="경기도 양주시 장흥면 일영리 156-9"/>
    <s v="경기도 양주시 장흥면 호국로 168(일영리) "/>
    <s v="031)855-5004"/>
    <s v="해당없음"/>
  </r>
  <r>
    <n v="537"/>
    <s v="경인청"/>
    <s v="광적우체국"/>
    <x v="6"/>
    <s v=""/>
    <x v="4"/>
    <s v="별정국"/>
    <s v="집배센터국"/>
    <s v="해당없음"/>
    <s v="취급"/>
    <s v="취급"/>
    <m/>
    <n v="12"/>
    <n v="12"/>
    <m/>
    <n v="2"/>
    <n v="2"/>
    <m/>
    <d v="1962-05-16T00:00:00"/>
    <m/>
    <n v="518"/>
    <n v="176"/>
    <n v="11419"/>
    <s v="경기도 양주시 광적면 가납리 741-7"/>
    <s v="경기도 양주시 가래비6길 6(가납리)"/>
    <s v="031)836-3004"/>
    <s v="해당없음"/>
  </r>
  <r>
    <n v="538"/>
    <s v="경인청"/>
    <s v="백석우체국"/>
    <x v="6"/>
    <s v=""/>
    <x v="4"/>
    <s v="별정국"/>
    <s v="집배센터국"/>
    <s v="해당없음"/>
    <s v="취급"/>
    <s v="취급"/>
    <m/>
    <n v="10"/>
    <n v="10"/>
    <m/>
    <n v="2"/>
    <n v="2"/>
    <m/>
    <d v="1966-09-20T00:00:00"/>
    <m/>
    <n v="225"/>
    <n v="145.9"/>
    <n v="11508"/>
    <s v="경기도 양주시 백석읍 방성리 81-15"/>
    <s v="경기도 양주시 백석읍 부흥로 1036번길 26(방성리)"/>
    <s v="031)879-2004"/>
    <s v="해당없음"/>
  </r>
  <r>
    <n v="539"/>
    <s v="경인청"/>
    <s v="양주1동우체국"/>
    <x v="6"/>
    <s v=""/>
    <x v="4"/>
    <s v="별정국"/>
    <s v="창구국"/>
    <s v="해당없음"/>
    <s v="취급"/>
    <s v="미취급"/>
    <m/>
    <n v="7"/>
    <n v="7"/>
    <m/>
    <n v="2"/>
    <n v="2"/>
    <m/>
    <d v="1970-11-01T00:00:00"/>
    <m/>
    <n v="990"/>
    <n v="995.5"/>
    <n v="11498"/>
    <s v="경기도 양주시 남방동 17-2"/>
    <s v="경기도 양주시 평화로 1009(남방동)"/>
    <s v="031)840-0004"/>
    <s v="해당없음"/>
  </r>
  <r>
    <n v="545"/>
    <s v="경인청"/>
    <s v="수원우체국"/>
    <x v="7"/>
    <s v="총괄국"/>
    <x v="0"/>
    <s v="투자국"/>
    <s v="총괄국"/>
    <s v="해당없음"/>
    <s v="취급"/>
    <s v="취급"/>
    <m/>
    <n v="246"/>
    <n v="115"/>
    <n v="131"/>
    <n v="3"/>
    <n v="2"/>
    <n v="1"/>
    <s v="1895-09-28"/>
    <n v="2008"/>
    <n v="3300.1"/>
    <n v="11326.5"/>
    <n v="16326"/>
    <s v="경기도 수원시 장안구 천천동 517"/>
    <s v="경기도 수원시 장안구 천천로 94 (천천동)"/>
    <s v="031)888-1300"/>
    <s v="해당없음"/>
  </r>
  <r>
    <n v="546"/>
    <s v="경인청"/>
    <s v="수원북문우체국"/>
    <x v="7"/>
    <s v=""/>
    <x v="1"/>
    <s v="투자국"/>
    <s v="창구국"/>
    <s v="해당없음"/>
    <s v="취급"/>
    <s v="미취급"/>
    <m/>
    <n v="7"/>
    <n v="6"/>
    <n v="1"/>
    <n v="3"/>
    <n v="2"/>
    <n v="1"/>
    <d v="1987-12-28T00:00:00"/>
    <n v="1988"/>
    <n v="458.19"/>
    <n v="277.83999999999997"/>
    <n v="16269"/>
    <s v="경기도 수원시 장안구 영화동 300-14"/>
    <s v="경기도 수원시 장안구 수성로 360 (영화동 )"/>
    <s v="031)247-2005"/>
    <s v="해당없음"/>
  </r>
  <r>
    <n v="547"/>
    <s v="경인청"/>
    <s v="수원율전동우체국"/>
    <x v="7"/>
    <s v=""/>
    <x v="1"/>
    <s v="투자국"/>
    <s v="창구국"/>
    <s v="해당없음"/>
    <s v="취급"/>
    <s v="미취급"/>
    <m/>
    <n v="6"/>
    <n v="5"/>
    <n v="1"/>
    <n v="2"/>
    <n v="2"/>
    <n v="1"/>
    <d v="1999-12-27T00:00:00"/>
    <n v="1996"/>
    <n v="588.20000000000005"/>
    <n v="292.45"/>
    <n v="16324"/>
    <s v="경기도 수원시 장안구 천천동 557-2"/>
    <s v="경기도 수원시 장안구 하률로 6 (천천동)"/>
    <s v="031)269-5511"/>
    <s v="해당없음"/>
  </r>
  <r>
    <n v="548"/>
    <s v="경인청"/>
    <s v="수원정자동우체국"/>
    <x v="7"/>
    <s v=""/>
    <x v="1"/>
    <s v="투자국"/>
    <s v="창구국"/>
    <s v="해당없음"/>
    <s v="취급"/>
    <s v="미취급"/>
    <m/>
    <n v="6"/>
    <n v="4"/>
    <n v="2"/>
    <n v="1"/>
    <n v="2"/>
    <n v="1"/>
    <d v="2000-12-20T00:00:00"/>
    <n v="2000"/>
    <n v="700.1"/>
    <n v="389.4"/>
    <n v="16319"/>
    <s v="경기도 수원시 장안구 정자동 882-3"/>
    <s v="경기도 수원시 장안구 정자천로 134번길 10 (정자동)"/>
    <s v="031)269-2401"/>
    <s v="해당없음"/>
  </r>
  <r>
    <n v="550"/>
    <s v="경인청"/>
    <s v="수원연무동우체국"/>
    <x v="7"/>
    <s v=""/>
    <x v="1"/>
    <s v="무상임차"/>
    <s v="창구국"/>
    <s v="해당없음"/>
    <s v="취급"/>
    <s v="미취급"/>
    <m/>
    <n v="4"/>
    <n v="4"/>
    <n v="0"/>
    <n v="1"/>
    <n v="2"/>
    <n v="1"/>
    <d v="1963-01-18T00:00:00"/>
    <m/>
    <m/>
    <n v="99"/>
    <n v="16291"/>
    <s v="경기도 수원시 장안구 하광교동 423-7"/>
    <s v="경기도 수원시 장안구 광교산로 97 (하광교동)"/>
    <s v="031)243-3265"/>
    <s v="해당없음"/>
  </r>
  <r>
    <n v="553"/>
    <s v="경인청"/>
    <s v="수원역전우체국"/>
    <x v="7"/>
    <s v=""/>
    <x v="1"/>
    <s v="투자국"/>
    <s v="창구국"/>
    <s v="해당없음"/>
    <s v="취급"/>
    <s v="미취급"/>
    <m/>
    <n v="7"/>
    <n v="6"/>
    <n v="1"/>
    <n v="2"/>
    <n v="2"/>
    <n v="2"/>
    <d v="1903-08-01T00:00:00"/>
    <n v="2000"/>
    <n v="333"/>
    <n v="370.35"/>
    <n v="16455"/>
    <s v="경기도 수원시 팔달구 매산로1가 2-43"/>
    <s v="경기도 수원시 팔달구 향교로 13 (매산로1가)"/>
    <s v="031)256-2005"/>
    <s v="해당없음"/>
  </r>
  <r>
    <n v="554"/>
    <s v="경인청"/>
    <s v="수원화서동우체국"/>
    <x v="7"/>
    <s v=""/>
    <x v="1"/>
    <s v="투자국"/>
    <s v="창구국"/>
    <s v="해당없음"/>
    <s v="취급"/>
    <s v="미취급"/>
    <m/>
    <n v="5"/>
    <n v="4"/>
    <n v="1"/>
    <n v="1"/>
    <n v="2"/>
    <n v="1"/>
    <d v="1990-10-30T00:00:00"/>
    <n v="1990"/>
    <n v="633.4"/>
    <n v="275.06"/>
    <n v="16440"/>
    <s v="경기도 수원시 팔달구 화서동 58-1"/>
    <s v="경기도 수원시 팔달구 고화로 135 (화서동)"/>
    <s v="031)251-2004"/>
    <s v="해당없음"/>
  </r>
  <r>
    <n v="555"/>
    <s v="경인청"/>
    <s v="수원지동우체국"/>
    <x v="7"/>
    <s v=""/>
    <x v="1"/>
    <s v="유상임차"/>
    <s v="창구국"/>
    <s v="해당없음"/>
    <s v="취급"/>
    <s v="미취급"/>
    <m/>
    <n v="4"/>
    <n v="4"/>
    <n v="0"/>
    <n v="1"/>
    <n v="2"/>
    <n v="1"/>
    <d v="1981-10-31T00:00:00"/>
    <m/>
    <m/>
    <n v="210"/>
    <n v="16249"/>
    <s v="경기도 수원시 팔달구 지동 482-3"/>
    <s v="경기도 수원시 팔달구 경수대로 603 (지동)"/>
    <s v="031)241-2005"/>
    <s v="해당없음"/>
  </r>
  <r>
    <n v="556"/>
    <s v="경인청"/>
    <s v="수원교동우체국"/>
    <x v="7"/>
    <s v=""/>
    <x v="1"/>
    <s v="무상임차"/>
    <s v="창구국"/>
    <s v="해당없음"/>
    <s v="취급"/>
    <s v="미취급"/>
    <m/>
    <n v="4"/>
    <n v="4"/>
    <n v="0"/>
    <n v="1"/>
    <n v="1"/>
    <n v="2"/>
    <d v="2007-12-03T00:00:00"/>
    <m/>
    <m/>
    <n v="122.18"/>
    <n v="16261"/>
    <s v="경기도 수원시 팔달구 팔달로3가 94-5"/>
    <s v="경기도 수원시 팔달구 행궁로 63 (팔달로3가)"/>
    <s v="031)253-8191"/>
    <s v="해당없음"/>
  </r>
  <r>
    <n v="559"/>
    <s v="경인청"/>
    <s v="동수원우체국"/>
    <x v="8"/>
    <s v="총괄국"/>
    <x v="0"/>
    <s v="투자국"/>
    <s v="총괄국"/>
    <s v="해당없음"/>
    <s v="취급"/>
    <s v="취급"/>
    <m/>
    <n v="124"/>
    <n v="95"/>
    <n v="29"/>
    <n v="6"/>
    <n v="4"/>
    <n v="2"/>
    <d v="1993-11-01T00:00:00"/>
    <n v="1993"/>
    <n v="1516.8"/>
    <n v="4912.24"/>
    <n v="16487"/>
    <s v="경기도 수원시 팔달구 인계동 465-2"/>
    <s v="경기도 수원시 팔달구 인계로 143 (인계동)"/>
    <s v="031)231-0534"/>
    <s v="해당없음"/>
  </r>
  <r>
    <n v="560"/>
    <s v="경인청"/>
    <s v="수원매탄1동우체국"/>
    <x v="8"/>
    <s v=""/>
    <x v="1"/>
    <s v="투자국"/>
    <s v="창구국"/>
    <s v="해당없음"/>
    <s v="취급"/>
    <s v="미취급"/>
    <m/>
    <n v="5"/>
    <n v="5"/>
    <m/>
    <n v="3"/>
    <n v="2"/>
    <n v="0"/>
    <d v="1990-05-10T00:00:00"/>
    <n v="1990"/>
    <n v="539"/>
    <n v="322.66000000000003"/>
    <n v="16530"/>
    <s v="경기도 수원시 영통구 매탄1동 153-110"/>
    <s v="경기도 수원시 영통구 중부대로 242 (매탄동) "/>
    <s v="031)215-9115"/>
    <s v="(리)2007-08-21"/>
  </r>
  <r>
    <n v="561"/>
    <s v="경인청"/>
    <s v="수원매탄2동우체국"/>
    <x v="8"/>
    <s v=""/>
    <x v="1"/>
    <s v="투자국"/>
    <s v="창구국"/>
    <s v="해당없음"/>
    <s v="취급"/>
    <s v="미취급"/>
    <m/>
    <n v="4"/>
    <n v="4"/>
    <m/>
    <n v="2"/>
    <n v="2"/>
    <n v="1"/>
    <d v="1994-11-17T00:00:00"/>
    <n v="1994"/>
    <n v="700.1"/>
    <n v="415.4"/>
    <n v="16527"/>
    <s v="경기도 수원시 영통구 매탄2동 1213-1"/>
    <s v="경기도 수원시 영통구 매영로 93-20 (매탄동)"/>
    <s v="031)214-2001"/>
    <s v="해당없음"/>
  </r>
  <r>
    <n v="562"/>
    <s v="경인청"/>
    <s v="수원영통동우체국"/>
    <x v="8"/>
    <s v=""/>
    <x v="1"/>
    <s v="투자국"/>
    <s v="창구국"/>
    <s v="해당없음"/>
    <s v="취급"/>
    <s v="미취급"/>
    <m/>
    <n v="6"/>
    <n v="6"/>
    <m/>
    <n v="3"/>
    <n v="2"/>
    <n v="1"/>
    <d v="1997-12-10T00:00:00"/>
    <n v="1997"/>
    <n v="590.1"/>
    <n v="405.51"/>
    <n v="16698"/>
    <s v="경기도 수원시 영통구 영통동 975-1"/>
    <s v="경기도 수원시 영통구 영통로214번길1 (영통동)"/>
    <s v="031)202-2005"/>
    <s v="해당없음"/>
  </r>
  <r>
    <n v="563"/>
    <s v="경인청"/>
    <s v="수원황곡우체국"/>
    <x v="8"/>
    <s v=""/>
    <x v="1"/>
    <s v="투자국"/>
    <s v="창구국"/>
    <s v="해당없음"/>
    <s v="취급"/>
    <s v="미취급"/>
    <m/>
    <n v="4"/>
    <n v="4"/>
    <m/>
    <n v="3"/>
    <n v="2"/>
    <m/>
    <d v="1999-12-01T00:00:00"/>
    <n v="1999"/>
    <n v="600.20000000000005"/>
    <n v="359.02"/>
    <n v="16712"/>
    <s v="경기도 수원시 영통구 영통동 947-4"/>
    <s v="경기도 수원시 영통구 봉영로1759번길35 (영통동)"/>
    <s v="031)206-2004"/>
    <s v="해당없음"/>
  </r>
  <r>
    <n v="564"/>
    <s v="경인청"/>
    <s v="수원청명우체국"/>
    <x v="8"/>
    <s v=""/>
    <x v="1"/>
    <s v="투자국"/>
    <s v="창구국"/>
    <s v="해당없음"/>
    <s v="취급"/>
    <s v="미취급"/>
    <m/>
    <n v="6"/>
    <n v="6"/>
    <m/>
    <n v="3"/>
    <n v="2"/>
    <n v="1"/>
    <d v="2000-02-01T00:00:00"/>
    <n v="2000"/>
    <n v="159"/>
    <n v="159"/>
    <n v="16704"/>
    <s v="경기도 수원시 영통구 영통동 997"/>
    <s v="경기도 수원시 영통구 청명남로 57 (영통동)"/>
    <s v="031)206-4100"/>
    <s v="해당없음"/>
  </r>
  <r>
    <n v="565"/>
    <s v="경인청"/>
    <s v="수원지방법원우체국"/>
    <x v="8"/>
    <s v=""/>
    <x v="1"/>
    <s v="무상임차"/>
    <s v="창구국"/>
    <s v="해당없음"/>
    <s v="취급"/>
    <s v="미취급"/>
    <m/>
    <n v="5"/>
    <n v="5"/>
    <m/>
    <n v="4"/>
    <n v="1"/>
    <n v="0"/>
    <d v="1985-06-15T00:00:00"/>
    <m/>
    <m/>
    <n v="54"/>
    <n v="16517"/>
    <s v="경기도 수원시 영통구 원천동 80"/>
    <s v="경기도 수원시 영통구 월드컵로120 (원천동)"/>
    <s v="031)213-7231"/>
    <s v="해당없음"/>
  </r>
  <r>
    <n v="566"/>
    <s v="경인청"/>
    <s v="수원매탄3동우체국"/>
    <x v="8"/>
    <s v=""/>
    <x v="1"/>
    <s v="투자국"/>
    <s v="창구국"/>
    <s v="해당없음"/>
    <s v="취급"/>
    <s v="미취급"/>
    <m/>
    <n v="4"/>
    <n v="4"/>
    <m/>
    <n v="2"/>
    <n v="2"/>
    <n v="0"/>
    <d v="2003-12-15T00:00:00"/>
    <n v="2003"/>
    <n v="609"/>
    <n v="447.36"/>
    <n v="16548"/>
    <s v="경기도 수원시 영통구 매탄3동 1279-4"/>
    <s v="경기도 수원시 영통구 동탄원천로881번길66 (매탄동)"/>
    <s v="031)214-0250"/>
    <s v="해당없음"/>
  </r>
  <r>
    <n v="571"/>
    <s v="경인청"/>
    <s v="수원광교동우체국"/>
    <x v="8"/>
    <s v=""/>
    <x v="1"/>
    <s v="유상임차"/>
    <s v="창구국"/>
    <s v="해당없음"/>
    <s v="취급"/>
    <s v="미취급"/>
    <m/>
    <n v="4"/>
    <n v="4"/>
    <m/>
    <n v="2"/>
    <n v="2"/>
    <m/>
    <d v="2014-10-01T00:00:00"/>
    <m/>
    <m/>
    <n v="157.97999999999999"/>
    <n v="16509"/>
    <s v="경기도 수원시 영통구 이의동 1369-3"/>
    <s v="경기도 수원시 영통구 혜령로 8(이의동)"/>
    <s v="031)211-3180"/>
    <s v="해당없음"/>
  </r>
  <r>
    <n v="572"/>
    <s v="경인청"/>
    <s v="서수원우체국"/>
    <x v="9"/>
    <s v="총괄국"/>
    <x v="0"/>
    <s v="투자국"/>
    <s v="총괄국"/>
    <s v="해당없음"/>
    <s v="취급"/>
    <s v="취급"/>
    <m/>
    <n v="117"/>
    <n v="88"/>
    <n v="29"/>
    <n v="3"/>
    <n v="3"/>
    <n v="3"/>
    <d v="2014-10-01T00:00:00"/>
    <n v="2014"/>
    <n v="9763.7999999999993"/>
    <n v="14464.94"/>
    <n v="16626"/>
    <s v="경기도 수원시 권선구 탑동 909"/>
    <s v="경기도 수원시 권선구 호매실로 22-55"/>
    <s v="031)8020-0701"/>
    <s v="해당없음"/>
  </r>
  <r>
    <n v="573"/>
    <s v="경인청"/>
    <s v="수원권선동우체국"/>
    <x v="9"/>
    <s v=""/>
    <x v="1"/>
    <s v="투자국"/>
    <s v="창구국"/>
    <s v="해당없음"/>
    <s v="취급"/>
    <s v="미취급"/>
    <m/>
    <n v="5"/>
    <n v="5"/>
    <n v="0"/>
    <n v="2"/>
    <n v="2"/>
    <n v="0"/>
    <d v="1989-07-01T00:00:00"/>
    <n v="1989"/>
    <n v="559.70000000000005"/>
    <n v="374.25"/>
    <n v="16571"/>
    <s v="경기도 수원시 권선구 권선동 1008"/>
    <s v="경기도 수원시 권선구 경수대로 382 (권선동)"/>
    <s v="031)224-1005"/>
    <s v="(리)2011-05-11"/>
  </r>
  <r>
    <n v="574"/>
    <s v="경인청"/>
    <s v="수원세류동우체국"/>
    <x v="9"/>
    <s v=""/>
    <x v="1"/>
    <s v="투자국"/>
    <s v="창구국"/>
    <s v="해당없음"/>
    <s v="취급"/>
    <s v="미취급"/>
    <m/>
    <n v="4"/>
    <n v="4"/>
    <n v="0"/>
    <n v="2"/>
    <n v="2"/>
    <n v="0"/>
    <d v="1993-12-30T00:00:00"/>
    <n v="1993"/>
    <n v="642"/>
    <n v="247.18"/>
    <n v="16655"/>
    <s v="경기도 수원시 권선구 세류2동 543-2"/>
    <s v="경기도 수원시 권선구 덕영대로 1084 (세류동)"/>
    <s v="031)232-2004"/>
    <s v="해당없음"/>
  </r>
  <r>
    <n v="575"/>
    <s v="경인청"/>
    <s v="수원곡선동우체국"/>
    <x v="9"/>
    <s v=""/>
    <x v="1"/>
    <s v="투자국"/>
    <s v="창구국"/>
    <s v="해당없음"/>
    <s v="취급"/>
    <s v="미취급"/>
    <m/>
    <n v="5"/>
    <n v="4"/>
    <n v="1"/>
    <n v="2"/>
    <n v="2"/>
    <n v="0"/>
    <d v="1996-12-09T00:00:00"/>
    <n v="1996"/>
    <n v="1225.0999999999999"/>
    <n v="292.45"/>
    <n v="16558"/>
    <s v="경기도 수원시 권선구 권선동 1268-1"/>
    <s v="경기도 수원시 권선구 권중로 81 (권선동)"/>
    <s v="031)233-2434"/>
    <s v="해당없음"/>
  </r>
  <r>
    <n v="579"/>
    <s v="경인청"/>
    <s v="군포우체국"/>
    <x v="10"/>
    <s v="총괄국"/>
    <x v="0"/>
    <s v="투자국"/>
    <s v="총괄국"/>
    <s v="해당없음"/>
    <s v="취급"/>
    <s v="취급"/>
    <m/>
    <n v="175"/>
    <n v="145"/>
    <n v="30"/>
    <n v="4"/>
    <n v="3"/>
    <n v="1"/>
    <d v="1995-04-25T00:00:00"/>
    <n v="1995"/>
    <n v="3629"/>
    <n v="8176.86"/>
    <n v="15829"/>
    <s v="경기도 군포시 금정동 846"/>
    <s v="경기도 군포시 산본로 328(금정동)"/>
    <s v="031)396-7652"/>
    <s v="(증)2002-12.24_x000a_(증)2005-01-03 _x000a_(증)2007-05-10_x000a_(증)2012-01-27_x000a_(증)2012-10-16"/>
  </r>
  <r>
    <n v="580"/>
    <s v="경인청"/>
    <s v="군포당동우체국"/>
    <x v="10"/>
    <s v=""/>
    <x v="1"/>
    <s v="투자국"/>
    <s v="창구국"/>
    <s v="해당없음"/>
    <s v="취급"/>
    <s v="미취급"/>
    <m/>
    <n v="5"/>
    <n v="5"/>
    <n v="0"/>
    <n v="2"/>
    <n v="2"/>
    <m/>
    <d v="1953-07-01T00:00:00"/>
    <n v="1982"/>
    <n v="400.7"/>
    <n v="197.75"/>
    <n v="15861"/>
    <s v="경기도 군포시 당동 785-4"/>
    <s v="경기도 군포시  군포로 495(당동)"/>
    <s v="031)396-1001"/>
    <s v="해당없음"/>
  </r>
  <r>
    <n v="581"/>
    <s v="경인청"/>
    <s v="군포금정동우체국"/>
    <x v="10"/>
    <s v=""/>
    <x v="1"/>
    <s v="투자국"/>
    <s v="창구국"/>
    <s v="해당없음"/>
    <s v="취급"/>
    <s v="미취급"/>
    <m/>
    <n v="4"/>
    <n v="4"/>
    <n v="0"/>
    <n v="2"/>
    <n v="2"/>
    <m/>
    <d v="1990-11-30T00:00:00"/>
    <n v="1990"/>
    <n v="514.20000000000005"/>
    <n v="259.13"/>
    <n v="15830"/>
    <s v="경기도 군포시 금정동 770-2"/>
    <s v="경기도 군포시 당산로136번길 14(금정동)"/>
    <s v="031)459-0205"/>
    <s v="해당없음"/>
  </r>
  <r>
    <n v="582"/>
    <s v="경인청"/>
    <s v="군포오금동우체국"/>
    <x v="10"/>
    <s v=""/>
    <x v="1"/>
    <s v="투자국"/>
    <s v="창구국"/>
    <s v="해당없음"/>
    <s v="취급"/>
    <s v="미취급"/>
    <m/>
    <n v="4"/>
    <n v="4"/>
    <n v="0"/>
    <n v="2"/>
    <n v="2"/>
    <m/>
    <d v="1992-04-30T00:00:00"/>
    <n v="1992"/>
    <n v="711.7"/>
    <n v="393.15"/>
    <n v="15870"/>
    <s v="경기도 군포시 오금동 1156-7"/>
    <s v="경기도 군포시 번영로 382(오금동)"/>
    <s v="031)391-2004"/>
    <s v="해당없음"/>
  </r>
  <r>
    <n v="583"/>
    <s v="경인청"/>
    <s v="군포산본2동우체국"/>
    <x v="10"/>
    <s v=""/>
    <x v="1"/>
    <s v="투자국"/>
    <s v="창구국"/>
    <s v="해당없음"/>
    <s v="취급"/>
    <s v="미취급"/>
    <m/>
    <n v="4"/>
    <n v="4"/>
    <n v="0"/>
    <n v="2"/>
    <n v="2"/>
    <m/>
    <d v="1992-12-30T00:00:00"/>
    <n v="1992"/>
    <n v="520"/>
    <n v="309.14999999999998"/>
    <n v="15814"/>
    <s v="경기도 군포시 산본동 1062-1"/>
    <s v="경기도 군포시 산본로386번길 77(산본동)"/>
    <s v="031)394-2004"/>
    <s v="해당없음"/>
  </r>
  <r>
    <n v="584"/>
    <s v="경인청"/>
    <s v="의왕우체국"/>
    <x v="10"/>
    <m/>
    <x v="1"/>
    <s v="투자국"/>
    <s v="창구국"/>
    <s v="해당없음"/>
    <s v="취급"/>
    <s v="미취급"/>
    <m/>
    <n v="4"/>
    <n v="4"/>
    <n v="0"/>
    <n v="2"/>
    <n v="2"/>
    <m/>
    <d v="1979-09-20T00:00:00"/>
    <s v="1979년"/>
    <n v="371"/>
    <n v="194.13"/>
    <n v="16058"/>
    <s v="경기도 의왕시 오전동 323-7"/>
    <s v="경기도 의왕시 효행로 45(오전동)"/>
    <s v="031)451-2834"/>
    <s v="(리)2009년"/>
  </r>
  <r>
    <n v="585"/>
    <s v="경인청"/>
    <s v="의왕부곡우체국"/>
    <x v="10"/>
    <s v=""/>
    <x v="1"/>
    <s v="투자국"/>
    <s v="창구국"/>
    <s v="해당없음"/>
    <s v="취급"/>
    <s v="미취급"/>
    <m/>
    <n v="4"/>
    <n v="4"/>
    <n v="0"/>
    <n v="2"/>
    <n v="2"/>
    <m/>
    <d v="1976-05-01T00:00:00"/>
    <n v="1998"/>
    <n v="326"/>
    <n v="320.37"/>
    <n v="16088"/>
    <s v="경기도 의왕시 삼동 192-282"/>
    <s v="경기도 의왕시 부곡중앙남2길 11(삼동)"/>
    <s v="031)461-3305"/>
    <s v="해당없음"/>
  </r>
  <r>
    <n v="586"/>
    <s v="경인청"/>
    <s v="의왕내손동우체국"/>
    <x v="10"/>
    <s v=""/>
    <x v="1"/>
    <s v="투자국"/>
    <s v="창구국"/>
    <s v="해당없음"/>
    <s v="취급"/>
    <s v="미취급"/>
    <m/>
    <n v="4"/>
    <n v="4"/>
    <n v="0"/>
    <n v="2"/>
    <n v="2"/>
    <m/>
    <d v="2005-01-01T00:00:00"/>
    <n v="2004"/>
    <n v="800"/>
    <n v="534.70000000000005"/>
    <n v="16037"/>
    <s v="경기도 의왕시 내손동 731-2"/>
    <s v="경기도 의왕시 복지로 14(내손동)"/>
    <s v="031)422-8640"/>
    <s v="해당없음"/>
  </r>
  <r>
    <n v="593"/>
    <s v="경인청"/>
    <s v="안양우체국"/>
    <x v="11"/>
    <s v="총괄국"/>
    <x v="0"/>
    <s v="투자국"/>
    <s v="총괄국"/>
    <s v="해당없음"/>
    <s v="취급"/>
    <s v="취급"/>
    <m/>
    <n v="199"/>
    <n v="158"/>
    <n v="41"/>
    <n v="7"/>
    <n v="5"/>
    <n v="2"/>
    <d v="1911-10-01T00:00:00"/>
    <n v="1995"/>
    <n v="4053.1"/>
    <n v="7581.9"/>
    <n v="14047"/>
    <s v="경기도 안양시 동안구 달안동 1110"/>
    <s v="경기도 안양시 동안구 평촌대로 253번길 25(비산동)"/>
    <s v="031)390-9700"/>
    <s v="해당없음"/>
  </r>
  <r>
    <n v="594"/>
    <s v="경인청"/>
    <s v="과천우체국"/>
    <x v="11"/>
    <s v=""/>
    <x v="3"/>
    <s v="투자국"/>
    <s v="집배센터국"/>
    <s v="해당없음"/>
    <s v="취급"/>
    <s v="취급"/>
    <m/>
    <n v="30"/>
    <n v="26"/>
    <n v="4"/>
    <n v="4"/>
    <n v="2"/>
    <n v="1"/>
    <d v="1910-06-01T00:00:00"/>
    <n v="1983"/>
    <n v="1648.3"/>
    <n v="1726.02"/>
    <n v="13834"/>
    <s v="경기도 과천시 별양동 10"/>
    <s v="경기도 과천시 별양로 54(별양동)"/>
    <s v="02-503-2005"/>
    <s v="해당없음"/>
  </r>
  <r>
    <n v="595"/>
    <s v="경인청"/>
    <s v="서안양우체국"/>
    <x v="11"/>
    <s v=""/>
    <x v="3"/>
    <s v="투자국"/>
    <s v="창구국"/>
    <s v="해당없음"/>
    <s v="취급"/>
    <s v="미취급"/>
    <m/>
    <n v="7"/>
    <n v="7"/>
    <n v="0"/>
    <n v="3"/>
    <n v="4"/>
    <n v="1"/>
    <d v="1911-10-01T00:00:00"/>
    <n v="1990"/>
    <n v="1805"/>
    <n v="4396.72"/>
    <n v="14030"/>
    <s v="경기도 안양시 만안구 안양5동 445-13"/>
    <s v="경기도 안양시 만안구 안양로 233(안양동)"/>
    <s v="031)466-0004"/>
    <s v="해당없음"/>
  </r>
  <r>
    <n v="596"/>
    <s v="경인청"/>
    <s v="정부과천청사우체국"/>
    <x v="11"/>
    <s v=""/>
    <x v="1"/>
    <s v="무상임차"/>
    <s v="창구국"/>
    <s v="해당없음"/>
    <s v="취급"/>
    <s v="미취급"/>
    <m/>
    <n v="3"/>
    <n v="3"/>
    <n v="0"/>
    <n v="2"/>
    <n v="2"/>
    <n v="1"/>
    <d v="1983-05-11T00:00:00"/>
    <m/>
    <m/>
    <n v="104"/>
    <n v="13809"/>
    <s v="경기도 과천시 중앙동 1번지"/>
    <s v="경기도 과천시 관문로47(중앙동)"/>
    <s v="02)503-7757"/>
    <s v="해당없음"/>
  </r>
  <r>
    <n v="597"/>
    <s v="경인청"/>
    <s v="안양4동우체국"/>
    <x v="11"/>
    <s v=""/>
    <x v="1"/>
    <s v="투자국"/>
    <s v="창구국"/>
    <s v="해당없음"/>
    <s v="취급"/>
    <s v="미취급"/>
    <m/>
    <n v="6"/>
    <n v="6"/>
    <n v="0"/>
    <n v="3"/>
    <n v="2"/>
    <n v="1"/>
    <d v="1973-05-19T00:00:00"/>
    <n v="1987"/>
    <n v="586.4"/>
    <n v="309.14999999999998"/>
    <n v="14001"/>
    <s v="경기도 안양시 만안구 안양4동 782-5"/>
    <s v="경기도 안양시 만안구 병목안로 4(중앙동)"/>
    <s v="031)441-1997"/>
    <s v="해당없음"/>
  </r>
  <r>
    <n v="598"/>
    <s v="경인청"/>
    <s v="안양부림동우체국"/>
    <x v="11"/>
    <s v=""/>
    <x v="1"/>
    <s v="투자국"/>
    <s v="창구국"/>
    <s v="해당없음"/>
    <s v="취급"/>
    <s v="미취급"/>
    <m/>
    <n v="5"/>
    <n v="5"/>
    <n v="0"/>
    <n v="2"/>
    <n v="2"/>
    <n v="0"/>
    <d v="1992-03-30T00:00:00"/>
    <n v="1992"/>
    <n v="578.20000000000005"/>
    <n v="309.14999999999998"/>
    <n v="14066"/>
    <s v="경기도 안양시 동안구 부림동 1605-3"/>
    <s v="경기도 안양시 동안구 관평로 176번길 18(관양동)"/>
    <s v="031)381-2004"/>
    <s v="해당없음"/>
  </r>
  <r>
    <n v="599"/>
    <s v="경인청"/>
    <s v="안양귀인동우체국"/>
    <x v="11"/>
    <s v=""/>
    <x v="1"/>
    <s v="투자국"/>
    <s v="창구국"/>
    <s v="해당없음"/>
    <s v="취급"/>
    <s v="미취급"/>
    <m/>
    <n v="5"/>
    <n v="5"/>
    <n v="0"/>
    <n v="2"/>
    <n v="2"/>
    <n v="0"/>
    <d v="1992-12-30T00:00:00"/>
    <n v="1992"/>
    <n v="596.79999999999995"/>
    <n v="309.14999999999998"/>
    <n v="14103"/>
    <s v="경기도 안양시 동안구 평촌동 923-1"/>
    <s v="경기도 안양시 동안구 평촌대로102(평촌동)"/>
    <s v="031)382-2005"/>
    <s v="해당없음"/>
  </r>
  <r>
    <n v="600"/>
    <s v="경인청"/>
    <s v="안양관양동우체국"/>
    <x v="11"/>
    <s v=""/>
    <x v="1"/>
    <s v="투자국"/>
    <s v="창구국"/>
    <s v="해당없음"/>
    <s v="취급"/>
    <s v="미취급"/>
    <m/>
    <n v="5"/>
    <n v="5"/>
    <n v="0"/>
    <n v="2"/>
    <n v="2"/>
    <n v="1"/>
    <d v="1985-09-16T00:00:00"/>
    <n v="1985"/>
    <n v="403.7"/>
    <n v="250.36"/>
    <n v="13939"/>
    <s v="경기도 안양시 동안구 관양1동 1437-29"/>
    <s v="경기도 안양시 동안구 관악대로 407-1(관양동)"/>
    <s v="031)421-1425"/>
    <s v="해당없음"/>
  </r>
  <r>
    <n v="601"/>
    <s v="경인청"/>
    <s v="안양석수동우체국"/>
    <x v="11"/>
    <s v=""/>
    <x v="1"/>
    <s v="투자국"/>
    <s v="창구국"/>
    <s v="해당없음"/>
    <s v="취급"/>
    <s v="미취급"/>
    <m/>
    <n v="5"/>
    <n v="5"/>
    <n v="0"/>
    <n v="3"/>
    <n v="2"/>
    <n v="1"/>
    <d v="1987-09-10T00:00:00"/>
    <n v="1987"/>
    <n v="362.3"/>
    <n v="255.06"/>
    <n v="13970"/>
    <s v="경기도 안양시 만안구 석수2동 314-12"/>
    <s v="경기도 안양시 만안구 안양로 449(석수동)"/>
    <s v="031)472-2004"/>
    <s v="해당없음"/>
  </r>
  <r>
    <n v="615"/>
    <s v="경인청"/>
    <s v="안양호계동우체국"/>
    <x v="11"/>
    <s v=""/>
    <x v="1"/>
    <s v="투자국"/>
    <s v="창구국"/>
    <s v="해당없음"/>
    <s v="취급"/>
    <s v="미취급"/>
    <m/>
    <n v="3"/>
    <n v="3"/>
    <n v="0"/>
    <n v="2"/>
    <n v="2"/>
    <n v="0"/>
    <d v="2011-12-21T00:00:00"/>
    <n v="2011"/>
    <n v="19297"/>
    <n v="167"/>
    <n v="14041"/>
    <s v="경기도 안양시 동안구 호계2동 901"/>
    <s v="경기도 안양시 동안구 시민대로 119(호계동)"/>
    <s v="031)429-1964"/>
    <s v="해당없음"/>
  </r>
  <r>
    <n v="616"/>
    <s v="경인청"/>
    <s v="성남우체국"/>
    <x v="12"/>
    <s v="총괄국"/>
    <x v="0"/>
    <s v="투자국"/>
    <s v="총괄국"/>
    <s v="해당없음"/>
    <s v="취급"/>
    <s v="취급"/>
    <m/>
    <n v="222"/>
    <n v="180"/>
    <n v="42"/>
    <n v="3"/>
    <n v="4"/>
    <n v="2"/>
    <d v="1972-12-21T00:00:00"/>
    <n v="1972"/>
    <n v="6115.9"/>
    <n v="7108.26"/>
    <n v="13354"/>
    <s v="경기도 성남시 수정구 신흥3동 2482"/>
    <s v="경기도 성남시 수정구 산성대로 301(신흥동)"/>
    <s v="031)744-2800"/>
    <s v="해당없음"/>
  </r>
  <r>
    <n v="617"/>
    <s v="경인청"/>
    <s v="성남태평동우체국"/>
    <x v="12"/>
    <s v=""/>
    <x v="1"/>
    <s v="투자국"/>
    <s v="창구국"/>
    <s v="해당없음"/>
    <s v="취급"/>
    <s v="미취급"/>
    <m/>
    <n v="7"/>
    <n v="7"/>
    <n v="0"/>
    <n v="3"/>
    <n v="3"/>
    <n v="0"/>
    <d v="1975-12-30T00:00:00"/>
    <s v="1975년"/>
    <n v="173.2"/>
    <n v="318.02999999999997"/>
    <n v="13305"/>
    <s v="경기도 성남시 수정구 태평3동 3679-4"/>
    <s v="경기도 성남시 수정구 수정로 113(태평동)"/>
    <s v="031)753-0004"/>
    <s v="(리)2010년 6월"/>
  </r>
  <r>
    <n v="618"/>
    <s v="경인청"/>
    <s v="성남상대원우체국"/>
    <x v="12"/>
    <s v=""/>
    <x v="1"/>
    <s v="투자국"/>
    <s v="창구국"/>
    <s v="해당없음"/>
    <s v="취급"/>
    <s v="미취급"/>
    <m/>
    <n v="4"/>
    <n v="3"/>
    <n v="1"/>
    <n v="1"/>
    <n v="1"/>
    <n v="0"/>
    <d v="1980-12-01T00:00:00"/>
    <n v="1980"/>
    <n v="268.8"/>
    <n v="153.25"/>
    <n v="13394"/>
    <s v="경기도 성남시 중원구 상대원2동 3004"/>
    <s v="경기도 성남시 중원구 희망로 377(상대원동)"/>
    <s v="031)742-0003"/>
    <s v="해당없음"/>
  </r>
  <r>
    <n v="619"/>
    <s v="경인청"/>
    <s v="성남수진동우체국"/>
    <x v="12"/>
    <s v=""/>
    <x v="1"/>
    <s v="투자국"/>
    <s v="창구국"/>
    <s v="해당없음"/>
    <s v="취급"/>
    <s v="미취급"/>
    <m/>
    <n v="4"/>
    <n v="4"/>
    <n v="0"/>
    <n v="1"/>
    <n v="2"/>
    <n v="0"/>
    <d v="1985-12-30T00:00:00"/>
    <n v="1985"/>
    <n v="341.5"/>
    <n v="303.72000000000003"/>
    <n v="13326"/>
    <s v="경기도 성남시 수정구 수진2동 4517"/>
    <s v="경기도 성남시 수정구 산성대로 97(수진동)"/>
    <s v="031)752-0004"/>
    <s v="해당없음"/>
  </r>
  <r>
    <n v="620"/>
    <s v="경인청"/>
    <s v="성남금광동우체국"/>
    <x v="12"/>
    <s v=""/>
    <x v="1"/>
    <s v="투자국"/>
    <s v="창구국"/>
    <s v="해당없음"/>
    <s v="취급"/>
    <s v="미취급"/>
    <m/>
    <n v="4"/>
    <n v="4"/>
    <n v="0"/>
    <n v="1"/>
    <n v="2"/>
    <n v="1"/>
    <d v="1986-09-01T00:00:00"/>
    <n v="1986"/>
    <n v="439.7"/>
    <n v="255.06"/>
    <n v="13178"/>
    <s v="경기도 성남시 중원구 금광2동 3710"/>
    <s v="경기도 성남시 중원구 광명로 311(금광동)"/>
    <s v="031)747-2005"/>
    <s v="해당없음"/>
  </r>
  <r>
    <n v="621"/>
    <s v="경인청"/>
    <s v="성남신흥동우체국"/>
    <x v="12"/>
    <s v=""/>
    <x v="1"/>
    <s v="유상임차"/>
    <s v="창구국"/>
    <s v="해당없음"/>
    <s v="취급"/>
    <s v="미취급"/>
    <m/>
    <n v="4"/>
    <n v="4"/>
    <n v="0"/>
    <n v="1"/>
    <n v="2"/>
    <n v="0"/>
    <d v="1988-07-29T00:00:00"/>
    <m/>
    <m/>
    <n v="164.88"/>
    <n v="13266"/>
    <s v="경기도 성남시 수정구 신흥2동 127"/>
    <s v="경기도 성남시 수정구 희망로 547(신흥동)"/>
    <s v="031)742-0004"/>
    <s v="해당없음"/>
  </r>
  <r>
    <n v="622"/>
    <s v="경인청"/>
    <s v="성남단대동우체국"/>
    <x v="12"/>
    <s v=""/>
    <x v="1"/>
    <s v="투자국"/>
    <s v="창구국"/>
    <s v="해당없음"/>
    <s v="취급"/>
    <s v="미취급"/>
    <m/>
    <n v="5"/>
    <n v="5"/>
    <n v="0"/>
    <n v="2"/>
    <n v="2"/>
    <n v="2"/>
    <d v="1989-10-20T00:00:00"/>
    <n v="1989"/>
    <n v="610.20000000000005"/>
    <n v="284.04000000000002"/>
    <n v="13143"/>
    <s v="경기도 성남시 수정구 단대동 69-1"/>
    <s v="경기도 성남시 수정구 산성대로 475(단대동)"/>
    <s v="031)744-0006"/>
    <s v="해당없음"/>
  </r>
  <r>
    <n v="623"/>
    <s v="경인청"/>
    <s v="성남공단우체국"/>
    <x v="12"/>
    <s v=""/>
    <x v="1"/>
    <s v="투자국"/>
    <s v="창구국"/>
    <s v="해당없음"/>
    <s v="취급"/>
    <s v="미취급"/>
    <m/>
    <n v="5"/>
    <n v="5"/>
    <n v="0"/>
    <n v="2"/>
    <n v="2"/>
    <n v="0"/>
    <d v="1982-10-04T00:00:00"/>
    <n v="2004"/>
    <n v="113.5"/>
    <n v="696.04"/>
    <n v="13229"/>
    <s v="경기도 성남시 중원구 상대원1동 513-14"/>
    <s v="경기도 성남시 중원구 둔촌대로 484, B106(상대원동)"/>
    <s v="031)745-0006"/>
    <s v="해당없음"/>
  </r>
  <r>
    <n v="624"/>
    <s v="경인청"/>
    <s v="성남도촌동우체국"/>
    <x v="12"/>
    <s v=""/>
    <x v="1"/>
    <s v="투자국"/>
    <s v="창구국"/>
    <s v="해당없음"/>
    <s v="취급"/>
    <s v="미취급"/>
    <m/>
    <n v="4"/>
    <n v="4"/>
    <n v="0"/>
    <n v="1"/>
    <n v="2"/>
    <n v="1"/>
    <d v="2008-12-29T00:00:00"/>
    <n v="2008"/>
    <n v="1538.6"/>
    <n v="559.11"/>
    <n v="13420"/>
    <s v="경기도 성남시 중원구 도촌동 636"/>
    <s v="경기도 성남시 중원구 도촌북로 30(도촌동)"/>
    <s v="031)752-2050"/>
    <s v="해당없음"/>
  </r>
  <r>
    <n v="626"/>
    <s v="경인청"/>
    <s v="성남고등동우체국"/>
    <x v="12"/>
    <s v=""/>
    <x v="4"/>
    <s v="별정국"/>
    <s v="창구국"/>
    <s v="해당없음"/>
    <s v="취급"/>
    <s v="미취급"/>
    <m/>
    <n v="3"/>
    <n v="3"/>
    <n v="0"/>
    <n v="1"/>
    <n v="1"/>
    <n v="0"/>
    <d v="1963-12-27T00:00:00"/>
    <n v="1984"/>
    <n v="341"/>
    <n v="177"/>
    <n v="13105"/>
    <s v="경기도 성남시 수정구 고등동 419-5"/>
    <s v="경기도 성남시 수정구 대왕판교로 982번길 2(고등동)"/>
    <s v="031)723-8400"/>
    <s v="해당없음"/>
  </r>
  <r>
    <n v="636"/>
    <s v="경인청"/>
    <s v="성남분당우체국"/>
    <x v="13"/>
    <s v="총괄국"/>
    <x v="0"/>
    <s v="투자국"/>
    <s v="총괄국"/>
    <s v="해당없음"/>
    <s v="취급"/>
    <s v="취급"/>
    <m/>
    <n v="200"/>
    <n v="138"/>
    <n v="62"/>
    <n v="6"/>
    <n v="5"/>
    <s v="알뜰폰 전용1"/>
    <d v="1995-09-01T00:00:00"/>
    <n v="1995"/>
    <n v="5049.3999999999996"/>
    <n v="6367.47"/>
    <n v="13590"/>
    <s v="경기도 성남시 분당구 서현동 257"/>
    <s v="경기도 성남시 분당구 황새울로 347(서현동)"/>
    <s v="031)725-8014"/>
    <s v="(증)2010-11-17"/>
  </r>
  <r>
    <n v="637"/>
    <s v="경인청"/>
    <s v="성남서현2동우체국"/>
    <x v="13"/>
    <s v=""/>
    <x v="1"/>
    <s v="투자국"/>
    <s v="창구국"/>
    <s v="해당없음"/>
    <s v="취급"/>
    <s v="미취급"/>
    <m/>
    <n v="5"/>
    <n v="5"/>
    <m/>
    <n v="2"/>
    <n v="2"/>
    <m/>
    <d v="1994-07-02T00:00:00"/>
    <n v="1993"/>
    <n v="750.3"/>
    <n v="309.14999999999998"/>
    <n v="13587"/>
    <s v="경기도 성남시 분당구 서현동 313"/>
    <s v="경기도 성남시 분당구 분당로 263번길 49(서현동)"/>
    <s v="031)701-0106"/>
    <s v="해당없음"/>
  </r>
  <r>
    <n v="638"/>
    <s v="경인청"/>
    <s v="성남서현1동우체국"/>
    <x v="13"/>
    <s v=""/>
    <x v="1"/>
    <s v="투자국"/>
    <s v="창구국"/>
    <s v="해당없음"/>
    <s v="취급"/>
    <s v="미취급"/>
    <m/>
    <n v="5"/>
    <n v="5"/>
    <m/>
    <n v="2"/>
    <n v="2"/>
    <m/>
    <d v="1991-09-10T00:00:00"/>
    <n v="1991"/>
    <n v="723.4"/>
    <n v="319.42"/>
    <n v="13588"/>
    <s v="경기도 성남시 분당구 서현동 89-2"/>
    <s v="경기도 성남시 분당구 중앙공원로39번길 31(서현동)"/>
    <s v="031)701-0004"/>
    <s v="(증)2008-12-24"/>
  </r>
  <r>
    <n v="639"/>
    <s v="경인청"/>
    <s v="성남수내동우체국"/>
    <x v="13"/>
    <s v=""/>
    <x v="1"/>
    <s v="투자국"/>
    <s v="창구국"/>
    <s v="해당없음"/>
    <s v="취급"/>
    <s v="미취급"/>
    <m/>
    <n v="5"/>
    <n v="5"/>
    <m/>
    <n v="3"/>
    <n v="2"/>
    <m/>
    <d v="1992-04-30T00:00:00"/>
    <n v="1992"/>
    <n v="680.1"/>
    <n v="309.14999999999998"/>
    <n v="13599"/>
    <s v="경기도 성남시 분당구 수내동 61"/>
    <s v="경기도 성남시 분당구 내정로166번길 27(수내동)"/>
    <s v="031)711-0004"/>
    <s v="해당없음"/>
  </r>
  <r>
    <n v="640"/>
    <s v="경인청"/>
    <s v="성남야탑동우체국"/>
    <x v="13"/>
    <s v=""/>
    <x v="1"/>
    <s v="투자국"/>
    <s v="창구국"/>
    <s v="해당없음"/>
    <s v="취급"/>
    <s v="미취급"/>
    <m/>
    <n v="7"/>
    <n v="7"/>
    <m/>
    <n v="4"/>
    <n v="3"/>
    <m/>
    <d v="1993-12-27T00:00:00"/>
    <n v="1993"/>
    <n v="677.9"/>
    <n v="309.14999999999998"/>
    <n v="13505"/>
    <s v="경기도 성남시 분당구 야탑동 374"/>
    <s v="경기도 성남시 분당구 장미로86번길 17(야탑동)"/>
    <s v="031)709-8003"/>
    <s v="해당없음"/>
  </r>
  <r>
    <n v="641"/>
    <s v="경인청"/>
    <s v="성남구미동우체국"/>
    <x v="13"/>
    <s v=""/>
    <x v="3"/>
    <s v="투자국"/>
    <s v="창구국"/>
    <s v="해당없음"/>
    <s v="취급"/>
    <s v="미취급"/>
    <m/>
    <n v="7"/>
    <n v="7"/>
    <m/>
    <n v="4"/>
    <n v="3"/>
    <m/>
    <d v="1994-12-30T00:00:00"/>
    <n v="1994"/>
    <n v="868.7"/>
    <n v="313.95"/>
    <n v="13627"/>
    <s v="경기도 성남시 분당구 구미동 27"/>
    <s v="경기도 성남시 분당구 돌마로90번길 6-3(구미동)"/>
    <s v="031)712-3004"/>
    <s v="(증)2009-06-11"/>
  </r>
  <r>
    <n v="642"/>
    <s v="경인청"/>
    <s v="성남정자동우체국"/>
    <x v="13"/>
    <s v=""/>
    <x v="1"/>
    <s v="투자국"/>
    <s v="창구국"/>
    <s v="해당없음"/>
    <s v="취급"/>
    <s v="미취급"/>
    <m/>
    <n v="6"/>
    <n v="6"/>
    <m/>
    <n v="3"/>
    <n v="3"/>
    <m/>
    <d v="1994-12-30T00:00:00"/>
    <n v="1994"/>
    <n v="659.9"/>
    <n v="304.17"/>
    <n v="13558"/>
    <s v="경기도 성남시 분당구 정자동 20"/>
    <s v="경기도 성남시 분당구 정자일로198번길 6(정자동)"/>
    <s v="031)714-9004"/>
    <s v="해당없음"/>
  </r>
  <r>
    <n v="643"/>
    <s v="경인청"/>
    <s v="성남운중동우체국"/>
    <x v="13"/>
    <s v=""/>
    <x v="1"/>
    <s v="투자국"/>
    <s v="창구국"/>
    <s v="해당없음"/>
    <s v="취급"/>
    <s v="미취급"/>
    <m/>
    <n v="4"/>
    <n v="4"/>
    <m/>
    <n v="3"/>
    <n v="2"/>
    <m/>
    <d v="2009-02-02T00:00:00"/>
    <n v="2008"/>
    <n v="939"/>
    <n v="947.83"/>
    <n v="13466"/>
    <s v="경기도 성남시 분당구 운중동 937"/>
    <s v="경기도 성남시 분당구 운중로138번길 7-1(운중동)"/>
    <s v="031)701-8302"/>
    <s v="해당없음"/>
  </r>
  <r>
    <n v="644"/>
    <s v="경인청"/>
    <s v="성남삼평동우체국"/>
    <x v="13"/>
    <s v=""/>
    <x v="1"/>
    <s v="투자국"/>
    <s v="창구국"/>
    <s v="해당없음"/>
    <s v="취급"/>
    <s v="미취급"/>
    <m/>
    <n v="5"/>
    <n v="5"/>
    <m/>
    <n v="4"/>
    <n v="2"/>
    <m/>
    <d v="2010-12-27T00:00:00"/>
    <n v="2010"/>
    <n v="1001.1"/>
    <n v="755.5"/>
    <n v="13490"/>
    <s v="경기도 성남시 분당구 삼평동 715"/>
    <s v="경기도 성남시 분당구 동판교로266번길 20(삼평동)"/>
    <s v="031)8017-3004"/>
    <s v="해당없음"/>
  </r>
  <r>
    <n v="650"/>
    <s v="경인청"/>
    <s v="부천우체국"/>
    <x v="14"/>
    <s v="총괄국"/>
    <x v="0"/>
    <s v="투자국"/>
    <s v="총괄국"/>
    <s v="해당없음"/>
    <s v="취급"/>
    <s v="취급"/>
    <m/>
    <n v="271"/>
    <n v="154"/>
    <n v="117"/>
    <n v="5"/>
    <n v="3"/>
    <n v="3"/>
    <d v="1996-05-20T00:00:00"/>
    <n v="1996"/>
    <n v="6709.5"/>
    <n v="6497.05"/>
    <n v="14546"/>
    <s v="경기도 부천시 원미구 중1동 1169-2"/>
    <s v="경기도 부천시 원미구 소향로 103(중동)"/>
    <s v="032)310-7000"/>
    <s v="해당없음"/>
  </r>
  <r>
    <n v="651"/>
    <s v="경인청"/>
    <s v="남부천우체국"/>
    <x v="14"/>
    <s v=""/>
    <x v="3"/>
    <s v="투자국"/>
    <s v="집배센터국"/>
    <s v="해당없음"/>
    <s v="취급"/>
    <s v="취급"/>
    <m/>
    <n v="60"/>
    <n v="44"/>
    <n v="16"/>
    <n v="3"/>
    <n v="2"/>
    <n v="1"/>
    <d v="1977-07-16T00:00:00"/>
    <n v="1990"/>
    <n v="3026.2"/>
    <n v="4138.79"/>
    <n v="14725"/>
    <s v="경기도 부천시 소사구 송내동 574"/>
    <s v="경기도 부천시 소사구 경인로 162(송내동)"/>
    <s v="032)613-0800"/>
    <s v="(리)2011년, 증축은 일부만 캐노피"/>
  </r>
  <r>
    <n v="652"/>
    <s v="경인청"/>
    <s v="부천역전우체국"/>
    <x v="14"/>
    <s v=""/>
    <x v="1"/>
    <s v="투자국"/>
    <s v="창구국"/>
    <s v="해당없음"/>
    <s v="취급"/>
    <s v="미취급"/>
    <m/>
    <n v="5"/>
    <n v="4"/>
    <n v="1"/>
    <n v="2"/>
    <n v="2"/>
    <n v="1"/>
    <d v="1981-10-27T00:00:00"/>
    <n v="1981"/>
    <n v="651.20000000000005"/>
    <n v="506.14"/>
    <n v="14752"/>
    <s v="경기도 부천시 소사구 심곡본동 746-13"/>
    <s v="경기도 부천시 소사구 경인로 266(심곡본동)"/>
    <s v="032)651-2105"/>
    <s v="1997-02-10(증)"/>
  </r>
  <r>
    <n v="653"/>
    <s v="경인청"/>
    <s v="부천역곡동우체국"/>
    <x v="14"/>
    <s v=""/>
    <x v="1"/>
    <s v="투자국"/>
    <s v="창구국"/>
    <s v="해당없음"/>
    <s v="취급"/>
    <s v="미취급"/>
    <m/>
    <n v="6"/>
    <n v="5"/>
    <n v="1"/>
    <n v="2"/>
    <n v="2"/>
    <n v="1"/>
    <d v="1983-09-01T00:00:00"/>
    <n v="1983"/>
    <n v="394.3"/>
    <n v="256.5"/>
    <n v="14671"/>
    <s v="경기도 부천시 원미구 역곡동 78-10"/>
    <s v="경기도 부천시 원미구 부일로 717(역곡동)"/>
    <s v="032)345-0004"/>
    <s v="1989-09-30(리)"/>
  </r>
  <r>
    <n v="654"/>
    <s v="경인청"/>
    <s v="부천송내동우체국"/>
    <x v="14"/>
    <s v=""/>
    <x v="1"/>
    <s v="투자국"/>
    <s v="창구국"/>
    <s v="해당없음"/>
    <s v="취급"/>
    <s v="미취급"/>
    <m/>
    <n v="5"/>
    <n v="4"/>
    <n v="1"/>
    <n v="2"/>
    <n v="2"/>
    <m/>
    <d v="1986-12-10T00:00:00"/>
    <n v="1986"/>
    <n v="450.6"/>
    <n v="255.06"/>
    <n v="14727"/>
    <s v="경기도 부천시 소사구 송내동 389-6"/>
    <s v="경기도 부천시 소사구 경인로 78(송내동)"/>
    <s v="032)653-0840"/>
    <s v="해당없음"/>
  </r>
  <r>
    <n v="655"/>
    <s v="경인청"/>
    <s v="부천괴안동우체국"/>
    <x v="14"/>
    <s v=""/>
    <x v="1"/>
    <s v="투자국"/>
    <s v="창구국"/>
    <s v="해당없음"/>
    <s v="취급"/>
    <s v="미취급"/>
    <m/>
    <n v="5"/>
    <n v="4"/>
    <n v="1"/>
    <n v="2"/>
    <n v="2"/>
    <m/>
    <d v="1987-12-28T00:00:00"/>
    <n v="1987"/>
    <n v="430.9"/>
    <n v="270.2"/>
    <n v="14696"/>
    <s v="경기도 부천시 소사구 괴안동 70-4"/>
    <s v="경기도 부천시 소사구 범안로 22(괴안동)"/>
    <s v="032)341-2000"/>
    <s v="해당없음"/>
  </r>
  <r>
    <n v="656"/>
    <s v="경인청"/>
    <s v="부천원미동우체국"/>
    <x v="14"/>
    <s v=""/>
    <x v="1"/>
    <s v="투자국"/>
    <s v="창구국"/>
    <s v="해당없음"/>
    <s v="취급"/>
    <s v="미취급"/>
    <m/>
    <n v="6"/>
    <n v="5"/>
    <n v="1"/>
    <n v="3"/>
    <n v="2"/>
    <m/>
    <d v="1988-12-05T00:00:00"/>
    <n v="1988"/>
    <n v="397"/>
    <n v="265.69"/>
    <n v="14569"/>
    <s v="경기도 부천시 원미구 원미동 111-13"/>
    <s v="경기도 부천시 원미구 부천로 118-1(원미동)"/>
    <s v="032)652-0015"/>
    <s v="해당없음"/>
  </r>
  <r>
    <n v="657"/>
    <s v="경인청"/>
    <s v="부천심곡동우체국"/>
    <x v="14"/>
    <s v=""/>
    <x v="1"/>
    <s v="투자국"/>
    <s v="창구국"/>
    <s v="해당없음"/>
    <s v="취급"/>
    <s v="미취급"/>
    <m/>
    <n v="5"/>
    <n v="4"/>
    <n v="1"/>
    <n v="2"/>
    <n v="2"/>
    <m/>
    <d v="1989-11-20T00:00:00"/>
    <n v="1989"/>
    <n v="455.4"/>
    <n v="355.2"/>
    <n v="14628"/>
    <s v="경기도 부천시 원미구 심곡동 360-22"/>
    <s v="경기도 부천시 원미구 부일로 412(심곡동)"/>
    <s v="032)667-0009"/>
    <s v="해당없음"/>
  </r>
  <r>
    <n v="658"/>
    <s v="경인청"/>
    <s v="부천고강동우체국"/>
    <x v="14"/>
    <s v=""/>
    <x v="1"/>
    <s v="유상임차"/>
    <s v="창구국"/>
    <s v="해당없음"/>
    <s v="취급"/>
    <s v="미취급"/>
    <m/>
    <n v="4"/>
    <n v="4"/>
    <n v="0"/>
    <n v="2"/>
    <n v="2"/>
    <m/>
    <d v="1991-09-16T00:00:00"/>
    <m/>
    <m/>
    <n v="149"/>
    <n v="14408"/>
    <s v="경기도 부천시 오정구 고강본동 371-8"/>
    <s v="경기도 부천시 오정구 고리울로8번길 21(고강본동)"/>
    <s v="032)683-2005"/>
    <s v="해당없음"/>
  </r>
  <r>
    <n v="659"/>
    <s v="경인청"/>
    <s v="부천중2동우체국"/>
    <x v="14"/>
    <s v=""/>
    <x v="1"/>
    <s v="투자국"/>
    <s v="창구국"/>
    <s v="해당없음"/>
    <s v="취급"/>
    <s v="미취급"/>
    <m/>
    <n v="5"/>
    <n v="5"/>
    <n v="0"/>
    <n v="2"/>
    <n v="2"/>
    <m/>
    <d v="1992-12-30T00:00:00"/>
    <n v="1992"/>
    <n v="599.29999999999995"/>
    <n v="321.89999999999998"/>
    <n v="14581"/>
    <s v="경기도 부천시 원미구 중동 1184-2"/>
    <s v="경기도 부천시 원미구 조마루로 254(중동)"/>
    <s v="032)324-2005"/>
    <s v="해당없음"/>
  </r>
  <r>
    <n v="660"/>
    <s v="경인청"/>
    <s v="부천중3동우체국"/>
    <x v="14"/>
    <s v=""/>
    <x v="1"/>
    <s v="투자국"/>
    <s v="창구국"/>
    <s v="해당없음"/>
    <s v="취급"/>
    <s v="미취급"/>
    <m/>
    <n v="6"/>
    <n v="5"/>
    <n v="1"/>
    <n v="3"/>
    <n v="3"/>
    <m/>
    <d v="1993-12-30T00:00:00"/>
    <n v="1993"/>
    <n v="600.1"/>
    <n v="260.45999999999998"/>
    <n v="14535"/>
    <s v="경기도 부천시 원미구 중동 1051-4"/>
    <s v="경기도 부천시 원미구 계남로 211(중동)"/>
    <s v="032)324-0004"/>
    <s v="해당없음"/>
  </r>
  <r>
    <n v="661"/>
    <s v="경인청"/>
    <s v="부천상동우체국"/>
    <x v="14"/>
    <s v=""/>
    <x v="1"/>
    <s v="투자국"/>
    <s v="창구국"/>
    <s v="해당없음"/>
    <s v="취급"/>
    <s v="미취급"/>
    <m/>
    <n v="6"/>
    <n v="5"/>
    <n v="1"/>
    <n v="3"/>
    <n v="2"/>
    <m/>
    <d v="1993-12-30T00:00:00"/>
    <n v="1993"/>
    <n v="599.79999999999995"/>
    <n v="247.18"/>
    <n v="14596"/>
    <s v="경기도 부천시 원미구 상동 391-2"/>
    <s v="경기도 부천시 원미구 부흥로 76(상동)"/>
    <s v="032)323-4082"/>
    <s v="해당없음"/>
  </r>
  <r>
    <n v="662"/>
    <s v="경인청"/>
    <s v="부천도당동우체국"/>
    <x v="14"/>
    <s v=""/>
    <x v="1"/>
    <s v="유상임차"/>
    <s v="창구국"/>
    <s v="해당없음"/>
    <s v="취급"/>
    <s v="미취급"/>
    <m/>
    <n v="5"/>
    <n v="4"/>
    <n v="1"/>
    <n v="2"/>
    <n v="2"/>
    <m/>
    <d v="1994-11-17T00:00:00"/>
    <m/>
    <m/>
    <n v="185"/>
    <n v="14480"/>
    <s v="경기도 부천시 원미구 도당동 29"/>
    <s v="경기도 부천시 원미구 수도로 202(도당동)"/>
    <s v="032)679-2005"/>
    <s v="해당없음"/>
  </r>
  <r>
    <n v="663"/>
    <s v="경인청"/>
    <s v="부천소사로우체국"/>
    <x v="14"/>
    <s v=""/>
    <x v="1"/>
    <s v="투자국"/>
    <s v="창구국"/>
    <s v="해당없음"/>
    <s v="취급"/>
    <s v="미취급"/>
    <m/>
    <n v="4"/>
    <n v="4"/>
    <n v="0"/>
    <n v="2"/>
    <n v="2"/>
    <m/>
    <d v="1995-12-01T00:00:00"/>
    <n v="1995"/>
    <n v="768.9"/>
    <n v="300.72000000000003"/>
    <n v="14774"/>
    <s v="경기도 부천시 소사구 소사본동 404-2"/>
    <s v="경기도 부천시 소사구 소사로 88(소사본동)"/>
    <s v="032)342-0004"/>
    <s v="1998-04-24(리)"/>
  </r>
  <r>
    <n v="664"/>
    <s v="경인청"/>
    <s v="인천지법부천지원우체국"/>
    <x v="14"/>
    <s v=""/>
    <x v="1"/>
    <s v="무상임차"/>
    <s v="창구국"/>
    <s v="해당없음"/>
    <s v="취급"/>
    <s v="미취급"/>
    <m/>
    <n v="6"/>
    <n v="6"/>
    <n v="0"/>
    <n v="2"/>
    <n v="2"/>
    <n v="1"/>
    <d v="1995-11-20T00:00:00"/>
    <m/>
    <m/>
    <n v="77"/>
    <n v="14602"/>
    <s v="경기도 부천시 원미구 상동 445-1"/>
    <s v="경기도 부천시 원미구 상일로 129(상동)"/>
    <s v="032)326-0040"/>
    <s v="해당없음"/>
  </r>
  <r>
    <n v="666"/>
    <s v="경인청"/>
    <s v="부천오정동우체국"/>
    <x v="14"/>
    <s v=""/>
    <x v="4"/>
    <s v="별정국"/>
    <s v="창구국"/>
    <s v="해당없음"/>
    <s v="취급"/>
    <s v="미취급"/>
    <m/>
    <n v="5"/>
    <n v="5"/>
    <n v="0"/>
    <n v="3"/>
    <m/>
    <m/>
    <d v="1964-12-20T00:00:00"/>
    <m/>
    <n v="321"/>
    <n v="119"/>
    <n v="14434"/>
    <s v="경기도 부천시 오정구 오정동 181-9"/>
    <s v="경기도 부천시 오정구 오정로 262(오정동)"/>
    <s v="032)671-2555"/>
    <s v="해당없음"/>
  </r>
  <r>
    <n v="674"/>
    <s v="경인청"/>
    <s v="안산우체국"/>
    <x v="15"/>
    <s v="총괄국"/>
    <x v="0"/>
    <s v="투자국"/>
    <s v="총괄국"/>
    <s v="해당없음"/>
    <s v="취급"/>
    <s v="취급"/>
    <m/>
    <n v="222"/>
    <n v="158"/>
    <n v="64"/>
    <n v="4"/>
    <n v="4"/>
    <n v="2"/>
    <d v="1987-02-10T00:00:00"/>
    <n v="1987"/>
    <n v="4531"/>
    <n v="5987.04"/>
    <n v="15357"/>
    <s v="경기도 안산시 단원구 고잔동 521-2"/>
    <s v="경기도 안산시 단원구 중앙대로 815 (고잔동)"/>
    <s v="031)483-2007"/>
    <s v="(증)1999-10-19"/>
  </r>
  <r>
    <n v="675"/>
    <s v="경인청"/>
    <s v="반월공단우체국"/>
    <x v="15"/>
    <s v=""/>
    <x v="1"/>
    <s v="투자국"/>
    <s v="창구국"/>
    <s v="해당없음"/>
    <s v="취급"/>
    <s v="미취급"/>
    <m/>
    <n v="3"/>
    <n v="3"/>
    <n v="0"/>
    <n v="3"/>
    <n v="2"/>
    <n v="0"/>
    <d v="1979-11-30T00:00:00"/>
    <n v="1989"/>
    <n v="1884.8"/>
    <n v="537.05999999999995"/>
    <n v="15433"/>
    <s v="경기도 안산시 단원구 원시동 773-7"/>
    <s v="경기도 안산시 단원구 동산로 41 (원시동)"/>
    <s v="031)491-0100"/>
    <s v="해당없음"/>
  </r>
  <r>
    <n v="676"/>
    <s v="경인청"/>
    <s v="안산고잔2동우체국"/>
    <x v="15"/>
    <s v=""/>
    <x v="1"/>
    <s v="투자국"/>
    <s v="창구국"/>
    <s v="해당없음"/>
    <s v="취급"/>
    <s v="미취급"/>
    <m/>
    <n v="4"/>
    <n v="4"/>
    <n v="0"/>
    <n v="2"/>
    <n v="2"/>
    <n v="0"/>
    <d v="1988-10-10T00:00:00"/>
    <n v="1988"/>
    <n v="500"/>
    <n v="255.06"/>
    <n v="15339"/>
    <s v="경기도 안산시 단원구 고잔동 672-4"/>
    <s v="경기도 안신시 단원구 예술대학로 74 (고잔동)"/>
    <s v="031)483-2205"/>
    <s v="해당없음"/>
  </r>
  <r>
    <n v="677"/>
    <s v="경인청"/>
    <s v="안산성포동우체국"/>
    <x v="15"/>
    <s v=""/>
    <x v="1"/>
    <s v="투자국"/>
    <s v="창구국"/>
    <s v="해당없음"/>
    <s v="취급"/>
    <s v="미취급"/>
    <m/>
    <n v="5"/>
    <n v="5"/>
    <n v="0"/>
    <n v="2"/>
    <n v="3"/>
    <n v="0"/>
    <d v="1991-05-20T00:00:00"/>
    <n v="1990"/>
    <n v="456.4"/>
    <n v="274.24"/>
    <n v="15291"/>
    <s v="경기도 안산시 상록구 성포동 593-3"/>
    <s v="경기도 안산시 상록구 예술광장로 71 (성포동)"/>
    <s v="031)486-2510"/>
    <s v="해당없음"/>
  </r>
  <r>
    <n v="678"/>
    <s v="경인청"/>
    <s v="안산선부동우체국"/>
    <x v="15"/>
    <s v=""/>
    <x v="1"/>
    <s v="투자국"/>
    <s v="창구국"/>
    <s v="해당없음"/>
    <s v="취급"/>
    <s v="미취급"/>
    <m/>
    <n v="5"/>
    <n v="5"/>
    <n v="0"/>
    <n v="3"/>
    <n v="3"/>
    <n v="0"/>
    <d v="1992-08-31T00:00:00"/>
    <n v="1992"/>
    <n v="558"/>
    <n v="255.06"/>
    <n v="15368"/>
    <s v="경기도 안산시 단원구 선부동 1077-11"/>
    <s v="경기도 안산시 단원구 선부광장1로 138 (선부동)"/>
    <s v="031)401-2205"/>
    <s v="해당없음"/>
  </r>
  <r>
    <n v="679"/>
    <s v="경인청"/>
    <s v="안산상록수우체국"/>
    <x v="15"/>
    <s v=""/>
    <x v="1"/>
    <s v="유상임차"/>
    <s v="창구국"/>
    <s v="해당없음"/>
    <s v="취급"/>
    <s v="미취급"/>
    <m/>
    <n v="5"/>
    <n v="5"/>
    <n v="0"/>
    <n v="2"/>
    <n v="2"/>
    <n v="0"/>
    <d v="1992-10-15T00:00:00"/>
    <m/>
    <m/>
    <n v="212"/>
    <n v="15537"/>
    <s v="경기도 안산시 상록구 본오3동 878-6"/>
    <s v="경기도 안산시 상록구 용신로 364 (본오동)"/>
    <s v="031)407-0205"/>
    <s v="해당없음"/>
  </r>
  <r>
    <n v="680"/>
    <s v="경인청"/>
    <s v="안산일동우체국"/>
    <x v="15"/>
    <s v=""/>
    <x v="1"/>
    <s v="투자국"/>
    <s v="창구국"/>
    <s v="해당없음"/>
    <s v="취급"/>
    <s v="미취급"/>
    <m/>
    <n v="4"/>
    <n v="4"/>
    <n v="0"/>
    <n v="2"/>
    <n v="2"/>
    <n v="0"/>
    <d v="1993-12-27T00:00:00"/>
    <n v="1993"/>
    <n v="324"/>
    <n v="240.86"/>
    <n v="15326"/>
    <s v="경기도 안산시 상록구 일동 632-11"/>
    <s v="경기도 안산시 상록구 성호로1길 12-2 (일동)"/>
    <s v="031)408-4001"/>
    <s v="해당없음"/>
  </r>
  <r>
    <n v="681"/>
    <s v="경인청"/>
    <s v="안산본오동우체국"/>
    <x v="15"/>
    <s v=""/>
    <x v="1"/>
    <s v="투자국"/>
    <s v="창구국"/>
    <s v="해당없음"/>
    <s v="취급"/>
    <s v="미취급"/>
    <m/>
    <n v="4"/>
    <n v="4"/>
    <n v="0"/>
    <n v="2"/>
    <n v="3"/>
    <n v="1"/>
    <d v="1994-12-30T00:00:00"/>
    <n v="1994"/>
    <n v="482.8"/>
    <n v="286.29000000000002"/>
    <n v="15549"/>
    <s v="경기도 안산시 상록구 본오2동 779-2"/>
    <s v="경기도 안산시 상록구 각골로 53 (본오동)"/>
    <s v="031)419-2005"/>
    <s v="해당없음"/>
  </r>
  <r>
    <n v="682"/>
    <s v="경인청"/>
    <s v="안산이동우체국"/>
    <x v="15"/>
    <s v=""/>
    <x v="1"/>
    <s v="투자국"/>
    <s v="창구국"/>
    <s v="해당없음"/>
    <s v="취급"/>
    <s v="미취급"/>
    <m/>
    <n v="5"/>
    <n v="5"/>
    <n v="0"/>
    <n v="2"/>
    <n v="2"/>
    <n v="1"/>
    <d v="2001-12-17T00:00:00"/>
    <n v="2001"/>
    <n v="619.9"/>
    <n v="372.4"/>
    <n v="15495"/>
    <s v="경기도 안산시 상록구 이동 716-5"/>
    <s v="경기도 안산시 상록구 중보로 41 (이동)"/>
    <s v="031)416-4466"/>
    <s v="해당없음"/>
  </r>
  <r>
    <n v="683"/>
    <s v="경인청"/>
    <s v="안산고잔1동우체국"/>
    <x v="15"/>
    <s v=""/>
    <x v="1"/>
    <s v="투자국"/>
    <s v="창구국"/>
    <s v="해당없음"/>
    <s v="취급"/>
    <s v="미취급"/>
    <m/>
    <n v="5"/>
    <n v="5"/>
    <n v="0"/>
    <n v="2"/>
    <n v="2"/>
    <n v="1"/>
    <d v="2002-11-30T00:00:00"/>
    <n v="2002"/>
    <n v="571.29999999999995"/>
    <n v="456.51"/>
    <n v="15477"/>
    <s v="경기도 안산시 단원구 고잔동 773-10"/>
    <s v="경기도 안산시 단원구 광덕2로 186 (고잔동)"/>
    <s v="031)475-2008"/>
    <s v="해당없음"/>
  </r>
  <r>
    <n v="684"/>
    <s v="경인청"/>
    <s v="안산초지동우체국"/>
    <x v="15"/>
    <s v=""/>
    <x v="1"/>
    <s v="투자국"/>
    <s v="창구국"/>
    <s v="해당없음"/>
    <s v="취급"/>
    <s v="미취급"/>
    <m/>
    <n v="5"/>
    <n v="5"/>
    <n v="0"/>
    <n v="2"/>
    <n v="2"/>
    <n v="0"/>
    <d v="2002-11-30T00:00:00"/>
    <n v="2002"/>
    <n v="749.8"/>
    <n v="425.91"/>
    <n v="15445"/>
    <s v="경기도 안산시 단원구 초지동 728-3"/>
    <s v="경기도 안산시 단원구 초지동로 65 (초지동)"/>
    <s v="031)475-2205"/>
    <s v="해당없음"/>
  </r>
  <r>
    <n v="685"/>
    <s v="경인청"/>
    <s v="안산수암동우체국"/>
    <x v="15"/>
    <s v=""/>
    <x v="1"/>
    <s v="유상임차"/>
    <s v="창구국"/>
    <s v="해당없음"/>
    <s v="취급"/>
    <s v="미취급"/>
    <m/>
    <n v="4"/>
    <n v="4"/>
    <n v="0"/>
    <n v="2"/>
    <n v="2"/>
    <n v="0"/>
    <d v="1964-10-15T00:00:00"/>
    <m/>
    <m/>
    <n v="128"/>
    <n v="15202"/>
    <s v="경기도 안산시 상록구 수암동 41블록"/>
    <s v="경기도 안산시 상록구 수암길 5 (수암동)"/>
    <s v="031)482-7500"/>
    <s v="해당없음"/>
  </r>
  <r>
    <n v="687"/>
    <s v="경인청"/>
    <s v="반월우체국"/>
    <x v="15"/>
    <s v=""/>
    <x v="4"/>
    <s v="별정국"/>
    <s v="창구국"/>
    <s v="해당없음"/>
    <s v="취급"/>
    <s v="미취급"/>
    <m/>
    <n v="4"/>
    <n v="4"/>
    <n v="0"/>
    <n v="2"/>
    <n v="2"/>
    <n v="0"/>
    <d v="1963-09-01T00:00:00"/>
    <m/>
    <n v="217"/>
    <n v="211"/>
    <n v="15521"/>
    <s v="경기도 안산시 상록구 건건동 645-1"/>
    <s v="경기도 안산시 상록구 건건로 43 (건건동)"/>
    <s v="031)502-0001"/>
    <s v="해당없음"/>
  </r>
  <r>
    <n v="688"/>
    <s v="경인청"/>
    <s v="대부우체국"/>
    <x v="15"/>
    <s v=""/>
    <x v="4"/>
    <s v="별정국"/>
    <s v="집배센터국"/>
    <s v="해당없음"/>
    <s v="취급"/>
    <s v="취급"/>
    <m/>
    <n v="8"/>
    <n v="8"/>
    <n v="0"/>
    <n v="2"/>
    <n v="2"/>
    <n v="0"/>
    <d v="1962-05-16T00:00:00"/>
    <m/>
    <n v="145"/>
    <n v="192"/>
    <n v="15645"/>
    <s v="경기도 안산시 단원구 대부북동 470-11번지"/>
    <s v="경기도 안산시 단원구 대부중앙로 93 (대부북동)"/>
    <s v="032)886-0001"/>
    <s v="해당없음"/>
  </r>
  <r>
    <n v="698"/>
    <s v="경인청"/>
    <s v="고양일산우체국"/>
    <x v="16"/>
    <s v="총괄국"/>
    <x v="0"/>
    <s v="투자국"/>
    <s v="총괄국"/>
    <s v="해당없음"/>
    <s v="취급"/>
    <s v="취급"/>
    <m/>
    <n v="187"/>
    <n v="135"/>
    <n v="52"/>
    <n v="5"/>
    <n v="3"/>
    <n v="3"/>
    <d v="1995-09-01T00:00:00"/>
    <n v="1995"/>
    <n v="4795.1000000000004"/>
    <n v="8116.15"/>
    <n v="10401"/>
    <s v="경기도 고양시 일산동구 장항2동 783"/>
    <s v="경기도 고양시 일산동구 중앙로 1293 (장항동)"/>
    <s v="031)905-2014"/>
    <s v="(증)2012-12-03"/>
  </r>
  <r>
    <n v="699"/>
    <s v="경인청"/>
    <s v="고양대화동우체국"/>
    <x v="16"/>
    <s v=""/>
    <x v="1"/>
    <s v="투자국"/>
    <s v="창구국"/>
    <s v="해당없음"/>
    <s v="취급"/>
    <s v="미취급"/>
    <m/>
    <n v="4"/>
    <n v="4"/>
    <m/>
    <n v="2"/>
    <n v="3"/>
    <m/>
    <d v="1995-11-01T00:00:00"/>
    <n v="1995"/>
    <n v="848"/>
    <n v="313.63"/>
    <n v="10368"/>
    <s v="경기도 고양시 일산서구 대화동 2034"/>
    <s v="경기도 고양시 일산서구 일산로 664 (대화동)"/>
    <s v="031)917-0004"/>
    <s v="해당없음"/>
  </r>
  <r>
    <n v="700"/>
    <s v="경인청"/>
    <s v="고양백석동우체국"/>
    <x v="16"/>
    <s v=""/>
    <x v="1"/>
    <s v="투자국"/>
    <s v="창구국"/>
    <s v="해당없음"/>
    <s v="취급"/>
    <s v="미취급"/>
    <m/>
    <n v="6"/>
    <n v="6"/>
    <m/>
    <n v="3"/>
    <n v="3"/>
    <m/>
    <d v="1992-08-31T00:00:00"/>
    <n v="1992"/>
    <n v="773"/>
    <n v="344.14"/>
    <n v="10420"/>
    <s v="경기도 고양시 일산동구 백석동 1223"/>
    <s v="경기도 고양시 일산동구 강송로 123 (백석동)"/>
    <s v="031)901-0100"/>
    <s v="해당없음"/>
  </r>
  <r>
    <n v="701"/>
    <s v="경인청"/>
    <s v="고양일산2동우체국"/>
    <x v="16"/>
    <s v=""/>
    <x v="1"/>
    <s v="투자국"/>
    <s v="창구국"/>
    <s v="해당없음"/>
    <s v="취급"/>
    <s v="미취급"/>
    <m/>
    <n v="4"/>
    <n v="4"/>
    <m/>
    <n v="2"/>
    <n v="2"/>
    <m/>
    <d v="1917-02-11T00:00:00"/>
    <n v="1989"/>
    <n v="693"/>
    <n v="663.16"/>
    <n v="10353"/>
    <s v="경기도 고양시 일산서구 일산2동 687-8"/>
    <s v="경기도 고양시 일산서구 원일로 90 (일산2동)"/>
    <s v="031)975-2000"/>
    <s v="해당없음"/>
  </r>
  <r>
    <n v="702"/>
    <s v="경인청"/>
    <s v="고양정발산동우체국"/>
    <x v="16"/>
    <s v=""/>
    <x v="1"/>
    <s v="투자국"/>
    <s v="창구국"/>
    <s v="해당없음"/>
    <s v="취급"/>
    <s v="미취급"/>
    <m/>
    <n v="4"/>
    <n v="4"/>
    <m/>
    <n v="2"/>
    <n v="2"/>
    <m/>
    <d v="1994-12-30T00:00:00"/>
    <n v="1994"/>
    <n v="759"/>
    <n v="312.54000000000002"/>
    <n v="10359"/>
    <s v="경기도 고양시 일산동구 정발산동 1206"/>
    <s v="경기도 고양시 일산동구 일산로 425 (정발산동)"/>
    <s v="031)911-5005"/>
    <s v="해당없음"/>
  </r>
  <r>
    <n v="703"/>
    <s v="경인청"/>
    <s v="고양주엽동우체국"/>
    <x v="16"/>
    <s v=""/>
    <x v="1"/>
    <s v="투자국"/>
    <s v="창구국"/>
    <s v="해당없음"/>
    <s v="취급"/>
    <s v="미취급"/>
    <m/>
    <n v="6"/>
    <n v="6"/>
    <m/>
    <n v="3"/>
    <n v="3"/>
    <m/>
    <d v="1993-06-01T00:00:00"/>
    <n v="1993"/>
    <n v="750.1"/>
    <n v="256.63"/>
    <n v="10387"/>
    <s v="경기도 고양시 일산서구 주엽동 112"/>
    <s v="경기도 고양시 일산서구 주화로 80 (주엽동)"/>
    <s v="031)911-0100"/>
    <s v="해당없음"/>
  </r>
  <r>
    <n v="704"/>
    <s v="경인청"/>
    <s v="고양중산우체국"/>
    <x v="16"/>
    <s v=""/>
    <x v="1"/>
    <s v="투자국"/>
    <s v="창구국"/>
    <s v="해당없음"/>
    <s v="취급"/>
    <s v="미취급"/>
    <m/>
    <n v="4"/>
    <n v="4"/>
    <m/>
    <n v="2"/>
    <n v="2"/>
    <m/>
    <d v="1995-12-01T00:00:00"/>
    <n v="1995"/>
    <n v="600.70000000000005"/>
    <n v="304.33999999999997"/>
    <n v="10333"/>
    <s v="경기도 고양시 일산동구 중산동 1573-3"/>
    <s v="경기도 고양시 일산동구 중산로 226 (중산동)"/>
    <s v="031)977-2005"/>
    <s v="해당없음"/>
  </r>
  <r>
    <n v="705"/>
    <s v="경인청"/>
    <s v="고양탄현동우체국"/>
    <x v="16"/>
    <s v=""/>
    <x v="1"/>
    <s v="투자국"/>
    <s v="창구국"/>
    <s v="해당없음"/>
    <s v="취급"/>
    <s v="미취급"/>
    <m/>
    <n v="5"/>
    <n v="5"/>
    <m/>
    <n v="3"/>
    <n v="2"/>
    <m/>
    <d v="1995-12-01T00:00:00"/>
    <n v="1995"/>
    <n v="359"/>
    <n v="300.63"/>
    <n v="10244"/>
    <s v="경기도 고양시 일산서구 탄현동 1488-2"/>
    <s v="경기도 고양시 일산서구 탄중로 36번길 7 (탄현동)"/>
    <s v="031)917-7005"/>
    <s v="해당없음"/>
  </r>
  <r>
    <n v="706"/>
    <s v="경인청"/>
    <s v="고양풍산동우체국"/>
    <x v="16"/>
    <s v=""/>
    <x v="1"/>
    <s v="투자국"/>
    <s v="창구국"/>
    <s v="해당없음"/>
    <s v="취급"/>
    <s v="미취급"/>
    <m/>
    <n v="4"/>
    <n v="4"/>
    <m/>
    <n v="2"/>
    <n v="2"/>
    <n v="1"/>
    <d v="2007-12-05T00:00:00"/>
    <n v="2007"/>
    <n v="800.4"/>
    <n v="768.36"/>
    <n v="10306"/>
    <s v="경기도 고양시 일산동구 풍동 1270"/>
    <s v="경기도 고양시 일산동구 숲속마을로 56(풍동)"/>
    <s v="031)901-2106"/>
    <s v="해당없음"/>
  </r>
  <r>
    <n v="714"/>
    <s v="경인청"/>
    <s v="고양덕양우체국"/>
    <x v="17"/>
    <s v="총괄국"/>
    <x v="0"/>
    <s v="투자국"/>
    <s v="총괄국"/>
    <s v="해당없음"/>
    <s v="취급"/>
    <s v="취급"/>
    <m/>
    <n v="146"/>
    <n v="109"/>
    <n v="37"/>
    <n v="5"/>
    <n v="3"/>
    <n v="1"/>
    <d v="1996-08-01T00:00:00"/>
    <n v="1996"/>
    <n v="3315.3"/>
    <n v="4998.4399999999996"/>
    <n v="10498"/>
    <s v="경기도 고양시 덕양구 화정동 957"/>
    <s v="경기도 고양시 덕양구 백양로 132 "/>
    <s v="031)968-0014"/>
    <s v="(증) 2009-10-23_x000a_(증) 2009-12-30"/>
  </r>
  <r>
    <n v="715"/>
    <s v="경인청"/>
    <s v="고양주교동우체국"/>
    <x v="17"/>
    <s v=""/>
    <x v="1"/>
    <s v="투자국"/>
    <s v="창구국"/>
    <s v="해당없음"/>
    <s v="취급"/>
    <s v="미취급"/>
    <m/>
    <n v="6"/>
    <n v="6"/>
    <m/>
    <n v="3"/>
    <n v="2"/>
    <m/>
    <d v="1961-10-19T00:00:00"/>
    <n v="1990"/>
    <n v="1665.8"/>
    <n v="1854"/>
    <n v="10462"/>
    <s v="경기도 고양시 덕양구 주교동 615-4"/>
    <s v="경기도 고양시 덕양구 호국로 793"/>
    <s v="031)962-0100"/>
    <s v="(증) 2009-12-22"/>
  </r>
  <r>
    <n v="716"/>
    <s v="경인청"/>
    <s v="고양능곡동우체국"/>
    <x v="17"/>
    <s v=""/>
    <x v="1"/>
    <s v="투자국"/>
    <s v="창구국"/>
    <s v="해당없음"/>
    <s v="취급"/>
    <s v="미취급"/>
    <m/>
    <n v="4"/>
    <n v="4"/>
    <m/>
    <n v="2"/>
    <n v="2"/>
    <m/>
    <d v="1961-11-20T00:00:00"/>
    <n v="1983"/>
    <n v="457"/>
    <n v="204.9"/>
    <n v="10509"/>
    <s v="경기도 고양시 덕양구 토당동 296-75"/>
    <s v="경기도 고양시 덕양구 토당로 97"/>
    <s v="031)974-7004"/>
    <s v="해당없음"/>
  </r>
  <r>
    <n v="717"/>
    <s v="경인청"/>
    <s v="벽제우체국"/>
    <x v="17"/>
    <s v=""/>
    <x v="1"/>
    <s v="투자국"/>
    <s v="창구국"/>
    <s v="해당없음"/>
    <s v="취급"/>
    <s v="미취급"/>
    <m/>
    <n v="4"/>
    <n v="4"/>
    <m/>
    <n v="2"/>
    <n v="2"/>
    <m/>
    <d v="1911-05-21T00:00:00"/>
    <s v="2014년"/>
    <m/>
    <n v="330.53"/>
    <n v="10285"/>
    <s v="경기도 고양시 덕양구 관산동 1015"/>
    <s v="경기도 고양시 통일로 760  더퍼스트프라임빌딩 1층"/>
    <s v="031)962-8002"/>
    <s v="해당없음"/>
  </r>
  <r>
    <n v="718"/>
    <s v="경인청"/>
    <s v="고양행신동우체국"/>
    <x v="17"/>
    <s v=""/>
    <x v="1"/>
    <s v="투자국"/>
    <s v="창구국"/>
    <s v="해당없음"/>
    <s v="취급"/>
    <s v="미취급"/>
    <m/>
    <n v="4"/>
    <n v="4"/>
    <m/>
    <n v="2"/>
    <n v="2"/>
    <m/>
    <d v="1994-12-30T00:00:00"/>
    <n v="1994"/>
    <n v="392.4"/>
    <n v="304.17"/>
    <n v="10523"/>
    <s v="경기도 고양시 덕양구 행신동 716"/>
    <s v="경기도 고양시 덕양구 충경로 34"/>
    <s v="031)971-2005"/>
    <s v="해당없음"/>
  </r>
  <r>
    <n v="719"/>
    <s v="경인청"/>
    <s v="고양행신3동우체국"/>
    <x v="17"/>
    <s v=""/>
    <x v="1"/>
    <s v="투자국"/>
    <s v="창구국"/>
    <s v="해당없음"/>
    <s v="취급"/>
    <s v="미취급"/>
    <m/>
    <n v="4"/>
    <n v="4"/>
    <m/>
    <n v="2"/>
    <n v="2"/>
    <n v="1"/>
    <d v="1996-12-27T00:00:00"/>
    <n v="1997"/>
    <n v="645.1"/>
    <n v="387.27"/>
    <n v="10494"/>
    <s v="경기도 고양시 덕양구 행신동 932"/>
    <s v="경기도 고양시 덕양구 중앙로558번길 84"/>
    <s v="031)973-0015"/>
    <s v="(증) 2004-10-25"/>
  </r>
  <r>
    <n v="720"/>
    <s v="경인청"/>
    <s v="고양행신2동우체국"/>
    <x v="17"/>
    <s v=""/>
    <x v="1"/>
    <s v="투자국"/>
    <s v="창구국"/>
    <s v="해당없음"/>
    <s v="취급"/>
    <s v="미취급"/>
    <m/>
    <n v="4"/>
    <n v="4"/>
    <m/>
    <n v="2"/>
    <n v="2"/>
    <m/>
    <d v="1996-11-11T00:00:00"/>
    <n v="1997"/>
    <n v="390.1"/>
    <n v="302.64"/>
    <n v="10531"/>
    <s v="경기도 고양시 덕양구 행신동 802"/>
    <s v="경기도 고양시 덕양구 충경로 124"/>
    <s v="031)978-0014"/>
    <s v="해당없음"/>
  </r>
  <r>
    <n v="721"/>
    <s v="경인청"/>
    <s v="고양신도동우체국"/>
    <x v="17"/>
    <s v=""/>
    <x v="1"/>
    <s v="유상임차"/>
    <s v="창구국"/>
    <s v="해당없음"/>
    <s v="취급"/>
    <s v="미취급"/>
    <m/>
    <n v="0"/>
    <m/>
    <m/>
    <m/>
    <m/>
    <m/>
    <d v="1992-10-15T00:00:00"/>
    <m/>
    <m/>
    <n v="106.9"/>
    <n v="10590"/>
    <s v="경기도 고양시 덕양구 삼송동 30-50"/>
    <m/>
    <m/>
    <s v="업무중지"/>
  </r>
  <r>
    <n v="722"/>
    <s v="경인청"/>
    <s v="고양화전동우체국"/>
    <x v="17"/>
    <s v=""/>
    <x v="1"/>
    <s v="투자국"/>
    <s v="창구국"/>
    <s v="해당없음"/>
    <s v="취급"/>
    <s v="미취급"/>
    <m/>
    <n v="4"/>
    <n v="4"/>
    <m/>
    <n v="2"/>
    <n v="2"/>
    <m/>
    <d v="1975-07-10T00:00:00"/>
    <n v="1999"/>
    <n v="338"/>
    <n v="364.65"/>
    <n v="10540"/>
    <s v="경기도 고양시 덕양구 화전동 578-5"/>
    <s v="경기도 고양시 덕양구 중앙로 181"/>
    <s v="02)3158-0114"/>
    <s v="해당없음"/>
  </r>
  <r>
    <n v="723"/>
    <s v="경인청"/>
    <s v="고양본동우체국"/>
    <x v="17"/>
    <s v=""/>
    <x v="1"/>
    <s v="투자국"/>
    <s v="창구국"/>
    <s v="해당없음"/>
    <s v="취급"/>
    <s v="미취급"/>
    <m/>
    <n v="4"/>
    <n v="4"/>
    <m/>
    <n v="2"/>
    <n v="2"/>
    <n v="1"/>
    <d v="1976-10-16T00:00:00"/>
    <n v="1995"/>
    <n v="390"/>
    <n v="290.63"/>
    <n v="10274"/>
    <s v="경기도 고양시 덕양구 고양동 126-3"/>
    <s v="경기도 고양시 벽제관로 24 "/>
    <s v="031)962-9002"/>
    <s v="해당없음"/>
  </r>
  <r>
    <n v="729"/>
    <s v="경인청"/>
    <s v="남양주우체국"/>
    <x v="18"/>
    <s v="총괄국"/>
    <x v="0"/>
    <s v="투자국"/>
    <s v="총괄국"/>
    <s v="해당없음"/>
    <s v="취급"/>
    <s v="취급"/>
    <m/>
    <n v="126"/>
    <n v="87"/>
    <n v="39"/>
    <n v="3"/>
    <n v="2"/>
    <m/>
    <d v="2008-08-11T00:00:00"/>
    <n v="2008"/>
    <n v="2888.1"/>
    <n v="11166.82"/>
    <n v="12218"/>
    <s v="경기도 남양주시 평내동 589"/>
    <s v="경기도 남양주시 경춘로 1288(평내동)"/>
    <s v="031)590-0700"/>
    <s v="해당없음"/>
  </r>
  <r>
    <n v="730"/>
    <s v="경인청"/>
    <s v="금곡우체국"/>
    <x v="18"/>
    <s v=""/>
    <x v="1"/>
    <s v="투자국"/>
    <s v="창구국"/>
    <s v="해당없음"/>
    <s v="취급"/>
    <s v="미취급"/>
    <m/>
    <n v="5"/>
    <n v="5"/>
    <m/>
    <n v="2"/>
    <n v="2"/>
    <m/>
    <d v="1920-11-11T00:00:00"/>
    <n v="2004"/>
    <n v="446"/>
    <n v="416.45"/>
    <n v="12234"/>
    <s v="경기도 남양주시 금곡동 404-56"/>
    <s v="경기도 남양주시 사릉로 17(금곡동)"/>
    <s v="031)591-7112"/>
    <s v="해당없음"/>
  </r>
  <r>
    <n v="731"/>
    <s v="경인청"/>
    <s v="마석우체국"/>
    <x v="18"/>
    <s v=""/>
    <x v="1"/>
    <s v="투자국"/>
    <s v="창구국"/>
    <s v="해당없음"/>
    <s v="취급"/>
    <s v="미취급"/>
    <m/>
    <n v="5"/>
    <n v="5"/>
    <m/>
    <n v="3"/>
    <n v="2"/>
    <m/>
    <d v="1936-03-31T00:00:00"/>
    <n v="2002"/>
    <n v="493"/>
    <n v="637.07000000000005"/>
    <n v="12179"/>
    <s v="경기도 남양주시 화도읍 창현리 488-9"/>
    <s v="경기도 남양주시 마석로 11"/>
    <s v="031)594-0004"/>
    <s v="해당없음"/>
  </r>
  <r>
    <n v="732"/>
    <s v="경인청"/>
    <s v="진접우체국"/>
    <x v="18"/>
    <s v=""/>
    <x v="3"/>
    <s v="투자국"/>
    <s v="집배센터국"/>
    <s v="해당없음"/>
    <s v="취급"/>
    <s v="취급"/>
    <m/>
    <n v="41"/>
    <n v="34"/>
    <n v="7"/>
    <n v="3"/>
    <n v="2"/>
    <m/>
    <d v="1934-03-16T00:00:00"/>
    <n v="2010"/>
    <n v="2826.8"/>
    <n v="1506.38"/>
    <n v="12066"/>
    <s v="경기도 남양주시 진접읍 금곡리 1081"/>
    <s v="경기도 남양주시 진접읍 해밀예당1로 48"/>
    <s v="031)571-2400"/>
    <s v="해당없음"/>
  </r>
  <r>
    <n v="733"/>
    <s v="경인청"/>
    <s v="경기광릉우체국"/>
    <x v="18"/>
    <s v=""/>
    <x v="1"/>
    <s v="투자국"/>
    <s v="창구국"/>
    <s v="해당없음"/>
    <s v="취급"/>
    <s v="미취급"/>
    <m/>
    <n v="4"/>
    <n v="4"/>
    <m/>
    <n v="2"/>
    <n v="2"/>
    <m/>
    <d v="1975-05-01T00:00:00"/>
    <n v="1993"/>
    <n v="714"/>
    <n v="267.39"/>
    <n v="12019"/>
    <s v="경기도 남양주시 진접읍 팔야리 781-4"/>
    <s v="경기도 남양주시 광릉내로 90"/>
    <s v="031)527-7000"/>
    <s v="해당없음"/>
  </r>
  <r>
    <n v="734"/>
    <s v="경인청"/>
    <s v="경기조안우체국"/>
    <x v="18"/>
    <s v=""/>
    <x v="1"/>
    <s v="투자국"/>
    <s v="창구국"/>
    <s v="해당없음"/>
    <s v="취급"/>
    <s v="미취급"/>
    <m/>
    <n v="3"/>
    <n v="3"/>
    <m/>
    <n v="1"/>
    <n v="1"/>
    <m/>
    <d v="1986-10-20T00:00:00"/>
    <n v="1991"/>
    <n v="661"/>
    <n v="179.41"/>
    <n v="12280"/>
    <s v="경기도 남양주시 조안면 송촌리 284-6"/>
    <s v="경기도 남양주시 북한강로 499번길 4"/>
    <s v="031)576-8001"/>
    <s v="해당없음"/>
  </r>
  <r>
    <n v="735"/>
    <s v="경인청"/>
    <s v="덕소우체국"/>
    <x v="18"/>
    <s v=""/>
    <x v="4"/>
    <s v="별정국"/>
    <s v="창구국"/>
    <s v="해당없음"/>
    <s v="취급"/>
    <s v="미취급"/>
    <m/>
    <n v="10"/>
    <n v="10"/>
    <m/>
    <n v="2"/>
    <n v="2"/>
    <m/>
    <d v="1964-01-20T00:00:00"/>
    <m/>
    <n v="426"/>
    <n v="212.28"/>
    <n v="12205"/>
    <s v="경기도 남양주시 와부읍 덕소리 459-13"/>
    <s v="경기도 남양주시 덕소로71번길 12"/>
    <s v="031)577-6767"/>
    <s v="해당없음"/>
  </r>
  <r>
    <n v="736"/>
    <s v="경인청"/>
    <s v="진건우체국"/>
    <x v="18"/>
    <s v=""/>
    <x v="4"/>
    <s v="별정국"/>
    <s v="창구국"/>
    <s v="해당없음"/>
    <s v="취급"/>
    <s v="미취급"/>
    <m/>
    <n v="9"/>
    <n v="9"/>
    <m/>
    <n v="2"/>
    <n v="2"/>
    <m/>
    <d v="1965-12-10T00:00:00"/>
    <m/>
    <n v="419"/>
    <n v="186"/>
    <n v="12138"/>
    <s v="경기도 남양주시 진건면 용정리 794-12"/>
    <s v="경기도 남양주시 사릉로 405"/>
    <s v="031)573-4007"/>
    <s v="해당없음"/>
  </r>
  <r>
    <n v="737"/>
    <s v="경인청"/>
    <s v="운수우체국"/>
    <x v="18"/>
    <s v=""/>
    <x v="4"/>
    <s v="별정국"/>
    <s v="창구국"/>
    <s v="해당없음"/>
    <s v="취급"/>
    <s v="미취급"/>
    <m/>
    <n v="5"/>
    <n v="5"/>
    <n v="0"/>
    <n v="1"/>
    <n v="2"/>
    <m/>
    <d v="1964-10-20T00:00:00"/>
    <m/>
    <n v="343"/>
    <n v="225.3"/>
    <n v="12031"/>
    <s v="경기도 남양주시 수동면 운수리 103-7"/>
    <s v="경기도 남양주시 비룡로 720"/>
    <s v="031)593-6000"/>
    <s v="해당없음"/>
  </r>
  <r>
    <n v="738"/>
    <s v="경인청"/>
    <s v="퇴계원우체국"/>
    <x v="18"/>
    <s v=""/>
    <x v="4"/>
    <s v="별정국"/>
    <s v="창구국"/>
    <s v="해당없음"/>
    <s v="취급"/>
    <s v="미취급"/>
    <m/>
    <n v="4"/>
    <n v="4"/>
    <m/>
    <n v="1"/>
    <n v="2"/>
    <m/>
    <d v="1962-07-31T00:00:00"/>
    <m/>
    <n v="182"/>
    <n v="336.3"/>
    <n v="12126"/>
    <s v="경기도 남양주시 퇴계원면 퇴계원리 218-77"/>
    <s v="경기도 남양주시 경춘북로 533"/>
    <s v="031)572-9115"/>
    <s v="해당없음"/>
  </r>
  <r>
    <n v="746"/>
    <s v="경인청"/>
    <s v="구리우체국"/>
    <x v="19"/>
    <s v="총괄국"/>
    <x v="0"/>
    <s v="투자국"/>
    <s v="총괄국"/>
    <s v="해당없음"/>
    <s v="취급"/>
    <s v="취급"/>
    <m/>
    <n v="102"/>
    <n v="73"/>
    <n v="29"/>
    <n v="5"/>
    <n v="4"/>
    <m/>
    <d v="1962-09-01T00:00:00"/>
    <n v="1996"/>
    <n v="3311.1"/>
    <n v="4998.6899999999996"/>
    <n v="11922"/>
    <s v="경기도 구리시 인창동 674-1"/>
    <s v="경기도 구리시 건원대로 34번길 34(인창동)"/>
    <s v="031)560-0000"/>
    <s v="해당없음"/>
  </r>
  <r>
    <n v="747"/>
    <s v="경인청"/>
    <s v="구리인창동우체국"/>
    <x v="19"/>
    <s v=""/>
    <x v="1"/>
    <s v="투자국"/>
    <s v="창구국"/>
    <s v="해당없음"/>
    <s v="취급"/>
    <s v="미취급"/>
    <m/>
    <n v="5"/>
    <n v="5"/>
    <m/>
    <n v="2"/>
    <n v="3"/>
    <m/>
    <d v="1996-10-07T00:00:00"/>
    <n v="1974"/>
    <n v="638"/>
    <n v="524.1"/>
    <n v="11926"/>
    <s v="경기도 구리시 인창동 284-1"/>
    <s v="경기도 구리시 경춘로 203(인창동)"/>
    <s v="031)556-5654"/>
    <s v="(증)1975-12-31_x000a_(증)1980-12-31"/>
  </r>
  <r>
    <n v="748"/>
    <s v="경인청"/>
    <s v="구리교문동우체국"/>
    <x v="19"/>
    <s v=""/>
    <x v="1"/>
    <s v="투자국"/>
    <s v="창구국"/>
    <s v="해당없음"/>
    <s v="취급"/>
    <s v="미취급"/>
    <m/>
    <n v="5"/>
    <n v="5"/>
    <m/>
    <n v="3"/>
    <n v="2"/>
    <m/>
    <d v="1991-12-30T00:00:00"/>
    <n v="1991"/>
    <n v="812.1"/>
    <n v="254.86"/>
    <n v="11934"/>
    <s v="경기도 구리시 교문동 736-1"/>
    <s v="경기도 구리시 안골로 32(교문동)"/>
    <s v="031)555-0004"/>
    <s v="해당없음"/>
  </r>
  <r>
    <n v="749"/>
    <s v="경인청"/>
    <s v="구리수택동우체국"/>
    <x v="19"/>
    <s v=""/>
    <x v="1"/>
    <s v="투자국"/>
    <s v="창구국"/>
    <s v="해당없음"/>
    <s v="취급"/>
    <s v="미취급"/>
    <m/>
    <n v="5"/>
    <n v="5"/>
    <m/>
    <n v="3"/>
    <n v="3"/>
    <m/>
    <d v="1995-11-01T00:00:00"/>
    <n v="1995"/>
    <n v="370"/>
    <n v="293.79000000000002"/>
    <n v="11940"/>
    <s v="경기도 구리시 수택동 851-2"/>
    <s v="경기도 구리시 체육관로74번길 51(수택동)"/>
    <s v="031)554-0004"/>
    <s v="해당없음"/>
  </r>
  <r>
    <n v="750"/>
    <s v="경인청"/>
    <s v="구리갈매우체국"/>
    <x v="19"/>
    <s v=""/>
    <x v="1"/>
    <s v="투자국"/>
    <s v="창구국"/>
    <s v="해당없음"/>
    <s v="취급"/>
    <s v="미취급"/>
    <m/>
    <n v="3"/>
    <n v="3"/>
    <m/>
    <n v="1"/>
    <n v="1"/>
    <m/>
    <d v="1976-10-15T00:00:00"/>
    <n v="1976"/>
    <n v="721"/>
    <n v="158.94999999999999"/>
    <n v="11903"/>
    <s v="경기도 구리시 갈매동 480-12"/>
    <s v="경기도 구리시 갈매길 97(갈매동)"/>
    <s v="031)571-1005"/>
    <s v="해당없음"/>
  </r>
  <r>
    <n v="752"/>
    <s v="경인청"/>
    <s v="시흥우체국"/>
    <x v="20"/>
    <s v="총괄국"/>
    <x v="0"/>
    <s v="투자국"/>
    <s v="총괄국"/>
    <s v="해당없음"/>
    <s v="취급"/>
    <s v="취급"/>
    <m/>
    <n v="119"/>
    <n v="82"/>
    <n v="37"/>
    <n v="4"/>
    <n v="4"/>
    <n v="1"/>
    <d v="1962-06-30T00:00:00"/>
    <n v="2000"/>
    <n v="5007"/>
    <n v="4466.68"/>
    <n v="15079"/>
    <s v="경기도 시흥시 정왕동 1366-10"/>
    <s v="경기도 시흥시 공단 1대로 241(정왕동)"/>
    <s v="031)8041-2700"/>
    <s v="해당없음"/>
  </r>
  <r>
    <n v="753"/>
    <s v="경인청"/>
    <s v="군자우체국"/>
    <x v="20"/>
    <s v=""/>
    <x v="1"/>
    <s v="투자국"/>
    <s v="창구국"/>
    <s v="해당없음"/>
    <s v="취급"/>
    <s v="미취급"/>
    <m/>
    <n v="4"/>
    <n v="4"/>
    <m/>
    <n v="1"/>
    <n v="3"/>
    <n v="1"/>
    <d v="1990-07-02T00:00:00"/>
    <n v="1993"/>
    <n v="654.70000000000005"/>
    <n v="309.14999999999998"/>
    <n v="15070"/>
    <s v="경기도 시흥시 거모동 1742-3"/>
    <s v="경기도 시흥시 군자로 510(거모동)"/>
    <s v="031)494-5205"/>
    <s v="해당없음"/>
  </r>
  <r>
    <n v="754"/>
    <s v="경인청"/>
    <s v="시흥정왕동우체국"/>
    <x v="20"/>
    <s v=""/>
    <x v="1"/>
    <s v="투자국"/>
    <s v="창구국"/>
    <s v="해당없음"/>
    <s v="취급"/>
    <s v="미취급"/>
    <m/>
    <n v="5"/>
    <n v="5"/>
    <m/>
    <n v="3"/>
    <n v="3"/>
    <n v="1"/>
    <d v="1995-12-01T00:00:00"/>
    <n v="1995"/>
    <n v="736.8"/>
    <n v="271.29000000000002"/>
    <n v="15052"/>
    <s v="경기도 시흥시 정왕동 1213"/>
    <s v="경기도 시흥시 군서마을로 32(정왕동)"/>
    <s v="031)497-2206"/>
    <s v="(리)2012-12-13"/>
  </r>
  <r>
    <n v="755"/>
    <s v="경인청"/>
    <s v="시흥은행동우체국"/>
    <x v="20"/>
    <s v=""/>
    <x v="1"/>
    <s v="투자국"/>
    <s v="창구국"/>
    <s v="해당없음"/>
    <s v="취급"/>
    <s v="미취급"/>
    <m/>
    <n v="4"/>
    <n v="4"/>
    <m/>
    <n v="2"/>
    <n v="3"/>
    <m/>
    <d v="1996-12-09T00:00:00"/>
    <n v="1996"/>
    <n v="611.5"/>
    <n v="292.45"/>
    <n v="14916"/>
    <s v="경기도 시흥시 은행동 541-2"/>
    <s v="경기도 시흥시 은행로 146(은행동)"/>
    <s v="031)312-8311"/>
    <s v="해당없음"/>
  </r>
  <r>
    <n v="756"/>
    <s v="경인청"/>
    <s v="시흥연성동우체국"/>
    <x v="20"/>
    <s v=""/>
    <x v="1"/>
    <s v="투자국"/>
    <s v="창구국"/>
    <s v="해당없음"/>
    <s v="취급"/>
    <s v="미취급"/>
    <m/>
    <n v="4"/>
    <n v="4"/>
    <m/>
    <n v="2"/>
    <n v="3"/>
    <m/>
    <d v="1999-12-01T00:00:00"/>
    <n v="2000"/>
    <n v="899.8"/>
    <n v="354.34"/>
    <n v="15002"/>
    <s v="경기도 시흥시 장곡동 793-2"/>
    <s v="경기도 시흥시  장곡로 54번길 42(장곡동)"/>
    <s v="031)317-8260"/>
    <s v="해당없음"/>
  </r>
  <r>
    <n v="757"/>
    <s v="경인청"/>
    <s v="시흥대야동우체국"/>
    <x v="20"/>
    <s v=""/>
    <x v="3"/>
    <s v="투자국"/>
    <s v="집배센터국"/>
    <s v="해당없음"/>
    <s v="취급"/>
    <s v="취급"/>
    <m/>
    <n v="43"/>
    <n v="37"/>
    <n v="6"/>
    <n v="2"/>
    <n v="3"/>
    <n v="1"/>
    <d v="2000-10-23T00:00:00"/>
    <n v="1994"/>
    <n v="2404.1999999999998"/>
    <n v="1478.15"/>
    <n v="14909"/>
    <s v="경기도 시흥시 대야동 485"/>
    <s v="경기도 시흥시 호현호 58(대야동)"/>
    <s v="031)312-6420"/>
    <s v="해당없음"/>
  </r>
  <r>
    <n v="763"/>
    <s v="경인청"/>
    <s v="평택우체국"/>
    <x v="21"/>
    <s v="총괄국"/>
    <x v="0"/>
    <s v="투자국"/>
    <s v="총괄국"/>
    <s v="해당없음"/>
    <s v="취급"/>
    <s v="취급"/>
    <m/>
    <n v="155"/>
    <n v="87"/>
    <n v="68"/>
    <n v="3"/>
    <n v="4"/>
    <m/>
    <d v="1905-06-17T00:00:00"/>
    <n v="1987"/>
    <n v="2261.1999999999998"/>
    <n v="2519.4"/>
    <n v="17895"/>
    <s v="경기도 평택시 비전동 620-5"/>
    <s v="경기도 평택시 중앙로 63(비전동)"/>
    <s v="031)8053-3131"/>
    <s v="(증)2002-12-07"/>
  </r>
  <r>
    <n v="764"/>
    <s v="경인청"/>
    <s v="송탄우체국"/>
    <x v="21"/>
    <s v=""/>
    <x v="3"/>
    <s v="투자국"/>
    <s v="집배센터국"/>
    <s v="해당없음"/>
    <s v="취급"/>
    <s v="취급"/>
    <m/>
    <n v="36"/>
    <n v="26"/>
    <n v="10"/>
    <n v="2"/>
    <n v="2"/>
    <m/>
    <d v="1960-12-20T00:00:00"/>
    <n v="1984"/>
    <n v="1270"/>
    <n v="1138.29"/>
    <n v="17757"/>
    <s v="경기도 평택시 지산동 753-1"/>
    <s v="경기도 평택시 탄현로336(지산동)"/>
    <s v="031)662-0100"/>
    <s v="해당없음"/>
  </r>
  <r>
    <n v="765"/>
    <s v="경인청"/>
    <s v="안중우체국"/>
    <x v="21"/>
    <s v=""/>
    <x v="3"/>
    <s v="투자국"/>
    <s v="집배센터국"/>
    <s v="해당없음"/>
    <s v="취급"/>
    <s v="취급"/>
    <m/>
    <n v="39"/>
    <n v="31"/>
    <n v="8"/>
    <n v="2"/>
    <n v="2"/>
    <m/>
    <d v="1935-03-22T00:00:00"/>
    <n v="2002"/>
    <n v="3204"/>
    <n v="1921.4"/>
    <n v="17933"/>
    <s v="경기도 평택시 안중읍 안중리 246-10"/>
    <s v="경기도 안중읍 안중로99번길 17-2"/>
    <s v="031)681-0004"/>
    <s v="해당없음"/>
  </r>
  <r>
    <n v="766"/>
    <s v="경인청"/>
    <s v="평택합정동우체국"/>
    <x v="21"/>
    <s v=""/>
    <x v="1"/>
    <s v="투자국"/>
    <s v="창구국"/>
    <s v="해당없음"/>
    <s v="취급"/>
    <s v="미취급"/>
    <m/>
    <n v="3"/>
    <n v="3"/>
    <m/>
    <n v="2"/>
    <n v="2"/>
    <m/>
    <d v="1993-12-27T00:00:00"/>
    <n v="1993"/>
    <n v="502"/>
    <n v="247.18"/>
    <n v="17912"/>
    <s v="경기도 평택시 합정동 829-2"/>
    <s v="경기도 평택시 평택3로 3(합정동)"/>
    <s v="031)655-0026"/>
    <s v="해당없음"/>
  </r>
  <r>
    <n v="767"/>
    <s v="경인청"/>
    <s v="평택비전동우체국"/>
    <x v="21"/>
    <s v=""/>
    <x v="1"/>
    <s v="투자국"/>
    <s v="창구국"/>
    <s v="해당없음"/>
    <s v="취급"/>
    <s v="미취급"/>
    <m/>
    <n v="3"/>
    <n v="3"/>
    <m/>
    <n v="2"/>
    <n v="2"/>
    <n v="1"/>
    <d v="1993-12-27T00:00:00"/>
    <n v="1993"/>
    <n v="621.29999999999995"/>
    <n v="247.18"/>
    <n v="17887"/>
    <s v="경기도 평택시 비전동 819-3"/>
    <s v="경기도 평택시 매봉산5길 39(비전동)"/>
    <s v="031)652-2010"/>
    <s v="해당없음"/>
  </r>
  <r>
    <n v="768"/>
    <s v="경인청"/>
    <s v="평택비전2동우체국"/>
    <x v="21"/>
    <s v=""/>
    <x v="1"/>
    <s v="투자국"/>
    <s v="창구국"/>
    <s v="해당없음"/>
    <s v="취급"/>
    <s v="미취급"/>
    <m/>
    <n v="4"/>
    <n v="4"/>
    <m/>
    <n v="2"/>
    <n v="2"/>
    <m/>
    <d v="1995-11-01T00:00:00"/>
    <n v="1995"/>
    <n v="753.1"/>
    <n v="293.79000000000002"/>
    <n v="17872"/>
    <s v="경기도 평택시 비전2동 878-4"/>
    <s v="경기도 평택시 평남로 726(비전2동)"/>
    <s v="031)657-2005"/>
    <s v="해당없음"/>
  </r>
  <r>
    <n v="769"/>
    <s v="경인청"/>
    <s v="오성우체국"/>
    <x v="21"/>
    <s v=""/>
    <x v="1"/>
    <s v="투자국"/>
    <s v="창구국"/>
    <s v="해당없음"/>
    <s v="취급"/>
    <s v="미취급"/>
    <m/>
    <n v="3"/>
    <n v="3"/>
    <m/>
    <n v="2"/>
    <n v="2"/>
    <m/>
    <d v="1973-06-15T00:00:00"/>
    <n v="1986"/>
    <n v="1050"/>
    <n v="179.41"/>
    <n v="17819"/>
    <s v="경기도 평택시 오성면 숙성리186-1"/>
    <s v="경기도 평택시 오성면 숙성시장길68"/>
    <s v="031)681-4000"/>
    <s v="해당없음"/>
  </r>
  <r>
    <n v="770"/>
    <s v="경인청"/>
    <s v="평택중앙동우체국"/>
    <x v="21"/>
    <s v=""/>
    <x v="1"/>
    <s v="투자국"/>
    <s v="창구국"/>
    <s v="해당없음"/>
    <s v="취급"/>
    <s v="미취급"/>
    <m/>
    <n v="4"/>
    <n v="4"/>
    <m/>
    <n v="2"/>
    <n v="2"/>
    <m/>
    <d v="1918-09-01T00:00:00"/>
    <n v="2006"/>
    <n v="674"/>
    <n v="1992.03"/>
    <n v="17783"/>
    <s v="경기도 평택시 서정동 333-6"/>
    <s v="경기도 평택시 서정역로 28(서정동)"/>
    <s v="031)666-0797"/>
    <s v="해당없음"/>
  </r>
  <r>
    <n v="771"/>
    <s v="경인청"/>
    <s v="평택현화우체국"/>
    <x v="21"/>
    <s v=""/>
    <x v="1"/>
    <s v="투자국"/>
    <s v="창구국"/>
    <s v="해당없음"/>
    <s v="취급"/>
    <s v="미취급"/>
    <m/>
    <n v="4"/>
    <n v="4"/>
    <m/>
    <n v="2"/>
    <n v="2"/>
    <n v="1"/>
    <d v="2008-12-29T00:00:00"/>
    <n v="2008"/>
    <n v="567.5"/>
    <n v="223.45"/>
    <n v="17937"/>
    <s v="경기도 평택시 안중읍 현화리 823-5"/>
    <s v="경기도 평택시 안중읍 현화중앙길 69"/>
    <s v="031)684-0330"/>
    <s v="해당없음"/>
  </r>
  <r>
    <n v="772"/>
    <s v="경인청"/>
    <s v="청북우체국"/>
    <x v="21"/>
    <s v=""/>
    <x v="1"/>
    <s v="투자국"/>
    <s v="창구국"/>
    <s v="해당없음"/>
    <s v="취급"/>
    <s v="미취급"/>
    <m/>
    <n v="4"/>
    <n v="4"/>
    <m/>
    <n v="2"/>
    <n v="2"/>
    <n v="1"/>
    <d v="1959-12-24T00:00:00"/>
    <n v="2000"/>
    <n v="685"/>
    <n v="305.64999999999998"/>
    <n v="17811"/>
    <s v="경기도 평택시 청북면 현곡리 299-26"/>
    <s v="경기도 평택시 청북면 신포길70"/>
    <s v="031)683-5000"/>
    <s v="해당없음"/>
  </r>
  <r>
    <n v="773"/>
    <s v="경인청"/>
    <s v="평택송탄공단우체국"/>
    <x v="21"/>
    <s v=""/>
    <x v="1"/>
    <s v="투자국"/>
    <s v="창구국"/>
    <s v="해당없음"/>
    <s v="취급"/>
    <s v="미취급"/>
    <m/>
    <n v="4"/>
    <n v="4"/>
    <m/>
    <n v="2"/>
    <n v="2"/>
    <m/>
    <d v="1995-12-01T00:00:00"/>
    <n v="1995"/>
    <n v="500.3"/>
    <n v="290.63"/>
    <n v="17746"/>
    <s v="경기도 평택시 모곡동 442-6"/>
    <s v="경기도 평택시 산단로64번길 8"/>
    <s v="031)668-2005"/>
    <s v="해당없음"/>
  </r>
  <r>
    <n v="774"/>
    <s v="경인청"/>
    <s v="평택본정우체국"/>
    <x v="21"/>
    <s v=""/>
    <x v="1"/>
    <s v="투자국"/>
    <s v="창구국"/>
    <s v="해당없음"/>
    <s v="취급"/>
    <s v="미취급"/>
    <m/>
    <n v="3"/>
    <n v="3"/>
    <m/>
    <n v="1"/>
    <n v="2"/>
    <m/>
    <d v="1977-05-24T00:00:00"/>
    <n v="1985"/>
    <n v="304"/>
    <n v="187.3"/>
    <n v="17979"/>
    <s v="경기도 평택시 팽성읍 본정리 98-5"/>
    <s v="경기도 평택시 팽성읍 본정2길 23-2"/>
    <s v="031)692-0005"/>
    <s v="해당없음"/>
  </r>
  <r>
    <n v="775"/>
    <s v="경인청"/>
    <s v="수원지법평택지원우체국"/>
    <x v="21"/>
    <s v=""/>
    <x v="1"/>
    <s v="무상임차"/>
    <s v="창구국"/>
    <s v="해당없음"/>
    <s v="취급"/>
    <s v="미취급"/>
    <m/>
    <n v="3"/>
    <n v="3"/>
    <m/>
    <n v="1"/>
    <n v="1"/>
    <m/>
    <d v="1996-12-09T00:00:00"/>
    <m/>
    <m/>
    <n v="99"/>
    <n v="17848"/>
    <s v="경기도 평택시 동삭동 152-3"/>
    <s v="경기도 평택시 평남로1036(동삭동)"/>
    <s v="031)652-2005"/>
    <s v="해당없음"/>
  </r>
  <r>
    <n v="776"/>
    <s v="경인청"/>
    <s v="팽성우체국"/>
    <x v="21"/>
    <s v=""/>
    <x v="4"/>
    <s v="별정국"/>
    <s v="창구국"/>
    <s v="해당없음"/>
    <s v="취급"/>
    <s v="미취급"/>
    <m/>
    <n v="4"/>
    <n v="4"/>
    <m/>
    <n v="1"/>
    <n v="2"/>
    <m/>
    <d v="1963-08-21T00:00:00"/>
    <m/>
    <n v="273"/>
    <n v="158.74"/>
    <n v="17988"/>
    <s v="경기도 평택시 팽성읍 객사리 216"/>
    <s v="경기도 평택시 팽성읍 부용로55번길 39"/>
    <s v="031)691-6500"/>
    <s v="해당없음"/>
  </r>
  <r>
    <n v="777"/>
    <s v="경인청"/>
    <s v="포승우체국"/>
    <x v="21"/>
    <s v=""/>
    <x v="4"/>
    <s v="별정국"/>
    <s v="창구국"/>
    <s v="해당없음"/>
    <s v="취급"/>
    <s v="미취급"/>
    <m/>
    <n v="4"/>
    <n v="4"/>
    <m/>
    <n v="3"/>
    <n v="2"/>
    <m/>
    <d v="1964-12-20T00:00:00"/>
    <m/>
    <n v="265"/>
    <n v="116.22"/>
    <n v="17965"/>
    <s v="경기도 평택시 포승읍 내기리 1-13"/>
    <s v="경기도 평택시 포승읍 서동대로1118"/>
    <s v="031)682-2800"/>
    <s v="해당없음"/>
  </r>
  <r>
    <n v="778"/>
    <s v="경인청"/>
    <s v="현덕우체국"/>
    <x v="21"/>
    <s v=""/>
    <x v="4"/>
    <s v="별정국"/>
    <s v="창구국"/>
    <s v="해당없음"/>
    <s v="취급"/>
    <s v="미취급"/>
    <m/>
    <n v="3"/>
    <n v="3"/>
    <m/>
    <n v="2"/>
    <n v="2"/>
    <m/>
    <d v="1965-10-10T00:00:00"/>
    <m/>
    <n v="200"/>
    <n v="273"/>
    <n v="17946"/>
    <s v="경기도 평택시 현덕면 화양리 1-3"/>
    <s v="경기도 평택시 현덕면 인광길 57"/>
    <s v="031)682-3101"/>
    <s v="해당없음"/>
  </r>
  <r>
    <n v="779"/>
    <s v="경인청"/>
    <s v="평택고덕우체국"/>
    <x v="21"/>
    <s v=""/>
    <x v="4"/>
    <s v="별정국"/>
    <s v="창구국"/>
    <s v="해당없음"/>
    <s v="취급"/>
    <s v="미취급"/>
    <m/>
    <n v="3"/>
    <n v="3"/>
    <m/>
    <n v="2"/>
    <n v="2"/>
    <m/>
    <d v="1965-12-10T00:00:00"/>
    <m/>
    <n v="422"/>
    <n v="131"/>
    <n v="17770"/>
    <s v="경기도 평택시 고덕면 좌교리 387"/>
    <s v="경기도 평택시 고덕면 좌교3길 4"/>
    <s v="031)664-5405"/>
    <s v="해당없음"/>
  </r>
  <r>
    <n v="780"/>
    <s v="경인청"/>
    <s v="서탄우체국"/>
    <x v="21"/>
    <s v=""/>
    <x v="4"/>
    <s v="별정국"/>
    <s v="창구국"/>
    <s v="해당없음"/>
    <s v="취급"/>
    <s v="미취급"/>
    <m/>
    <n v="4"/>
    <n v="4"/>
    <m/>
    <n v="2"/>
    <n v="2"/>
    <m/>
    <d v="1966-10-05T00:00:00"/>
    <m/>
    <n v="365"/>
    <n v="362"/>
    <n v="17704"/>
    <s v="경기도 평택시 서탄면 금암리 244-4"/>
    <s v="경기도 평택시 서탄면 금암2길 126"/>
    <s v="031)664-6600"/>
    <s v="해당없음"/>
  </r>
  <r>
    <n v="781"/>
    <s v="경인청"/>
    <s v="진위우체국"/>
    <x v="21"/>
    <s v=""/>
    <x v="4"/>
    <s v="별정국"/>
    <s v="창구국"/>
    <s v="해당없음"/>
    <s v="취급"/>
    <s v="미취급"/>
    <m/>
    <n v="4"/>
    <n v="4"/>
    <m/>
    <n v="2"/>
    <n v="2"/>
    <m/>
    <d v="1964-10-20T00:00:00"/>
    <m/>
    <n v="354"/>
    <n v="276"/>
    <n v="17712"/>
    <s v="경기도 평택시 진위면 봉남리 186"/>
    <s v="경기도 평택시 진위면 봉남길 62"/>
    <s v="031)662-6027"/>
    <s v="해당없음"/>
  </r>
  <r>
    <n v="791"/>
    <s v="경인청"/>
    <s v="포천우체국"/>
    <x v="22"/>
    <s v="총괄국"/>
    <x v="0"/>
    <s v="투자국"/>
    <s v="총괄국"/>
    <s v="해당없음"/>
    <s v="취급"/>
    <s v="취급"/>
    <m/>
    <n v="56"/>
    <n v="32"/>
    <n v="24"/>
    <n v="3"/>
    <n v="3"/>
    <n v="1"/>
    <d v="1905-08-10T00:00:00"/>
    <n v="1994"/>
    <n v="2081"/>
    <n v="1652.25"/>
    <n v="11144"/>
    <s v="경기도 포천시 신읍동 202-12"/>
    <s v="경기도 포천시 중앙로 159(신읍동)"/>
    <s v="031)535-2001"/>
    <s v="해당없음"/>
  </r>
  <r>
    <n v="792"/>
    <s v="경인청"/>
    <s v="포천영북우체국"/>
    <x v="22"/>
    <s v=""/>
    <x v="1"/>
    <s v="투자국"/>
    <s v="집배센터국"/>
    <s v="해당없음"/>
    <s v="취급"/>
    <s v="취급"/>
    <m/>
    <n v="11"/>
    <n v="10"/>
    <n v="1"/>
    <n v="1"/>
    <n v="1"/>
    <n v="2"/>
    <d v="1955-10-15T00:00:00"/>
    <n v="1995"/>
    <n v="829"/>
    <n v="311.94"/>
    <n v="11106"/>
    <s v="경기도 포천시 영북면 운천8리 523-10"/>
    <s v="경기도 포천시 영북면 운천로45"/>
    <s v="031)532-5100"/>
    <s v="해당없음"/>
  </r>
  <r>
    <n v="793"/>
    <s v="경인청"/>
    <s v="포천일동우체국"/>
    <x v="22"/>
    <s v=""/>
    <x v="1"/>
    <s v="투자국"/>
    <s v="집배센터국"/>
    <s v="해당없음"/>
    <s v="취급"/>
    <s v="취급"/>
    <m/>
    <n v="14"/>
    <n v="13"/>
    <n v="1"/>
    <n v="2"/>
    <n v="1"/>
    <n v="1"/>
    <d v="1959-12-28T00:00:00"/>
    <n v="1996"/>
    <n v="764"/>
    <n v="304.02"/>
    <n v="11117"/>
    <s v="경기도 포천시 일동면 기산리 82-7"/>
    <s v="경기도 포천시 일동면 화동로1068"/>
    <s v="031)532-3100"/>
    <s v="해당없음"/>
  </r>
  <r>
    <n v="794"/>
    <s v="경인청"/>
    <s v="포천송우우체국"/>
    <x v="22"/>
    <s v=""/>
    <x v="3"/>
    <s v="투자국"/>
    <s v="집배센터국"/>
    <s v="해당없음"/>
    <s v="취급"/>
    <s v="취급"/>
    <m/>
    <n v="31"/>
    <n v="23"/>
    <n v="8"/>
    <n v="3"/>
    <n v="2"/>
    <m/>
    <d v="1940-02-05T00:00:00"/>
    <n v="1997"/>
    <n v="1296"/>
    <n v="722.36"/>
    <n v="11175"/>
    <s v="경기도 포천시 소흘읍 송우리 221-1"/>
    <s v="경기도 포천시 소흘읍 솔모루로105"/>
    <s v="031)542-1100"/>
    <s v="(증)2006-02-09"/>
  </r>
  <r>
    <n v="795"/>
    <s v="경인청"/>
    <s v="포천가산우체국"/>
    <x v="22"/>
    <s v=""/>
    <x v="1"/>
    <s v="투자국"/>
    <s v="창구국"/>
    <s v="해당없음"/>
    <s v="취급"/>
    <s v="미취급"/>
    <m/>
    <n v="3"/>
    <n v="3"/>
    <m/>
    <n v="1"/>
    <n v="1"/>
    <n v="2"/>
    <d v="1964-10-20T00:00:00"/>
    <n v="2001"/>
    <n v="807"/>
    <n v="354.5"/>
    <n v="11164"/>
    <s v="경기도 포천시 가산면 마산리 594-5"/>
    <s v="경기도 포천시 가산면 선마로225"/>
    <s v="031)544-2000"/>
    <s v="해당없음"/>
  </r>
  <r>
    <n v="796"/>
    <s v="경인청"/>
    <s v="포천내촌우체국"/>
    <x v="22"/>
    <s v=""/>
    <x v="1"/>
    <s v="투자국"/>
    <s v="집배센터국"/>
    <s v="해당없음"/>
    <s v="취급"/>
    <s v="취급"/>
    <m/>
    <n v="6"/>
    <n v="5"/>
    <n v="1"/>
    <n v="1"/>
    <n v="1"/>
    <n v="2"/>
    <d v="1963-12-15T00:00:00"/>
    <n v="2002"/>
    <n v="773"/>
    <n v="358.12"/>
    <n v="11189"/>
    <s v="경기도 포천시 내촌면 내리 465-7"/>
    <s v="경기도 포천시 내촌면 포천로16"/>
    <s v="031)532-2501"/>
    <s v="해당없음"/>
  </r>
  <r>
    <n v="797"/>
    <s v="경인청"/>
    <s v="포천관인우체국"/>
    <x v="22"/>
    <s v=""/>
    <x v="1"/>
    <s v="투자국"/>
    <s v="창구국"/>
    <s v="해당없음"/>
    <s v="취급"/>
    <s v="미취급"/>
    <m/>
    <n v="3"/>
    <n v="3"/>
    <m/>
    <n v="1"/>
    <n v="1"/>
    <n v="1"/>
    <d v="1962-05-16T00:00:00"/>
    <n v="1985"/>
    <n v="330"/>
    <n v="175.68"/>
    <n v="11101"/>
    <s v="경기도 포천시 관인면 탄동리 533-6번지"/>
    <s v="경기도 포천시 관인면 창동로1844"/>
    <s v="031)533-1001"/>
    <s v="해당없음"/>
  </r>
  <r>
    <n v="798"/>
    <s v="경인청"/>
    <s v="포천이동우체국"/>
    <x v="22"/>
    <s v=""/>
    <x v="4"/>
    <s v="별정국"/>
    <s v="창구국"/>
    <s v="해당없음"/>
    <s v="취급"/>
    <s v="미취급"/>
    <m/>
    <n v="5"/>
    <n v="5"/>
    <m/>
    <n v="1"/>
    <n v="1"/>
    <n v="1"/>
    <d v="1962-05-15T00:00:00"/>
    <m/>
    <n v="210"/>
    <n v="117"/>
    <n v="11111"/>
    <s v="경기도 포천시 이동면 장암리 240-23"/>
    <s v="경기도 포천시 이동면 화동로2058-5"/>
    <s v="031)532-4500"/>
    <s v="해당없음"/>
  </r>
  <r>
    <n v="799"/>
    <s v="경인청"/>
    <s v="포천영중우체국"/>
    <x v="22"/>
    <s v=""/>
    <x v="4"/>
    <s v="별정국"/>
    <s v="창구국"/>
    <s v="해당없음"/>
    <s v="취급"/>
    <s v="미취급"/>
    <m/>
    <n v="4"/>
    <n v="4"/>
    <m/>
    <n v="1"/>
    <n v="1"/>
    <n v="1"/>
    <d v="1963-08-15T00:00:00"/>
    <m/>
    <n v="232"/>
    <n v="275.10000000000002"/>
    <n v="11129"/>
    <s v="경기도 포천시 영중면 양문리 772-19"/>
    <s v="경기도 포천시 영중면 양문로6길6"/>
    <s v="031)532-6500"/>
    <s v="해당없음"/>
  </r>
  <r>
    <n v="800"/>
    <s v="경인청"/>
    <s v="포천신북우체국"/>
    <x v="22"/>
    <s v=""/>
    <x v="4"/>
    <s v="별정국"/>
    <s v="창구국"/>
    <s v="해당없음"/>
    <s v="취급"/>
    <s v="미취급"/>
    <m/>
    <n v="4"/>
    <n v="4"/>
    <m/>
    <n v="1"/>
    <n v="1"/>
    <n v="1"/>
    <d v="1966-08-01T00:00:00"/>
    <m/>
    <n v="330"/>
    <n v="121.83"/>
    <n v="11136"/>
    <s v="경기도 포천시 신북면 심곡리 305-1"/>
    <s v="경기도 포천시 신북면 포천로2152"/>
    <s v="031)533-6001"/>
    <s v="해당없음"/>
  </r>
  <r>
    <n v="801"/>
    <s v="경인청"/>
    <s v="포천창수우체국"/>
    <x v="22"/>
    <s v=""/>
    <x v="4"/>
    <s v="별정국"/>
    <s v="창구국"/>
    <s v="해당없음"/>
    <s v="취급"/>
    <s v="미취급"/>
    <m/>
    <n v="4"/>
    <n v="4"/>
    <m/>
    <n v="1"/>
    <n v="1"/>
    <n v="1"/>
    <d v="1966-09-01T00:00:00"/>
    <m/>
    <n v="463"/>
    <n v="133.21"/>
    <n v="11134"/>
    <s v="경기도 포천시 창수면 주원리 286-6"/>
    <s v="경기도 포천시 창수면 옥수로103"/>
    <s v="031)533-0001"/>
    <s v="해당없음"/>
  </r>
  <r>
    <n v="802"/>
    <s v="경인청"/>
    <s v="포천군내우체국"/>
    <x v="22"/>
    <s v=""/>
    <x v="4"/>
    <s v="별정국"/>
    <s v="창구국"/>
    <s v="해당없음"/>
    <s v="취급"/>
    <s v="미취급"/>
    <m/>
    <n v="2"/>
    <n v="2"/>
    <m/>
    <n v="1"/>
    <n v="1"/>
    <n v="1"/>
    <d v="1966-12-26T00:00:00"/>
    <m/>
    <n v="285"/>
    <n v="160.68"/>
    <n v="11152"/>
    <s v="경기도 포천시 군내면 구읍리 214"/>
    <s v="경기도 포천시 군내면 청군로 3278"/>
    <s v="031)532-0006"/>
    <s v="해당없음"/>
  </r>
  <r>
    <n v="809"/>
    <s v="경인청"/>
    <s v="파주우체국"/>
    <x v="23"/>
    <s v="총괄국"/>
    <x v="0"/>
    <s v="투자국"/>
    <s v="총괄국"/>
    <s v="해당없음"/>
    <s v="취급"/>
    <s v="취급"/>
    <m/>
    <n v="160"/>
    <n v="87"/>
    <n v="73"/>
    <n v="4"/>
    <n v="3"/>
    <n v="0"/>
    <d v="1905-12-01T00:00:00"/>
    <n v="2007"/>
    <n v="6626.3"/>
    <n v="5998.16"/>
    <n v="10915"/>
    <s v="경기도 파주시 금촌2동 1023"/>
    <s v="경기도 파주시 새꽃로 1(금촌동)"/>
    <s v="031)940-9010"/>
    <s v="해당없음"/>
  </r>
  <r>
    <n v="810"/>
    <s v="경인청"/>
    <s v="문산우체국"/>
    <x v="23"/>
    <s v=""/>
    <x v="3"/>
    <s v="투자국"/>
    <s v="집배센터국"/>
    <s v="해당없음"/>
    <s v="취급"/>
    <s v="취급"/>
    <m/>
    <n v="44"/>
    <n v="30"/>
    <n v="14"/>
    <n v="2"/>
    <n v="2"/>
    <n v="1"/>
    <d v="1902-07-01T00:00:00"/>
    <n v="2011"/>
    <n v="2059"/>
    <n v="2709.27"/>
    <n v="10824"/>
    <s v="경기도 파주시 문산읍 문산3리 10-33"/>
    <s v="경기도 파주시 문산읍 문향로 46"/>
    <s v="031)950-9800"/>
    <s v="해당없음"/>
  </r>
  <r>
    <n v="811"/>
    <s v="경인청"/>
    <s v="경기파주우체국"/>
    <x v="23"/>
    <s v=""/>
    <x v="1"/>
    <s v="투자국"/>
    <s v="창구국"/>
    <s v="해당없음"/>
    <s v="취급"/>
    <s v="미취급"/>
    <m/>
    <n v="3"/>
    <n v="3"/>
    <n v="0"/>
    <n v="1"/>
    <n v="1"/>
    <n v="2"/>
    <d v="1905-12-01T00:00:00"/>
    <n v="2002"/>
    <n v="932"/>
    <n v="362.91"/>
    <n v="10835"/>
    <s v="경기도 파주시 파주읍 파주리 428-7"/>
    <s v="경기도 파주시 파주읍 향교말길8"/>
    <s v="031)952-4200"/>
    <s v="해당없음"/>
  </r>
  <r>
    <n v="812"/>
    <s v="경인청"/>
    <s v="법원리우체국"/>
    <x v="23"/>
    <s v=""/>
    <x v="1"/>
    <s v="투자국"/>
    <s v="창구국"/>
    <s v="해당없음"/>
    <s v="취급"/>
    <s v="미취급"/>
    <m/>
    <n v="3"/>
    <n v="3"/>
    <n v="0"/>
    <n v="1"/>
    <n v="1"/>
    <n v="2"/>
    <d v="1961-11-21T00:00:00"/>
    <n v="2002"/>
    <n v="836"/>
    <n v="361.43"/>
    <n v="10826"/>
    <s v="경기도 파주시 법원읍 대능리 87"/>
    <s v="경기도 파주시 법원읍 사임당로845"/>
    <s v="031)958-0001"/>
    <s v="해당없음"/>
  </r>
  <r>
    <n v="813"/>
    <s v="경인청"/>
    <s v="적성우체국"/>
    <x v="23"/>
    <s v=""/>
    <x v="1"/>
    <s v="투자국"/>
    <s v="집배센터국"/>
    <s v="해당없음"/>
    <s v="취급"/>
    <s v="취급"/>
    <s v="접적지역"/>
    <n v="8"/>
    <n v="8"/>
    <n v="0"/>
    <n v="1"/>
    <n v="2"/>
    <n v="1"/>
    <d v="1962-09-01T00:00:00"/>
    <n v="2011"/>
    <n v="1002"/>
    <n v="588.34"/>
    <n v="10803"/>
    <s v="경기도 파주시 적성면 구읍리 658-5"/>
    <s v="경기도 파주시 적셩면 청송로 1049"/>
    <s v="031)959-4001"/>
    <s v="해당없음"/>
  </r>
  <r>
    <n v="814"/>
    <s v="경인청"/>
    <s v="통일동산우체국"/>
    <x v="23"/>
    <s v=""/>
    <x v="1"/>
    <s v="투자국"/>
    <s v="창구국"/>
    <s v="해당없음"/>
    <s v="취급"/>
    <s v="미취급"/>
    <m/>
    <n v="3"/>
    <n v="3"/>
    <n v="0"/>
    <n v="1"/>
    <n v="1"/>
    <n v="2"/>
    <d v="2006-01-01T00:00:00"/>
    <n v="2006"/>
    <n v="5695.1"/>
    <n v="5998.76"/>
    <n v="10861"/>
    <s v="경기도 파주시 탄현면 법흥리 1758"/>
    <s v="경기도 파주시 탄현면 법흥로13"/>
    <s v="031)942-8600"/>
    <s v="해당없음"/>
  </r>
  <r>
    <n v="815"/>
    <s v="경인청"/>
    <s v="파주금촌동우체국"/>
    <x v="23"/>
    <s v=""/>
    <x v="1"/>
    <s v="투자국"/>
    <s v="창구국"/>
    <s v="해당없음"/>
    <s v="취급"/>
    <s v="미취급"/>
    <m/>
    <n v="4"/>
    <n v="4"/>
    <n v="0"/>
    <n v="2"/>
    <n v="1"/>
    <n v="1"/>
    <d v="2010-01-01T00:00:00"/>
    <n v="1991"/>
    <n v="704"/>
    <n v="1318.33"/>
    <n v="10929"/>
    <s v="경기도 파주시 금촌동 56"/>
    <s v="경기도 파주시 문화로92(금촌동)"/>
    <s v="031)941-0100"/>
    <s v="해당없음"/>
  </r>
  <r>
    <n v="816"/>
    <s v="경인청"/>
    <s v="파주연풍우체국"/>
    <x v="23"/>
    <s v=""/>
    <x v="1"/>
    <s v="투자국"/>
    <s v="창구국"/>
    <s v="해당없음"/>
    <s v="취급"/>
    <s v="미취급"/>
    <s v="접적지역"/>
    <n v="3"/>
    <n v="3"/>
    <n v="0"/>
    <n v="1"/>
    <n v="1"/>
    <n v="1"/>
    <d v="1965-07-20T00:00:00"/>
    <n v="1975"/>
    <n v="304"/>
    <n v="148.47999999999999"/>
    <n v="10834"/>
    <s v="경기도 파주시 파주읍 연풍리 275-13"/>
    <s v="경기도 파주시 파주읍 술이홀로 443"/>
    <s v="031)952-4215"/>
    <s v="해당없음"/>
  </r>
  <r>
    <n v="817"/>
    <s v="경인청"/>
    <s v="파주운정동우체국"/>
    <x v="23"/>
    <s v=""/>
    <x v="1"/>
    <s v="투자국"/>
    <s v="창구국"/>
    <s v="해당없음"/>
    <s v="취급"/>
    <s v="미취급"/>
    <m/>
    <n v="4"/>
    <n v="4"/>
    <n v="0"/>
    <n v="2"/>
    <n v="1"/>
    <n v="1"/>
    <d v="2014-06-09T00:00:00"/>
    <s v="2014년"/>
    <n v="1981.9"/>
    <n v="1474.4"/>
    <n v="10894"/>
    <s v="경기도 파주시 와동동 1386"/>
    <s v="경기도 파주시 금바위로 36"/>
    <s v="031)957-2005"/>
    <s v="해당없음"/>
  </r>
  <r>
    <n v="818"/>
    <s v="경인청"/>
    <s v="파주웅담우편출장소"/>
    <x v="23"/>
    <s v=""/>
    <x v="5"/>
    <s v="투자국"/>
    <s v="출장소"/>
    <s v="해당없음"/>
    <s v="취급"/>
    <s v="미취급"/>
    <s v="접적지역"/>
    <n v="2"/>
    <n v="2"/>
    <n v="0"/>
    <n v="1"/>
    <n v="1"/>
    <m/>
    <d v="1966-12-30T00:00:00"/>
    <n v="1986"/>
    <n v="496"/>
    <n v="128.56"/>
    <n v="10806"/>
    <s v="경기도 파주시 법원읍 웅담리 386-5"/>
    <s v="경기도 파주시 파주읍 술이홀로 1704"/>
    <s v="031)958-1205"/>
    <s v="해당없음"/>
  </r>
  <r>
    <n v="820"/>
    <s v="경인청"/>
    <s v="봉일천우체국"/>
    <x v="23"/>
    <s v=""/>
    <x v="4"/>
    <s v="별정국"/>
    <s v="창구국"/>
    <s v="해당없음"/>
    <s v="취급"/>
    <s v="미취급"/>
    <m/>
    <n v="4"/>
    <n v="4"/>
    <n v="0"/>
    <n v="1"/>
    <n v="2"/>
    <n v="1"/>
    <d v="1963-08-25T00:00:00"/>
    <m/>
    <n v="178"/>
    <n v="387.4"/>
    <n v="10937"/>
    <s v="경기도 파주시 조리읍 봉일천7리 169-8"/>
    <s v="경기도 파주시 조리읍 봉천로 49-2"/>
    <s v="031)941-4001"/>
    <s v="해당없음"/>
  </r>
  <r>
    <n v="821"/>
    <s v="경인청"/>
    <s v="탄현우체국"/>
    <x v="23"/>
    <s v=""/>
    <x v="4"/>
    <s v="별정국"/>
    <s v="창구국"/>
    <s v="해당없음"/>
    <s v="취급"/>
    <s v="미취급"/>
    <m/>
    <n v="5"/>
    <n v="5"/>
    <n v="0"/>
    <n v="2"/>
    <n v="1"/>
    <n v="1"/>
    <d v="1964-11-20T00:00:00"/>
    <m/>
    <n v="453"/>
    <n v="892"/>
    <n v="10858"/>
    <s v="경기도 파주시 탄현면 축현2리 487-3"/>
    <s v="경기도 파주시 탄현면 방촌로 651"/>
    <s v="031)942-9001"/>
    <s v="해당없음"/>
  </r>
  <r>
    <n v="822"/>
    <s v="경인청"/>
    <s v="교하우체국"/>
    <x v="23"/>
    <s v=""/>
    <x v="4"/>
    <s v="별정국"/>
    <s v="창구국"/>
    <s v="해당없음"/>
    <s v="취급"/>
    <s v="미취급"/>
    <m/>
    <n v="7"/>
    <n v="7"/>
    <n v="0"/>
    <n v="3"/>
    <n v="2"/>
    <m/>
    <d v="1964-09-25T00:00:00"/>
    <m/>
    <n v="271"/>
    <n v="436.58"/>
    <n v="10884"/>
    <s v="경기도 파주시 문발동 612-2"/>
    <s v="경기도 파주시 돌단풍길 12(문발동)"/>
    <s v="031)943-2005"/>
    <s v="해당없음"/>
  </r>
  <r>
    <n v="823"/>
    <s v="경인청"/>
    <s v="광탄우체국"/>
    <x v="23"/>
    <s v=""/>
    <x v="4"/>
    <s v="별정국"/>
    <s v="창구국"/>
    <s v="해당없음"/>
    <s v="취급"/>
    <s v="미취급"/>
    <m/>
    <n v="4"/>
    <n v="4"/>
    <n v="0"/>
    <n v="1"/>
    <n v="1"/>
    <n v="1"/>
    <d v="1962-04-25T00:00:00"/>
    <m/>
    <n v="284"/>
    <n v="169.34"/>
    <n v="10948"/>
    <s v="경기도 파주시 광탄면 신산리 221-13"/>
    <s v="경기도 파주시 광탄면 혜음로 1112"/>
    <s v="031)947-0001"/>
    <s v="해당없음"/>
  </r>
  <r>
    <n v="824"/>
    <s v="경인청"/>
    <s v="월롱우체국"/>
    <x v="23"/>
    <s v=""/>
    <x v="4"/>
    <s v="별정국"/>
    <s v="창구국"/>
    <s v="해당없음"/>
    <s v="취급"/>
    <s v="미취급"/>
    <m/>
    <n v="3"/>
    <n v="3"/>
    <n v="0"/>
    <n v="1"/>
    <n v="1"/>
    <n v="1"/>
    <d v="1965-11-10T00:00:00"/>
    <m/>
    <n v="536"/>
    <n v="226"/>
    <n v="10945"/>
    <s v="경기도 파주시 월롱면 영태리 581-49"/>
    <s v="경기도 파주시 월롱면 쉰우물길 5-6"/>
    <s v="031)944-0004"/>
    <s v="해당없음"/>
  </r>
  <r>
    <n v="825"/>
    <s v="경인청"/>
    <s v="파평우체국"/>
    <x v="23"/>
    <s v=""/>
    <x v="4"/>
    <s v="별정국"/>
    <s v="창구국"/>
    <s v="해당없음"/>
    <s v="취급"/>
    <s v="미취급"/>
    <m/>
    <n v="3"/>
    <n v="3"/>
    <n v="0"/>
    <n v="1"/>
    <n v="1"/>
    <m/>
    <d v="1965-11-10T00:00:00"/>
    <m/>
    <n v="265"/>
    <n v="150"/>
    <n v="10801"/>
    <s v="경기도 파주시 파평면 눌노리 237-7"/>
    <s v="경기도 파주시 파평면 청송로 407"/>
    <s v="031)958-3205"/>
    <s v="해당없음"/>
  </r>
  <r>
    <n v="828"/>
    <s v="경인청"/>
    <s v="강화우체국"/>
    <x v="24"/>
    <s v="총괄국"/>
    <x v="3"/>
    <s v="투자국"/>
    <s v="총괄국"/>
    <s v="해당없음"/>
    <s v="취급"/>
    <s v="취급"/>
    <m/>
    <n v="45"/>
    <n v="40"/>
    <n v="5"/>
    <n v="3"/>
    <n v="3"/>
    <m/>
    <d v="1905-05-10T00:00:00"/>
    <n v="1989"/>
    <n v="2281"/>
    <n v="1786.32"/>
    <n v="23036"/>
    <s v="인천광역시 강화군 강화읍 관청리 169-5"/>
    <s v="인천광역시 강화군 강화읍 강화대로 384"/>
    <s v="032)934-2800"/>
    <s v="해당없음"/>
  </r>
  <r>
    <n v="829"/>
    <s v="경인청"/>
    <s v="교동우체국"/>
    <x v="24"/>
    <s v=""/>
    <x v="1"/>
    <s v="투자국"/>
    <s v="집배센터국"/>
    <s v="해당없음"/>
    <s v="취급"/>
    <s v="취급"/>
    <s v="접적지역"/>
    <n v="6"/>
    <n v="6"/>
    <m/>
    <n v="1"/>
    <n v="1"/>
    <m/>
    <d v="1911-11-01T00:00:00"/>
    <n v="2009"/>
    <n v="2952"/>
    <n v="489.47"/>
    <n v="23002"/>
    <s v="인천광역시 강화군 교동면 대룡리 630-1"/>
    <s v="인천광역시 강화군 교동면 교동남로 61"/>
    <s v="032)934-4500"/>
    <s v="해당없음"/>
  </r>
  <r>
    <n v="830"/>
    <s v="경인청"/>
    <s v="온수우체국"/>
    <x v="24"/>
    <s v=""/>
    <x v="1"/>
    <s v="투자국"/>
    <s v="집배센터국"/>
    <s v="해당없음"/>
    <s v="취급"/>
    <s v="취급"/>
    <m/>
    <n v="6"/>
    <n v="6"/>
    <m/>
    <n v="1"/>
    <n v="1"/>
    <n v="1"/>
    <d v="1929-03-19T00:00:00"/>
    <n v="1976"/>
    <n v="298"/>
    <n v="232.48"/>
    <n v="23050"/>
    <s v="인천광역시 강화군 길상면 온수리 544-6"/>
    <s v="인천광역시 강화군 길상면 온수길 27"/>
    <s v="032)937-2005"/>
    <s v="해당없음"/>
  </r>
  <r>
    <n v="831"/>
    <s v="경인청"/>
    <s v="양도우체국"/>
    <x v="24"/>
    <s v=""/>
    <x v="1"/>
    <s v="유상임차"/>
    <s v="집배센터국"/>
    <s v="해당없음"/>
    <s v="취급"/>
    <s v="취급"/>
    <m/>
    <n v="6"/>
    <n v="5"/>
    <n v="1"/>
    <n v="1"/>
    <n v="1"/>
    <m/>
    <d v="2011-07-01T00:00:00"/>
    <m/>
    <n v="272"/>
    <n v="123"/>
    <n v="23057"/>
    <s v="인천광역시 강화군 양도면 하일리 252-31"/>
    <s v="인천광역시 강화군 양도면 강화남로 711-1"/>
    <s v="032)937-3500"/>
    <s v="해당없음"/>
  </r>
  <r>
    <n v="832"/>
    <s v="경인청"/>
    <s v="내가우체국"/>
    <x v="24"/>
    <s v=""/>
    <x v="4"/>
    <s v="별정국"/>
    <s v="창구국"/>
    <s v="해당없음"/>
    <s v="취급"/>
    <s v="미취급"/>
    <m/>
    <n v="3"/>
    <n v="3"/>
    <m/>
    <n v="1"/>
    <n v="1"/>
    <m/>
    <d v="1962-07-31T00:00:00"/>
    <m/>
    <n v="1001"/>
    <n v="115"/>
    <n v="23018"/>
    <s v="인천광역시 강화군 내가면 고천리 871-2"/>
    <s v="인천광역시 강화군 내가면 강화서로 217-8"/>
    <s v="032)932-5800"/>
    <s v="해당없음"/>
  </r>
  <r>
    <n v="833"/>
    <s v="경인청"/>
    <s v="불은우체국"/>
    <x v="24"/>
    <s v=""/>
    <x v="4"/>
    <s v="별정국"/>
    <s v="창구국"/>
    <s v="해당없음"/>
    <s v="취급"/>
    <s v="미취급"/>
    <m/>
    <n v="3"/>
    <n v="3"/>
    <m/>
    <n v="1"/>
    <n v="1"/>
    <m/>
    <d v="1966-11-30T00:00:00"/>
    <m/>
    <n v="476"/>
    <n v="315"/>
    <n v="23046"/>
    <s v="인천광역시 강화군 불은면 두운리 248-6"/>
    <s v="인천광역시 강화군 불은면 강화동로 562-1"/>
    <s v="032)937-4600"/>
    <s v="해당없음"/>
  </r>
  <r>
    <n v="834"/>
    <s v="경인청"/>
    <s v="삼산우체국"/>
    <x v="24"/>
    <s v=""/>
    <x v="4"/>
    <s v="별정국"/>
    <s v="집배센터국"/>
    <s v="해당없음"/>
    <s v="취급"/>
    <s v="취급"/>
    <m/>
    <n v="6"/>
    <n v="5"/>
    <n v="1"/>
    <n v="1"/>
    <n v="1"/>
    <m/>
    <d v="1962-06-30T00:00:00"/>
    <m/>
    <n v="195"/>
    <n v="105"/>
    <n v="23005"/>
    <s v="인천광역시 강화군 삼산면 석모리253"/>
    <s v="인천광역시 강화군 삼산면 삼산북로 463번길 8"/>
    <s v="032)932-3004"/>
    <s v="해당없음"/>
  </r>
  <r>
    <n v="835"/>
    <s v="경인청"/>
    <s v="서도우체국"/>
    <x v="24"/>
    <s v=""/>
    <x v="2"/>
    <s v="유상임차"/>
    <s v="집배센터국"/>
    <s v="해당없음"/>
    <s v="취급"/>
    <s v="취급"/>
    <s v="도서지역"/>
    <n v="5"/>
    <n v="4"/>
    <n v="1"/>
    <n v="1"/>
    <n v="1"/>
    <m/>
    <d v="1966-12-20T00:00:00"/>
    <m/>
    <n v="452"/>
    <n v="175.56"/>
    <n v="23008"/>
    <s v="인천광역시 강화군 서도면 주문도1리662번지"/>
    <s v="인천광역시 강화군 서도면 주문도길 220"/>
    <s v="032)932-7300"/>
    <s v="해당없음"/>
  </r>
  <r>
    <n v="836"/>
    <s v="경인청"/>
    <s v="선원우체국"/>
    <x v="24"/>
    <s v=""/>
    <x v="4"/>
    <s v="별정국"/>
    <s v="창구국"/>
    <s v="해당없음"/>
    <s v="취급"/>
    <s v="미취급"/>
    <m/>
    <n v="3"/>
    <n v="3"/>
    <m/>
    <n v="1"/>
    <n v="1"/>
    <m/>
    <d v="1966-09-01T00:00:00"/>
    <m/>
    <n v="343"/>
    <n v="98"/>
    <n v="23043"/>
    <s v="인천광역시 강화군 선원면 금월리 247-2"/>
    <s v="인천광역시 강화군 선원면 대문고개로 18"/>
    <s v="032)932-2551"/>
    <s v="해당없음"/>
  </r>
  <r>
    <n v="837"/>
    <s v="경인청"/>
    <s v="송해우체국"/>
    <x v="24"/>
    <s v=""/>
    <x v="4"/>
    <s v="별정국"/>
    <s v="창구국"/>
    <s v="해당없음"/>
    <s v="취급"/>
    <s v="미취급"/>
    <m/>
    <n v="3"/>
    <n v="3"/>
    <m/>
    <n v="1"/>
    <n v="1"/>
    <m/>
    <d v="1966-09-01T00:00:00"/>
    <m/>
    <n v="331"/>
    <n v="144"/>
    <n v="23019"/>
    <s v="인천광역시 강화군 송해면 하도리 343-5번지"/>
    <s v="인천광역시 강화군 송해면 강화대로 669"/>
    <s v="032)932-2553"/>
    <s v="해당없음"/>
  </r>
  <r>
    <n v="838"/>
    <s v="경인청"/>
    <s v="양사우체국"/>
    <x v="24"/>
    <s v=""/>
    <x v="4"/>
    <s v="별정국"/>
    <s v="창구국"/>
    <s v="해당없음"/>
    <s v="취급"/>
    <s v="미취급"/>
    <m/>
    <n v="3"/>
    <n v="3"/>
    <m/>
    <n v="1"/>
    <n v="1"/>
    <m/>
    <d v="1966-11-30T00:00:00"/>
    <m/>
    <n v="653"/>
    <n v="137"/>
    <n v="23012"/>
    <s v="인천광역시 강화군 양사면 덕하리 70-4"/>
    <s v="인천광역시 강화군 양사면 덕하로 95"/>
    <s v="032)932-5500"/>
    <s v="해당없음"/>
  </r>
  <r>
    <n v="839"/>
    <s v="경인청"/>
    <s v="하점우체국"/>
    <x v="24"/>
    <s v=""/>
    <x v="4"/>
    <s v="별정국"/>
    <s v="창구국"/>
    <s v="해당없음"/>
    <s v="취급"/>
    <s v="미취급"/>
    <m/>
    <n v="3"/>
    <n v="3"/>
    <m/>
    <n v="1"/>
    <n v="1"/>
    <m/>
    <d v="1964-12-05T00:00:00"/>
    <m/>
    <n v="761"/>
    <n v="126"/>
    <n v="23014"/>
    <s v="인천광역시 강화군 하점면 부근리 658-3"/>
    <s v="인천광역시 강화군 하점면 강화대로 1089"/>
    <s v="032)933-5100"/>
    <s v="해당없음"/>
  </r>
  <r>
    <n v="840"/>
    <s v="경인청"/>
    <s v="화도우체국"/>
    <x v="24"/>
    <s v=""/>
    <x v="4"/>
    <s v="별정국"/>
    <s v="집배센터국"/>
    <s v="해당없음"/>
    <s v="취급"/>
    <s v="취급"/>
    <m/>
    <n v="3"/>
    <n v="3"/>
    <m/>
    <n v="1"/>
    <n v="1"/>
    <m/>
    <d v="1963-05-31T00:00:00"/>
    <m/>
    <n v="1501"/>
    <n v="153"/>
    <n v="23060"/>
    <s v="인천광역시 강화군 화도면 상방리 834"/>
    <s v="인천광역시 강화군 화도면 마니산로 703-12"/>
    <s v="032)937-3600"/>
    <s v="해당없음"/>
  </r>
  <r>
    <n v="842"/>
    <s v="경인청"/>
    <s v="김포우체국"/>
    <x v="25"/>
    <s v="총괄국"/>
    <x v="0"/>
    <s v="투자국"/>
    <s v="총괄국"/>
    <s v="해당없음"/>
    <s v="취급"/>
    <s v="취급"/>
    <m/>
    <n v="113"/>
    <n v="86"/>
    <n v="27"/>
    <n v="5"/>
    <n v="4"/>
    <n v="1"/>
    <d v="1906-12-01T00:00:00"/>
    <n v="1989"/>
    <n v="2063"/>
    <n v="2167.1799999999998"/>
    <n v="10098"/>
    <s v="경기도 김포시 북변동 838"/>
    <s v="경기도 김포시 북변중로 22 (북변동)"/>
    <s v="031)984-2800"/>
    <s v="(증)2007-12-14"/>
  </r>
  <r>
    <n v="843"/>
    <s v="경인청"/>
    <s v="통진우체국"/>
    <x v="25"/>
    <s v=""/>
    <x v="1"/>
    <s v="투자국"/>
    <s v="창구국"/>
    <s v="해당없음"/>
    <s v="취급"/>
    <s v="미취급"/>
    <m/>
    <n v="4"/>
    <n v="4"/>
    <m/>
    <n v="2"/>
    <n v="2"/>
    <m/>
    <d v="1961-10-01T00:00:00"/>
    <n v="2002"/>
    <n v="694"/>
    <n v="362.85"/>
    <n v="10018"/>
    <s v="경기도 김포시 통진읍 서암리 718-2"/>
    <s v="경기도 김포시 통진읍 조강로 52"/>
    <s v="031)987-2005"/>
    <s v="해당없음"/>
  </r>
  <r>
    <n v="844"/>
    <s v="경인청"/>
    <s v="양곡우체국"/>
    <x v="25"/>
    <s v=""/>
    <x v="1"/>
    <s v="투자국"/>
    <s v="창구국"/>
    <s v="해당없음"/>
    <s v="취급"/>
    <s v="미취급"/>
    <m/>
    <n v="4"/>
    <n v="4"/>
    <m/>
    <n v="2"/>
    <n v="2"/>
    <m/>
    <d v="1911-08-01T00:00:00"/>
    <n v="2003"/>
    <n v="827"/>
    <n v="384.48"/>
    <n v="10059"/>
    <s v="경기도 김포시 양촌면 양곡리 417-1"/>
    <s v="경기도 김포시 양촌읍 양곡로 540"/>
    <s v="031)981-0202"/>
    <s v="해당없음"/>
  </r>
  <r>
    <n v="845"/>
    <s v="경인청"/>
    <s v="고촌우체국"/>
    <x v="25"/>
    <s v=""/>
    <x v="1"/>
    <s v="투자국"/>
    <s v="창구국"/>
    <s v="해당없음"/>
    <s v="취급"/>
    <s v="미취급"/>
    <m/>
    <n v="4"/>
    <n v="4"/>
    <m/>
    <n v="2"/>
    <n v="2"/>
    <m/>
    <d v="1966-09-20T00:00:00"/>
    <n v="2009"/>
    <n v="665"/>
    <n v="749.36"/>
    <n v="10125"/>
    <s v="경기도 김포시 고촌읍 신곡리 1070"/>
    <s v="경기도 김포시 고촌읍 은행영사정로5번길 54"/>
    <s v="031)985-5502"/>
    <s v="해당없음"/>
  </r>
  <r>
    <n v="846"/>
    <s v="경인청"/>
    <s v="김포월곶우체국"/>
    <x v="25"/>
    <s v=""/>
    <x v="1"/>
    <s v="투자국"/>
    <s v="집배센터국"/>
    <s v="해당없음"/>
    <s v="취급"/>
    <s v="취급"/>
    <m/>
    <n v="26"/>
    <n v="21"/>
    <n v="5"/>
    <n v="2"/>
    <n v="2"/>
    <m/>
    <d v="1974-08-23T00:00:00"/>
    <n v="1987"/>
    <n v="797"/>
    <n v="391.58"/>
    <n v="10024"/>
    <s v="경기도 김포시 월곶면 군하리 204"/>
    <s v="경기도 김포시 월곶면 군하로 274"/>
    <s v="031)987-2333"/>
    <s v="(증)1994-09-04"/>
  </r>
  <r>
    <n v="847"/>
    <s v="경인청"/>
    <s v="김포장기동우체국"/>
    <x v="25"/>
    <s v=""/>
    <x v="1"/>
    <s v="투자국"/>
    <s v="창구국"/>
    <s v="해당없음"/>
    <s v="취급"/>
    <s v="미취급"/>
    <m/>
    <n v="5"/>
    <n v="5"/>
    <m/>
    <n v="3"/>
    <n v="2"/>
    <m/>
    <d v="1974-07-01T00:00:00"/>
    <n v="2010"/>
    <n v="994.7"/>
    <n v="323.73"/>
    <n v="10087"/>
    <s v="경기도 김포시 장기동 1649"/>
    <s v="경기도 김포시 김포한강1로 28-9 (장기동)"/>
    <s v="031)982-0008"/>
    <s v="해당없음"/>
  </r>
  <r>
    <n v="848"/>
    <s v="경인청"/>
    <s v="하성우체국"/>
    <x v="25"/>
    <s v=""/>
    <x v="4"/>
    <s v="별정국"/>
    <s v="창구국"/>
    <s v="해당없음"/>
    <s v="취급"/>
    <s v="미취급"/>
    <m/>
    <n v="5"/>
    <n v="5"/>
    <m/>
    <n v="2"/>
    <n v="2"/>
    <m/>
    <d v="1962-06-30T00:00:00"/>
    <m/>
    <n v="330"/>
    <n v="634.87"/>
    <n v="10011"/>
    <s v="경기도 김포시 하성면 마곡리 629-9"/>
    <s v="경기도 김포시 하성면 애기봉로 824"/>
    <s v="031)988-2003"/>
    <s v="해당없음"/>
  </r>
  <r>
    <n v="849"/>
    <s v="경인청"/>
    <s v="김포대곶우체국"/>
    <x v="25"/>
    <s v=""/>
    <x v="4"/>
    <s v="별정국"/>
    <s v="창구국"/>
    <s v="해당없음"/>
    <s v="취급"/>
    <s v="미취급"/>
    <m/>
    <n v="6"/>
    <n v="6"/>
    <m/>
    <n v="3"/>
    <n v="2"/>
    <m/>
    <d v="1963-05-31T00:00:00"/>
    <m/>
    <n v="315"/>
    <n v="235.21"/>
    <n v="10040"/>
    <s v="경기도 김포시 대곶면 율생리 521-1"/>
    <s v="경기도 김포시 대곶면 율생중앙로 7"/>
    <s v="031)987-1205"/>
    <s v="해당없음"/>
  </r>
  <r>
    <n v="852"/>
    <s v="경인청"/>
    <s v="가평우체국"/>
    <x v="26"/>
    <s v="총괄국"/>
    <x v="3"/>
    <s v="투자국"/>
    <s v="총괄국"/>
    <s v="해당없음"/>
    <s v="취급"/>
    <s v="취급"/>
    <m/>
    <n v="35"/>
    <n v="31"/>
    <n v="4"/>
    <n v="3"/>
    <n v="3"/>
    <n v="0"/>
    <d v="1909-03-01T00:00:00"/>
    <n v="1998"/>
    <n v="1270"/>
    <n v="2300.2600000000002"/>
    <n v="12418"/>
    <s v="경기도 가평군 가평읍 읍내리 495-6"/>
    <s v="경기도 가평군 가평읍 보납로 2"/>
    <s v="031)582-2001"/>
    <s v="해당없음"/>
  </r>
  <r>
    <n v="853"/>
    <s v="경인청"/>
    <s v="청평우체국"/>
    <x v="26"/>
    <s v=""/>
    <x v="1"/>
    <s v="투자국"/>
    <s v="집배센터국"/>
    <s v="해당없음"/>
    <s v="취급"/>
    <s v="취급"/>
    <m/>
    <n v="10"/>
    <n v="10"/>
    <n v="0"/>
    <n v="2"/>
    <n v="2"/>
    <n v="0"/>
    <d v="1931-05-01T00:00:00"/>
    <n v="1991"/>
    <n v="493"/>
    <n v="325.41000000000003"/>
    <n v="12452"/>
    <s v="경기도 가평군 청평면 청평리 397-5"/>
    <s v="경기도 가평군 청평면 잠곡로 19"/>
    <s v="031)584-0001"/>
    <s v="해당없음"/>
  </r>
  <r>
    <n v="854"/>
    <s v="경인청"/>
    <s v="가평하면우체국"/>
    <x v="26"/>
    <s v=""/>
    <x v="1"/>
    <s v="투자국"/>
    <s v="집배센터국"/>
    <s v="해당없음"/>
    <s v="취급"/>
    <s v="취급"/>
    <m/>
    <n v="12"/>
    <n v="9"/>
    <n v="3"/>
    <n v="1"/>
    <n v="2"/>
    <n v="0"/>
    <d v="1961-07-10T00:00:00"/>
    <s v="2013년"/>
    <n v="1787"/>
    <n v="893.17"/>
    <n v="12438"/>
    <s v="경기도 가평군 하면 현리 410-8"/>
    <s v="경기도 가평군 하면 현창로 31"/>
    <s v="031)585-1000"/>
    <s v="해당없음"/>
  </r>
  <r>
    <n v="855"/>
    <s v="경인청"/>
    <s v="설악우체국"/>
    <x v="26"/>
    <s v=""/>
    <x v="1"/>
    <s v="투자국"/>
    <s v="집배센터국"/>
    <s v="해당없음"/>
    <s v="취급"/>
    <s v="취급"/>
    <m/>
    <n v="9"/>
    <n v="9"/>
    <n v="0"/>
    <n v="1"/>
    <n v="2"/>
    <n v="0"/>
    <d v="1960-08-11T00:00:00"/>
    <n v="2008"/>
    <n v="869"/>
    <n v="481.18"/>
    <n v="12467"/>
    <s v="경기도 가평군 설악면 신천리 433-8"/>
    <s v="경기도 가평군 설악면 신천중앙로 109"/>
    <s v="031)584-7701"/>
    <s v="해당없음"/>
  </r>
  <r>
    <n v="856"/>
    <s v="경인청"/>
    <s v="가평북면우체국"/>
    <x v="26"/>
    <s v=""/>
    <x v="1"/>
    <s v="투자국"/>
    <s v="창구국"/>
    <s v="해당없음"/>
    <s v="취급"/>
    <s v="미취급"/>
    <m/>
    <n v="3"/>
    <n v="3"/>
    <n v="0"/>
    <n v="1"/>
    <n v="1"/>
    <n v="0"/>
    <d v="1962-05-16T00:00:00"/>
    <n v="2002"/>
    <n v="775"/>
    <n v="1298.52"/>
    <n v="12407"/>
    <s v="경기도 가평군 북면 이곡리 2-5"/>
    <s v="경기도 가평군 북면 가화로 967"/>
    <s v="031)582-0012"/>
    <s v="해당없음"/>
  </r>
  <r>
    <n v="857"/>
    <s v="경인청"/>
    <s v="상면우체국"/>
    <x v="26"/>
    <s v=""/>
    <x v="4"/>
    <s v="별정국"/>
    <s v="창구국"/>
    <s v="해당없음"/>
    <s v="취급"/>
    <s v="미취급"/>
    <m/>
    <n v="3"/>
    <n v="2"/>
    <n v="1"/>
    <n v="1"/>
    <n v="1"/>
    <n v="0"/>
    <d v="1966-12-15T00:00:00"/>
    <s v="2000년"/>
    <n v="863"/>
    <n v="154"/>
    <n v="12444"/>
    <s v="경기도 가평군 상면 연하리 174-10"/>
    <s v="경기도 가평군 상면 청군로 1107"/>
    <s v="031)585-2000"/>
    <s v="해당없음"/>
  </r>
  <r>
    <n v="860"/>
    <s v="경인청"/>
    <s v="양평우체국"/>
    <x v="27"/>
    <s v="총괄국"/>
    <x v="3"/>
    <s v="투자국"/>
    <s v="총괄국"/>
    <s v="해당없음"/>
    <s v="취급"/>
    <s v="취급"/>
    <m/>
    <n v="47"/>
    <n v="42"/>
    <n v="5"/>
    <n v="3"/>
    <n v="3"/>
    <m/>
    <d v="1905-05-18T00:00:00"/>
    <n v="1973"/>
    <n v="638"/>
    <n v="673.72"/>
    <n v="12555"/>
    <s v="경기도 양평군 양평읍 양근리 321-2"/>
    <s v="경기도 양평군 양평읍 해오름길 15"/>
    <s v="031)772-2800"/>
    <s v="(증)1993-03-10_x000a_(증)2006-12-26"/>
  </r>
  <r>
    <n v="861"/>
    <s v="경인청"/>
    <s v="경기용문우체국"/>
    <x v="27"/>
    <s v=""/>
    <x v="1"/>
    <s v="투자국"/>
    <s v="창구국"/>
    <s v="해당없음"/>
    <s v="취급"/>
    <s v="미취급"/>
    <m/>
    <n v="5"/>
    <n v="4"/>
    <n v="1"/>
    <n v="2"/>
    <n v="2"/>
    <m/>
    <d v="1958-12-20T00:00:00"/>
    <n v="2013"/>
    <n v="2091"/>
    <n v="2959.29"/>
    <n v="12521"/>
    <s v="경기도 양평군 용문면 다문리 786-9"/>
    <s v="경기도 양평군 용문면 용문로 315"/>
    <s v="031)773-4004"/>
    <s v="해당없음"/>
  </r>
  <r>
    <n v="862"/>
    <s v="경인청"/>
    <s v="양평양서우체국"/>
    <x v="27"/>
    <s v=""/>
    <x v="1"/>
    <s v="투자국"/>
    <s v="집배센터국"/>
    <s v="해당없음"/>
    <s v="취급"/>
    <s v="취급"/>
    <m/>
    <n v="14"/>
    <n v="13"/>
    <n v="1"/>
    <n v="1"/>
    <n v="1"/>
    <m/>
    <d v="1937-02-06T00:00:00"/>
    <n v="1998"/>
    <n v="344"/>
    <n v="372.59"/>
    <n v="12585"/>
    <s v="경기도 양평군 양서면 양수리 584-4"/>
    <s v="경기도 양평군 양서면 양수로 152번길 26"/>
    <s v="031)773-6002"/>
    <s v="해당없음"/>
  </r>
  <r>
    <n v="863"/>
    <s v="경인청"/>
    <s v="양평지평우체국"/>
    <x v="27"/>
    <s v=""/>
    <x v="1"/>
    <s v="투자국"/>
    <s v="창구국"/>
    <s v="해당없음"/>
    <s v="취급"/>
    <s v="미취급"/>
    <m/>
    <n v="3"/>
    <n v="3"/>
    <m/>
    <n v="1"/>
    <n v="1"/>
    <m/>
    <d v="1941-03-29T00:00:00"/>
    <n v="2009"/>
    <n v="586"/>
    <n v="342.47"/>
    <n v="12541"/>
    <s v="경기도 양평군 지평면 지평3리 536-7"/>
    <s v="경기도 양평군 지평면 지평의병로 87"/>
    <s v="031)773-7002"/>
    <s v="해당없음"/>
  </r>
  <r>
    <n v="864"/>
    <s v="경인청"/>
    <s v="양평청운우체국"/>
    <x v="27"/>
    <s v=""/>
    <x v="1"/>
    <s v="투자국"/>
    <s v="집배센터국"/>
    <s v="해당없음"/>
    <s v="취급"/>
    <s v="취급"/>
    <m/>
    <n v="6"/>
    <n v="6"/>
    <m/>
    <n v="1"/>
    <n v="1"/>
    <m/>
    <d v="1905-04-11T00:00:00"/>
    <n v="2000"/>
    <n v="1131"/>
    <n v="400.25"/>
    <n v="12530"/>
    <s v="경기도 양평군 청운면 용두리 632-1"/>
    <s v="경기도 양평군 청운면 용두로 152"/>
    <s v="031)773-9801"/>
    <s v="(증)2011-08-10"/>
  </r>
  <r>
    <n v="866"/>
    <s v="경인청"/>
    <s v="강상우체국"/>
    <x v="27"/>
    <s v=""/>
    <x v="4"/>
    <s v="별정국"/>
    <s v="집배센터국"/>
    <s v="해당없음"/>
    <s v="취급"/>
    <s v="취급"/>
    <m/>
    <n v="7"/>
    <n v="7"/>
    <m/>
    <n v="1"/>
    <n v="1"/>
    <m/>
    <d v="1966-09-26T00:00:00"/>
    <m/>
    <n v="224"/>
    <n v="219"/>
    <n v="12572"/>
    <s v="경기도 양평군 강상면 교평리 449-5"/>
    <s v="경기도 양평군 강상면 양평대교길 87"/>
    <s v="031)772-3703"/>
    <s v="해당없음"/>
  </r>
  <r>
    <n v="867"/>
    <s v="경인청"/>
    <s v="강하우체국"/>
    <x v="27"/>
    <s v=""/>
    <x v="4"/>
    <s v="별정국"/>
    <s v="집배센터국"/>
    <s v="해당없음"/>
    <s v="취급"/>
    <s v="취급"/>
    <m/>
    <n v="6"/>
    <n v="5"/>
    <n v="1"/>
    <n v="1"/>
    <n v="1"/>
    <m/>
    <d v="1966-11-30T00:00:00"/>
    <m/>
    <n v="800"/>
    <n v="134"/>
    <n v="12574"/>
    <s v="경기도 양평군 강하면 운심리 48-9"/>
    <s v="경기도 양평군 강하면 운심길 41"/>
    <s v="031)772-4004"/>
    <s v="해당없음"/>
  </r>
  <r>
    <n v="868"/>
    <s v="경인청"/>
    <s v="개군우체국"/>
    <x v="27"/>
    <s v=""/>
    <x v="4"/>
    <s v="별정국"/>
    <s v="창구국"/>
    <s v="해당없음"/>
    <s v="취급"/>
    <s v="미취급"/>
    <m/>
    <n v="3"/>
    <n v="3"/>
    <m/>
    <n v="1"/>
    <n v="1"/>
    <m/>
    <d v="1962-07-15T00:00:00"/>
    <m/>
    <n v="172"/>
    <n v="113"/>
    <n v="12568"/>
    <s v="경기도 양평군 개군면 하자포리 220-8"/>
    <s v="경기도 양평군 개군면 하자포길 33"/>
    <s v="031)772-8004"/>
    <s v="해당없음"/>
  </r>
  <r>
    <n v="869"/>
    <s v="경인청"/>
    <s v="경기옥천우체국"/>
    <x v="27"/>
    <s v=""/>
    <x v="4"/>
    <s v="별정국"/>
    <s v="집배센터국"/>
    <s v="해당없음"/>
    <s v="취급"/>
    <s v="취급"/>
    <m/>
    <n v="8"/>
    <n v="7"/>
    <n v="1"/>
    <n v="1"/>
    <n v="1"/>
    <m/>
    <d v="1964-10-24T00:00:00"/>
    <m/>
    <n v="631"/>
    <n v="264"/>
    <n v="12507"/>
    <s v="경기도 양평군 옥천면 옥천1리 730-1"/>
    <s v="경기도 양평군 옥천면 옥천길 42"/>
    <s v="031)772-5004"/>
    <s v="해당없음"/>
  </r>
  <r>
    <n v="870"/>
    <s v="경인청"/>
    <s v="서종우체국"/>
    <x v="27"/>
    <s v=""/>
    <x v="4"/>
    <s v="별정국"/>
    <s v="창구국"/>
    <s v="해당없음"/>
    <s v="취급"/>
    <s v="미취급"/>
    <m/>
    <n v="4"/>
    <n v="4"/>
    <m/>
    <n v="1"/>
    <n v="1"/>
    <m/>
    <d v="1964-12-15T00:00:00"/>
    <m/>
    <n v="582"/>
    <n v="280.5"/>
    <n v="12502"/>
    <s v="경기도 양평군 서종면 문호리 770-4"/>
    <s v="경기도 양평군 서종면 하문호길 3"/>
    <s v="031)773-6004"/>
    <s v="해당없음"/>
  </r>
  <r>
    <n v="871"/>
    <s v="경인청"/>
    <s v="양동우체국"/>
    <x v="27"/>
    <s v=""/>
    <x v="4"/>
    <s v="별정국"/>
    <s v="집배센터국"/>
    <s v="해당없음"/>
    <s v="취급"/>
    <s v="취급"/>
    <m/>
    <n v="8"/>
    <n v="8"/>
    <m/>
    <n v="1"/>
    <n v="1"/>
    <m/>
    <d v="1962-07-15T00:00:00"/>
    <m/>
    <n v="215"/>
    <n v="165"/>
    <n v="12539"/>
    <s v="경기도 양평군 양동면 쌍학1리 179-11"/>
    <s v="경기도 양평군 양동면 학둔지아래길 83"/>
    <s v="031)773-1004"/>
    <s v="해당없음"/>
  </r>
  <r>
    <n v="872"/>
    <s v="경인청"/>
    <s v="단월우체국"/>
    <x v="27"/>
    <s v=""/>
    <x v="4"/>
    <s v="별정국"/>
    <s v="창구국"/>
    <s v="해당없음"/>
    <s v="취급"/>
    <s v="미취급"/>
    <m/>
    <n v="3"/>
    <n v="3"/>
    <m/>
    <n v="1"/>
    <n v="1"/>
    <m/>
    <d v="1966-09-30T00:00:00"/>
    <m/>
    <n v="292"/>
    <n v="162"/>
    <n v="12529"/>
    <s v="경기도 양평군 단월면 보룡리 271-14"/>
    <s v="경기도 양평군 단월면 재인동길 2-8"/>
    <s v="031)773-0204"/>
    <s v="해당없음"/>
  </r>
  <r>
    <n v="873"/>
    <s v="경인청"/>
    <s v="경기광주우체국"/>
    <x v="28"/>
    <s v="총괄국"/>
    <x v="0"/>
    <s v="투자국"/>
    <s v="총괄국"/>
    <s v="해당없음"/>
    <s v="취급"/>
    <s v="취급"/>
    <m/>
    <n v="110"/>
    <n v="76"/>
    <n v="34"/>
    <n v="2"/>
    <n v="2"/>
    <n v="1"/>
    <d v="1917-06-17T00:00:00"/>
    <n v="2012"/>
    <n v="6606"/>
    <n v="4418.17"/>
    <n v="12746"/>
    <s v="경기도 광주시 송정동 355-1"/>
    <s v="경기도 광주시 행정타운로 49-10(송정동)"/>
    <s v="031)799-5900"/>
    <s v="해당없음"/>
  </r>
  <r>
    <n v="874"/>
    <s v="경인청"/>
    <s v="퇴촌우체국"/>
    <x v="28"/>
    <s v=""/>
    <x v="1"/>
    <s v="투자국"/>
    <s v="창구국"/>
    <s v="해당없음"/>
    <s v="취급"/>
    <s v="미취급"/>
    <m/>
    <n v="3"/>
    <n v="3"/>
    <m/>
    <n v="1"/>
    <n v="1"/>
    <m/>
    <d v="1963-08-12T00:00:00"/>
    <n v="1993"/>
    <n v="700"/>
    <n v="209.1"/>
    <n v="12711"/>
    <s v="경기도 광주시 퇴촌면 광동리 223"/>
    <s v="경기도 광주시 퇴촌면 광동로 29"/>
    <s v="031)767-3200"/>
    <s v="해당없음"/>
  </r>
  <r>
    <n v="875"/>
    <s v="경인청"/>
    <s v="경안동우체국"/>
    <x v="28"/>
    <s v=""/>
    <x v="1"/>
    <s v="투자국"/>
    <s v="창구국"/>
    <s v="해당없음"/>
    <s v="취급"/>
    <s v="미취급"/>
    <m/>
    <n v="7"/>
    <n v="6"/>
    <n v="1"/>
    <n v="3"/>
    <n v="2"/>
    <n v="1"/>
    <d v="2012-09-03T00:00:00"/>
    <n v="1986"/>
    <n v="1273"/>
    <n v="1060.73"/>
    <n v="12755"/>
    <s v="경기도 광주시 경안동 53-7"/>
    <s v="경기도 광주시 중앙로 123(경안동)"/>
    <s v="031)797-8711"/>
    <s v="부분 리모델링_x000a_2012-12-14"/>
  </r>
  <r>
    <n v="876"/>
    <s v="경인청"/>
    <s v="오포우체국"/>
    <x v="28"/>
    <s v=""/>
    <x v="4"/>
    <s v="별정국"/>
    <s v="창구국"/>
    <s v="해당없음"/>
    <s v="취급"/>
    <s v="미취급"/>
    <m/>
    <n v="6"/>
    <m/>
    <n v="6"/>
    <n v="2"/>
    <n v="2"/>
    <m/>
    <d v="1965-11-15T00:00:00"/>
    <m/>
    <n v="966"/>
    <n v="167.1"/>
    <n v="12790"/>
    <s v="경기도 광주시 오포읍 추자리 395-1"/>
    <s v="경기도 광주시 오포읍 오포로 698"/>
    <s v="031)766-4000"/>
    <s v="해당없음"/>
  </r>
  <r>
    <n v="877"/>
    <s v="경인청"/>
    <s v="초월우체국"/>
    <x v="28"/>
    <s v=""/>
    <x v="4"/>
    <s v="별정국"/>
    <s v="창구국"/>
    <s v="해당없음"/>
    <s v="취급"/>
    <s v="미취급"/>
    <m/>
    <n v="5"/>
    <m/>
    <n v="5"/>
    <n v="2"/>
    <n v="2"/>
    <m/>
    <d v="1964-09-20T00:00:00"/>
    <m/>
    <n v="525"/>
    <n v="167.4"/>
    <n v="12735"/>
    <s v="경기도 광주시 초월읍 대쌍령리 203"/>
    <s v="경기도 광주시 초월읍 경충대로 1243-9"/>
    <s v="031)766-2201"/>
    <s v="해당없음"/>
  </r>
  <r>
    <n v="878"/>
    <s v="경인청"/>
    <s v="곤지암우체국"/>
    <x v="28"/>
    <s v=""/>
    <x v="4"/>
    <s v="별정국"/>
    <s v="창구국"/>
    <s v="해당없음"/>
    <s v="취급"/>
    <s v="미취급"/>
    <m/>
    <n v="5"/>
    <m/>
    <n v="5"/>
    <n v="2"/>
    <n v="2"/>
    <m/>
    <d v="1962-07-31T00:00:00"/>
    <m/>
    <n v="266"/>
    <n v="186.15"/>
    <n v="12804"/>
    <s v="경기도 광주시 곤지암읍 곤지암리 439-5"/>
    <s v="경기도 광주시 곤지암읍 곤지암로 56"/>
    <s v="031)762-6000"/>
    <s v="해당없음"/>
  </r>
  <r>
    <n v="879"/>
    <s v="경인청"/>
    <s v="도척우체국"/>
    <x v="28"/>
    <s v=""/>
    <x v="4"/>
    <s v="별정국"/>
    <s v="창구국"/>
    <s v="해당없음"/>
    <s v="취급"/>
    <s v="미취급"/>
    <m/>
    <n v="3"/>
    <m/>
    <n v="3"/>
    <n v="1"/>
    <n v="2"/>
    <m/>
    <d v="1964-10-15T00:00:00"/>
    <m/>
    <n v="660"/>
    <n v="285"/>
    <n v="12815"/>
    <s v="경기도 광주시 도척면 노곡리227-4"/>
    <s v="경기도 광주시 도척면 노곡로 47-7"/>
    <s v="031)762-5000"/>
    <s v="해당없음"/>
  </r>
  <r>
    <n v="882"/>
    <s v="경인청"/>
    <s v="용인우체국"/>
    <x v="29"/>
    <s v="총괄국"/>
    <x v="0"/>
    <s v="투자국"/>
    <s v="총괄국"/>
    <s v="해당없음"/>
    <s v="취급"/>
    <s v="취급"/>
    <m/>
    <n v="333"/>
    <n v="185"/>
    <n v="148"/>
    <n v="4"/>
    <n v="4"/>
    <n v="0"/>
    <d v="2009-06-01T00:00:00"/>
    <n v="2009"/>
    <n v="6942"/>
    <n v="7116.61"/>
    <n v="17019"/>
    <s v="경기도 용인시 처인구 삼가동 558-2"/>
    <s v="용인시 처인구 중부대로 1161번길 73(삼가동)"/>
    <s v="031)330-2830"/>
    <s v="해당없음"/>
  </r>
  <r>
    <n v="883"/>
    <s v="경인청"/>
    <s v="용인중앙동우체국"/>
    <x v="29"/>
    <m/>
    <x v="1"/>
    <s v="투자국"/>
    <s v="창구국"/>
    <s v="해당없음"/>
    <s v="취급"/>
    <s v="미취급"/>
    <m/>
    <n v="5"/>
    <n v="5"/>
    <n v="0"/>
    <n v="2"/>
    <n v="2"/>
    <n v="2"/>
    <d v="2014-12-08T00:00:00"/>
    <n v="1998"/>
    <n v="1405"/>
    <n v="2966"/>
    <n v="17052"/>
    <s v="경기도 용인시 처인구 김량장동 128-2"/>
    <s v="용인시 처인구 금령로 101(김량장동)"/>
    <s v="031)333-4940"/>
    <s v="해당없음"/>
  </r>
  <r>
    <n v="884"/>
    <s v="경인청"/>
    <s v="백암우체국"/>
    <x v="29"/>
    <s v=""/>
    <x v="1"/>
    <s v="투자국"/>
    <s v="집배센터국"/>
    <s v="해당없음"/>
    <s v="취급"/>
    <s v="취급"/>
    <m/>
    <n v="14"/>
    <n v="14"/>
    <n v="0"/>
    <n v="2"/>
    <n v="2"/>
    <n v="0"/>
    <d v="1922-03-06T00:00:00"/>
    <n v="2004"/>
    <n v="1197"/>
    <n v="734.73"/>
    <n v="17178"/>
    <s v="경기도 용인시 처인구 백암면 백암리 374-2"/>
    <s v="경기도 용인시 처인구 백암로 백암로201번길 16"/>
    <s v="031)333-6000"/>
    <s v="해당없음"/>
  </r>
  <r>
    <n v="885"/>
    <s v="경인청"/>
    <s v="양지우체국"/>
    <x v="29"/>
    <s v=""/>
    <x v="1"/>
    <s v="투자국"/>
    <s v="창구국"/>
    <s v="해당없음"/>
    <s v="취급"/>
    <s v="미취급"/>
    <m/>
    <n v="3"/>
    <n v="3"/>
    <n v="0"/>
    <n v="2"/>
    <n v="2"/>
    <n v="0"/>
    <d v="1911-07-01T00:00:00"/>
    <n v="2006"/>
    <n v="1018"/>
    <n v="513.05999999999995"/>
    <n v="17158"/>
    <s v="경기도 용인시 처인구 양지면 양지리 445-2"/>
    <s v="경기도 용인시 처인구 양지면 양지로 171"/>
    <s v="031)338-3805"/>
    <s v="해당없음"/>
  </r>
  <r>
    <n v="886"/>
    <s v="경인청"/>
    <s v="송전우체국"/>
    <x v="29"/>
    <s v=""/>
    <x v="1"/>
    <s v="투자국"/>
    <s v="집배센터국"/>
    <s v="해당없음"/>
    <s v="취급"/>
    <s v="취급"/>
    <m/>
    <n v="15"/>
    <n v="15"/>
    <n v="0"/>
    <n v="2"/>
    <n v="2"/>
    <n v="0"/>
    <d v="1945-05-16T00:00:00"/>
    <n v="2000"/>
    <n v="499"/>
    <n v="426.57"/>
    <n v="17136"/>
    <s v="경기도 용인시 처인구 이동면 송전리 690-11"/>
    <s v="경기도 용인시 처인구 이동면 경기동로705번길 13-11"/>
    <s v="031)336-7205"/>
    <s v="해당없음"/>
  </r>
  <r>
    <n v="887"/>
    <s v="경인청"/>
    <s v="포곡우체국"/>
    <x v="29"/>
    <s v=""/>
    <x v="1"/>
    <s v="투자국"/>
    <s v="창구국"/>
    <s v="해당없음"/>
    <s v="취급"/>
    <s v="미취급"/>
    <m/>
    <n v="3"/>
    <n v="3"/>
    <n v="0"/>
    <n v="2"/>
    <n v="2"/>
    <n v="0"/>
    <d v="1966-12-30T00:00:00"/>
    <n v="1988"/>
    <n v="466"/>
    <n v="230.86"/>
    <n v="17028"/>
    <s v="경기도 용인시 처인구 포곡읍 삼계리 479-20"/>
    <s v="경기도 용인시 처인구 포곡읍 포곡로 320"/>
    <s v="031)332-5000"/>
    <s v="해당없음"/>
  </r>
  <r>
    <n v="888"/>
    <s v="경인청"/>
    <s v="용인동백우체국"/>
    <x v="29"/>
    <s v=""/>
    <x v="1"/>
    <s v="투자국"/>
    <s v="창구국"/>
    <s v="해당없음"/>
    <s v="취급"/>
    <s v="미취급"/>
    <m/>
    <n v="5"/>
    <n v="5"/>
    <n v="0"/>
    <n v="3"/>
    <n v="2"/>
    <n v="0"/>
    <d v="2006-12-31T00:00:00"/>
    <n v="2006"/>
    <n v="660"/>
    <n v="795.65"/>
    <n v="17004"/>
    <s v="경기도 용인시 기흥구 중동 872-3"/>
    <s v="경기도 용인시 기흥구 동백6로 39(중동)"/>
    <s v="031)693-9848"/>
    <s v="해당없음"/>
  </r>
  <r>
    <n v="889"/>
    <s v="경인청"/>
    <s v="용인남사우체국"/>
    <x v="29"/>
    <s v=""/>
    <x v="1"/>
    <s v="유상임차"/>
    <s v="창구국"/>
    <s v="해당없음"/>
    <s v="취급"/>
    <s v="미취급"/>
    <m/>
    <n v="3"/>
    <n v="3"/>
    <n v="0"/>
    <n v="1"/>
    <n v="1"/>
    <n v="2"/>
    <d v="1963-12-15T00:00:00"/>
    <m/>
    <m/>
    <n v="184.68"/>
    <n v="17118"/>
    <s v="경기도 용인시 처인구 남사면 봉무리 440-10"/>
    <s v="경기도 용인시 처인구 남사면 처인성로 185번길 23"/>
    <s v="031)332-6000"/>
    <s v="해당없음"/>
  </r>
  <r>
    <n v="893"/>
    <s v="경인청"/>
    <s v="모현우체국"/>
    <x v="29"/>
    <s v=""/>
    <x v="4"/>
    <s v="별정국"/>
    <s v="창구국"/>
    <s v="해당없음"/>
    <s v="취급"/>
    <s v="미취급"/>
    <m/>
    <n v="4"/>
    <n v="4"/>
    <n v="0"/>
    <n v="2"/>
    <n v="2"/>
    <n v="0"/>
    <d v="1963-08-25T00:00:00"/>
    <m/>
    <n v="322"/>
    <n v="212.93"/>
    <n v="17035"/>
    <s v="경기도 용인시 처인구 모현면 왕산리 428"/>
    <s v="경기도 용인시 처인구 모현면 백옥대로 2366"/>
    <s v="031)332-2454"/>
    <s v="해당없음"/>
  </r>
  <r>
    <n v="894"/>
    <s v="경인청"/>
    <s v="원삼우체국"/>
    <x v="29"/>
    <s v=""/>
    <x v="4"/>
    <s v="별정국"/>
    <s v="창구국"/>
    <s v="해당없음"/>
    <s v="취급"/>
    <s v="미취급"/>
    <m/>
    <n v="3"/>
    <n v="3"/>
    <n v="0"/>
    <n v="2"/>
    <n v="1"/>
    <n v="1"/>
    <d v="1964-12-31T00:00:00"/>
    <m/>
    <n v="962"/>
    <n v="150.5"/>
    <n v="17168"/>
    <s v="경기도 용인시 처인구 원삼면 고당리 94-5"/>
    <s v="경기도 용인시 처인구 원삼면 고당로16번길 17"/>
    <s v="031)332-8000"/>
    <s v="해당없음"/>
  </r>
  <r>
    <n v="899"/>
    <s v="경인청"/>
    <s v="이천우체국"/>
    <x v="30"/>
    <s v="총괄국"/>
    <x v="0"/>
    <s v="투자국"/>
    <s v="총괄국"/>
    <s v="해당없음"/>
    <s v="취급"/>
    <s v="취급"/>
    <m/>
    <n v="89"/>
    <n v="57"/>
    <n v="32"/>
    <n v="5"/>
    <n v="3"/>
    <m/>
    <d v="1906-12-01T00:00:00"/>
    <n v="2002"/>
    <n v="2519.5"/>
    <n v="3097.58"/>
    <n v="17377"/>
    <s v="경기도 이천시 중리동 456"/>
    <s v="경기도 이천시 경충대로 2610(중리동)"/>
    <s v="031)635-2820"/>
    <s v="해당없음"/>
  </r>
  <r>
    <n v="900"/>
    <s v="경인청"/>
    <s v="장호원우체국"/>
    <x v="30"/>
    <s v=""/>
    <x v="1"/>
    <s v="투자국"/>
    <s v="집배센터국"/>
    <s v="해당없음"/>
    <s v="취급"/>
    <s v="취급"/>
    <m/>
    <n v="17"/>
    <n v="17"/>
    <n v="0"/>
    <n v="1"/>
    <n v="2"/>
    <m/>
    <d v="1907-04-01T00:00:00"/>
    <n v="1984"/>
    <n v="874"/>
    <n v="410.11"/>
    <n v="17419"/>
    <s v="경기도 이천시 장호원읍 장호원리 112-11"/>
    <s v="경기도 이천시 장호원읍 샘재로 146"/>
    <s v="031)641-0014"/>
    <s v="해당없음"/>
  </r>
  <r>
    <n v="901"/>
    <s v="경인청"/>
    <s v="마장우체국"/>
    <x v="30"/>
    <s v=""/>
    <x v="1"/>
    <s v="투자국"/>
    <s v="창구국"/>
    <s v="해당없음"/>
    <s v="취급"/>
    <s v="미취급"/>
    <m/>
    <n v="3"/>
    <n v="3"/>
    <n v="0"/>
    <n v="1"/>
    <n v="1"/>
    <m/>
    <d v="1959-12-31T00:00:00"/>
    <n v="1985"/>
    <n v="873"/>
    <n v="283.75"/>
    <n v="17387"/>
    <s v="경기도 이천시 마장면 오천리 251-1"/>
    <s v="경기도 이천시 마장면 오천로 66"/>
    <s v="031)632-2014"/>
    <s v="해당없음"/>
  </r>
  <r>
    <n v="902"/>
    <s v="경인청"/>
    <s v="설성우체국"/>
    <x v="30"/>
    <s v=""/>
    <x v="1"/>
    <s v="투자국"/>
    <s v="창구국"/>
    <s v="해당없음"/>
    <s v="취급"/>
    <s v="미취급"/>
    <m/>
    <n v="3"/>
    <n v="3"/>
    <n v="0"/>
    <n v="1"/>
    <n v="1"/>
    <m/>
    <d v="1959-12-21T00:00:00"/>
    <n v="1984"/>
    <n v="661"/>
    <n v="281.64"/>
    <n v="17413"/>
    <s v="경기도 이천시 설성면 제요리 659-2"/>
    <s v="경기도 이천시 설성면 진상미로 179"/>
    <s v="031)641-8014"/>
    <s v="해당없음"/>
  </r>
  <r>
    <n v="905"/>
    <s v="경인청"/>
    <s v="대월우체국"/>
    <x v="30"/>
    <s v=""/>
    <x v="4"/>
    <s v="별정국"/>
    <s v="창구국"/>
    <s v="해당없음"/>
    <s v="취급"/>
    <s v="미취급"/>
    <m/>
    <n v="6"/>
    <n v="5"/>
    <n v="1"/>
    <n v="1"/>
    <n v="2"/>
    <m/>
    <d v="1966-09-20T00:00:00"/>
    <m/>
    <n v="263"/>
    <n v="129.1"/>
    <n v="17343"/>
    <s v="경기도 이천시 대월면 초지리 443-13"/>
    <s v="경기도 이천시 대월면 대평로 174번길 40"/>
    <s v="031)632-1014"/>
    <s v="해당없음"/>
  </r>
  <r>
    <n v="906"/>
    <s v="경인청"/>
    <s v="부발우체국"/>
    <x v="30"/>
    <s v=""/>
    <x v="4"/>
    <s v="별정국"/>
    <s v="창구국"/>
    <s v="해당없음"/>
    <s v="취급"/>
    <s v="미취급"/>
    <m/>
    <n v="5"/>
    <n v="5"/>
    <n v="0"/>
    <n v="1"/>
    <n v="1"/>
    <m/>
    <d v="1966-09-20T00:00:00"/>
    <m/>
    <n v="426"/>
    <n v="255"/>
    <n v="17324"/>
    <s v="경기도 이천시 부발읍 무촌리 221-11"/>
    <s v="경기도 이천시 부발읍 무촌로 147"/>
    <s v="031)632-5014"/>
    <s v="해당없음"/>
  </r>
  <r>
    <n v="907"/>
    <s v="경인청"/>
    <s v="백사우체국"/>
    <x v="30"/>
    <s v=""/>
    <x v="4"/>
    <s v="별정국"/>
    <s v="창구국"/>
    <s v="해당없음"/>
    <s v="취급"/>
    <s v="미취급"/>
    <m/>
    <n v="4"/>
    <n v="4"/>
    <n v="0"/>
    <n v="1"/>
    <n v="2"/>
    <m/>
    <d v="1964-10-15T00:00:00"/>
    <m/>
    <n v="405"/>
    <n v="216.74"/>
    <n v="17312"/>
    <s v="경기도 이천시 백사면 현방리 85-34"/>
    <s v="경기도 이천시 백사면 현방로 71"/>
    <s v="031)632-4014"/>
    <s v="해당없음"/>
  </r>
  <r>
    <n v="908"/>
    <s v="경인청"/>
    <s v="신둔우체국"/>
    <x v="30"/>
    <s v=""/>
    <x v="4"/>
    <s v="별정국"/>
    <s v="창구국"/>
    <s v="해당없음"/>
    <s v="취급"/>
    <s v="미취급"/>
    <m/>
    <n v="5"/>
    <n v="5"/>
    <n v="0"/>
    <n v="1"/>
    <n v="1"/>
    <m/>
    <d v="1965-11-12T00:00:00"/>
    <m/>
    <n v="534"/>
    <n v="563.1"/>
    <n v="17303"/>
    <s v="경기도 이천시 신둔면 수광리 304-1"/>
    <s v="경기도 이천시 신둔면 경충대로 3152-14"/>
    <s v="031)632-7014"/>
    <s v="해당없음"/>
  </r>
  <r>
    <n v="909"/>
    <s v="경인청"/>
    <s v="모가우체국"/>
    <x v="30"/>
    <s v=""/>
    <x v="4"/>
    <s v="별정국"/>
    <s v="집배센터국"/>
    <s v="해당없음"/>
    <s v="취급"/>
    <s v="취급"/>
    <m/>
    <n v="6"/>
    <n v="6"/>
    <n v="0"/>
    <n v="1"/>
    <n v="1"/>
    <m/>
    <d v="1964-12-25T00:00:00"/>
    <m/>
    <n v="871"/>
    <n v="527.9"/>
    <n v="17408"/>
    <s v="경기도 이천시 모가면 진가리 79-9"/>
    <s v="경기도 이천시 모가면 진상미로 1272-3"/>
    <s v="031)632-3014"/>
    <s v="해당없음"/>
  </r>
  <r>
    <n v="910"/>
    <s v="경인청"/>
    <s v="호법우체국"/>
    <x v="30"/>
    <s v=""/>
    <x v="4"/>
    <s v="별정국"/>
    <s v="창구국"/>
    <s v="해당없음"/>
    <s v="취급"/>
    <s v="미취급"/>
    <m/>
    <n v="4"/>
    <n v="3"/>
    <n v="1"/>
    <n v="1"/>
    <n v="1"/>
    <m/>
    <d v="1965-11-10T00:00:00"/>
    <m/>
    <n v="496"/>
    <n v="332.7"/>
    <n v="17394"/>
    <s v="경기도 이천시 호법면 후안리 253-7"/>
    <s v="경기도 이천시 호법면 이섭대천로 530"/>
    <s v="031)632-9014"/>
    <s v="해당없음"/>
  </r>
  <r>
    <n v="911"/>
    <s v="경인청"/>
    <s v="율면우체국"/>
    <x v="30"/>
    <s v=""/>
    <x v="4"/>
    <s v="별정국"/>
    <s v="창구국"/>
    <s v="해당없음"/>
    <s v="취급"/>
    <s v="미취급"/>
    <m/>
    <n v="3"/>
    <n v="3"/>
    <n v="0"/>
    <n v="1"/>
    <n v="1"/>
    <m/>
    <d v="1966-12-20T00:00:00"/>
    <m/>
    <n v="3070"/>
    <n v="802.57"/>
    <n v="17423"/>
    <s v="경기도 이천시 율면 고당3리 492-3"/>
    <s v="경기도 이천시 율면 고당로 110"/>
    <s v="031)641-8060"/>
    <s v="해당없음"/>
  </r>
  <r>
    <n v="915"/>
    <s v="경인청"/>
    <s v="여주우체국"/>
    <x v="31"/>
    <s v="총괄국"/>
    <x v="3"/>
    <s v="투자국"/>
    <s v="총괄국"/>
    <s v="해당없음"/>
    <s v="취급"/>
    <s v="취급"/>
    <m/>
    <n v="66"/>
    <n v="53"/>
    <n v="13"/>
    <n v="2"/>
    <n v="4"/>
    <n v="1"/>
    <d v="1915-04-01T00:00:00"/>
    <n v="1997"/>
    <n v="1691.3"/>
    <n v="2841.22"/>
    <n v="12627"/>
    <s v="경기도 여주시 홍문동 233-5"/>
    <s v="경기도 여주시 세종로 100 (홍문동)"/>
    <s v="031)884-2420"/>
    <s v="해당없음"/>
  </r>
  <r>
    <n v="916"/>
    <s v="경인청"/>
    <s v="가남우체국"/>
    <x v="31"/>
    <s v=""/>
    <x v="1"/>
    <s v="투자국"/>
    <s v="창구국"/>
    <s v="해당없음"/>
    <s v="취급"/>
    <s v="미취급"/>
    <m/>
    <n v="4"/>
    <n v="4"/>
    <m/>
    <n v="1"/>
    <n v="2"/>
    <m/>
    <d v="1940-03-21T00:00:00"/>
    <n v="2008"/>
    <n v="612"/>
    <n v="470.32"/>
    <n v="12662"/>
    <s v="경기도 여주시 가남읍 태평리 141-15"/>
    <s v="경기도 여주시 가남읍 태평로 29 "/>
    <s v="031)882-0100"/>
    <s v="해당없음"/>
  </r>
  <r>
    <n v="917"/>
    <s v="경인청"/>
    <s v="대신우체국"/>
    <x v="31"/>
    <s v=""/>
    <x v="1"/>
    <s v="투자국"/>
    <s v="창구국"/>
    <s v="해당없음"/>
    <s v="취급"/>
    <s v="미취급"/>
    <m/>
    <n v="3"/>
    <n v="3"/>
    <m/>
    <n v="1"/>
    <n v="1"/>
    <m/>
    <d v="1959-12-28T00:00:00"/>
    <n v="2000"/>
    <n v="499"/>
    <n v="310.75"/>
    <n v="12610"/>
    <s v="경기도 여주시 대신면 율촌리 278-3"/>
    <s v="경기도 여주시 대신면 여양로 1430-7"/>
    <s v="031)882-8004"/>
    <s v="해당없음"/>
  </r>
  <r>
    <n v="918"/>
    <s v="경인청"/>
    <s v="이포우체국"/>
    <x v="31"/>
    <s v=""/>
    <x v="1"/>
    <s v="투자국"/>
    <s v="집배센터국"/>
    <s v="해당없음"/>
    <s v="취급"/>
    <s v="취급"/>
    <m/>
    <n v="10"/>
    <n v="10"/>
    <m/>
    <n v="1"/>
    <n v="1"/>
    <m/>
    <d v="1932-03-06T00:00:00"/>
    <n v="1983"/>
    <n v="493"/>
    <n v="302.12"/>
    <n v="12604"/>
    <s v="경기도 여주시 금사면 이포리 197-4"/>
    <s v="경기도 여주시 금사면 이포로 36"/>
    <s v="031)882-9004"/>
    <s v="해당없음"/>
  </r>
  <r>
    <n v="919"/>
    <s v="경인청"/>
    <s v="점동우체국"/>
    <x v="31"/>
    <s v=""/>
    <x v="1"/>
    <s v="투자국"/>
    <s v="창구국"/>
    <s v="해당없음"/>
    <s v="취급"/>
    <s v="미취급"/>
    <m/>
    <n v="3"/>
    <n v="3"/>
    <m/>
    <n v="1"/>
    <n v="1"/>
    <m/>
    <d v="1962-06-15T00:00:00"/>
    <n v="2011"/>
    <n v="1293"/>
    <n v="251.1"/>
    <n v="12667"/>
    <s v="경기도 여주시 점동면 청안리 163-1"/>
    <s v="경기도 여주시 점동면 청안로 154"/>
    <s v="031)882-7004"/>
    <s v="해당없음"/>
  </r>
  <r>
    <n v="920"/>
    <s v="경인청"/>
    <s v="능서우체국"/>
    <x v="31"/>
    <s v=""/>
    <x v="1"/>
    <s v="투자국"/>
    <s v="창구국"/>
    <s v="해당없음"/>
    <s v="취급"/>
    <s v="미취급"/>
    <m/>
    <n v="3"/>
    <n v="3"/>
    <m/>
    <n v="1"/>
    <n v="1"/>
    <m/>
    <d v="1965-10-25T00:00:00"/>
    <n v="1985"/>
    <n v="440"/>
    <n v="240.22"/>
    <n v="12641"/>
    <s v="경기도 여주시 능서면 신지3리 801"/>
    <s v="경기도 여주시 능서면 마장로 84"/>
    <s v="031)882-4104"/>
    <s v="해당없음"/>
  </r>
  <r>
    <n v="921"/>
    <s v="경인청"/>
    <s v="북내우체국"/>
    <x v="31"/>
    <s v=""/>
    <x v="4"/>
    <s v="별정국"/>
    <s v="창구국"/>
    <s v="해당없음"/>
    <s v="취급"/>
    <s v="미취급"/>
    <m/>
    <n v="3"/>
    <n v="3"/>
    <m/>
    <n v="1"/>
    <n v="1"/>
    <m/>
    <d v="1963-09-21T00:00:00"/>
    <m/>
    <n v="443"/>
    <n v="173.27500000000001"/>
    <n v="12613"/>
    <s v="경기도 여주시 북내면 당우리 152-6"/>
    <s v="경기도 여주시 북내면 여양2로 287-1"/>
    <s v="031)882-0004"/>
    <s v="해당없음"/>
  </r>
  <r>
    <n v="922"/>
    <s v="경인청"/>
    <s v="흥천우체국"/>
    <x v="31"/>
    <s v=""/>
    <x v="4"/>
    <s v="별정국"/>
    <s v="창구국"/>
    <s v="해당없음"/>
    <s v="취급"/>
    <s v="미취급"/>
    <m/>
    <n v="3"/>
    <n v="3"/>
    <m/>
    <n v="1"/>
    <n v="1"/>
    <m/>
    <d v="1964-09-20T00:00:00"/>
    <m/>
    <n v="368"/>
    <n v="168.24"/>
    <n v="12607"/>
    <s v="경기도 여주시 흥천면 효지리 219-9"/>
    <s v="경기도 여주시 흥천면 효자로 131"/>
    <s v="031)882-7100"/>
    <s v="해당없음"/>
  </r>
  <r>
    <n v="923"/>
    <s v="경인청"/>
    <s v="강천우체국"/>
    <x v="31"/>
    <s v=""/>
    <x v="4"/>
    <s v="별정국"/>
    <s v="창구국"/>
    <s v="해당없음"/>
    <s v="취급"/>
    <s v="미취급"/>
    <m/>
    <n v="2"/>
    <n v="2"/>
    <m/>
    <n v="1"/>
    <n v="1"/>
    <m/>
    <d v="1964-10-15T00:00:00"/>
    <m/>
    <n v="279"/>
    <n v="153.52000000000001"/>
    <n v="12616"/>
    <s v="경기도 여주시 강천면 간매리 302-6"/>
    <s v="경기도 여주시 강천면 간매1길 10-1"/>
    <s v="031)882-6004"/>
    <s v="해당없음"/>
  </r>
  <r>
    <n v="927"/>
    <s v="경인청"/>
    <s v="안성우체국"/>
    <x v="32"/>
    <s v="총괄국"/>
    <x v="0"/>
    <s v="투자국"/>
    <s v="총괄국"/>
    <s v="해당없음"/>
    <s v="취급"/>
    <s v="취급"/>
    <m/>
    <n v="67"/>
    <n v="51"/>
    <n v="16"/>
    <n v="3"/>
    <n v="3"/>
    <n v="0"/>
    <s v="1898-02-25"/>
    <n v="2002"/>
    <n v="1879"/>
    <n v="3272.7"/>
    <n v="17578"/>
    <s v="경기도 안성시 석정동 266-11"/>
    <s v="경기도 안성시 아양로 12(석정동)"/>
    <s v="031)8046-7900"/>
    <s v="(증)2012년"/>
  </r>
  <r>
    <n v="928"/>
    <s v="경인청"/>
    <s v="공도우체국"/>
    <x v="32"/>
    <s v=""/>
    <x v="3"/>
    <s v="투자국"/>
    <s v="집배센터국"/>
    <s v="해당없음"/>
    <s v="취급"/>
    <s v="취급"/>
    <m/>
    <n v="25"/>
    <n v="21"/>
    <n v="4"/>
    <n v="2"/>
    <n v="2"/>
    <n v="0"/>
    <d v="1935-03-01T00:00:00"/>
    <n v="1999"/>
    <n v="487"/>
    <n v="390.25"/>
    <n v="17562"/>
    <s v="경기도 안성시 공도읍 승두리60-56"/>
    <s v="경기도 안성시 공도읍 승두길 50"/>
    <s v="031)653-2000"/>
    <s v="해당없음"/>
  </r>
  <r>
    <n v="929"/>
    <s v="경인청"/>
    <s v="죽산우체국"/>
    <x v="32"/>
    <s v=""/>
    <x v="1"/>
    <s v="투자국"/>
    <s v="집배센터국"/>
    <s v="해당없음"/>
    <s v="취급"/>
    <s v="취급"/>
    <m/>
    <n v="16"/>
    <n v="14"/>
    <n v="2"/>
    <n v="2"/>
    <n v="1"/>
    <n v="0"/>
    <d v="1911-05-21T00:00:00"/>
    <n v="2001"/>
    <n v="648.09"/>
    <n v="512.66999999999996"/>
    <n v="17519"/>
    <s v="경기도 안성시 죽산면 죽산리 428-7"/>
    <s v="경기도 안성시 죽산면 중서길 9"/>
    <s v="031)676-6000"/>
    <s v="해당없음"/>
  </r>
  <r>
    <n v="930"/>
    <s v="경인청"/>
    <s v="일죽우체국"/>
    <x v="32"/>
    <s v=""/>
    <x v="1"/>
    <s v="투자국"/>
    <s v="창구국"/>
    <s v="해당없음"/>
    <s v="취급"/>
    <s v="미취급"/>
    <m/>
    <n v="3"/>
    <n v="3"/>
    <m/>
    <n v="1"/>
    <n v="1"/>
    <n v="0"/>
    <d v="1954-03-11T00:00:00"/>
    <n v="1976"/>
    <n v="1042"/>
    <n v="267.56"/>
    <n v="17529"/>
    <s v="경기도 안성시 일죽면 송천리 255-4"/>
    <s v="경기도 안성시 일죽면 금일로 436"/>
    <s v="031)672-2500"/>
    <s v="해당없음"/>
  </r>
  <r>
    <n v="931"/>
    <s v="경인청"/>
    <s v="양성우체국"/>
    <x v="32"/>
    <s v=""/>
    <x v="1"/>
    <s v="투자국"/>
    <s v="창구국"/>
    <s v="해당없음"/>
    <s v="취급"/>
    <s v="미취급"/>
    <m/>
    <n v="3"/>
    <n v="3"/>
    <m/>
    <n v="1"/>
    <n v="1"/>
    <n v="0"/>
    <d v="1964-12-05T00:00:00"/>
    <n v="1987"/>
    <n v="534"/>
    <n v="254.41"/>
    <n v="17502"/>
    <s v="경기도 안성시 양성면 동항리 293-1"/>
    <s v="경기도 안성시 양성면 읍내길 18"/>
    <s v="031)672-2000"/>
    <s v="해당없음"/>
  </r>
  <r>
    <n v="932"/>
    <s v="경인청"/>
    <s v="미양우체국"/>
    <x v="32"/>
    <s v=""/>
    <x v="1"/>
    <s v="투자국"/>
    <s v="창구국"/>
    <s v="해당없음"/>
    <s v="취급"/>
    <s v="미취급"/>
    <m/>
    <n v="3"/>
    <n v="3"/>
    <m/>
    <n v="1"/>
    <n v="1"/>
    <n v="0"/>
    <d v="1967-11-15T00:00:00"/>
    <n v="1984"/>
    <n v="539"/>
    <n v="190.35"/>
    <n v="17601"/>
    <s v="경기도 안성시 미양면 양지리 186-5"/>
    <s v="경기도 안성시 미양면 양지길 19"/>
    <s v="031)672-8000"/>
    <s v="해당없음"/>
  </r>
  <r>
    <n v="933"/>
    <s v="경인청"/>
    <s v="안성당왕동우체국"/>
    <x v="32"/>
    <s v=""/>
    <x v="1"/>
    <s v="투자국"/>
    <s v="창구국"/>
    <s v="해당없음"/>
    <s v="취급"/>
    <s v="미취급"/>
    <m/>
    <n v="3"/>
    <n v="3"/>
    <m/>
    <n v="1"/>
    <n v="1"/>
    <n v="0"/>
    <d v="1994-12-30T00:00:00"/>
    <n v="1994"/>
    <n v="350.7"/>
    <n v="286.29000000000002"/>
    <n v="17572"/>
    <s v="경기도 안성시 당왕동 534-6"/>
    <s v="경기도 안성시 고수2로 5(당왕동)"/>
    <s v="031)676-9004"/>
    <s v="해당없음"/>
  </r>
  <r>
    <n v="934"/>
    <s v="경인청"/>
    <s v="서운우체국"/>
    <x v="32"/>
    <s v=""/>
    <x v="4"/>
    <s v="별정국"/>
    <s v="창구국"/>
    <s v="해당없음"/>
    <s v="취급"/>
    <s v="미취급"/>
    <m/>
    <n v="3"/>
    <n v="3"/>
    <m/>
    <n v="1"/>
    <n v="1"/>
    <n v="0"/>
    <d v="1962-09-01T00:00:00"/>
    <m/>
    <n v="523"/>
    <n v="127.5"/>
    <n v="17607"/>
    <s v="경기도 안성시 서운면 신촌리 10-18"/>
    <s v="경기도 안성시 서운면 솔매로 241"/>
    <s v="031)672-9000"/>
    <s v="해당없음"/>
  </r>
  <r>
    <n v="935"/>
    <s v="경인청"/>
    <s v="원곡우체국"/>
    <x v="32"/>
    <s v=""/>
    <x v="4"/>
    <s v="별정국"/>
    <s v="창구국"/>
    <s v="해당없음"/>
    <s v="취급"/>
    <s v="미취급"/>
    <m/>
    <n v="3"/>
    <n v="3"/>
    <m/>
    <n v="1"/>
    <n v="1"/>
    <n v="0"/>
    <d v="1963-05-31T00:00:00"/>
    <m/>
    <n v="495"/>
    <n v="142.56"/>
    <n v="17556"/>
    <s v="경기도 안성시 원곡면 외가천리 224-5"/>
    <s v="경기도 안성시 원곡면 가천중앙1길 38 "/>
    <s v="031)653-1300"/>
    <s v="해당없음"/>
  </r>
  <r>
    <n v="936"/>
    <s v="경인청"/>
    <s v="삼죽우체국"/>
    <x v="32"/>
    <s v=""/>
    <x v="4"/>
    <s v="별정국"/>
    <s v="창구국"/>
    <s v="해당없음"/>
    <s v="취급"/>
    <s v="미취급"/>
    <m/>
    <n v="3"/>
    <n v="3"/>
    <m/>
    <n v="1"/>
    <n v="1"/>
    <n v="0"/>
    <d v="1965-12-10T00:00:00"/>
    <m/>
    <n v="270"/>
    <n v="84.5"/>
    <n v="17512"/>
    <s v="경기도 안성시 삼죽면 용월리 467-1"/>
    <s v="경기도 안성시 삼죽면 삼죽산로 124-3"/>
    <s v="031)672-4000"/>
    <s v="해당없음"/>
  </r>
  <r>
    <n v="937"/>
    <s v="경인청"/>
    <s v="금광우체국"/>
    <x v="32"/>
    <s v=""/>
    <x v="4"/>
    <s v="별정국"/>
    <s v="창구국"/>
    <s v="해당없음"/>
    <s v="취급"/>
    <s v="미취급"/>
    <m/>
    <n v="3"/>
    <n v="3"/>
    <m/>
    <n v="1"/>
    <n v="1"/>
    <n v="0"/>
    <d v="1964-11-05T00:00:00"/>
    <m/>
    <n v="478"/>
    <n v="141.75"/>
    <n v="17535"/>
    <s v="경기도 안성시 금광면 신양복리 358-1"/>
    <s v="경기도 안성시 금광면 금광초교길 71"/>
    <s v="031)672-3000"/>
    <s v="해당없음"/>
  </r>
  <r>
    <n v="938"/>
    <s v="경인청"/>
    <s v="고삼우체국"/>
    <x v="32"/>
    <s v=""/>
    <x v="4"/>
    <s v="별정국"/>
    <s v="창구국"/>
    <s v="해당없음"/>
    <s v="취급"/>
    <s v="미취급"/>
    <m/>
    <n v="3"/>
    <n v="3"/>
    <m/>
    <n v="1"/>
    <n v="1"/>
    <n v="0"/>
    <d v="1966-10-31T00:00:00"/>
    <m/>
    <n v="264"/>
    <n v="109.95"/>
    <n v="17505"/>
    <s v="경기도 안성시 고삼면 가유리 322-13"/>
    <s v="경기도 안성시 고삼면 고삼호수로 8"/>
    <s v="031)672-7000"/>
    <s v="해당없음"/>
  </r>
  <r>
    <n v="939"/>
    <s v="경인청"/>
    <s v="보개우체국"/>
    <x v="32"/>
    <s v=""/>
    <x v="4"/>
    <s v="별정국"/>
    <s v="창구국"/>
    <s v="해당없음"/>
    <s v="취급"/>
    <s v="미취급"/>
    <m/>
    <n v="3"/>
    <n v="3"/>
    <m/>
    <n v="1"/>
    <n v="1"/>
    <n v="0"/>
    <d v="1965-12-10T00:00:00"/>
    <m/>
    <n v="404"/>
    <n v="125.73"/>
    <n v="17585"/>
    <s v="경기도 안성시 가사동 131-12"/>
    <s v="경기도 안성시 삼거리길 17(가사동)"/>
    <s v="031)672-0005"/>
    <s v="해당없음"/>
  </r>
  <r>
    <n v="940"/>
    <s v="경인청"/>
    <s v="안성대덕우체국"/>
    <x v="32"/>
    <s v=""/>
    <x v="4"/>
    <s v="별정국"/>
    <s v="창구국"/>
    <s v="해당없음"/>
    <s v="취급"/>
    <s v="미취급"/>
    <m/>
    <n v="4"/>
    <n v="4"/>
    <m/>
    <n v="2"/>
    <n v="1"/>
    <n v="0"/>
    <d v="1966-10-31T00:00:00"/>
    <m/>
    <n v="198"/>
    <n v="117.4"/>
    <n v="17573"/>
    <s v="경기도 안성시 신건지동 15-3"/>
    <s v="경기도 안성시 공단로 8(신건지동)"/>
    <s v="031)672-1500"/>
    <s v="해당없음"/>
  </r>
  <r>
    <n v="942"/>
    <s v="경인청"/>
    <s v="동두천우체국"/>
    <x v="33"/>
    <s v="총괄국"/>
    <x v="3"/>
    <s v="투자국"/>
    <s v="총괄국"/>
    <s v="해당없음"/>
    <s v="취급"/>
    <s v="취급"/>
    <m/>
    <n v="79"/>
    <n v="61"/>
    <n v="18"/>
    <n v="2"/>
    <n v="3"/>
    <m/>
    <d v="1913-10-01T00:00:00"/>
    <n v="1988"/>
    <n v="1649"/>
    <n v="1962.88"/>
    <n v="11312"/>
    <s v="경기도 동두천시 생연1동 508-1"/>
    <s v="경기도 동두천시 평화로 2518(생연동)"/>
    <s v="031)862-0014"/>
    <s v="(증) 2012.09.06"/>
  </r>
  <r>
    <n v="943"/>
    <s v="경인청"/>
    <s v="양주덕정동우체국"/>
    <x v="33"/>
    <s v=""/>
    <x v="1"/>
    <s v="투자국"/>
    <s v="창구국"/>
    <s v="해당없음"/>
    <s v="취급"/>
    <s v="미취급"/>
    <m/>
    <n v="5"/>
    <n v="5"/>
    <m/>
    <n v="2"/>
    <n v="2"/>
    <m/>
    <d v="1940-03-21T00:00:00"/>
    <n v="2014"/>
    <n v="413"/>
    <n v="301.04000000000002"/>
    <n v="11450"/>
    <s v="경기도 양주시 덕정동 130-1"/>
    <s v="경기도 양주시 덕정길 29(덕정동)"/>
    <s v="031)858-0005"/>
    <s v="해당없음"/>
  </r>
  <r>
    <n v="944"/>
    <s v="경인청"/>
    <s v="동두천중앙동우체국"/>
    <x v="33"/>
    <s v=""/>
    <x v="1"/>
    <s v="투자국"/>
    <s v="창구국"/>
    <s v="해당없음"/>
    <s v="취급"/>
    <s v="미취급"/>
    <m/>
    <n v="4"/>
    <n v="4"/>
    <m/>
    <n v="1"/>
    <n v="2"/>
    <m/>
    <d v="1988-11-25T00:00:00"/>
    <n v="1989"/>
    <n v="444"/>
    <n v="255.06"/>
    <n v="11328"/>
    <s v="경기도 동두천시 중앙동 590-11"/>
    <s v="경기도 동두천시 중앙로273번길 23(생연동)"/>
    <s v="031)862-2001"/>
    <s v="해당없음"/>
  </r>
  <r>
    <n v="945"/>
    <s v="경인청"/>
    <s v="동두천지행동우체국"/>
    <x v="33"/>
    <s v=""/>
    <x v="1"/>
    <s v="투자국"/>
    <s v="창구국"/>
    <s v="해당없음"/>
    <s v="취급"/>
    <s v="미취급"/>
    <m/>
    <n v="5"/>
    <n v="5"/>
    <m/>
    <n v="2"/>
    <n v="2"/>
    <m/>
    <d v="2006-05-01T00:00:00"/>
    <n v="2006"/>
    <n v="632.9"/>
    <n v="1991.48"/>
    <n v="11346"/>
    <s v="경기도 동두천시 지행동 692-7"/>
    <s v="경기도 동두천시 중앙로 136(지행동)"/>
    <s v="031)857-9700"/>
    <s v="해당없음"/>
  </r>
  <r>
    <n v="946"/>
    <s v="경인청"/>
    <s v="동두천광암동우편출장소"/>
    <x v="33"/>
    <s v=""/>
    <x v="5"/>
    <s v="투자국"/>
    <s v="출장소"/>
    <s v="해당없음"/>
    <s v="취급"/>
    <s v="미취급"/>
    <m/>
    <n v="2"/>
    <n v="2"/>
    <m/>
    <n v="1"/>
    <n v="1"/>
    <m/>
    <d v="1969-10-01T00:00:00"/>
    <n v="1987"/>
    <n v="513"/>
    <n v="181.8"/>
    <n v="11321"/>
    <s v="경기도 동두천시 광암동 486-6"/>
    <s v="경기도 동두천시 광암로17번길 40(광암동)"/>
    <s v="031)867-2105"/>
    <s v="해당없음"/>
  </r>
  <r>
    <n v="949"/>
    <s v="경인청"/>
    <s v="은현우체국"/>
    <x v="33"/>
    <s v=""/>
    <x v="4"/>
    <s v="별정국"/>
    <s v="창구국"/>
    <s v="해당없음"/>
    <s v="취급"/>
    <s v="미취급"/>
    <m/>
    <n v="5"/>
    <n v="5"/>
    <m/>
    <n v="1"/>
    <n v="1"/>
    <n v="1"/>
    <d v="1965-10-10T00:00:00"/>
    <n v="2011"/>
    <n v="683"/>
    <n v="108"/>
    <n v="11427"/>
    <s v="경기도 양주시 은현면 선암리 342-33"/>
    <s v="경기도 양주시 은현면 은현로 73-36"/>
    <s v="031)863-5005"/>
    <s v="해당없음"/>
  </r>
  <r>
    <n v="950"/>
    <s v="경인청"/>
    <s v="신산우체국"/>
    <x v="33"/>
    <s v=""/>
    <x v="4"/>
    <s v="별정국"/>
    <s v="창구국"/>
    <s v="해당없음"/>
    <s v="취급"/>
    <s v="미취급"/>
    <m/>
    <n v="6"/>
    <n v="6"/>
    <m/>
    <n v="1"/>
    <n v="2"/>
    <m/>
    <d v="1963-08-10T00:00:00"/>
    <n v="1986"/>
    <n v="341"/>
    <n v="141.02000000000001"/>
    <n v="11404"/>
    <s v="경기도 양주시 남면 신산리 285-170"/>
    <s v="경기도 양주시 남면 개나리길 41"/>
    <s v="031)863-5500"/>
    <s v="해당없음"/>
  </r>
  <r>
    <n v="952"/>
    <s v="경인청"/>
    <s v="광명우체국"/>
    <x v="34"/>
    <s v="총괄국"/>
    <x v="0"/>
    <s v="투자국"/>
    <s v="총괄국"/>
    <s v="해당없음"/>
    <s v="취급"/>
    <s v="취급"/>
    <m/>
    <n v="124"/>
    <n v="93"/>
    <n v="31"/>
    <n v="5"/>
    <n v="3"/>
    <n v="2"/>
    <d v="1992-09-21T00:00:00"/>
    <n v="1992"/>
    <n v="3719.7"/>
    <n v="5584.53"/>
    <n v="14248"/>
    <s v="경기도 광명시 하안2동 650-2"/>
    <s v="경기도 광명시 범안로 1017(하안동)"/>
    <s v="02)890-1114"/>
    <s v="해당없음"/>
  </r>
  <r>
    <n v="953"/>
    <s v="경인청"/>
    <s v="광명철산동우체국"/>
    <x v="34"/>
    <s v=""/>
    <x v="1"/>
    <s v="투자국"/>
    <s v="창구국"/>
    <s v="해당없음"/>
    <s v="취급"/>
    <s v="미취급"/>
    <m/>
    <n v="4"/>
    <n v="4"/>
    <n v="0"/>
    <n v="2"/>
    <n v="2"/>
    <n v="1"/>
    <d v="1983-10-23T00:00:00"/>
    <n v="1983"/>
    <n v="399.6"/>
    <n v="251.09"/>
    <n v="14241"/>
    <s v="경기도 광명시 하안1동 771"/>
    <s v="경기도 광명시 광덕산로 35-1(하안동)"/>
    <s v="02)899-0006"/>
    <s v="해당없음"/>
  </r>
  <r>
    <n v="954"/>
    <s v="경인청"/>
    <s v="광명철산3동우체국"/>
    <x v="34"/>
    <s v=""/>
    <x v="1"/>
    <s v="투자국"/>
    <s v="창구국"/>
    <s v="해당없음"/>
    <s v="취급"/>
    <s v="미취급"/>
    <m/>
    <n v="4"/>
    <n v="4"/>
    <n v="0"/>
    <n v="2"/>
    <n v="3"/>
    <n v="0"/>
    <d v="1987-11-30T00:00:00"/>
    <n v="1987"/>
    <n v="330"/>
    <n v="249.4"/>
    <n v="14232"/>
    <s v="경기도 광명시 철산3동 240-3"/>
    <s v="경기도 광명시 모세로 54(철산동)"/>
    <s v="02)2686-0004"/>
    <s v="해당없음"/>
  </r>
  <r>
    <n v="955"/>
    <s v="경인청"/>
    <s v="광명6동우체국"/>
    <x v="34"/>
    <s v=""/>
    <x v="1"/>
    <s v="투자국"/>
    <s v="창구국"/>
    <s v="해당없음"/>
    <s v="취급"/>
    <s v="미취급"/>
    <m/>
    <n v="5"/>
    <n v="5"/>
    <n v="0"/>
    <n v="2"/>
    <n v="2"/>
    <n v="1"/>
    <d v="1990-04-06T00:00:00"/>
    <n v="1990"/>
    <n v="371"/>
    <n v="268.64999999999998"/>
    <n v="14294"/>
    <s v="경기도 광명시 광명6동 340-1"/>
    <s v="경기도 광명시 광명로 827(광명동)"/>
    <s v="02)2615-1977"/>
    <s v="해당없음"/>
  </r>
  <r>
    <n v="956"/>
    <s v="경인청"/>
    <s v="광명소하동우체국"/>
    <x v="34"/>
    <s v=""/>
    <x v="1"/>
    <s v="투자국"/>
    <s v="창구국"/>
    <s v="해당없음"/>
    <s v="취급"/>
    <s v="미취급"/>
    <m/>
    <n v="4"/>
    <n v="4"/>
    <n v="0"/>
    <n v="2"/>
    <n v="3"/>
    <n v="0"/>
    <d v="1992-05-18T00:00:00"/>
    <n v="2011"/>
    <n v="721"/>
    <n v="363.85"/>
    <n v="14328"/>
    <s v="경기도 광명시 소하동 1383"/>
    <s v="경기도 광명시 오리로 332 (소하동)"/>
    <s v="02)897-3026"/>
    <s v="해당없음"/>
  </r>
  <r>
    <n v="957"/>
    <s v="경인청"/>
    <s v="광명하안3동우체국"/>
    <x v="34"/>
    <s v=""/>
    <x v="1"/>
    <s v="투자국"/>
    <s v="창구국"/>
    <s v="해당없음"/>
    <s v="취급"/>
    <s v="미취급"/>
    <m/>
    <n v="4"/>
    <n v="4"/>
    <n v="0"/>
    <n v="2"/>
    <n v="3"/>
    <n v="0"/>
    <d v="1992-07-16T00:00:00"/>
    <n v="1992"/>
    <n v="400"/>
    <n v="255.06"/>
    <n v="14306"/>
    <s v="경기도 광명시 하안동 110-6"/>
    <s v="경기도 광명시 금당로 45 (하안동)"/>
    <s v="02)805-2005"/>
    <s v="해당없음"/>
  </r>
  <r>
    <n v="958"/>
    <s v="경인청"/>
    <s v="광명2동우체국"/>
    <x v="34"/>
    <s v=""/>
    <x v="1"/>
    <s v="투자국"/>
    <s v="창구국"/>
    <s v="해당없음"/>
    <s v="취급"/>
    <s v="미취급"/>
    <m/>
    <n v="5"/>
    <n v="5"/>
    <n v="0"/>
    <n v="2"/>
    <n v="3"/>
    <n v="1"/>
    <d v="1992-08-31T00:00:00"/>
    <n v="2003"/>
    <n v="965.6"/>
    <n v="2634.55"/>
    <n v="14219"/>
    <s v="경기도 광명시 광명2동 92-7"/>
    <s v="경기도 광명시 광명로 944 (광명동)"/>
    <s v="02)2619-0040"/>
    <s v="해당없음"/>
  </r>
  <r>
    <n v="961"/>
    <s v="경인청"/>
    <s v="연천우체국"/>
    <x v="35"/>
    <s v="총괄국"/>
    <x v="3"/>
    <s v="투자국"/>
    <s v="총괄국"/>
    <s v="해당없음"/>
    <s v="취급"/>
    <s v="취급"/>
    <m/>
    <n v="23"/>
    <n v="22"/>
    <n v="1"/>
    <n v="2"/>
    <n v="2"/>
    <m/>
    <d v="1954-12-01T00:00:00"/>
    <n v="2003"/>
    <n v="1076"/>
    <n v="2718.48"/>
    <n v="11013"/>
    <s v="경기도 연천군 연천읍 차탄1리 34-7"/>
    <s v="경기도 연천군 연천읍 연천로 280"/>
    <s v="031)834-0003"/>
    <s v="해당없음"/>
  </r>
  <r>
    <n v="962"/>
    <s v="경인청"/>
    <s v="전곡우체국"/>
    <x v="35"/>
    <s v=""/>
    <x v="1"/>
    <s v="투자국"/>
    <s v="집배센터국"/>
    <s v="해당없음"/>
    <s v="취급"/>
    <s v="취급"/>
    <m/>
    <n v="17"/>
    <n v="16"/>
    <n v="1"/>
    <n v="2"/>
    <n v="2"/>
    <m/>
    <d v="1957-09-01T00:00:00"/>
    <n v="2003"/>
    <n v="754"/>
    <n v="527.74"/>
    <n v="11034"/>
    <s v="경기도 연천군 전곡읍 전곡리 333-11"/>
    <s v="경기도 연천군 전곡읍 전곡역로 69"/>
    <s v="031)832-0100"/>
    <s v="해당없음"/>
  </r>
  <r>
    <n v="963"/>
    <s v="경인청"/>
    <s v="연천군남우체국"/>
    <x v="35"/>
    <s v=""/>
    <x v="1"/>
    <s v="투자국"/>
    <s v="창구국"/>
    <s v="해당없음"/>
    <s v="취급"/>
    <s v="미취급"/>
    <s v="접적지역"/>
    <n v="3"/>
    <n v="3"/>
    <n v="0"/>
    <n v="1"/>
    <n v="1"/>
    <m/>
    <d v="1979-09-20T00:00:00"/>
    <s v="2014년"/>
    <n v="1314"/>
    <n v="314.13"/>
    <n v="11006"/>
    <s v="경기도 연천군 군남면 삼거리 413-3"/>
    <s v="경기도 연천군 군남면 군남로 406_x000a_"/>
    <s v="031)833-7001"/>
    <s v="해당없음"/>
  </r>
  <r>
    <n v="964"/>
    <s v="경인청"/>
    <s v="연천초성우편출장소"/>
    <x v="35"/>
    <s v=""/>
    <x v="5"/>
    <s v="투자국"/>
    <s v="출장소"/>
    <s v="해당없음"/>
    <s v="취급"/>
    <s v="미취급"/>
    <m/>
    <n v="3"/>
    <n v="3"/>
    <n v="0"/>
    <n v="1"/>
    <n v="1"/>
    <m/>
    <d v="1974-09-02T00:00:00"/>
    <n v="1991"/>
    <n v="331"/>
    <n v="207.5"/>
    <n v="11023"/>
    <s v="경기도 연천군 청산면 초성2리 214-2"/>
    <s v="경기도 연천군 청산면 학담로 89번길 5"/>
    <s v="031)832-1401"/>
    <s v="해당없음"/>
  </r>
  <r>
    <n v="965"/>
    <s v="경인청"/>
    <s v="대광우체국"/>
    <x v="35"/>
    <s v=""/>
    <x v="4"/>
    <s v="별정국"/>
    <s v="집배센터국"/>
    <s v="해당없음"/>
    <s v="취급"/>
    <s v="취급"/>
    <m/>
    <n v="6"/>
    <n v="6"/>
    <n v="0"/>
    <n v="1"/>
    <n v="1"/>
    <m/>
    <d v="1964-12-09T00:00:00"/>
    <m/>
    <n v="360"/>
    <n v="215"/>
    <n v="11000"/>
    <s v="경기도 연천군 신서면 도신리 285-10"/>
    <s v="경기도 연천군 신서면 연신로 1151"/>
    <s v="031)834-8001"/>
    <s v="해당없음"/>
  </r>
  <r>
    <n v="966"/>
    <s v="경인청"/>
    <s v="연천미산우체국"/>
    <x v="35"/>
    <s v=""/>
    <x v="4"/>
    <s v="별정국"/>
    <s v="집배센터국"/>
    <s v="해당없음"/>
    <s v="취급"/>
    <s v="취급"/>
    <m/>
    <n v="8"/>
    <n v="7"/>
    <n v="1"/>
    <n v="1"/>
    <n v="1"/>
    <m/>
    <d v="1966-07-25T00:00:00"/>
    <m/>
    <n v="457"/>
    <n v="199"/>
    <n v="11044"/>
    <s v="경기도 연천군 미산면 우정리 405-6"/>
    <s v="경기도 연천군 미산면 청정로 1734"/>
    <s v="031)833-7301"/>
    <s v="해당없음"/>
  </r>
  <r>
    <n v="967"/>
    <s v="경인청"/>
    <s v="연천청산우체국"/>
    <x v="35"/>
    <s v=""/>
    <x v="4"/>
    <s v="별정국"/>
    <s v="창구국"/>
    <s v="해당없음"/>
    <s v="취급"/>
    <s v="미취급"/>
    <m/>
    <n v="3"/>
    <n v="3"/>
    <n v="0"/>
    <n v="1"/>
    <n v="1"/>
    <m/>
    <d v="1964-12-15T00:00:00"/>
    <m/>
    <n v="370"/>
    <n v="93"/>
    <n v="11020"/>
    <s v="경기도 연천군 청산면 궁평리 53-1"/>
    <s v="경기도 연천군 청산면 아우라지길 4"/>
    <s v="031)835-3404"/>
    <s v="해당없음"/>
  </r>
  <r>
    <n v="968"/>
    <s v="경인청"/>
    <s v="연천백학우체국"/>
    <x v="35"/>
    <s v=""/>
    <x v="1"/>
    <s v="유상임차"/>
    <s v="창구국"/>
    <s v="해당없음"/>
    <s v="취급"/>
    <s v="미취급"/>
    <s v="접적지역"/>
    <n v="3"/>
    <n v="3"/>
    <n v="0"/>
    <n v="1"/>
    <n v="1"/>
    <m/>
    <d v="2006-10-16T00:00:00"/>
    <m/>
    <m/>
    <n v="99.41"/>
    <n v="11048"/>
    <s v="경기도 연천군 백학면 두일리 519-11"/>
    <s v="경기도 연천군 백학면 두백로 21"/>
    <s v="031)835-5205"/>
    <s v="해당없음"/>
  </r>
  <r>
    <n v="970"/>
    <s v="경인청"/>
    <s v="백령우체국"/>
    <x v="36"/>
    <s v="총괄국"/>
    <x v="3"/>
    <s v="투자국"/>
    <s v="총괄국"/>
    <s v="해당없음"/>
    <s v="취급"/>
    <s v="취급"/>
    <s v="접적지역"/>
    <n v="15"/>
    <n v="12"/>
    <n v="3"/>
    <n v="2"/>
    <n v="2"/>
    <m/>
    <d v="1960-01-18T00:00:00"/>
    <n v="2003"/>
    <n v="2641"/>
    <n v="2020.37"/>
    <n v="23101"/>
    <s v="인천광역시 옹진군 백령면 진촌리 695-2"/>
    <s v="인천광역시 옹진군 백령면 백령로 270"/>
    <s v="032)836-0002"/>
    <s v="해당없음"/>
  </r>
  <r>
    <n v="971"/>
    <s v="경인청"/>
    <s v="대청우체국"/>
    <x v="36"/>
    <s v=""/>
    <x v="1"/>
    <s v="투자국"/>
    <s v="집배센터국"/>
    <s v="해당없음"/>
    <s v="취급"/>
    <s v="취급"/>
    <s v="접적지역"/>
    <n v="5"/>
    <n v="5"/>
    <m/>
    <n v="1"/>
    <n v="1"/>
    <m/>
    <d v="1966-08-01T00:00:00"/>
    <n v="1993"/>
    <n v="479.7"/>
    <n v="361.45"/>
    <n v="23105"/>
    <s v="인천광역시 옹진군 대청면 대청2리 산50-1"/>
    <s v="인천광역시 옹진군 대청면 대청로 7번길 31"/>
    <s v="032)836-2600"/>
    <s v="해당없음"/>
  </r>
  <r>
    <n v="972"/>
    <s v="경인청"/>
    <s v="백령소청우체국"/>
    <x v="36"/>
    <s v=""/>
    <x v="1"/>
    <s v="투자국"/>
    <s v="집배센터국"/>
    <s v="해당없음"/>
    <s v="취급"/>
    <s v="취급"/>
    <s v="접적지역"/>
    <n v="3"/>
    <n v="2"/>
    <n v="1"/>
    <n v="1"/>
    <n v="1"/>
    <m/>
    <d v="1979-10-30T00:00:00"/>
    <n v="1999"/>
    <n v="330"/>
    <n v="179.1"/>
    <n v="23106"/>
    <s v="인천광역시 옹진군 대청면 소청리 321번지"/>
    <s v="인천광역시 옹진군 대청면 소청동로 88-40"/>
    <s v="032)836-3400"/>
    <s v="해당없음"/>
  </r>
  <r>
    <n v="973"/>
    <s v="경인청"/>
    <s v="제603군사우체국"/>
    <x v="36"/>
    <s v=""/>
    <x v="1"/>
    <s v="무상임차"/>
    <s v="창구국"/>
    <s v="군사우체국"/>
    <s v="취급"/>
    <s v="미취급"/>
    <s v="접적지역"/>
    <n v="3"/>
    <n v="3"/>
    <m/>
    <n v="1"/>
    <n v="1"/>
    <m/>
    <d v="1977-07-01T00:00:00"/>
    <m/>
    <m/>
    <n v="99"/>
    <n v="23103"/>
    <s v="인천광역시 옹진군 백령면 북포리 407-1"/>
    <s v="인천광역시 옹진군 백령면 당후길 2"/>
    <s v="032)836-0228"/>
    <s v="해당없음"/>
  </r>
  <r>
    <n v="974"/>
    <s v="경인청"/>
    <s v="오산우체국"/>
    <x v="37"/>
    <s v="총괄국"/>
    <x v="3"/>
    <s v="투자국"/>
    <s v="총괄국"/>
    <s v="해당없음"/>
    <s v="취급"/>
    <s v="취급"/>
    <m/>
    <n v="66"/>
    <n v="47"/>
    <n v="19"/>
    <n v="4"/>
    <n v="4"/>
    <m/>
    <d v="1905-06-01T00:00:00"/>
    <n v="1988"/>
    <n v="1620.7"/>
    <n v="1735.66"/>
    <n v="18135"/>
    <s v="경기도 오산시 오산동 870번지"/>
    <s v="경기도 오산시 성호대로 85 (오산동)"/>
    <s v="031)374-2001"/>
    <s v="(증)1991-08-19"/>
  </r>
  <r>
    <n v="975"/>
    <s v="경인청"/>
    <s v="오산원동우체국"/>
    <x v="37"/>
    <s v=""/>
    <x v="1"/>
    <s v="투자국"/>
    <s v="창구국"/>
    <s v="해당없음"/>
    <s v="취급"/>
    <s v="미취급"/>
    <m/>
    <n v="4"/>
    <n v="4"/>
    <m/>
    <n v="2"/>
    <n v="2"/>
    <m/>
    <d v="1996-12-09T00:00:00"/>
    <n v="1996"/>
    <n v="363.6"/>
    <n v="237.7"/>
    <n v="18146"/>
    <s v="경기도 오산시 원동 807-5"/>
    <s v="경기도 오산시 경기대로 95 (원동)"/>
    <s v="031)375-9004"/>
    <s v="해당없음"/>
  </r>
  <r>
    <n v="977"/>
    <s v="경인청"/>
    <s v="오산세교우체국"/>
    <x v="37"/>
    <s v=""/>
    <x v="1"/>
    <s v="투자국"/>
    <s v="창구국"/>
    <s v="해당없음"/>
    <s v="취급"/>
    <s v="미취급"/>
    <m/>
    <n v="4"/>
    <n v="4"/>
    <m/>
    <n v="2"/>
    <n v="2"/>
    <m/>
    <d v="2012-12-24T00:00:00"/>
    <n v="2012"/>
    <n v="1252.5999999999999"/>
    <n v="443.83"/>
    <n v="18108"/>
    <s v="경기도 오산시 금암동 495-1"/>
    <s v="경기도 오산시 문헌공로 37 (금암동)"/>
    <s v="031)374-5790"/>
    <s v="해당없음"/>
  </r>
  <r>
    <n v="980"/>
    <s v="경인청"/>
    <s v="화성우체국"/>
    <x v="38"/>
    <s v="총괄국"/>
    <x v="0"/>
    <s v="투자국"/>
    <s v="총괄국"/>
    <s v="해당없음"/>
    <s v="취급"/>
    <s v="취급"/>
    <m/>
    <n v="102"/>
    <n v="72"/>
    <n v="30"/>
    <n v="4"/>
    <n v="3"/>
    <m/>
    <d v="2009-06-01T00:00:00"/>
    <n v="2009"/>
    <n v="6080.1"/>
    <n v="6778.42"/>
    <n v="18460"/>
    <s v="경기도 화성시 석우동 59-2"/>
    <s v="경기도 화성시 노작로 240(석우동)"/>
    <s v="031)8051-9516"/>
    <s v="해당없음"/>
  </r>
  <r>
    <n v="981"/>
    <s v="경인청"/>
    <s v="경기남양우체국"/>
    <x v="38"/>
    <s v=""/>
    <x v="3"/>
    <s v="투자국"/>
    <s v="집배센터국"/>
    <s v="해당없음"/>
    <s v="취급"/>
    <s v="취급"/>
    <m/>
    <n v="45"/>
    <n v="30"/>
    <n v="15"/>
    <n v="2"/>
    <n v="2"/>
    <n v="1"/>
    <d v="1905-06-12T00:00:00"/>
    <n v="2001"/>
    <n v="1096"/>
    <n v="863.66"/>
    <n v="18258"/>
    <s v="경기도 화성시 남양동 654-1"/>
    <s v="경기도 화성시 남양시장로 53(남양동)"/>
    <s v="031)356-2005"/>
    <s v="해당없음"/>
  </r>
  <r>
    <n v="982"/>
    <s v="경인청"/>
    <s v="동탄우체국"/>
    <x v="38"/>
    <s v=""/>
    <x v="4"/>
    <s v="별정국"/>
    <s v="창구국"/>
    <s v="해당없음"/>
    <s v="취급"/>
    <s v="미취급"/>
    <m/>
    <n v="4"/>
    <n v="4"/>
    <m/>
    <n v="2"/>
    <n v="2"/>
    <n v="1"/>
    <d v="1965-12-10T00:00:00"/>
    <n v="1985"/>
    <n v="259.7"/>
    <n v="220"/>
    <n v="18439"/>
    <s v="경기도 화성시 반송동 152-2"/>
    <s v="경기도 화성시 새강2길 32(반송동)"/>
    <s v="031)376-5600"/>
    <s v="해당없음"/>
  </r>
  <r>
    <n v="983"/>
    <s v="경인청"/>
    <s v="마도우체국"/>
    <x v="38"/>
    <s v=""/>
    <x v="4"/>
    <s v="별정국"/>
    <s v="창구국"/>
    <s v="해당없음"/>
    <s v="취급"/>
    <s v="미취급"/>
    <m/>
    <n v="6"/>
    <n v="6"/>
    <m/>
    <n v="3"/>
    <n v="2"/>
    <n v="1"/>
    <d v="1965-12-05T00:00:00"/>
    <n v="1990"/>
    <n v="351"/>
    <n v="240"/>
    <n v="18537"/>
    <s v="경기도 화성시 마도면 석교리 225-5"/>
    <s v="경기도 화성시 마도면 두곡서길 3"/>
    <s v="031)356-3005"/>
    <s v="해당없음"/>
  </r>
  <r>
    <n v="984"/>
    <s v="경인청"/>
    <s v="매송우체국"/>
    <x v="38"/>
    <s v=""/>
    <x v="4"/>
    <s v="별정국"/>
    <s v="창구국"/>
    <s v="해당없음"/>
    <s v="취급"/>
    <s v="미취급"/>
    <m/>
    <n v="4"/>
    <n v="4"/>
    <m/>
    <n v="2"/>
    <n v="2"/>
    <n v="2"/>
    <d v="1963-12-27T00:00:00"/>
    <n v="2004"/>
    <n v="581"/>
    <n v="130"/>
    <n v="18287"/>
    <s v="경기도 화성시 매송면 어천리 440-4"/>
    <s v="경기도 화성시 매송면 화성로 2223"/>
    <s v="031)292-4490"/>
    <s v="해당없음"/>
  </r>
  <r>
    <n v="985"/>
    <s v="경인청"/>
    <s v="화성향남우체국"/>
    <x v="38"/>
    <s v=""/>
    <x v="3"/>
    <s v="투자국"/>
    <s v="집배센터국"/>
    <s v="해당없음"/>
    <s v="취급"/>
    <s v="취급"/>
    <m/>
    <n v="41"/>
    <n v="28"/>
    <n v="13"/>
    <n v="4"/>
    <n v="2"/>
    <m/>
    <d v="1977-12-20T00:00:00"/>
    <n v="2012"/>
    <n v="2400"/>
    <n v="2289.14"/>
    <n v="18598"/>
    <s v="경기도 화성시 향남읍 행정리 436-8"/>
    <s v="경기도 화성시 향남읍 행정서로3길 53"/>
    <s v="031)353-1007"/>
    <s v="해당없음"/>
  </r>
  <r>
    <n v="986"/>
    <s v="경인청"/>
    <s v="병점우체국"/>
    <x v="38"/>
    <s v=""/>
    <x v="1"/>
    <s v="투자국"/>
    <s v="창구국"/>
    <s v="해당없음"/>
    <s v="취급"/>
    <s v="미취급"/>
    <m/>
    <n v="5"/>
    <n v="5"/>
    <m/>
    <n v="2"/>
    <n v="2"/>
    <n v="1"/>
    <d v="1910-03-01T00:00:00"/>
    <n v="1983"/>
    <n v="932"/>
    <n v="400.92"/>
    <n v="18412"/>
    <s v="경기도 화성시 병점3동 383-1"/>
    <s v="경기도 화성시 떡전골로 98(병점동)"/>
    <s v="031)224-9749"/>
    <s v="해당없음"/>
  </r>
  <r>
    <n v="987"/>
    <s v="경인청"/>
    <s v="봉담우체국"/>
    <x v="38"/>
    <s v=""/>
    <x v="3"/>
    <s v="투자국"/>
    <s v="집배센터국"/>
    <s v="해당없음"/>
    <s v="취급"/>
    <s v="취급"/>
    <m/>
    <n v="34"/>
    <n v="24"/>
    <n v="10"/>
    <n v="3"/>
    <n v="2"/>
    <m/>
    <d v="1965-11-10T00:00:00"/>
    <n v="2009"/>
    <n v="972.3"/>
    <n v="1766.22"/>
    <n v="18301"/>
    <s v="경기도 화성시 봉담읍 동화리 615"/>
    <s v="경기도 화성시 동화새터길 111"/>
    <s v="031)227-4310"/>
    <s v="해당없음"/>
  </r>
  <r>
    <n v="988"/>
    <s v="경인청"/>
    <s v="비봉우체국"/>
    <x v="38"/>
    <s v=""/>
    <x v="1"/>
    <s v="유상임차"/>
    <s v="창구국"/>
    <s v="해당없음"/>
    <s v="취급"/>
    <s v="미취급"/>
    <m/>
    <n v="2"/>
    <n v="2"/>
    <m/>
    <n v="2"/>
    <n v="2"/>
    <m/>
    <d v="1964-10-20T00:00:00"/>
    <n v="1998"/>
    <n v="594"/>
    <n v="311"/>
    <n v="18284"/>
    <s v="경기도 화성시 비봉면 양노리 284-1"/>
    <s v="경기도 화성시 비봉면 비봉로 112"/>
    <s v="031)356-0005"/>
    <s v="해당없음"/>
  </r>
  <r>
    <n v="989"/>
    <s v="경인청"/>
    <s v="사강우체국"/>
    <x v="38"/>
    <s v=""/>
    <x v="1"/>
    <s v="투자국"/>
    <s v="창구국"/>
    <s v="해당없음"/>
    <s v="취급"/>
    <s v="미취급"/>
    <m/>
    <n v="3"/>
    <n v="3"/>
    <m/>
    <n v="2"/>
    <n v="1"/>
    <m/>
    <d v="1937-02-26T00:00:00"/>
    <n v="1979"/>
    <n v="1031"/>
    <n v="278"/>
    <n v="18550"/>
    <s v="경기도 화성시 송산면 봉가리 147-1"/>
    <s v="경기도 화성시 송산면 송산포도로 88"/>
    <s v="031)357-1005"/>
    <s v="해당없음"/>
  </r>
  <r>
    <n v="990"/>
    <s v="경인청"/>
    <s v="서신우체국"/>
    <x v="38"/>
    <s v=""/>
    <x v="4"/>
    <s v="별정국"/>
    <s v="창구국"/>
    <s v="해당없음"/>
    <s v="취급"/>
    <s v="미취급"/>
    <m/>
    <n v="3"/>
    <n v="3"/>
    <m/>
    <n v="1"/>
    <n v="2"/>
    <m/>
    <d v="1962-07-31T00:00:00"/>
    <n v="2004"/>
    <n v="1269"/>
    <n v="138"/>
    <n v="18555"/>
    <s v="경기도 화성시 서신면 매화리 342"/>
    <s v="경기도 화성시 서신면 매화3길 5-1"/>
    <s v="031)357-3000"/>
    <s v="해당없음"/>
  </r>
  <r>
    <n v="991"/>
    <s v="경인청"/>
    <s v="양감우체국"/>
    <x v="38"/>
    <s v=""/>
    <x v="4"/>
    <s v="별정국"/>
    <s v="창구국"/>
    <s v="해당없음"/>
    <s v="취급"/>
    <s v="미취급"/>
    <m/>
    <n v="4"/>
    <n v="4"/>
    <m/>
    <n v="1"/>
    <n v="2"/>
    <n v="1"/>
    <d v="1965-12-20T00:00:00"/>
    <n v="1998"/>
    <n v="667"/>
    <n v="227"/>
    <n v="18633"/>
    <s v="경기도 화성시 양감면 신왕리 643-6"/>
    <s v="경기도 화성시 양감면 은행나무로 278"/>
    <s v="031)352-1016"/>
    <s v="해당없음"/>
  </r>
  <r>
    <n v="993"/>
    <s v="경인청"/>
    <s v="장안우체국"/>
    <x v="38"/>
    <s v=""/>
    <x v="4"/>
    <s v="별정국"/>
    <s v="창구국"/>
    <s v="해당없음"/>
    <s v="취급"/>
    <s v="미취급"/>
    <m/>
    <n v="2"/>
    <n v="2"/>
    <m/>
    <n v="1"/>
    <n v="1"/>
    <n v="1"/>
    <d v="1966-09-26T00:00:00"/>
    <n v="1999"/>
    <n v="339"/>
    <n v="193"/>
    <n v="18585"/>
    <s v="경기도 화성시 장안면 사곡리 186-7"/>
    <s v="경기도 화성시 장안면 기아자동차로748"/>
    <s v="031)351-2201"/>
    <s v="해당없음"/>
  </r>
  <r>
    <n v="994"/>
    <s v="경인청"/>
    <s v="정남우체국"/>
    <x v="38"/>
    <s v=""/>
    <x v="4"/>
    <s v="별정국"/>
    <s v="창구국"/>
    <s v="해당없음"/>
    <s v="취급"/>
    <s v="미취급"/>
    <m/>
    <n v="5"/>
    <n v="5"/>
    <m/>
    <n v="3"/>
    <n v="2"/>
    <m/>
    <d v="1964-10-01T00:00:00"/>
    <n v="1983"/>
    <n v="137"/>
    <n v="220"/>
    <n v="18517"/>
    <s v="경기도 화성시 정남면 발산리 403-10"/>
    <s v="경기도 화성시 정남면 신백길 195"/>
    <s v="031)352-1511"/>
    <s v="해당없음"/>
  </r>
  <r>
    <n v="997"/>
    <s v="경인청"/>
    <s v="조암우체국"/>
    <x v="38"/>
    <s v=""/>
    <x v="1"/>
    <s v="유상임차"/>
    <s v="집배센터국"/>
    <s v="해당없음"/>
    <s v="취급"/>
    <s v="취급"/>
    <m/>
    <n v="20"/>
    <n v="14"/>
    <n v="6"/>
    <n v="2"/>
    <n v="2"/>
    <m/>
    <d v="1936-02-06T00:00:00"/>
    <n v="1983"/>
    <n v="559"/>
    <n v="382"/>
    <n v="18584"/>
    <s v="경기도 화성시 우정면 어은리 368"/>
    <s v="경기도 화성시 장안면 3.1만세로 130"/>
    <s v="031)358-5004"/>
    <s v="해당없음"/>
  </r>
  <r>
    <n v="998"/>
    <s v="경인청"/>
    <s v="팔탄우체국"/>
    <x v="38"/>
    <s v=""/>
    <x v="4"/>
    <s v="별정국"/>
    <s v="창구국"/>
    <s v="해당없음"/>
    <s v="취급"/>
    <s v="미취급"/>
    <m/>
    <n v="5"/>
    <n v="5"/>
    <m/>
    <n v="2"/>
    <n v="1"/>
    <n v="1"/>
    <d v="1965-11-10T00:00:00"/>
    <n v="1992"/>
    <n v="396"/>
    <n v="223"/>
    <n v="18527"/>
    <s v="경기도 화성시 팔탄면 구장리 529-16"/>
    <s v="경기도 화성시 팔탄면 서촌길 13-1"/>
    <s v="031)353-3105"/>
    <s v="해당없음"/>
  </r>
  <r>
    <n v="999"/>
    <s v="경인청"/>
    <s v="화성동탄3동우체국"/>
    <x v="38"/>
    <s v=""/>
    <x v="1"/>
    <s v="투자국"/>
    <s v="창구국"/>
    <s v="해당없음"/>
    <s v="취급"/>
    <s v="미취급"/>
    <m/>
    <n v="4"/>
    <n v="4"/>
    <m/>
    <n v="3"/>
    <n v="2"/>
    <m/>
    <d v="2010-12-20T00:00:00"/>
    <n v="2010"/>
    <n v="1000"/>
    <n v="238"/>
    <n v="18431"/>
    <s v="경기도 화성시 능동 1120"/>
    <s v="경기도 화성시 동탄숲속로 69-39(능동)"/>
    <s v="031)613-6535"/>
    <s v="해당없음"/>
  </r>
  <r>
    <n v="1000"/>
    <s v="경인청"/>
    <s v="하남우체국"/>
    <x v="39"/>
    <s v="총괄국"/>
    <x v="3"/>
    <s v="투자국"/>
    <s v="총괄국"/>
    <s v="해당없음"/>
    <s v="취급"/>
    <s v="취급"/>
    <m/>
    <n v="82"/>
    <n v="56"/>
    <n v="26"/>
    <n v="3"/>
    <n v="3"/>
    <n v="1"/>
    <d v="1939-03-26T00:00:00"/>
    <n v="1978"/>
    <n v="2945"/>
    <n v="1798.63"/>
    <n v="12975"/>
    <s v="경기도 하남시 덕풍2동 378-2"/>
    <s v="경기도 하남시 신장로 165 (덕풍2동)"/>
    <s v="031)792-2007"/>
    <s v="(증)2002-01-14"/>
  </r>
  <r>
    <n v="1001"/>
    <s v="경인청"/>
    <s v="하남창우동우체국"/>
    <x v="39"/>
    <s v=""/>
    <x v="1"/>
    <s v="투자국"/>
    <s v="창구국"/>
    <s v="해당없음"/>
    <s v="취급"/>
    <s v="미취급"/>
    <m/>
    <n v="5"/>
    <n v="5"/>
    <m/>
    <n v="3"/>
    <n v="2"/>
    <m/>
    <d v="1994-11-17T00:00:00"/>
    <n v="1994"/>
    <n v="638.70000000000005"/>
    <n v="304.17"/>
    <n v="12954"/>
    <s v="경기도 하남시 창우동 520-1"/>
    <s v="경기도 하남시 대청로80(창우동)"/>
    <s v="031)791-2006"/>
    <s v="해당없음"/>
  </r>
  <r>
    <n v="1002"/>
    <s v="경인청"/>
    <s v="하남감북동우체국"/>
    <x v="39"/>
    <s v=""/>
    <x v="4"/>
    <s v="별정국"/>
    <s v="창구국"/>
    <s v="해당없음"/>
    <s v="취급"/>
    <s v="미취급"/>
    <m/>
    <n v="4"/>
    <n v="4"/>
    <m/>
    <n v="2"/>
    <n v="2"/>
    <m/>
    <d v="1966-08-30T00:00:00"/>
    <m/>
    <n v="266"/>
    <n v="401.6"/>
    <n v="12990"/>
    <s v="경기도 하남시 감일동 14-2"/>
    <s v="경기도 하남시 감북로 26(감일동)"/>
    <s v="02-485-0205"/>
    <s v="해당없음"/>
  </r>
  <r>
    <n v="1004"/>
    <s v="경인청"/>
    <s v="용인수지우체국"/>
    <x v="40"/>
    <s v="총괄국"/>
    <x v="0"/>
    <s v="투자국"/>
    <s v="총괄국"/>
    <s v="해당없음"/>
    <s v="취급"/>
    <s v="취급"/>
    <m/>
    <n v="228"/>
    <n v="110"/>
    <n v="118"/>
    <n v="5"/>
    <n v="6"/>
    <n v="2"/>
    <d v="2001-12-03T00:00:00"/>
    <n v="2001"/>
    <n v="3327.5"/>
    <n v="3962.58"/>
    <n v="16841"/>
    <s v="경기도 용인시 수지구 풍덕천2동 1084"/>
    <s v="경기도 용인시 수지구 문정로 3 (풍덕천2동)"/>
    <s v="031)270-0511"/>
    <s v="(증)2009-09-14"/>
  </r>
  <r>
    <n v="1005"/>
    <s v="경인청"/>
    <s v="신갈우체국"/>
    <x v="40"/>
    <s v=""/>
    <x v="1"/>
    <s v="투자국"/>
    <s v="창구국"/>
    <s v="해당없음"/>
    <s v="취급"/>
    <s v="미취급"/>
    <m/>
    <n v="10"/>
    <n v="6"/>
    <n v="4"/>
    <n v="3"/>
    <n v="3"/>
    <n v="1"/>
    <d v="1926-04-01T00:00:00"/>
    <n v="2009"/>
    <n v="439.3"/>
    <n v="2418.36"/>
    <n v="17064"/>
    <s v="경기도 용인시 기흥구 신갈동 62-1"/>
    <s v="경기도 용인시 기흥구 신갈로58번길 16-1 (신갈동) "/>
    <s v="031)283-2001"/>
    <s v="해당없음"/>
  </r>
  <r>
    <n v="1006"/>
    <s v="경인청"/>
    <s v="용인죽전1동우체국"/>
    <x v="40"/>
    <s v=""/>
    <x v="1"/>
    <s v="투자국"/>
    <s v="창구국"/>
    <s v="해당없음"/>
    <s v="취급"/>
    <s v="미취급"/>
    <m/>
    <n v="6"/>
    <n v="5"/>
    <n v="1"/>
    <n v="2"/>
    <n v="2"/>
    <n v="2"/>
    <d v="2005-01-01T00:00:00"/>
    <n v="2004"/>
    <n v="767.4"/>
    <n v="752.86"/>
    <n v="16879"/>
    <s v="경기도 용인시 수지구 죽전1동 1375-3"/>
    <s v="경기도 용인시 수지구 죽전로 250 (죽전1동)"/>
    <s v="031)276-0367"/>
    <s v="(증)2007-01-30"/>
  </r>
  <r>
    <n v="1007"/>
    <s v="경인청"/>
    <s v="용인보정동우체국"/>
    <x v="40"/>
    <s v=""/>
    <x v="1"/>
    <s v="투자국"/>
    <s v="창구국"/>
    <s v="해당없음"/>
    <s v="취급"/>
    <s v="미취급"/>
    <m/>
    <n v="4"/>
    <n v="4"/>
    <m/>
    <n v="3"/>
    <n v="2"/>
    <n v="0"/>
    <d v="2011-12-12T00:00:00"/>
    <n v="2011"/>
    <n v="479.2"/>
    <n v="385.62"/>
    <n v="16900"/>
    <s v="경기도 용인시 기흥구 보정동 1255-2"/>
    <s v="경기도 용인시 기흥구 죽현로 47 (보정동)"/>
    <s v="031)889-4423"/>
    <s v="해당없음"/>
  </r>
  <r>
    <n v="1010"/>
    <s v="경인청"/>
    <s v="용인구성우체국"/>
    <x v="40"/>
    <s v=""/>
    <x v="4"/>
    <s v="별정국"/>
    <s v="창구국"/>
    <s v="해당없음"/>
    <s v="취급"/>
    <s v="미취급"/>
    <m/>
    <n v="6"/>
    <n v="6"/>
    <m/>
    <n v="3"/>
    <n v="2"/>
    <n v="1"/>
    <d v="1966-12-15T00:00:00"/>
    <m/>
    <n v="169"/>
    <n v="169"/>
    <n v="16917"/>
    <s v="경기도 용인시 기흥구 마북동 317-4"/>
    <s v="경기도 용인시 기흥구 마북로 39 (마북동) "/>
    <s v="031)283-2105"/>
    <s v="해당없음"/>
  </r>
  <r>
    <n v="1011"/>
    <s v="경인청"/>
    <s v="용인동천동우체국"/>
    <x v="40"/>
    <s v=""/>
    <x v="4"/>
    <s v="별정국"/>
    <s v="창구국"/>
    <s v="해당없음"/>
    <s v="취급"/>
    <s v="미취급"/>
    <m/>
    <n v="4"/>
    <n v="4"/>
    <m/>
    <n v="3"/>
    <n v="2"/>
    <n v="0"/>
    <d v="1963-08-15T00:00:00"/>
    <m/>
    <n v="860"/>
    <n v="214.8"/>
    <n v="16824"/>
    <s v="경기도 용인시 수지구 동천동 403"/>
    <s v="경기도 용인시 수지구 고기로45번길 62 (동천동) "/>
    <s v="031)262-0002"/>
    <s v="해당없음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2" cacheId="0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 rowHeaderCaption="총괄국명" colHeaderCaption="관서급별">
  <location ref="A1:H44" firstHeaderRow="1" firstDataRow="2" firstDataCol="1"/>
  <pivotFields count="27">
    <pivotField showAll="0"/>
    <pivotField showAll="0"/>
    <pivotField dataField="1" showAll="0"/>
    <pivotField axis="axisRow" showAll="0">
      <items count="42">
        <item x="26"/>
        <item x="24"/>
        <item x="28"/>
        <item x="17"/>
        <item x="16"/>
        <item x="34"/>
        <item x="19"/>
        <item x="10"/>
        <item x="25"/>
        <item x="18"/>
        <item x="4"/>
        <item x="33"/>
        <item x="8"/>
        <item x="36"/>
        <item x="14"/>
        <item x="2"/>
        <item x="9"/>
        <item x="1"/>
        <item x="13"/>
        <item x="12"/>
        <item x="7"/>
        <item x="20"/>
        <item x="15"/>
        <item x="32"/>
        <item x="11"/>
        <item x="27"/>
        <item x="31"/>
        <item x="35"/>
        <item x="37"/>
        <item x="40"/>
        <item x="29"/>
        <item x="6"/>
        <item x="30"/>
        <item x="3"/>
        <item x="5"/>
        <item x="0"/>
        <item x="23"/>
        <item x="21"/>
        <item x="22"/>
        <item x="39"/>
        <item x="38"/>
        <item t="default"/>
      </items>
    </pivotField>
    <pivotField showAll="0"/>
    <pivotField axis="axisCol" showAll="0">
      <items count="7">
        <item x="0"/>
        <item x="3"/>
        <item x="1"/>
        <item x="2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80" showAll="0"/>
    <pivotField showAll="0"/>
    <pivotField showAll="0"/>
    <pivotField showAll="0"/>
    <pivotField showAll="0"/>
    <pivotField showAll="0"/>
  </pivotFields>
  <rowFields count="1">
    <field x="3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Fields count="1">
    <field x="5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관서수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opLeftCell="A10" workbookViewId="0">
      <selection activeCell="H45" sqref="H45"/>
    </sheetView>
  </sheetViews>
  <sheetFormatPr defaultRowHeight="12"/>
  <cols>
    <col min="1" max="1" width="15.5" style="2" customWidth="1"/>
    <col min="2" max="3" width="9" style="2"/>
    <col min="4" max="4" width="11.5" style="2" customWidth="1"/>
    <col min="5" max="5" width="9.5" style="2" bestFit="1" customWidth="1"/>
    <col min="6" max="6" width="13.375" style="2" customWidth="1"/>
    <col min="7" max="7" width="10.5" style="2" bestFit="1" customWidth="1"/>
    <col min="8" max="8" width="10.75" style="2" bestFit="1" customWidth="1"/>
    <col min="9" max="262" width="9" style="2"/>
    <col min="263" max="263" width="10.5" style="2" bestFit="1" customWidth="1"/>
    <col min="264" max="264" width="10.75" style="2" bestFit="1" customWidth="1"/>
    <col min="265" max="518" width="9" style="2"/>
    <col min="519" max="519" width="10.5" style="2" bestFit="1" customWidth="1"/>
    <col min="520" max="520" width="10.75" style="2" bestFit="1" customWidth="1"/>
    <col min="521" max="774" width="9" style="2"/>
    <col min="775" max="775" width="10.5" style="2" bestFit="1" customWidth="1"/>
    <col min="776" max="776" width="10.75" style="2" bestFit="1" customWidth="1"/>
    <col min="777" max="1030" width="9" style="2"/>
    <col min="1031" max="1031" width="10.5" style="2" bestFit="1" customWidth="1"/>
    <col min="1032" max="1032" width="10.75" style="2" bestFit="1" customWidth="1"/>
    <col min="1033" max="1286" width="9" style="2"/>
    <col min="1287" max="1287" width="10.5" style="2" bestFit="1" customWidth="1"/>
    <col min="1288" max="1288" width="10.75" style="2" bestFit="1" customWidth="1"/>
    <col min="1289" max="1542" width="9" style="2"/>
    <col min="1543" max="1543" width="10.5" style="2" bestFit="1" customWidth="1"/>
    <col min="1544" max="1544" width="10.75" style="2" bestFit="1" customWidth="1"/>
    <col min="1545" max="1798" width="9" style="2"/>
    <col min="1799" max="1799" width="10.5" style="2" bestFit="1" customWidth="1"/>
    <col min="1800" max="1800" width="10.75" style="2" bestFit="1" customWidth="1"/>
    <col min="1801" max="2054" width="9" style="2"/>
    <col min="2055" max="2055" width="10.5" style="2" bestFit="1" customWidth="1"/>
    <col min="2056" max="2056" width="10.75" style="2" bestFit="1" customWidth="1"/>
    <col min="2057" max="2310" width="9" style="2"/>
    <col min="2311" max="2311" width="10.5" style="2" bestFit="1" customWidth="1"/>
    <col min="2312" max="2312" width="10.75" style="2" bestFit="1" customWidth="1"/>
    <col min="2313" max="2566" width="9" style="2"/>
    <col min="2567" max="2567" width="10.5" style="2" bestFit="1" customWidth="1"/>
    <col min="2568" max="2568" width="10.75" style="2" bestFit="1" customWidth="1"/>
    <col min="2569" max="2822" width="9" style="2"/>
    <col min="2823" max="2823" width="10.5" style="2" bestFit="1" customWidth="1"/>
    <col min="2824" max="2824" width="10.75" style="2" bestFit="1" customWidth="1"/>
    <col min="2825" max="3078" width="9" style="2"/>
    <col min="3079" max="3079" width="10.5" style="2" bestFit="1" customWidth="1"/>
    <col min="3080" max="3080" width="10.75" style="2" bestFit="1" customWidth="1"/>
    <col min="3081" max="3334" width="9" style="2"/>
    <col min="3335" max="3335" width="10.5" style="2" bestFit="1" customWidth="1"/>
    <col min="3336" max="3336" width="10.75" style="2" bestFit="1" customWidth="1"/>
    <col min="3337" max="3590" width="9" style="2"/>
    <col min="3591" max="3591" width="10.5" style="2" bestFit="1" customWidth="1"/>
    <col min="3592" max="3592" width="10.75" style="2" bestFit="1" customWidth="1"/>
    <col min="3593" max="3846" width="9" style="2"/>
    <col min="3847" max="3847" width="10.5" style="2" bestFit="1" customWidth="1"/>
    <col min="3848" max="3848" width="10.75" style="2" bestFit="1" customWidth="1"/>
    <col min="3849" max="4102" width="9" style="2"/>
    <col min="4103" max="4103" width="10.5" style="2" bestFit="1" customWidth="1"/>
    <col min="4104" max="4104" width="10.75" style="2" bestFit="1" customWidth="1"/>
    <col min="4105" max="4358" width="9" style="2"/>
    <col min="4359" max="4359" width="10.5" style="2" bestFit="1" customWidth="1"/>
    <col min="4360" max="4360" width="10.75" style="2" bestFit="1" customWidth="1"/>
    <col min="4361" max="4614" width="9" style="2"/>
    <col min="4615" max="4615" width="10.5" style="2" bestFit="1" customWidth="1"/>
    <col min="4616" max="4616" width="10.75" style="2" bestFit="1" customWidth="1"/>
    <col min="4617" max="4870" width="9" style="2"/>
    <col min="4871" max="4871" width="10.5" style="2" bestFit="1" customWidth="1"/>
    <col min="4872" max="4872" width="10.75" style="2" bestFit="1" customWidth="1"/>
    <col min="4873" max="5126" width="9" style="2"/>
    <col min="5127" max="5127" width="10.5" style="2" bestFit="1" customWidth="1"/>
    <col min="5128" max="5128" width="10.75" style="2" bestFit="1" customWidth="1"/>
    <col min="5129" max="5382" width="9" style="2"/>
    <col min="5383" max="5383" width="10.5" style="2" bestFit="1" customWidth="1"/>
    <col min="5384" max="5384" width="10.75" style="2" bestFit="1" customWidth="1"/>
    <col min="5385" max="5638" width="9" style="2"/>
    <col min="5639" max="5639" width="10.5" style="2" bestFit="1" customWidth="1"/>
    <col min="5640" max="5640" width="10.75" style="2" bestFit="1" customWidth="1"/>
    <col min="5641" max="5894" width="9" style="2"/>
    <col min="5895" max="5895" width="10.5" style="2" bestFit="1" customWidth="1"/>
    <col min="5896" max="5896" width="10.75" style="2" bestFit="1" customWidth="1"/>
    <col min="5897" max="6150" width="9" style="2"/>
    <col min="6151" max="6151" width="10.5" style="2" bestFit="1" customWidth="1"/>
    <col min="6152" max="6152" width="10.75" style="2" bestFit="1" customWidth="1"/>
    <col min="6153" max="6406" width="9" style="2"/>
    <col min="6407" max="6407" width="10.5" style="2" bestFit="1" customWidth="1"/>
    <col min="6408" max="6408" width="10.75" style="2" bestFit="1" customWidth="1"/>
    <col min="6409" max="6662" width="9" style="2"/>
    <col min="6663" max="6663" width="10.5" style="2" bestFit="1" customWidth="1"/>
    <col min="6664" max="6664" width="10.75" style="2" bestFit="1" customWidth="1"/>
    <col min="6665" max="6918" width="9" style="2"/>
    <col min="6919" max="6919" width="10.5" style="2" bestFit="1" customWidth="1"/>
    <col min="6920" max="6920" width="10.75" style="2" bestFit="1" customWidth="1"/>
    <col min="6921" max="7174" width="9" style="2"/>
    <col min="7175" max="7175" width="10.5" style="2" bestFit="1" customWidth="1"/>
    <col min="7176" max="7176" width="10.75" style="2" bestFit="1" customWidth="1"/>
    <col min="7177" max="7430" width="9" style="2"/>
    <col min="7431" max="7431" width="10.5" style="2" bestFit="1" customWidth="1"/>
    <col min="7432" max="7432" width="10.75" style="2" bestFit="1" customWidth="1"/>
    <col min="7433" max="7686" width="9" style="2"/>
    <col min="7687" max="7687" width="10.5" style="2" bestFit="1" customWidth="1"/>
    <col min="7688" max="7688" width="10.75" style="2" bestFit="1" customWidth="1"/>
    <col min="7689" max="7942" width="9" style="2"/>
    <col min="7943" max="7943" width="10.5" style="2" bestFit="1" customWidth="1"/>
    <col min="7944" max="7944" width="10.75" style="2" bestFit="1" customWidth="1"/>
    <col min="7945" max="8198" width="9" style="2"/>
    <col min="8199" max="8199" width="10.5" style="2" bestFit="1" customWidth="1"/>
    <col min="8200" max="8200" width="10.75" style="2" bestFit="1" customWidth="1"/>
    <col min="8201" max="8454" width="9" style="2"/>
    <col min="8455" max="8455" width="10.5" style="2" bestFit="1" customWidth="1"/>
    <col min="8456" max="8456" width="10.75" style="2" bestFit="1" customWidth="1"/>
    <col min="8457" max="8710" width="9" style="2"/>
    <col min="8711" max="8711" width="10.5" style="2" bestFit="1" customWidth="1"/>
    <col min="8712" max="8712" width="10.75" style="2" bestFit="1" customWidth="1"/>
    <col min="8713" max="8966" width="9" style="2"/>
    <col min="8967" max="8967" width="10.5" style="2" bestFit="1" customWidth="1"/>
    <col min="8968" max="8968" width="10.75" style="2" bestFit="1" customWidth="1"/>
    <col min="8969" max="9222" width="9" style="2"/>
    <col min="9223" max="9223" width="10.5" style="2" bestFit="1" customWidth="1"/>
    <col min="9224" max="9224" width="10.75" style="2" bestFit="1" customWidth="1"/>
    <col min="9225" max="9478" width="9" style="2"/>
    <col min="9479" max="9479" width="10.5" style="2" bestFit="1" customWidth="1"/>
    <col min="9480" max="9480" width="10.75" style="2" bestFit="1" customWidth="1"/>
    <col min="9481" max="9734" width="9" style="2"/>
    <col min="9735" max="9735" width="10.5" style="2" bestFit="1" customWidth="1"/>
    <col min="9736" max="9736" width="10.75" style="2" bestFit="1" customWidth="1"/>
    <col min="9737" max="9990" width="9" style="2"/>
    <col min="9991" max="9991" width="10.5" style="2" bestFit="1" customWidth="1"/>
    <col min="9992" max="9992" width="10.75" style="2" bestFit="1" customWidth="1"/>
    <col min="9993" max="10246" width="9" style="2"/>
    <col min="10247" max="10247" width="10.5" style="2" bestFit="1" customWidth="1"/>
    <col min="10248" max="10248" width="10.75" style="2" bestFit="1" customWidth="1"/>
    <col min="10249" max="10502" width="9" style="2"/>
    <col min="10503" max="10503" width="10.5" style="2" bestFit="1" customWidth="1"/>
    <col min="10504" max="10504" width="10.75" style="2" bestFit="1" customWidth="1"/>
    <col min="10505" max="10758" width="9" style="2"/>
    <col min="10759" max="10759" width="10.5" style="2" bestFit="1" customWidth="1"/>
    <col min="10760" max="10760" width="10.75" style="2" bestFit="1" customWidth="1"/>
    <col min="10761" max="11014" width="9" style="2"/>
    <col min="11015" max="11015" width="10.5" style="2" bestFit="1" customWidth="1"/>
    <col min="11016" max="11016" width="10.75" style="2" bestFit="1" customWidth="1"/>
    <col min="11017" max="11270" width="9" style="2"/>
    <col min="11271" max="11271" width="10.5" style="2" bestFit="1" customWidth="1"/>
    <col min="11272" max="11272" width="10.75" style="2" bestFit="1" customWidth="1"/>
    <col min="11273" max="11526" width="9" style="2"/>
    <col min="11527" max="11527" width="10.5" style="2" bestFit="1" customWidth="1"/>
    <col min="11528" max="11528" width="10.75" style="2" bestFit="1" customWidth="1"/>
    <col min="11529" max="11782" width="9" style="2"/>
    <col min="11783" max="11783" width="10.5" style="2" bestFit="1" customWidth="1"/>
    <col min="11784" max="11784" width="10.75" style="2" bestFit="1" customWidth="1"/>
    <col min="11785" max="12038" width="9" style="2"/>
    <col min="12039" max="12039" width="10.5" style="2" bestFit="1" customWidth="1"/>
    <col min="12040" max="12040" width="10.75" style="2" bestFit="1" customWidth="1"/>
    <col min="12041" max="12294" width="9" style="2"/>
    <col min="12295" max="12295" width="10.5" style="2" bestFit="1" customWidth="1"/>
    <col min="12296" max="12296" width="10.75" style="2" bestFit="1" customWidth="1"/>
    <col min="12297" max="12550" width="9" style="2"/>
    <col min="12551" max="12551" width="10.5" style="2" bestFit="1" customWidth="1"/>
    <col min="12552" max="12552" width="10.75" style="2" bestFit="1" customWidth="1"/>
    <col min="12553" max="12806" width="9" style="2"/>
    <col min="12807" max="12807" width="10.5" style="2" bestFit="1" customWidth="1"/>
    <col min="12808" max="12808" width="10.75" style="2" bestFit="1" customWidth="1"/>
    <col min="12809" max="13062" width="9" style="2"/>
    <col min="13063" max="13063" width="10.5" style="2" bestFit="1" customWidth="1"/>
    <col min="13064" max="13064" width="10.75" style="2" bestFit="1" customWidth="1"/>
    <col min="13065" max="13318" width="9" style="2"/>
    <col min="13319" max="13319" width="10.5" style="2" bestFit="1" customWidth="1"/>
    <col min="13320" max="13320" width="10.75" style="2" bestFit="1" customWidth="1"/>
    <col min="13321" max="13574" width="9" style="2"/>
    <col min="13575" max="13575" width="10.5" style="2" bestFit="1" customWidth="1"/>
    <col min="13576" max="13576" width="10.75" style="2" bestFit="1" customWidth="1"/>
    <col min="13577" max="13830" width="9" style="2"/>
    <col min="13831" max="13831" width="10.5" style="2" bestFit="1" customWidth="1"/>
    <col min="13832" max="13832" width="10.75" style="2" bestFit="1" customWidth="1"/>
    <col min="13833" max="14086" width="9" style="2"/>
    <col min="14087" max="14087" width="10.5" style="2" bestFit="1" customWidth="1"/>
    <col min="14088" max="14088" width="10.75" style="2" bestFit="1" customWidth="1"/>
    <col min="14089" max="14342" width="9" style="2"/>
    <col min="14343" max="14343" width="10.5" style="2" bestFit="1" customWidth="1"/>
    <col min="14344" max="14344" width="10.75" style="2" bestFit="1" customWidth="1"/>
    <col min="14345" max="14598" width="9" style="2"/>
    <col min="14599" max="14599" width="10.5" style="2" bestFit="1" customWidth="1"/>
    <col min="14600" max="14600" width="10.75" style="2" bestFit="1" customWidth="1"/>
    <col min="14601" max="14854" width="9" style="2"/>
    <col min="14855" max="14855" width="10.5" style="2" bestFit="1" customWidth="1"/>
    <col min="14856" max="14856" width="10.75" style="2" bestFit="1" customWidth="1"/>
    <col min="14857" max="15110" width="9" style="2"/>
    <col min="15111" max="15111" width="10.5" style="2" bestFit="1" customWidth="1"/>
    <col min="15112" max="15112" width="10.75" style="2" bestFit="1" customWidth="1"/>
    <col min="15113" max="15366" width="9" style="2"/>
    <col min="15367" max="15367" width="10.5" style="2" bestFit="1" customWidth="1"/>
    <col min="15368" max="15368" width="10.75" style="2" bestFit="1" customWidth="1"/>
    <col min="15369" max="15622" width="9" style="2"/>
    <col min="15623" max="15623" width="10.5" style="2" bestFit="1" customWidth="1"/>
    <col min="15624" max="15624" width="10.75" style="2" bestFit="1" customWidth="1"/>
    <col min="15625" max="15878" width="9" style="2"/>
    <col min="15879" max="15879" width="10.5" style="2" bestFit="1" customWidth="1"/>
    <col min="15880" max="15880" width="10.75" style="2" bestFit="1" customWidth="1"/>
    <col min="15881" max="16134" width="9" style="2"/>
    <col min="16135" max="16135" width="10.5" style="2" bestFit="1" customWidth="1"/>
    <col min="16136" max="16136" width="10.75" style="2" bestFit="1" customWidth="1"/>
    <col min="16137" max="16384" width="9" style="2"/>
  </cols>
  <sheetData>
    <row r="1" spans="1:8" ht="17.25">
      <c r="A1" s="306" t="s">
        <v>1891</v>
      </c>
      <c r="B1" s="272"/>
      <c r="C1" s="272"/>
      <c r="D1" s="272"/>
      <c r="E1" s="272"/>
      <c r="F1" s="272"/>
      <c r="G1" s="272"/>
      <c r="H1" s="272"/>
    </row>
    <row r="2" spans="1:8" ht="12.75">
      <c r="A2" s="307" t="s">
        <v>90</v>
      </c>
      <c r="B2" s="308" t="s">
        <v>1892</v>
      </c>
      <c r="C2" s="307" t="s">
        <v>91</v>
      </c>
      <c r="D2" s="308" t="s">
        <v>1914</v>
      </c>
      <c r="E2" s="307" t="s">
        <v>1847</v>
      </c>
      <c r="F2" s="308" t="s">
        <v>1893</v>
      </c>
      <c r="G2" s="292" t="s">
        <v>1915</v>
      </c>
      <c r="H2" s="309" t="s">
        <v>1916</v>
      </c>
    </row>
    <row r="3" spans="1:8">
      <c r="A3" s="277" t="s">
        <v>94</v>
      </c>
      <c r="B3" s="277" t="s">
        <v>80</v>
      </c>
      <c r="C3" s="277" t="s">
        <v>47</v>
      </c>
      <c r="D3" s="277" t="s">
        <v>48</v>
      </c>
      <c r="E3" s="277" t="s">
        <v>1848</v>
      </c>
      <c r="F3" s="310" t="s">
        <v>1849</v>
      </c>
      <c r="G3" s="288">
        <v>28569323</v>
      </c>
      <c r="H3" s="283">
        <v>22196387</v>
      </c>
    </row>
    <row r="4" spans="1:8">
      <c r="A4" s="277" t="s">
        <v>94</v>
      </c>
      <c r="B4" s="277" t="s">
        <v>80</v>
      </c>
      <c r="C4" s="277" t="s">
        <v>47</v>
      </c>
      <c r="D4" s="277" t="s">
        <v>48</v>
      </c>
      <c r="E4" s="277" t="s">
        <v>1850</v>
      </c>
      <c r="F4" s="311" t="s">
        <v>1851</v>
      </c>
      <c r="G4" s="288">
        <v>25560540</v>
      </c>
      <c r="H4" s="283">
        <v>24451524</v>
      </c>
    </row>
    <row r="5" spans="1:8">
      <c r="A5" s="277" t="s">
        <v>94</v>
      </c>
      <c r="B5" s="277" t="s">
        <v>80</v>
      </c>
      <c r="C5" s="277" t="s">
        <v>47</v>
      </c>
      <c r="D5" s="277" t="s">
        <v>48</v>
      </c>
      <c r="E5" s="277" t="s">
        <v>1852</v>
      </c>
      <c r="F5" s="311" t="s">
        <v>1853</v>
      </c>
      <c r="G5" s="288">
        <v>59997785</v>
      </c>
      <c r="H5" s="283">
        <v>65279157</v>
      </c>
    </row>
    <row r="6" spans="1:8">
      <c r="A6" s="277" t="s">
        <v>94</v>
      </c>
      <c r="B6" s="277" t="s">
        <v>80</v>
      </c>
      <c r="C6" s="277" t="s">
        <v>47</v>
      </c>
      <c r="D6" s="277" t="s">
        <v>48</v>
      </c>
      <c r="E6" s="277" t="s">
        <v>1854</v>
      </c>
      <c r="F6" s="311" t="s">
        <v>1855</v>
      </c>
      <c r="G6" s="288">
        <v>7094933</v>
      </c>
      <c r="H6" s="283">
        <v>17803811</v>
      </c>
    </row>
    <row r="7" spans="1:8">
      <c r="A7" s="312"/>
      <c r="B7" s="313"/>
      <c r="C7" s="313"/>
      <c r="D7" s="313"/>
      <c r="E7" s="313"/>
      <c r="F7" s="314" t="s">
        <v>1894</v>
      </c>
      <c r="G7" s="315">
        <v>24918006</v>
      </c>
      <c r="H7" s="316">
        <v>16349265</v>
      </c>
    </row>
    <row r="8" spans="1:8" ht="13.5">
      <c r="A8" s="317" t="s">
        <v>1895</v>
      </c>
      <c r="B8" s="272"/>
      <c r="C8" s="272"/>
      <c r="D8" s="272"/>
      <c r="E8" s="272"/>
      <c r="F8" s="272"/>
      <c r="G8" s="318">
        <f>SUM(G3:G7)</f>
        <v>146140587</v>
      </c>
      <c r="H8" s="318">
        <f>SUM(H3:H7)</f>
        <v>146080144</v>
      </c>
    </row>
    <row r="9" spans="1:8" ht="13.5">
      <c r="A9" s="272"/>
      <c r="B9" s="272"/>
      <c r="C9" s="272"/>
      <c r="D9" s="272"/>
      <c r="E9" s="272"/>
      <c r="F9" s="272"/>
      <c r="G9" s="272"/>
      <c r="H9" s="272"/>
    </row>
    <row r="10" spans="1:8" ht="13.5">
      <c r="A10" s="272"/>
      <c r="B10" s="272"/>
      <c r="C10" s="272"/>
      <c r="D10" s="272"/>
      <c r="E10" s="272"/>
      <c r="F10" s="272"/>
      <c r="G10" s="272"/>
      <c r="H10" s="272"/>
    </row>
    <row r="11" spans="1:8" ht="17.25" customHeight="1">
      <c r="A11" s="314" t="s">
        <v>1896</v>
      </c>
      <c r="B11" s="272"/>
      <c r="C11" s="272"/>
      <c r="D11" s="272"/>
      <c r="E11" s="272"/>
      <c r="F11" s="272"/>
      <c r="G11" s="272"/>
      <c r="H11" s="272"/>
    </row>
    <row r="12" spans="1:8" ht="12.75">
      <c r="A12" s="319" t="s">
        <v>1917</v>
      </c>
      <c r="B12" s="308" t="s">
        <v>1918</v>
      </c>
      <c r="C12" s="307" t="s">
        <v>91</v>
      </c>
      <c r="D12" s="308" t="s">
        <v>1919</v>
      </c>
      <c r="E12" s="319" t="s">
        <v>1920</v>
      </c>
      <c r="F12" s="308" t="s">
        <v>1893</v>
      </c>
      <c r="G12" s="292" t="s">
        <v>1915</v>
      </c>
      <c r="H12" s="320" t="s">
        <v>1916</v>
      </c>
    </row>
    <row r="13" spans="1:8">
      <c r="A13" s="277" t="s">
        <v>94</v>
      </c>
      <c r="B13" s="277" t="s">
        <v>80</v>
      </c>
      <c r="C13" s="277" t="s">
        <v>53</v>
      </c>
      <c r="D13" s="277" t="s">
        <v>54</v>
      </c>
      <c r="E13" s="277" t="s">
        <v>1856</v>
      </c>
      <c r="F13" s="311" t="s">
        <v>1857</v>
      </c>
      <c r="G13" s="288">
        <v>101912536</v>
      </c>
      <c r="H13" s="283">
        <v>93025653</v>
      </c>
    </row>
    <row r="14" spans="1:8">
      <c r="A14" s="277" t="s">
        <v>94</v>
      </c>
      <c r="B14" s="277" t="s">
        <v>80</v>
      </c>
      <c r="C14" s="277" t="s">
        <v>53</v>
      </c>
      <c r="D14" s="277" t="s">
        <v>54</v>
      </c>
      <c r="E14" s="277" t="s">
        <v>1858</v>
      </c>
      <c r="F14" s="311" t="s">
        <v>1859</v>
      </c>
      <c r="G14" s="288">
        <v>41842785</v>
      </c>
      <c r="H14" s="283">
        <v>42250294</v>
      </c>
    </row>
    <row r="15" spans="1:8">
      <c r="A15" s="277" t="s">
        <v>94</v>
      </c>
      <c r="B15" s="277" t="s">
        <v>80</v>
      </c>
      <c r="C15" s="277" t="s">
        <v>53</v>
      </c>
      <c r="D15" s="277" t="s">
        <v>54</v>
      </c>
      <c r="E15" s="277" t="s">
        <v>1860</v>
      </c>
      <c r="F15" s="311" t="s">
        <v>1861</v>
      </c>
      <c r="G15" s="288">
        <v>41466572</v>
      </c>
      <c r="H15" s="283">
        <v>33895458</v>
      </c>
    </row>
    <row r="16" spans="1:8">
      <c r="A16" s="277" t="s">
        <v>94</v>
      </c>
      <c r="B16" s="277" t="s">
        <v>80</v>
      </c>
      <c r="C16" s="277" t="s">
        <v>53</v>
      </c>
      <c r="D16" s="277" t="s">
        <v>54</v>
      </c>
      <c r="E16" s="277" t="s">
        <v>1862</v>
      </c>
      <c r="F16" s="311" t="s">
        <v>1863</v>
      </c>
      <c r="G16" s="288">
        <v>12102143</v>
      </c>
      <c r="H16" s="283">
        <v>8301980</v>
      </c>
    </row>
    <row r="17" spans="1:8">
      <c r="A17" s="277" t="s">
        <v>94</v>
      </c>
      <c r="B17" s="277" t="s">
        <v>80</v>
      </c>
      <c r="C17" s="277" t="s">
        <v>53</v>
      </c>
      <c r="D17" s="277" t="s">
        <v>54</v>
      </c>
      <c r="E17" s="277" t="s">
        <v>1864</v>
      </c>
      <c r="F17" s="311" t="s">
        <v>1865</v>
      </c>
      <c r="G17" s="288">
        <v>18079514</v>
      </c>
      <c r="H17" s="283">
        <v>16736150</v>
      </c>
    </row>
    <row r="18" spans="1:8" ht="13.5">
      <c r="A18" s="317" t="s">
        <v>1897</v>
      </c>
      <c r="B18" s="272"/>
      <c r="C18" s="272"/>
      <c r="D18" s="272"/>
      <c r="E18" s="272"/>
      <c r="F18" s="272"/>
      <c r="G18" s="318">
        <f>SUM(G13:G17)</f>
        <v>215403550</v>
      </c>
      <c r="H18" s="318">
        <f>SUM(H13:H17)</f>
        <v>194209535</v>
      </c>
    </row>
    <row r="19" spans="1:8" ht="13.5">
      <c r="A19" s="272"/>
      <c r="B19" s="272"/>
      <c r="C19" s="272"/>
      <c r="D19" s="272"/>
      <c r="E19" s="272"/>
      <c r="F19" s="272"/>
      <c r="G19" s="272"/>
      <c r="H19" s="272"/>
    </row>
    <row r="20" spans="1:8" ht="19.5" customHeight="1">
      <c r="A20" s="314" t="s">
        <v>1898</v>
      </c>
      <c r="B20" s="272"/>
      <c r="C20" s="272"/>
      <c r="D20" s="272"/>
      <c r="E20" s="272"/>
      <c r="F20" s="272"/>
      <c r="G20" s="272"/>
      <c r="H20" s="272"/>
    </row>
    <row r="21" spans="1:8" ht="12.75">
      <c r="A21" s="319" t="s">
        <v>1899</v>
      </c>
      <c r="B21" s="308" t="s">
        <v>1900</v>
      </c>
      <c r="C21" s="307" t="s">
        <v>91</v>
      </c>
      <c r="D21" s="308" t="s">
        <v>1901</v>
      </c>
      <c r="E21" s="319" t="s">
        <v>1902</v>
      </c>
      <c r="F21" s="308" t="s">
        <v>1903</v>
      </c>
      <c r="G21" s="292" t="s">
        <v>1904</v>
      </c>
      <c r="H21" s="320" t="s">
        <v>1905</v>
      </c>
    </row>
    <row r="22" spans="1:8">
      <c r="A22" s="277">
        <v>11</v>
      </c>
      <c r="B22" s="277" t="s">
        <v>80</v>
      </c>
      <c r="C22" s="277">
        <v>100941</v>
      </c>
      <c r="D22" s="277" t="s">
        <v>36</v>
      </c>
      <c r="E22" s="277">
        <v>1004825</v>
      </c>
      <c r="F22" s="321" t="s">
        <v>1866</v>
      </c>
      <c r="G22" s="288">
        <v>23266007</v>
      </c>
      <c r="H22" s="283">
        <v>20694245</v>
      </c>
    </row>
    <row r="23" spans="1:8">
      <c r="A23" s="277">
        <v>11</v>
      </c>
      <c r="B23" s="277" t="s">
        <v>80</v>
      </c>
      <c r="C23" s="277">
        <v>100941</v>
      </c>
      <c r="D23" s="277" t="s">
        <v>36</v>
      </c>
      <c r="E23" s="277">
        <v>1013789</v>
      </c>
      <c r="F23" s="321" t="s">
        <v>1867</v>
      </c>
      <c r="G23" s="288">
        <v>12125531</v>
      </c>
      <c r="H23" s="283">
        <v>7910279</v>
      </c>
    </row>
    <row r="24" spans="1:8">
      <c r="A24" s="277">
        <v>11</v>
      </c>
      <c r="B24" s="277" t="s">
        <v>80</v>
      </c>
      <c r="C24" s="277">
        <v>100941</v>
      </c>
      <c r="D24" s="277" t="s">
        <v>36</v>
      </c>
      <c r="E24" s="277">
        <v>1016898</v>
      </c>
      <c r="F24" s="321" t="s">
        <v>1868</v>
      </c>
      <c r="G24" s="288">
        <v>23470029</v>
      </c>
      <c r="H24" s="283">
        <v>22375777</v>
      </c>
    </row>
    <row r="25" spans="1:8">
      <c r="A25" s="277">
        <v>11</v>
      </c>
      <c r="B25" s="277" t="s">
        <v>80</v>
      </c>
      <c r="C25" s="277">
        <v>100941</v>
      </c>
      <c r="D25" s="277" t="s">
        <v>36</v>
      </c>
      <c r="E25" s="277">
        <v>1021932</v>
      </c>
      <c r="F25" s="321" t="s">
        <v>1869</v>
      </c>
      <c r="G25" s="288">
        <v>36302099</v>
      </c>
      <c r="H25" s="283">
        <v>26963543</v>
      </c>
    </row>
    <row r="26" spans="1:8">
      <c r="A26" s="277">
        <v>11</v>
      </c>
      <c r="B26" s="277" t="s">
        <v>80</v>
      </c>
      <c r="C26" s="277">
        <v>100941</v>
      </c>
      <c r="D26" s="277" t="s">
        <v>36</v>
      </c>
      <c r="E26" s="277">
        <v>1022869</v>
      </c>
      <c r="F26" s="321" t="s">
        <v>1870</v>
      </c>
      <c r="G26" s="288">
        <v>29442360</v>
      </c>
      <c r="H26" s="283">
        <v>27797889</v>
      </c>
    </row>
    <row r="27" spans="1:8" ht="16.5">
      <c r="A27" s="300" t="s">
        <v>1895</v>
      </c>
      <c r="B27" s="272"/>
      <c r="C27" s="272"/>
      <c r="D27" s="272"/>
      <c r="E27" s="272"/>
      <c r="F27" s="272"/>
      <c r="G27" s="318">
        <f>SUM(G22:G26)</f>
        <v>124606026</v>
      </c>
      <c r="H27" s="318">
        <f>SUM(H22:H26)</f>
        <v>105741733</v>
      </c>
    </row>
    <row r="28" spans="1:8" ht="13.5">
      <c r="A28" s="272"/>
      <c r="B28" s="272"/>
      <c r="C28" s="272"/>
      <c r="D28" s="272"/>
      <c r="E28" s="272"/>
      <c r="F28" s="272"/>
      <c r="G28" s="272"/>
      <c r="H28" s="272"/>
    </row>
    <row r="29" spans="1:8" ht="13.5">
      <c r="A29" s="272"/>
      <c r="B29" s="272"/>
      <c r="C29" s="272"/>
      <c r="D29" s="272"/>
      <c r="E29" s="272"/>
      <c r="F29" s="272"/>
      <c r="G29" s="272"/>
      <c r="H29" s="272"/>
    </row>
    <row r="30" spans="1:8" ht="13.5">
      <c r="A30" s="272" t="s">
        <v>1906</v>
      </c>
      <c r="B30" s="272"/>
      <c r="C30" s="272"/>
      <c r="D30" s="272"/>
      <c r="E30" s="272"/>
      <c r="F30" s="272"/>
      <c r="G30" s="272"/>
      <c r="H30" s="272"/>
    </row>
    <row r="31" spans="1:8" ht="16.5">
      <c r="A31" s="301" t="s">
        <v>1907</v>
      </c>
      <c r="B31" s="302"/>
      <c r="C31" s="301"/>
      <c r="D31" s="301"/>
      <c r="E31" s="284"/>
      <c r="F31" s="272"/>
      <c r="G31" s="272"/>
      <c r="H31" s="272"/>
    </row>
    <row r="32" spans="1:8" ht="16.5">
      <c r="A32" s="230" t="s">
        <v>1908</v>
      </c>
      <c r="B32" s="230">
        <v>81170.986999999994</v>
      </c>
      <c r="C32" s="301"/>
      <c r="D32" s="301"/>
      <c r="E32" s="284"/>
      <c r="F32" s="272"/>
      <c r="G32" s="272"/>
      <c r="H32" s="272"/>
    </row>
    <row r="33" spans="1:8" ht="16.5">
      <c r="A33" s="303" t="s">
        <v>1894</v>
      </c>
      <c r="B33" s="303">
        <v>13343.531999999999</v>
      </c>
      <c r="C33" s="301"/>
      <c r="D33" s="301"/>
      <c r="E33" s="284"/>
      <c r="F33" s="272"/>
      <c r="G33" s="272"/>
      <c r="H33" s="272"/>
    </row>
    <row r="34" spans="1:8" ht="16.5">
      <c r="A34" s="303" t="s">
        <v>1909</v>
      </c>
      <c r="B34" s="303">
        <v>10156.236000000001</v>
      </c>
      <c r="C34" s="301"/>
      <c r="D34" s="301"/>
      <c r="E34" s="284"/>
      <c r="F34" s="272"/>
      <c r="G34" s="272"/>
      <c r="H34" s="272"/>
    </row>
    <row r="35" spans="1:8" ht="16.5">
      <c r="A35" s="303" t="s">
        <v>1910</v>
      </c>
      <c r="B35" s="303">
        <v>10283.636</v>
      </c>
      <c r="C35" s="301"/>
      <c r="D35" s="301"/>
      <c r="E35" s="284"/>
      <c r="F35" s="272"/>
      <c r="G35" s="272"/>
      <c r="H35" s="272"/>
    </row>
    <row r="36" spans="1:8" ht="16.5">
      <c r="A36" s="304" t="s">
        <v>1911</v>
      </c>
      <c r="B36" s="304">
        <v>33583.311000000002</v>
      </c>
      <c r="C36" s="301"/>
      <c r="D36" s="305"/>
      <c r="E36" s="284"/>
      <c r="F36" s="272"/>
      <c r="G36" s="272"/>
      <c r="H36" s="272"/>
    </row>
    <row r="37" spans="1:8" ht="16.5">
      <c r="A37" s="304" t="s">
        <v>1912</v>
      </c>
      <c r="B37" s="304">
        <v>9943.9359999999997</v>
      </c>
      <c r="C37" s="301"/>
      <c r="D37" s="305"/>
      <c r="E37" s="284"/>
      <c r="F37" s="272"/>
      <c r="G37" s="272"/>
      <c r="H37" s="272"/>
    </row>
    <row r="38" spans="1:8" ht="16.5">
      <c r="A38" s="304" t="s">
        <v>1913</v>
      </c>
      <c r="B38" s="304">
        <v>3860.3359999999998</v>
      </c>
      <c r="C38" s="301"/>
      <c r="D38" s="305"/>
      <c r="E38" s="284"/>
      <c r="F38" s="272"/>
      <c r="G38" s="272"/>
      <c r="H38" s="27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52"/>
  <sheetViews>
    <sheetView tabSelected="1" view="pageBreakPreview" zoomScale="60" zoomScaleNormal="100" workbookViewId="0">
      <pane xSplit="1" topLeftCell="O1" activePane="topRight" state="frozen"/>
      <selection activeCell="A5" sqref="A5"/>
      <selection pane="topRight" activeCell="A3" sqref="A3:A6"/>
    </sheetView>
  </sheetViews>
  <sheetFormatPr defaultRowHeight="16.5"/>
  <cols>
    <col min="1" max="1" width="22.625" style="1" customWidth="1"/>
    <col min="2" max="2" width="14.625" style="1" hidden="1" customWidth="1"/>
    <col min="3" max="3" width="22.5" style="5" hidden="1" customWidth="1"/>
    <col min="4" max="4" width="20.875" style="5" hidden="1" customWidth="1"/>
    <col min="5" max="5" width="19.5" style="5" hidden="1" customWidth="1"/>
    <col min="6" max="6" width="0.25" style="5" hidden="1" customWidth="1"/>
    <col min="7" max="7" width="0.125" style="5" hidden="1" customWidth="1"/>
    <col min="8" max="8" width="13.625" style="1" hidden="1" customWidth="1"/>
    <col min="9" max="9" width="17.125" style="1" hidden="1" customWidth="1"/>
    <col min="10" max="10" width="13.625" style="6" hidden="1" customWidth="1"/>
    <col min="11" max="11" width="13.375" style="196" hidden="1" customWidth="1"/>
    <col min="12" max="13" width="13.625" style="5" hidden="1" customWidth="1"/>
    <col min="14" max="14" width="4.625" style="5" hidden="1" customWidth="1"/>
    <col min="15" max="15" width="27" style="5" customWidth="1"/>
    <col min="16" max="16" width="26.875" style="196" customWidth="1"/>
    <col min="17" max="17" width="26.5" style="393" customWidth="1"/>
    <col min="18" max="18" width="0.25" style="1" customWidth="1"/>
    <col min="19" max="19" width="14.75" style="1" bestFit="1" customWidth="1"/>
    <col min="20" max="16384" width="9" style="1"/>
  </cols>
  <sheetData>
    <row r="1" spans="1:19" ht="43.5" customHeight="1">
      <c r="A1" s="335" t="s">
        <v>1942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</row>
    <row r="2" spans="1:19" ht="30.75" customHeight="1" thickBot="1">
      <c r="D2" s="130"/>
      <c r="E2" s="248"/>
      <c r="F2" s="130"/>
      <c r="G2" s="248"/>
      <c r="H2" s="130"/>
      <c r="I2" s="130"/>
      <c r="J2" s="130"/>
      <c r="K2" s="195"/>
      <c r="L2" s="130"/>
      <c r="M2" s="248"/>
      <c r="N2" s="248"/>
      <c r="O2" s="460" t="s">
        <v>1943</v>
      </c>
      <c r="P2" s="460"/>
      <c r="Q2" s="460"/>
    </row>
    <row r="3" spans="1:19" ht="47.25" customHeight="1">
      <c r="A3" s="433" t="s">
        <v>1921</v>
      </c>
      <c r="B3" s="434" t="s">
        <v>1922</v>
      </c>
      <c r="C3" s="435" t="s">
        <v>1923</v>
      </c>
      <c r="D3" s="435"/>
      <c r="E3" s="435"/>
      <c r="F3" s="435"/>
      <c r="G3" s="435"/>
      <c r="H3" s="435"/>
      <c r="I3" s="435"/>
      <c r="J3" s="435"/>
      <c r="K3" s="435"/>
      <c r="L3" s="436" t="s">
        <v>1924</v>
      </c>
      <c r="M3" s="437"/>
      <c r="N3" s="437"/>
      <c r="O3" s="437"/>
      <c r="P3" s="437"/>
      <c r="Q3" s="438" t="s">
        <v>1941</v>
      </c>
    </row>
    <row r="4" spans="1:19" ht="33.75" customHeight="1">
      <c r="A4" s="439"/>
      <c r="B4" s="395"/>
      <c r="C4" s="396" t="s">
        <v>1925</v>
      </c>
      <c r="D4" s="396"/>
      <c r="E4" s="396"/>
      <c r="F4" s="396"/>
      <c r="G4" s="397"/>
      <c r="H4" s="394" t="s">
        <v>1926</v>
      </c>
      <c r="I4" s="394"/>
      <c r="J4" s="394"/>
      <c r="K4" s="398" t="s">
        <v>1927</v>
      </c>
      <c r="L4" s="396" t="s">
        <v>1928</v>
      </c>
      <c r="M4" s="399" t="s">
        <v>1929</v>
      </c>
      <c r="N4" s="399" t="s">
        <v>1930</v>
      </c>
      <c r="O4" s="396" t="s">
        <v>1931</v>
      </c>
      <c r="P4" s="400" t="s">
        <v>1932</v>
      </c>
      <c r="Q4" s="440"/>
    </row>
    <row r="5" spans="1:19" ht="42" customHeight="1">
      <c r="A5" s="439"/>
      <c r="B5" s="395"/>
      <c r="C5" s="397" t="s">
        <v>1933</v>
      </c>
      <c r="D5" s="397" t="s">
        <v>1934</v>
      </c>
      <c r="E5" s="397" t="s">
        <v>1935</v>
      </c>
      <c r="F5" s="397" t="s">
        <v>1936</v>
      </c>
      <c r="G5" s="397" t="s">
        <v>1937</v>
      </c>
      <c r="H5" s="401" t="s">
        <v>1938</v>
      </c>
      <c r="I5" s="401" t="s">
        <v>1939</v>
      </c>
      <c r="J5" s="402" t="s">
        <v>1940</v>
      </c>
      <c r="K5" s="398"/>
      <c r="L5" s="396"/>
      <c r="M5" s="399"/>
      <c r="N5" s="399"/>
      <c r="O5" s="396"/>
      <c r="P5" s="400"/>
      <c r="Q5" s="441"/>
    </row>
    <row r="6" spans="1:19" ht="33.75" customHeight="1" thickBot="1">
      <c r="A6" s="442"/>
      <c r="B6" s="428"/>
      <c r="C6" s="429">
        <f>SUM(C7:C47)</f>
        <v>35315446.233000003</v>
      </c>
      <c r="D6" s="429">
        <f>SUM(D7:D47)</f>
        <v>26988781.454</v>
      </c>
      <c r="E6" s="429">
        <f>SUM(E7:E47)</f>
        <v>25947623.916000001</v>
      </c>
      <c r="F6" s="429">
        <f>SUM(F7:F47)</f>
        <v>28016090.684999999</v>
      </c>
      <c r="G6" s="429">
        <f>SUM(G7:G47)</f>
        <v>25947623.916000001</v>
      </c>
      <c r="H6" s="430">
        <v>391</v>
      </c>
      <c r="I6" s="430">
        <v>3229</v>
      </c>
      <c r="J6" s="430">
        <v>851</v>
      </c>
      <c r="K6" s="430">
        <f>SUM(K7:K47)</f>
        <v>99.999999999999986</v>
      </c>
      <c r="L6" s="430">
        <f>SUM(L7:L47)</f>
        <v>27704926.58004481</v>
      </c>
      <c r="M6" s="430" t="e">
        <f>SUM(M7:M47)</f>
        <v>#REF!</v>
      </c>
      <c r="N6" s="430">
        <f>SUM(N7:N47)</f>
        <v>0</v>
      </c>
      <c r="O6" s="431">
        <f>SUM(O7:O47)</f>
        <v>27600000.000000004</v>
      </c>
      <c r="P6" s="432">
        <v>100</v>
      </c>
      <c r="Q6" s="443">
        <f>O6*40%</f>
        <v>11040000.000000002</v>
      </c>
    </row>
    <row r="7" spans="1:19" ht="41.25" customHeight="1">
      <c r="A7" s="444" t="s">
        <v>2</v>
      </c>
      <c r="B7" s="418">
        <v>4</v>
      </c>
      <c r="C7" s="419">
        <f>VLOOKUP(A7,'2013년실적'!$D$10:$G$50,4,0)/1000</f>
        <v>1113891.2779999999</v>
      </c>
      <c r="D7" s="419">
        <f>VLOOKUP(A7,'2014년실적'!$D$10:$G$50,4,0)/1000</f>
        <v>844745.68200000003</v>
      </c>
      <c r="E7" s="419">
        <v>801658.73899999994</v>
      </c>
      <c r="F7" s="419">
        <f>VLOOKUP(A7,'2015년실적'!$D$10:$J$50,6,0)/1000</f>
        <v>875478.69799999997</v>
      </c>
      <c r="G7" s="419">
        <f>VLOOKUP(A7,'2015년실적'!$D$10:$J$50,7,0)/1000</f>
        <v>801658.73899999994</v>
      </c>
      <c r="H7" s="420">
        <f>VLOOKUP(A7,관서수!$A$3:$H$44,8,0)</f>
        <v>19</v>
      </c>
      <c r="I7" s="420">
        <f>VLOOKUP(A7,보험모집희망직원!$B$14:$H$54,3,0)</f>
        <v>147</v>
      </c>
      <c r="J7" s="421">
        <f>IFERROR(VLOOKUP(A7,우체국FC수!$B$3:$C$41,2,0),0)</f>
        <v>15.5</v>
      </c>
      <c r="K7" s="422">
        <f>((C7/$C$6*0.18)+(D7/$D$6*0.27)+(E7/$E$6*0.45)+(H7/$H$6*0.03)+(I7/$I$6*0.03)+(J7/$J$6*0.04))*100</f>
        <v>3.1583355505567137</v>
      </c>
      <c r="L7" s="423">
        <f>(K7*(27600000-$L$49))/(100-$K$49)</f>
        <v>871700.61195365293</v>
      </c>
      <c r="M7" s="424" t="e">
        <f>IF(#REF!&lt;-10,#REF!*0.9,IF(AND(#REF!&gt;=-10,#REF!&lt;0),#REF!*0.92,IF(#REF!&gt;0,#REF!*0.935)))</f>
        <v>#REF!</v>
      </c>
      <c r="N7" s="425">
        <f t="shared" ref="N7:N30" si="0">$M$49*K7/(100-$N$49)</f>
        <v>0</v>
      </c>
      <c r="O7" s="426">
        <v>893767.11917656567</v>
      </c>
      <c r="P7" s="427">
        <f>O7/$O$6*100</f>
        <v>3.2382866636832084</v>
      </c>
      <c r="Q7" s="445">
        <f>O7*40%</f>
        <v>357506.8476706263</v>
      </c>
      <c r="S7" s="334"/>
    </row>
    <row r="8" spans="1:19" ht="41.25" customHeight="1">
      <c r="A8" s="446" t="s">
        <v>4</v>
      </c>
      <c r="B8" s="403">
        <v>4</v>
      </c>
      <c r="C8" s="404">
        <f>VLOOKUP(A8,'2013년실적'!$D$10:$G$50,4,0)/1000</f>
        <v>1012601.748</v>
      </c>
      <c r="D8" s="404">
        <f>VLOOKUP(A8,'2014년실적'!$D$10:$G$50,4,0)/1000</f>
        <v>724103.51100000006</v>
      </c>
      <c r="E8" s="404">
        <v>659209.22900000005</v>
      </c>
      <c r="F8" s="404">
        <f>VLOOKUP(A8,'2015년실적'!$D$10:$J$50,6,0)/1000</f>
        <v>710645.66500000004</v>
      </c>
      <c r="G8" s="404">
        <f>VLOOKUP(A8,'2015년실적'!$D$10:$J$50,7,0)/1000</f>
        <v>659209.22900000005</v>
      </c>
      <c r="H8" s="405">
        <f>VLOOKUP(A8,관서수!$A$3:$H$44,8,0)</f>
        <v>19</v>
      </c>
      <c r="I8" s="405">
        <f>VLOOKUP(A8,보험모집희망직원!$B$14:$H$54,3,0)</f>
        <v>116</v>
      </c>
      <c r="J8" s="406">
        <f>IFERROR(VLOOKUP(A8,우체국FC수!$B$3:$C$41,2,0),0)</f>
        <v>23.852941176470587</v>
      </c>
      <c r="K8" s="407">
        <f t="shared" ref="K8:K47" si="1">((C8/$C$6*0.18)+(D8/$D$6*0.27)+(E8/$E$6*0.45)+(H8/$H$6*0.03)+(I8/$I$6*0.03)+(J8/$J$6*0.04))*100</f>
        <v>2.7494321593324709</v>
      </c>
      <c r="L8" s="408">
        <f>(K8*(27600000-$L$49))/(100-$K$49)</f>
        <v>758843.27597576205</v>
      </c>
      <c r="M8" s="409" t="e">
        <f>IF(#REF!&lt;-10,#REF!*0.9,IF(AND(#REF!&gt;=-10,#REF!&lt;0),#REF!*0.92,IF(#REF!&gt;0,#REF!*0.935)))</f>
        <v>#REF!</v>
      </c>
      <c r="N8" s="410">
        <f t="shared" si="0"/>
        <v>0</v>
      </c>
      <c r="O8" s="411">
        <v>772196.35993492987</v>
      </c>
      <c r="P8" s="412">
        <f t="shared" ref="P8:P47" si="2">O8/$O$6*100</f>
        <v>2.7978128983149628</v>
      </c>
      <c r="Q8" s="447">
        <f t="shared" ref="Q8:Q47" si="3">O8*40%</f>
        <v>308878.54397397197</v>
      </c>
    </row>
    <row r="9" spans="1:19" ht="41.25" customHeight="1">
      <c r="A9" s="446" t="s">
        <v>6</v>
      </c>
      <c r="B9" s="403">
        <v>4</v>
      </c>
      <c r="C9" s="404">
        <f>VLOOKUP(A9,'2013년실적'!$D$10:$G$50,4,0)/1000</f>
        <v>1037177.389</v>
      </c>
      <c r="D9" s="404">
        <f>VLOOKUP(A9,'2014년실적'!$D$10:$G$50,4,0)/1000</f>
        <v>808004.23100000003</v>
      </c>
      <c r="E9" s="404">
        <v>745040.92</v>
      </c>
      <c r="F9" s="404">
        <f>VLOOKUP(A9,'2015년실적'!$D$10:$J$50,6,0)/1000</f>
        <v>808721.08299999998</v>
      </c>
      <c r="G9" s="404">
        <f>VLOOKUP(A9,'2015년실적'!$D$10:$J$50,7,0)/1000</f>
        <v>745040.92</v>
      </c>
      <c r="H9" s="405">
        <f>VLOOKUP(A9,관서수!$A$3:$H$44,8,0)</f>
        <v>11</v>
      </c>
      <c r="I9" s="405">
        <f>VLOOKUP(A9,보험모집희망직원!$B$14:$H$54,3,0)</f>
        <v>91</v>
      </c>
      <c r="J9" s="406">
        <f>IFERROR(VLOOKUP(A9,우체국FC수!$B$3:$C$41,2,0),0)</f>
        <v>24.147058823529413</v>
      </c>
      <c r="K9" s="407">
        <f t="shared" si="1"/>
        <v>2.9115228516080403</v>
      </c>
      <c r="L9" s="408">
        <f t="shared" ref="L9:L47" si="4">(K9*(27600000-$L$49))/(100-$K$49)</f>
        <v>803580.30704381911</v>
      </c>
      <c r="M9" s="409" t="e">
        <f>IF(#REF!&lt;-10,#REF!*0.9,IF(AND(#REF!&gt;=-10,#REF!&lt;0),#REF!*0.92,IF(#REF!&gt;0,#REF!*0.935)))</f>
        <v>#REF!</v>
      </c>
      <c r="N9" s="410">
        <f t="shared" si="0"/>
        <v>0</v>
      </c>
      <c r="O9" s="411">
        <v>822235.69699485181</v>
      </c>
      <c r="P9" s="412">
        <f t="shared" si="2"/>
        <v>2.9791148441842452</v>
      </c>
      <c r="Q9" s="447">
        <f t="shared" si="3"/>
        <v>328894.27879794076</v>
      </c>
    </row>
    <row r="10" spans="1:19" ht="33.75" customHeight="1">
      <c r="A10" s="446" t="s">
        <v>8</v>
      </c>
      <c r="B10" s="403">
        <v>5</v>
      </c>
      <c r="C10" s="404">
        <f>VLOOKUP(A10,'2013년실적'!$D$10:$G$50,4,0)/1000</f>
        <v>348306.44900000002</v>
      </c>
      <c r="D10" s="404">
        <f>VLOOKUP(A10,'2014년실적'!$D$10:$G$50,4,0)/1000</f>
        <v>307578.13400000002</v>
      </c>
      <c r="E10" s="404">
        <v>319610.49</v>
      </c>
      <c r="F10" s="404">
        <f>VLOOKUP(A10,'2015년실적'!$D$10:$J$50,6,0)/1000</f>
        <v>326797.95199999999</v>
      </c>
      <c r="G10" s="404">
        <f>VLOOKUP(A10,'2015년실적'!$D$10:$J$50,7,0)/1000</f>
        <v>319610.49</v>
      </c>
      <c r="H10" s="405">
        <f>VLOOKUP(A10,관서수!$A$3:$H$44,8,0)</f>
        <v>3</v>
      </c>
      <c r="I10" s="405">
        <f>VLOOKUP(A10,보험모집희망직원!$B$14:$H$54,3,0)</f>
        <v>40</v>
      </c>
      <c r="J10" s="406">
        <f>IFERROR(VLOOKUP(A10,우체국FC수!$B$3:$C$41,2,0),0)</f>
        <v>12.147058823529411</v>
      </c>
      <c r="K10" s="407">
        <f t="shared" si="1"/>
        <v>1.1568001594494344</v>
      </c>
      <c r="L10" s="408">
        <f t="shared" si="4"/>
        <v>319276.84400804387</v>
      </c>
      <c r="M10" s="409" t="e">
        <f>IF(#REF!&lt;-10,#REF!*0.9,IF(AND(#REF!&gt;=-10,#REF!&lt;0),#REF!*0.92,IF(#REF!&gt;0,#REF!*0.935)))</f>
        <v>#REF!</v>
      </c>
      <c r="N10" s="410">
        <f t="shared" si="0"/>
        <v>0</v>
      </c>
      <c r="O10" s="411">
        <v>310881.3129761304</v>
      </c>
      <c r="P10" s="412">
        <f t="shared" si="2"/>
        <v>1.1263815687540955</v>
      </c>
      <c r="Q10" s="447">
        <f t="shared" si="3"/>
        <v>124352.52519045217</v>
      </c>
    </row>
    <row r="11" spans="1:19" ht="41.25" customHeight="1">
      <c r="A11" s="446" t="s">
        <v>10</v>
      </c>
      <c r="B11" s="403">
        <v>4</v>
      </c>
      <c r="C11" s="404">
        <f>VLOOKUP(A11,'2013년실적'!$D$10:$G$50,4,0)/1000</f>
        <v>362447.489</v>
      </c>
      <c r="D11" s="404">
        <f>VLOOKUP(A11,'2014년실적'!$D$10:$G$50,4,0)/1000</f>
        <v>245304.016</v>
      </c>
      <c r="E11" s="404">
        <v>307020.29800000001</v>
      </c>
      <c r="F11" s="404">
        <f>VLOOKUP(A11,'2015년실적'!$D$10:$J$50,6,0)/1000</f>
        <v>325288.29800000001</v>
      </c>
      <c r="G11" s="404">
        <f>VLOOKUP(A11,'2015년실적'!$D$10:$J$50,7,0)/1000</f>
        <v>307020.29800000001</v>
      </c>
      <c r="H11" s="405">
        <f>VLOOKUP(A11,관서수!$A$3:$H$44,8,0)</f>
        <v>14</v>
      </c>
      <c r="I11" s="405">
        <f>VLOOKUP(A11,보험모집희망직원!$B$14:$H$54,3,0)</f>
        <v>99</v>
      </c>
      <c r="J11" s="406">
        <f>IFERROR(VLOOKUP(A11,우체국FC수!$B$3:$C$41,2,0),0)</f>
        <v>8.882352941176471</v>
      </c>
      <c r="K11" s="407">
        <f t="shared" si="1"/>
        <v>1.2037424691861482</v>
      </c>
      <c r="L11" s="408">
        <f t="shared" si="4"/>
        <v>332232.92149537691</v>
      </c>
      <c r="M11" s="409" t="e">
        <f>IF(#REF!&lt;-10,#REF!*0.9,IF(AND(#REF!&gt;=-10,#REF!&lt;0),#REF!*0.92,IF(#REF!&gt;0,#REF!*0.935)))</f>
        <v>#REF!</v>
      </c>
      <c r="N11" s="410">
        <f t="shared" si="0"/>
        <v>0</v>
      </c>
      <c r="O11" s="411">
        <v>257866.16524450082</v>
      </c>
      <c r="P11" s="412">
        <f t="shared" si="2"/>
        <v>0.93429770016123481</v>
      </c>
      <c r="Q11" s="447">
        <f t="shared" si="3"/>
        <v>103146.46609780034</v>
      </c>
    </row>
    <row r="12" spans="1:19" ht="33.75" customHeight="1">
      <c r="A12" s="446" t="s">
        <v>12</v>
      </c>
      <c r="B12" s="403">
        <v>5</v>
      </c>
      <c r="C12" s="404">
        <f>VLOOKUP(A12,'2013년실적'!$D$10:$G$50,4,0)/1000</f>
        <v>156740.802</v>
      </c>
      <c r="D12" s="404">
        <f>VLOOKUP(A12,'2014년실적'!$D$10:$G$50,4,0)/1000</f>
        <v>82485.017999999996</v>
      </c>
      <c r="E12" s="404">
        <v>89750.796000000002</v>
      </c>
      <c r="F12" s="404">
        <f>VLOOKUP(A12,'2015년실적'!$D$10:$J$50,6,0)/1000</f>
        <v>106304.701</v>
      </c>
      <c r="G12" s="404">
        <f>VLOOKUP(A12,'2015년실적'!$D$10:$J$50,7,0)/1000</f>
        <v>89750.796000000002</v>
      </c>
      <c r="H12" s="405">
        <f>VLOOKUP(A12,관서수!$A$3:$H$44,8,0)</f>
        <v>6</v>
      </c>
      <c r="I12" s="405">
        <f>VLOOKUP(A12,보험모집희망직원!$B$14:$H$54,3,0)</f>
        <v>64</v>
      </c>
      <c r="J12" s="406">
        <f>IFERROR(VLOOKUP(A12,우체국FC수!$B$3:$C$41,2,0),0)</f>
        <v>1.5294117647058822</v>
      </c>
      <c r="K12" s="407">
        <f t="shared" si="1"/>
        <v>0.4307460200087242</v>
      </c>
      <c r="L12" s="408">
        <f t="shared" si="4"/>
        <v>118885.90152240789</v>
      </c>
      <c r="M12" s="409" t="e">
        <f>IF(#REF!&lt;-10,#REF!*0.9,IF(AND(#REF!&gt;=-10,#REF!&lt;0),#REF!*0.92,IF(#REF!&gt;0,#REF!*0.935)))</f>
        <v>#REF!</v>
      </c>
      <c r="N12" s="410">
        <f t="shared" si="0"/>
        <v>0</v>
      </c>
      <c r="O12" s="411">
        <v>93864.264749210968</v>
      </c>
      <c r="P12" s="412">
        <f t="shared" si="2"/>
        <v>0.34008791575801073</v>
      </c>
      <c r="Q12" s="447">
        <f t="shared" si="3"/>
        <v>37545.705899684392</v>
      </c>
    </row>
    <row r="13" spans="1:19" ht="41.25" customHeight="1">
      <c r="A13" s="446" t="s">
        <v>14</v>
      </c>
      <c r="B13" s="403">
        <v>4</v>
      </c>
      <c r="C13" s="404">
        <f>VLOOKUP(A13,'2013년실적'!$D$10:$G$50,4,0)/1000</f>
        <v>506501.054</v>
      </c>
      <c r="D13" s="404">
        <f>VLOOKUP(A13,'2014년실적'!$D$10:$G$50,4,0)/1000</f>
        <v>367571.43300000002</v>
      </c>
      <c r="E13" s="404">
        <v>390301.28600000002</v>
      </c>
      <c r="F13" s="404">
        <f>VLOOKUP(A13,'2015년실적'!$D$10:$J$50,6,0)/1000</f>
        <v>402374.91600000003</v>
      </c>
      <c r="G13" s="404">
        <f>VLOOKUP(A13,'2015년실적'!$D$10:$J$50,7,0)/1000</f>
        <v>390301.28600000002</v>
      </c>
      <c r="H13" s="405">
        <f>VLOOKUP(A13,관서수!$A$3:$H$44,8,0)</f>
        <v>16</v>
      </c>
      <c r="I13" s="405">
        <f>VLOOKUP(A13,보험모집희망직원!$B$14:$H$54,3,0)</f>
        <v>131</v>
      </c>
      <c r="J13" s="406">
        <f>IFERROR(VLOOKUP(A13,우체국FC수!$B$3:$C$41,2,0),0)</f>
        <v>14.676470588235293</v>
      </c>
      <c r="K13" s="407">
        <f t="shared" si="1"/>
        <v>1.616225011305739</v>
      </c>
      <c r="L13" s="408">
        <f t="shared" si="4"/>
        <v>446078.10312038398</v>
      </c>
      <c r="M13" s="409" t="e">
        <f>IF(#REF!&lt;-10,#REF!*0.9,IF(AND(#REF!&gt;=-10,#REF!&lt;0),#REF!*0.92,IF(#REF!&gt;0,#REF!*0.935)))</f>
        <v>#REF!</v>
      </c>
      <c r="N13" s="410">
        <f t="shared" si="0"/>
        <v>0</v>
      </c>
      <c r="O13" s="411">
        <v>397338.86193055985</v>
      </c>
      <c r="P13" s="412">
        <f t="shared" si="2"/>
        <v>1.4396335577194195</v>
      </c>
      <c r="Q13" s="447">
        <f t="shared" si="3"/>
        <v>158935.54477222395</v>
      </c>
    </row>
    <row r="14" spans="1:19" ht="33.75" customHeight="1">
      <c r="A14" s="448" t="s">
        <v>16</v>
      </c>
      <c r="B14" s="413">
        <v>5</v>
      </c>
      <c r="C14" s="411">
        <f>VLOOKUP(A14,'2013년실적'!$D$10:$G$50,4,0)/1000</f>
        <v>249800.981</v>
      </c>
      <c r="D14" s="411">
        <f>VLOOKUP(A14,'2014년실적'!$D$10:$G$50,4,0)/1000</f>
        <v>109339.731</v>
      </c>
      <c r="E14" s="411">
        <v>87771.786999999997</v>
      </c>
      <c r="F14" s="411">
        <f>VLOOKUP(A14,'2015년실적'!$D$10:$J$50,6,0)/1000</f>
        <v>105697.787</v>
      </c>
      <c r="G14" s="411">
        <f>VLOOKUP(A14,'2015년실적'!$D$10:$J$50,7,0)/1000</f>
        <v>87771.786999999997</v>
      </c>
      <c r="H14" s="414">
        <f>VLOOKUP(A14,관서수!$A$3:$H$44,8,0)</f>
        <v>13</v>
      </c>
      <c r="I14" s="414">
        <f>VLOOKUP(A14,보험모집희망직원!$B$14:$H$54,3,0)</f>
        <v>88</v>
      </c>
      <c r="J14" s="415">
        <f>IFERROR(VLOOKUP(A14,우체국FC수!$B$3:$C$41,2,0),0)</f>
        <v>2.7941176470588234</v>
      </c>
      <c r="K14" s="416">
        <f t="shared" si="1"/>
        <v>0.58356273013855919</v>
      </c>
      <c r="L14" s="417">
        <f t="shared" si="4"/>
        <v>161063.31351824233</v>
      </c>
      <c r="M14" s="417" t="e">
        <f>IF(#REF!&lt;-10,#REF!*0.9,IF(AND(#REF!&gt;=-10,#REF!&lt;0),#REF!*0.92,IF(#REF!&gt;0,#REF!*0.935)))</f>
        <v>#REF!</v>
      </c>
      <c r="N14" s="417">
        <f t="shared" si="0"/>
        <v>0</v>
      </c>
      <c r="O14" s="411">
        <v>90435</v>
      </c>
      <c r="P14" s="412">
        <f t="shared" si="2"/>
        <v>0.32766304347826081</v>
      </c>
      <c r="Q14" s="447">
        <f t="shared" si="3"/>
        <v>36174</v>
      </c>
    </row>
    <row r="15" spans="1:19" ht="33.75" customHeight="1">
      <c r="A15" s="446" t="s">
        <v>18</v>
      </c>
      <c r="B15" s="403">
        <v>5</v>
      </c>
      <c r="C15" s="404">
        <f>VLOOKUP(A15,'2013년실적'!$D$10:$G$50,4,0)/1000</f>
        <v>227113.057</v>
      </c>
      <c r="D15" s="404">
        <f>VLOOKUP(A15,'2014년실적'!$D$10:$G$50,4,0)/1000</f>
        <v>117588.838</v>
      </c>
      <c r="E15" s="404">
        <v>131958.891</v>
      </c>
      <c r="F15" s="404">
        <f>VLOOKUP(A15,'2015년실적'!$D$10:$J$50,6,0)/1000</f>
        <v>140041.845</v>
      </c>
      <c r="G15" s="404">
        <f>VLOOKUP(A15,'2015년실적'!$D$10:$J$50,7,0)/1000</f>
        <v>131958.891</v>
      </c>
      <c r="H15" s="405">
        <f>VLOOKUP(A15,관서수!$A$3:$H$44,8,0)</f>
        <v>12</v>
      </c>
      <c r="I15" s="405">
        <f>VLOOKUP(A15,보험모집희망직원!$B$14:$H$54,3,0)</f>
        <v>79</v>
      </c>
      <c r="J15" s="406">
        <f>IFERROR(VLOOKUP(A15,우체국FC수!$B$3:$C$41,2,0),0)</f>
        <v>0.35294117647058826</v>
      </c>
      <c r="K15" s="407">
        <f t="shared" si="1"/>
        <v>0.62937471940527057</v>
      </c>
      <c r="L15" s="408">
        <f t="shared" si="4"/>
        <v>173707.42255585469</v>
      </c>
      <c r="M15" s="409" t="e">
        <f>IF(#REF!&lt;-10,#REF!*0.9,IF(AND(#REF!&gt;=-10,#REF!&lt;0),#REF!*0.92,IF(#REF!&gt;0,#REF!*0.935)))</f>
        <v>#REF!</v>
      </c>
      <c r="N15" s="410">
        <f t="shared" si="0"/>
        <v>0</v>
      </c>
      <c r="O15" s="411">
        <v>131872.49797293617</v>
      </c>
      <c r="P15" s="412">
        <f t="shared" si="2"/>
        <v>0.47779890569904399</v>
      </c>
      <c r="Q15" s="447">
        <f t="shared" si="3"/>
        <v>52748.999189174472</v>
      </c>
    </row>
    <row r="16" spans="1:19" ht="41.25" customHeight="1">
      <c r="A16" s="446" t="s">
        <v>20</v>
      </c>
      <c r="B16" s="403">
        <v>4</v>
      </c>
      <c r="C16" s="404">
        <f>VLOOKUP(A16,'2013년실적'!$D$10:$G$50,4,0)/1000</f>
        <v>464028.47200000001</v>
      </c>
      <c r="D16" s="404">
        <f>VLOOKUP(A16,'2014년실적'!$D$10:$G$50,4,0)/1000</f>
        <v>356895.42300000001</v>
      </c>
      <c r="E16" s="404">
        <v>336374.75599999999</v>
      </c>
      <c r="F16" s="404">
        <f>VLOOKUP(A16,'2015년실적'!$D$10:$J$50,6,0)/1000</f>
        <v>350323.42499999999</v>
      </c>
      <c r="G16" s="404">
        <f>VLOOKUP(A16,'2015년실적'!$D$10:$J$50,7,0)/1000</f>
        <v>336374.75599999999</v>
      </c>
      <c r="H16" s="405">
        <f>VLOOKUP(A16,관서수!$A$3:$H$44,8,0)</f>
        <v>7</v>
      </c>
      <c r="I16" s="405">
        <f>VLOOKUP(A16,보험모집희망직원!$B$14:$H$54,3,0)</f>
        <v>45</v>
      </c>
      <c r="J16" s="406">
        <f>IFERROR(VLOOKUP(A16,우체국FC수!$B$3:$C$41,2,0),0)</f>
        <v>14.205882352941176</v>
      </c>
      <c r="K16" s="407">
        <f t="shared" si="1"/>
        <v>1.3392073144661902</v>
      </c>
      <c r="L16" s="408">
        <f t="shared" si="4"/>
        <v>369621.21879266849</v>
      </c>
      <c r="M16" s="409" t="e">
        <f>IF(#REF!&lt;-10,#REF!*0.9,IF(AND(#REF!&gt;=-10,#REF!&lt;0),#REF!*0.92,IF(#REF!&gt;0,#REF!*0.935)))</f>
        <v>#REF!</v>
      </c>
      <c r="N16" s="410">
        <f t="shared" si="0"/>
        <v>0</v>
      </c>
      <c r="O16" s="411">
        <v>360468.94194227684</v>
      </c>
      <c r="P16" s="412">
        <f t="shared" si="2"/>
        <v>1.3060468910952057</v>
      </c>
      <c r="Q16" s="447">
        <f t="shared" si="3"/>
        <v>144187.57677691075</v>
      </c>
    </row>
    <row r="17" spans="1:17" ht="33.75" customHeight="1">
      <c r="A17" s="446" t="s">
        <v>22</v>
      </c>
      <c r="B17" s="403">
        <v>5</v>
      </c>
      <c r="C17" s="404">
        <f>VLOOKUP(A17,'2013년실적'!$D$10:$G$50,4,0)/1000</f>
        <v>293047.32400000002</v>
      </c>
      <c r="D17" s="404">
        <f>VLOOKUP(A17,'2014년실적'!$D$10:$G$50,4,0)/1000</f>
        <v>223156.88699999999</v>
      </c>
      <c r="E17" s="404">
        <v>220329.09299999999</v>
      </c>
      <c r="F17" s="404">
        <f>VLOOKUP(A17,'2015년실적'!$D$10:$J$50,6,0)/1000</f>
        <v>231575.75200000001</v>
      </c>
      <c r="G17" s="404">
        <f>VLOOKUP(A17,'2015년실적'!$D$10:$J$50,7,0)/1000</f>
        <v>220329.09299999999</v>
      </c>
      <c r="H17" s="405">
        <f>VLOOKUP(A17,관서수!$A$3:$H$44,8,0)</f>
        <v>9</v>
      </c>
      <c r="I17" s="405">
        <f>VLOOKUP(A17,보험모집희망직원!$B$14:$H$54,3,0)</f>
        <v>86</v>
      </c>
      <c r="J17" s="406">
        <f>IFERROR(VLOOKUP(A17,우체국FC수!$B$3:$C$41,2,0),0)</f>
        <v>6.9705882352941178</v>
      </c>
      <c r="K17" s="407">
        <f t="shared" si="1"/>
        <v>0.93644090838764515</v>
      </c>
      <c r="L17" s="408">
        <f t="shared" si="4"/>
        <v>258457.69071499005</v>
      </c>
      <c r="M17" s="409" t="e">
        <f>IF(#REF!&lt;-10,#REF!*0.9,IF(AND(#REF!&gt;=-10,#REF!&lt;0),#REF!*0.92,IF(#REF!&gt;0,#REF!*0.935)))</f>
        <v>#REF!</v>
      </c>
      <c r="N17" s="410">
        <f t="shared" si="0"/>
        <v>0</v>
      </c>
      <c r="O17" s="411">
        <v>229887.80957739873</v>
      </c>
      <c r="P17" s="412">
        <f t="shared" si="2"/>
        <v>0.83292684629492286</v>
      </c>
      <c r="Q17" s="447">
        <f t="shared" si="3"/>
        <v>91955.123830959492</v>
      </c>
    </row>
    <row r="18" spans="1:17" ht="41.25" customHeight="1">
      <c r="A18" s="446" t="s">
        <v>24</v>
      </c>
      <c r="B18" s="403">
        <v>4</v>
      </c>
      <c r="C18" s="404">
        <f>VLOOKUP(A18,'2013년실적'!$D$10:$G$50,4,0)/1000</f>
        <v>480601.03</v>
      </c>
      <c r="D18" s="404">
        <f>VLOOKUP(A18,'2014년실적'!$D$10:$G$50,4,0)/1000</f>
        <v>421034.6</v>
      </c>
      <c r="E18" s="404">
        <v>440041.58799999999</v>
      </c>
      <c r="F18" s="404">
        <f>VLOOKUP(A18,'2015년실적'!$D$10:$J$50,6,0)/1000</f>
        <v>453285.17099999997</v>
      </c>
      <c r="G18" s="404">
        <f>VLOOKUP(A18,'2015년실적'!$D$10:$J$50,7,0)/1000</f>
        <v>440041.58799999999</v>
      </c>
      <c r="H18" s="405">
        <f>VLOOKUP(A18,관서수!$A$3:$H$44,8,0)</f>
        <v>8</v>
      </c>
      <c r="I18" s="405">
        <f>VLOOKUP(A18,보험모집희망직원!$B$14:$H$54,3,0)</f>
        <v>51</v>
      </c>
      <c r="J18" s="406">
        <f>IFERROR(VLOOKUP(A18,우체국FC수!$B$3:$C$41,2,0),0)</f>
        <v>14.617647058823529</v>
      </c>
      <c r="K18" s="407">
        <f t="shared" si="1"/>
        <v>1.6067881420284349</v>
      </c>
      <c r="L18" s="408">
        <f t="shared" si="4"/>
        <v>443473.52719984797</v>
      </c>
      <c r="M18" s="409" t="e">
        <f>IF(#REF!&lt;-10,#REF!*0.9,IF(AND(#REF!&gt;=-10,#REF!&lt;0),#REF!*0.92,IF(#REF!&gt;0,#REF!*0.935)))</f>
        <v>#REF!</v>
      </c>
      <c r="N18" s="410">
        <f t="shared" si="0"/>
        <v>0</v>
      </c>
      <c r="O18" s="411">
        <v>426691.56800487457</v>
      </c>
      <c r="P18" s="412">
        <f t="shared" si="2"/>
        <v>1.5459839420466468</v>
      </c>
      <c r="Q18" s="447">
        <f t="shared" si="3"/>
        <v>170676.62720194983</v>
      </c>
    </row>
    <row r="19" spans="1:17" ht="41.25" customHeight="1">
      <c r="A19" s="446" t="s">
        <v>26</v>
      </c>
      <c r="B19" s="403">
        <v>4</v>
      </c>
      <c r="C19" s="404">
        <f>VLOOKUP(A19,'2013년실적'!$D$10:$G$50,4,0)/1000</f>
        <v>440878.27299999999</v>
      </c>
      <c r="D19" s="404">
        <f>VLOOKUP(A19,'2014년실적'!$D$10:$G$50,4,0)/1000</f>
        <v>292280.70299999998</v>
      </c>
      <c r="E19" s="404">
        <v>283872.554</v>
      </c>
      <c r="F19" s="404">
        <f>VLOOKUP(A19,'2015년실적'!$D$10:$J$50,6,0)/1000</f>
        <v>289416.34899999999</v>
      </c>
      <c r="G19" s="404">
        <f>VLOOKUP(A19,'2015년실적'!$D$10:$J$50,7,0)/1000</f>
        <v>283872.554</v>
      </c>
      <c r="H19" s="405">
        <f>VLOOKUP(A19,관서수!$A$3:$H$44,8,0)</f>
        <v>12</v>
      </c>
      <c r="I19" s="405">
        <f>VLOOKUP(A19,보험모집희망직원!$B$14:$H$54,3,0)</f>
        <v>107</v>
      </c>
      <c r="J19" s="406">
        <f>IFERROR(VLOOKUP(A19,우체국FC수!$B$3:$C$41,2,0),0)</f>
        <v>10.029411764705882</v>
      </c>
      <c r="K19" s="407">
        <f t="shared" si="1"/>
        <v>1.2480489070983414</v>
      </c>
      <c r="L19" s="408">
        <f t="shared" si="4"/>
        <v>344461.49835914222</v>
      </c>
      <c r="M19" s="409" t="e">
        <f>IF(#REF!&lt;-10,#REF!*0.9,IF(AND(#REF!&gt;=-10,#REF!&lt;0),#REF!*0.92,IF(#REF!&gt;0,#REF!*0.935)))</f>
        <v>#REF!</v>
      </c>
      <c r="N19" s="410">
        <f t="shared" si="0"/>
        <v>0</v>
      </c>
      <c r="O19" s="411">
        <v>307470.94066793506</v>
      </c>
      <c r="P19" s="412">
        <f t="shared" si="2"/>
        <v>1.1140251473475906</v>
      </c>
      <c r="Q19" s="447">
        <f t="shared" si="3"/>
        <v>122988.37626717403</v>
      </c>
    </row>
    <row r="20" spans="1:17" ht="41.25" customHeight="1">
      <c r="A20" s="446" t="s">
        <v>28</v>
      </c>
      <c r="B20" s="403">
        <v>4</v>
      </c>
      <c r="C20" s="404">
        <f>VLOOKUP(A20,'2013년실적'!$D$10:$G$50,4,0)/1000</f>
        <v>273846.29200000002</v>
      </c>
      <c r="D20" s="404">
        <f>VLOOKUP(A20,'2014년실적'!$D$10:$G$50,4,0)/1000</f>
        <v>170596.31099999999</v>
      </c>
      <c r="E20" s="404">
        <v>181491.46</v>
      </c>
      <c r="F20" s="404">
        <f>VLOOKUP(A20,'2015년실적'!$D$10:$J$50,6,0)/1000</f>
        <v>187836.481</v>
      </c>
      <c r="G20" s="404">
        <f>VLOOKUP(A20,'2015년실적'!$D$10:$J$50,7,0)/1000</f>
        <v>181491.46</v>
      </c>
      <c r="H20" s="405">
        <f>VLOOKUP(A20,관서수!$A$3:$H$44,8,0)</f>
        <v>11</v>
      </c>
      <c r="I20" s="405">
        <f>VLOOKUP(A20,보험모집희망직원!$B$14:$H$54,3,0)</f>
        <v>92</v>
      </c>
      <c r="J20" s="406">
        <f>IFERROR(VLOOKUP(A20,우체국FC수!$B$3:$C$41,2,0),0)</f>
        <v>4.4117647058823533</v>
      </c>
      <c r="K20" s="407">
        <f t="shared" si="1"/>
        <v>0.81560958550282847</v>
      </c>
      <c r="L20" s="408">
        <f t="shared" si="4"/>
        <v>225108.24559878066</v>
      </c>
      <c r="M20" s="409" t="e">
        <f>IF(#REF!&lt;-10,#REF!*0.9,IF(AND(#REF!&gt;=-10,#REF!&lt;0),#REF!*0.92,IF(#REF!&gt;0,#REF!*0.935)))</f>
        <v>#REF!</v>
      </c>
      <c r="N20" s="410">
        <f t="shared" si="0"/>
        <v>0</v>
      </c>
      <c r="O20" s="411">
        <v>181582.23242596982</v>
      </c>
      <c r="P20" s="412">
        <f t="shared" si="2"/>
        <v>0.6579066392245283</v>
      </c>
      <c r="Q20" s="447">
        <f t="shared" si="3"/>
        <v>72632.892970387926</v>
      </c>
    </row>
    <row r="21" spans="1:17" ht="41.25" customHeight="1">
      <c r="A21" s="446" t="s">
        <v>30</v>
      </c>
      <c r="B21" s="403">
        <v>4</v>
      </c>
      <c r="C21" s="404">
        <f>VLOOKUP(A21,'2013년실적'!$D$10:$G$50,4,0)/1000</f>
        <v>1364123.3640000001</v>
      </c>
      <c r="D21" s="404">
        <f>VLOOKUP(A21,'2014년실적'!$D$10:$G$50,4,0)/1000</f>
        <v>872777.01699999999</v>
      </c>
      <c r="E21" s="404">
        <v>996733.26800000004</v>
      </c>
      <c r="F21" s="404">
        <f>VLOOKUP(A21,'2015년실적'!$D$10:$J$50,6,0)/1000</f>
        <v>1029585.514</v>
      </c>
      <c r="G21" s="404">
        <f>VLOOKUP(A21,'2015년실적'!$D$10:$J$50,7,0)/1000</f>
        <v>996733.26800000004</v>
      </c>
      <c r="H21" s="405">
        <f>VLOOKUP(A21,관서수!$A$3:$H$44,8,0)</f>
        <v>12</v>
      </c>
      <c r="I21" s="405">
        <f>VLOOKUP(A21,보험모집희망직원!$B$14:$H$54,3,0)</f>
        <v>82</v>
      </c>
      <c r="J21" s="406">
        <f>IFERROR(VLOOKUP(A21,우체국FC수!$B$3:$C$41,2,0),0)</f>
        <v>34.529411764705884</v>
      </c>
      <c r="K21" s="407">
        <f t="shared" si="1"/>
        <v>3.6275766240336038</v>
      </c>
      <c r="L21" s="408">
        <f t="shared" si="4"/>
        <v>1001211.1482332747</v>
      </c>
      <c r="M21" s="409" t="e">
        <f>IF(#REF!&lt;-10,#REF!*0.9,IF(AND(#REF!&gt;=-10,#REF!&lt;0),#REF!*0.92,IF(#REF!&gt;0,#REF!*0.935)))</f>
        <v>#REF!</v>
      </c>
      <c r="N21" s="410">
        <f t="shared" si="0"/>
        <v>0</v>
      </c>
      <c r="O21" s="411">
        <v>915376.69476641749</v>
      </c>
      <c r="P21" s="412">
        <f t="shared" si="2"/>
        <v>3.316582227414556</v>
      </c>
      <c r="Q21" s="447">
        <f t="shared" si="3"/>
        <v>366150.677906567</v>
      </c>
    </row>
    <row r="22" spans="1:17" ht="41.25" customHeight="1">
      <c r="A22" s="446" t="s">
        <v>32</v>
      </c>
      <c r="B22" s="403">
        <v>4</v>
      </c>
      <c r="C22" s="404">
        <f>VLOOKUP(A22,'2013년실적'!$D$10:$G$50,4,0)/1000</f>
        <v>438556.71600000001</v>
      </c>
      <c r="D22" s="404">
        <f>VLOOKUP(A22,'2014년실적'!$D$10:$G$50,4,0)/1000</f>
        <v>408039.598</v>
      </c>
      <c r="E22" s="404">
        <v>454508.97499999998</v>
      </c>
      <c r="F22" s="404">
        <f>VLOOKUP(A22,'2015년실적'!$D$10:$J$50,6,0)/1000</f>
        <v>489000.973</v>
      </c>
      <c r="G22" s="404">
        <f>VLOOKUP(A22,'2015년실적'!$D$10:$J$50,7,0)/1000</f>
        <v>454508.97499999998</v>
      </c>
      <c r="H22" s="405">
        <f>VLOOKUP(A22,관서수!$A$3:$H$44,8,0)</f>
        <v>10</v>
      </c>
      <c r="I22" s="405">
        <f>VLOOKUP(A22,보험모집희망직원!$B$14:$H$54,3,0)</f>
        <v>88</v>
      </c>
      <c r="J22" s="406">
        <f>IFERROR(VLOOKUP(A22,우체국FC수!$B$3:$C$41,2,0),0)</f>
        <v>17.323529411764707</v>
      </c>
      <c r="K22" s="407">
        <f t="shared" si="1"/>
        <v>1.6598881773342515</v>
      </c>
      <c r="L22" s="408">
        <f t="shared" si="4"/>
        <v>458129.13694425346</v>
      </c>
      <c r="M22" s="409" t="e">
        <f>IF(#REF!&lt;-10,#REF!*0.9,IF(AND(#REF!&gt;=-10,#REF!&lt;0),#REF!*0.92,IF(#REF!&gt;0,#REF!*0.935)))</f>
        <v>#REF!</v>
      </c>
      <c r="N22" s="410">
        <f t="shared" si="0"/>
        <v>0</v>
      </c>
      <c r="O22" s="411">
        <v>423531.067906046</v>
      </c>
      <c r="P22" s="412">
        <f t="shared" si="2"/>
        <v>1.5345328547320505</v>
      </c>
      <c r="Q22" s="447">
        <f t="shared" si="3"/>
        <v>169412.4271624184</v>
      </c>
    </row>
    <row r="23" spans="1:17" ht="33.75" customHeight="1">
      <c r="A23" s="448" t="s">
        <v>34</v>
      </c>
      <c r="B23" s="413">
        <v>5</v>
      </c>
      <c r="C23" s="411">
        <f>VLOOKUP(A23,'2013년실적'!$D$10:$G$50,4,0)/1000</f>
        <v>547768.92000000004</v>
      </c>
      <c r="D23" s="411">
        <f>VLOOKUP(A23,'2014년실적'!$D$10:$G$50,4,0)/1000</f>
        <v>419071.65899999999</v>
      </c>
      <c r="E23" s="411">
        <v>351973.97600000002</v>
      </c>
      <c r="F23" s="411">
        <f>VLOOKUP(A23,'2015년실적'!$D$10:$J$50,6,0)/1000</f>
        <v>374227.39500000002</v>
      </c>
      <c r="G23" s="411">
        <f>VLOOKUP(A23,'2015년실적'!$D$10:$J$50,7,0)/1000</f>
        <v>351973.97600000002</v>
      </c>
      <c r="H23" s="414">
        <f>VLOOKUP(A23,관서수!$A$3:$H$44,8,0)</f>
        <v>7</v>
      </c>
      <c r="I23" s="414">
        <f>VLOOKUP(A23,보험모집희망직원!$B$14:$H$54,3,0)</f>
        <v>47</v>
      </c>
      <c r="J23" s="415">
        <f>IFERROR(VLOOKUP(A23,우체국FC수!$B$3:$C$41,2,0),0)</f>
        <v>14.058823529411764</v>
      </c>
      <c r="K23" s="416">
        <f t="shared" si="1"/>
        <v>1.4723113106808934</v>
      </c>
      <c r="L23" s="417">
        <f t="shared" si="4"/>
        <v>406357.92174792656</v>
      </c>
      <c r="M23" s="417" t="e">
        <f>IF(#REF!&lt;-10,#REF!*0.9,IF(AND(#REF!&gt;=-10,#REF!&lt;0),#REF!*0.92,IF(#REF!&gt;0,#REF!*0.935)))</f>
        <v>#REF!</v>
      </c>
      <c r="N23" s="417">
        <f t="shared" si="0"/>
        <v>0</v>
      </c>
      <c r="O23" s="411">
        <v>390773</v>
      </c>
      <c r="P23" s="412">
        <f t="shared" si="2"/>
        <v>1.4158442028985505</v>
      </c>
      <c r="Q23" s="447">
        <f t="shared" si="3"/>
        <v>156309.20000000001</v>
      </c>
    </row>
    <row r="24" spans="1:17" ht="33.75" customHeight="1">
      <c r="A24" s="448" t="s">
        <v>38</v>
      </c>
      <c r="B24" s="413">
        <v>5</v>
      </c>
      <c r="C24" s="411">
        <f>VLOOKUP(A24,'2013년실적'!$D$10:$G$50,4,0)/1000</f>
        <v>386272.68099999998</v>
      </c>
      <c r="D24" s="411">
        <f>VLOOKUP(A24,'2014년실적'!$D$10:$G$50,4,0)/1000</f>
        <v>275221.06300000002</v>
      </c>
      <c r="E24" s="411">
        <v>244207.394</v>
      </c>
      <c r="F24" s="411">
        <f>VLOOKUP(A24,'2015년실적'!$D$10:$J$50,6,0)/1000</f>
        <v>259851.394</v>
      </c>
      <c r="G24" s="411">
        <f>VLOOKUP(A24,'2015년실적'!$D$10:$J$50,7,0)/1000</f>
        <v>244207.394</v>
      </c>
      <c r="H24" s="414">
        <f>VLOOKUP(A24,관서수!$A$3:$H$44,8,0)</f>
        <v>3</v>
      </c>
      <c r="I24" s="414">
        <f>VLOOKUP(A24,보험모집희망직원!$B$14:$H$54,3,0)</f>
        <v>49</v>
      </c>
      <c r="J24" s="415">
        <f>IFERROR(VLOOKUP(A24,우체국FC수!$B$3:$C$41,2,0),0)</f>
        <v>9.264705882352942</v>
      </c>
      <c r="K24" s="416">
        <f t="shared" si="1"/>
        <v>1.0078255820994777</v>
      </c>
      <c r="L24" s="417">
        <f t="shared" si="4"/>
        <v>278159.86065945582</v>
      </c>
      <c r="M24" s="417" t="e">
        <f>IF(#REF!&lt;-10,#REF!*0.9,IF(AND(#REF!&gt;=-10,#REF!&lt;0),#REF!*0.92,IF(#REF!&gt;0,#REF!*0.935)))</f>
        <v>#REF!</v>
      </c>
      <c r="N24" s="417">
        <f t="shared" si="0"/>
        <v>0</v>
      </c>
      <c r="O24" s="411">
        <v>247075</v>
      </c>
      <c r="P24" s="412">
        <f t="shared" si="2"/>
        <v>0.89519927536231869</v>
      </c>
      <c r="Q24" s="447">
        <f t="shared" si="3"/>
        <v>98830</v>
      </c>
    </row>
    <row r="25" spans="1:17" ht="33.75" customHeight="1">
      <c r="A25" s="446" t="s">
        <v>83</v>
      </c>
      <c r="B25" s="403">
        <v>5</v>
      </c>
      <c r="C25" s="404">
        <f>VLOOKUP(A25,'2013년실적'!$D$10:$G$50,4,0)/1000</f>
        <v>64248.813999999998</v>
      </c>
      <c r="D25" s="404">
        <f>VLOOKUP(A25,'2014년실적'!$D$10:$G$50,4,0)/1000</f>
        <v>30806.758000000002</v>
      </c>
      <c r="E25" s="404">
        <v>40550.843000000001</v>
      </c>
      <c r="F25" s="404">
        <f>VLOOKUP(A25,'2015년실적'!$D$10:$J$50,6,0)/1000</f>
        <v>43402.89</v>
      </c>
      <c r="G25" s="404">
        <f>VLOOKUP(A25,'2015년실적'!$D$10:$J$50,7,0)/1000</f>
        <v>40550.843000000001</v>
      </c>
      <c r="H25" s="405">
        <f>VLOOKUP(A25,관서수!$A$3:$H$44,8,0)</f>
        <v>8</v>
      </c>
      <c r="I25" s="405">
        <f>VLOOKUP(A25,보험모집희망직원!$B$14:$H$54,3,0)</f>
        <v>62</v>
      </c>
      <c r="J25" s="406">
        <f>IFERROR(VLOOKUP(A25,우체국FC수!$B$3:$C$41,2,0),0)</f>
        <v>0</v>
      </c>
      <c r="K25" s="407">
        <f t="shared" si="1"/>
        <v>0.25287653677868815</v>
      </c>
      <c r="L25" s="408">
        <f t="shared" si="4"/>
        <v>69793.924150917926</v>
      </c>
      <c r="M25" s="409" t="e">
        <f>IF(#REF!&lt;-10,#REF!*0.9,IF(AND(#REF!&gt;=-10,#REF!&lt;0),#REF!*0.92,IF(#REF!&gt;0,#REF!*0.935)))</f>
        <v>#REF!</v>
      </c>
      <c r="N25" s="410">
        <f t="shared" si="0"/>
        <v>0</v>
      </c>
      <c r="O25" s="411">
        <v>34827.312150087557</v>
      </c>
      <c r="P25" s="412">
        <f t="shared" si="2"/>
        <v>0.12618591358727374</v>
      </c>
      <c r="Q25" s="447">
        <f t="shared" si="3"/>
        <v>13930.924860035024</v>
      </c>
    </row>
    <row r="26" spans="1:17" ht="33.75" customHeight="1">
      <c r="A26" s="446" t="s">
        <v>84</v>
      </c>
      <c r="B26" s="403">
        <v>5</v>
      </c>
      <c r="C26" s="404">
        <f>VLOOKUP(A26,'2013년실적'!$D$10:$G$50,4,0)/1000</f>
        <v>44208.415000000001</v>
      </c>
      <c r="D26" s="404">
        <f>VLOOKUP(A26,'2014년실적'!$D$10:$G$50,4,0)/1000</f>
        <v>13254.954</v>
      </c>
      <c r="E26" s="404">
        <v>14964.751</v>
      </c>
      <c r="F26" s="404">
        <f>VLOOKUP(A26,'2015년실적'!$D$10:$J$50,6,0)/1000</f>
        <v>15964.751</v>
      </c>
      <c r="G26" s="404">
        <f>VLOOKUP(A26,'2015년실적'!$D$10:$J$50,7,0)/1000</f>
        <v>14964.751</v>
      </c>
      <c r="H26" s="405">
        <f>VLOOKUP(A26,관서수!$A$3:$H$44,8,0)</f>
        <v>4</v>
      </c>
      <c r="I26" s="405">
        <f>VLOOKUP(A26,보험모집희망직원!$B$14:$H$54,3,0)</f>
        <v>15</v>
      </c>
      <c r="J26" s="406">
        <f>IFERROR(VLOOKUP(A26,우체국FC수!$B$3:$C$41,2,0),0)</f>
        <v>0</v>
      </c>
      <c r="K26" s="407">
        <f t="shared" si="1"/>
        <v>0.10637269052078391</v>
      </c>
      <c r="L26" s="408">
        <f t="shared" si="4"/>
        <v>29358.862583736358</v>
      </c>
      <c r="M26" s="409" t="e">
        <f>IF(#REF!&lt;-10,#REF!*0.9,IF(AND(#REF!&gt;=-10,#REF!&lt;0),#REF!*0.92,IF(#REF!&gt;0,#REF!*0.935)))</f>
        <v>#REF!</v>
      </c>
      <c r="N26" s="410">
        <f t="shared" si="0"/>
        <v>0</v>
      </c>
      <c r="O26" s="411">
        <v>14958.777081539285</v>
      </c>
      <c r="P26" s="412">
        <f t="shared" si="2"/>
        <v>5.4198467686736536E-2</v>
      </c>
      <c r="Q26" s="447">
        <f t="shared" si="3"/>
        <v>5983.5108326157142</v>
      </c>
    </row>
    <row r="27" spans="1:17" ht="41.25" customHeight="1">
      <c r="A27" s="448" t="s">
        <v>40</v>
      </c>
      <c r="B27" s="413">
        <v>4</v>
      </c>
      <c r="C27" s="411">
        <f>VLOOKUP(A27,'2013년실적'!$D$10:$G$50,4,0)/1000</f>
        <v>1629066.922</v>
      </c>
      <c r="D27" s="411">
        <f>VLOOKUP(A27,'2014년실적'!$D$10:$G$50,4,0)/1000</f>
        <v>1341500.595</v>
      </c>
      <c r="E27" s="411">
        <v>1234710.899</v>
      </c>
      <c r="F27" s="411">
        <f>VLOOKUP(A27,'2015년실적'!$D$10:$J$50,6,0)/1000</f>
        <v>1275321.7379999999</v>
      </c>
      <c r="G27" s="411">
        <f>VLOOKUP(A27,'2015년실적'!$D$10:$J$50,7,0)/1000</f>
        <v>1234710.899</v>
      </c>
      <c r="H27" s="414">
        <f>VLOOKUP(A27,관서수!$A$3:$H$44,8,0)</f>
        <v>6</v>
      </c>
      <c r="I27" s="414">
        <f>VLOOKUP(A27,보험모집희망직원!$B$14:$H$54,3,0)</f>
        <v>69</v>
      </c>
      <c r="J27" s="415">
        <f>IFERROR(VLOOKUP(A27,우체국FC수!$B$3:$C$41,2,0),0)</f>
        <v>39.029411764705884</v>
      </c>
      <c r="K27" s="416">
        <f t="shared" si="1"/>
        <v>4.6072881479509951</v>
      </c>
      <c r="L27" s="409">
        <f t="shared" si="4"/>
        <v>1271611.5288344747</v>
      </c>
      <c r="M27" s="409" t="e">
        <f>IF(#REF!&lt;-10,#REF!*0.9,IF(AND(#REF!&gt;=-10,#REF!&lt;0),#REF!*0.92,IF(#REF!&gt;0,#REF!*0.935)))</f>
        <v>#REF!</v>
      </c>
      <c r="N27" s="409">
        <f t="shared" si="0"/>
        <v>0</v>
      </c>
      <c r="O27" s="411">
        <v>1331224.2807657479</v>
      </c>
      <c r="P27" s="412">
        <f t="shared" si="2"/>
        <v>4.8232763795860425</v>
      </c>
      <c r="Q27" s="447">
        <f t="shared" si="3"/>
        <v>532489.71230629913</v>
      </c>
    </row>
    <row r="28" spans="1:17" ht="41.25" customHeight="1">
      <c r="A28" s="448" t="s">
        <v>42</v>
      </c>
      <c r="B28" s="413">
        <v>4</v>
      </c>
      <c r="C28" s="411">
        <f>VLOOKUP(A28,'2013년실적'!$D$10:$G$50,4,0)/1000</f>
        <v>1187758.932</v>
      </c>
      <c r="D28" s="411">
        <f>VLOOKUP(A28,'2014년실적'!$D$10:$G$50,4,0)/1000</f>
        <v>846035.80599999998</v>
      </c>
      <c r="E28" s="411">
        <v>797989.98199999996</v>
      </c>
      <c r="F28" s="411">
        <f>VLOOKUP(A28,'2015년실적'!$D$10:$J$50,6,0)/1000</f>
        <v>858188.96299999999</v>
      </c>
      <c r="G28" s="411">
        <f>VLOOKUP(A28,'2015년실적'!$D$10:$J$50,7,0)/1000</f>
        <v>797989.98199999996</v>
      </c>
      <c r="H28" s="414">
        <f>VLOOKUP(A28,관서수!$A$3:$H$44,8,0)</f>
        <v>5</v>
      </c>
      <c r="I28" s="414">
        <f>VLOOKUP(A28,보험모집희망직원!$B$14:$H$54,3,0)</f>
        <v>58</v>
      </c>
      <c r="J28" s="415">
        <f>IFERROR(VLOOKUP(A28,우체국FC수!$B$3:$C$41,2,0),0)</f>
        <v>22.529411764705884</v>
      </c>
      <c r="K28" s="416">
        <f t="shared" si="1"/>
        <v>3.0338490681169645</v>
      </c>
      <c r="L28" s="409">
        <f t="shared" si="4"/>
        <v>837342.34280028229</v>
      </c>
      <c r="M28" s="409" t="e">
        <f>IF(#REF!&lt;-10,#REF!*0.9,IF(AND(#REF!&gt;=-10,#REF!&lt;0),#REF!*0.92,IF(#REF!&gt;0,#REF!*0.935)))</f>
        <v>#REF!</v>
      </c>
      <c r="N28" s="409">
        <f t="shared" si="0"/>
        <v>0</v>
      </c>
      <c r="O28" s="411">
        <v>862016.70360064134</v>
      </c>
      <c r="P28" s="412">
        <f t="shared" si="2"/>
        <v>3.1232489260892797</v>
      </c>
      <c r="Q28" s="447">
        <f t="shared" si="3"/>
        <v>344806.68144025654</v>
      </c>
    </row>
    <row r="29" spans="1:17" ht="41.25" customHeight="1">
      <c r="A29" s="448" t="s">
        <v>44</v>
      </c>
      <c r="B29" s="413">
        <v>4</v>
      </c>
      <c r="C29" s="411">
        <f>VLOOKUP(A29,'2013년실적'!$D$10:$G$50,4,0)/1000</f>
        <v>1941252.923</v>
      </c>
      <c r="D29" s="411">
        <f>VLOOKUP(A29,'2014년실적'!$D$10:$G$50,4,0)/1000</f>
        <v>1638401.67</v>
      </c>
      <c r="E29" s="411">
        <v>1629625.277</v>
      </c>
      <c r="F29" s="411">
        <f>VLOOKUP(A29,'2015년실적'!$D$10:$J$50,6,0)/1000</f>
        <v>1790212.1529999999</v>
      </c>
      <c r="G29" s="411">
        <f>VLOOKUP(A29,'2015년실적'!$D$10:$J$50,7,0)/1000</f>
        <v>1629625.277</v>
      </c>
      <c r="H29" s="414">
        <f>VLOOKUP(A29,관서수!$A$3:$H$44,8,0)</f>
        <v>10</v>
      </c>
      <c r="I29" s="414">
        <f>VLOOKUP(A29,보험모집희망직원!$B$14:$H$54,3,0)</f>
        <v>65</v>
      </c>
      <c r="J29" s="415">
        <f>IFERROR(VLOOKUP(A29,우체국FC수!$B$3:$C$41,2,0),0)</f>
        <v>42.411764705882355</v>
      </c>
      <c r="K29" s="416">
        <f t="shared" si="1"/>
        <v>5.7911891396655717</v>
      </c>
      <c r="L29" s="409">
        <f t="shared" si="4"/>
        <v>1598368.2025476978</v>
      </c>
      <c r="M29" s="409" t="e">
        <f>IF(#REF!&lt;-10,#REF!*0.9,IF(AND(#REF!&gt;=-10,#REF!&lt;0),#REF!*0.92,IF(#REF!&gt;0,#REF!*0.935)))</f>
        <v>#REF!</v>
      </c>
      <c r="N29" s="409">
        <f t="shared" si="0"/>
        <v>0</v>
      </c>
      <c r="O29" s="411">
        <v>1626326.6550111813</v>
      </c>
      <c r="P29" s="412">
        <f t="shared" si="2"/>
        <v>5.8924878804752936</v>
      </c>
      <c r="Q29" s="447">
        <f t="shared" si="3"/>
        <v>650530.66200447257</v>
      </c>
    </row>
    <row r="30" spans="1:17" ht="41.25" customHeight="1">
      <c r="A30" s="448" t="s">
        <v>46</v>
      </c>
      <c r="B30" s="413">
        <v>4</v>
      </c>
      <c r="C30" s="411">
        <f>VLOOKUP(A30,'2013년실적'!$D$10:$G$50,4,0)/1000</f>
        <v>1151300.172</v>
      </c>
      <c r="D30" s="411">
        <f>VLOOKUP(A30,'2014년실적'!$D$10:$G$50,4,0)/1000</f>
        <v>947904.90399999998</v>
      </c>
      <c r="E30" s="411">
        <v>770271.478</v>
      </c>
      <c r="F30" s="411">
        <f>VLOOKUP(A30,'2015년실적'!$D$10:$J$50,6,0)/1000</f>
        <v>836978.22600000002</v>
      </c>
      <c r="G30" s="411">
        <f>VLOOKUP(A30,'2015년실적'!$D$10:$J$50,7,0)/1000</f>
        <v>770271.478</v>
      </c>
      <c r="H30" s="414">
        <f>VLOOKUP(A30,관서수!$A$3:$H$44,8,0)</f>
        <v>7</v>
      </c>
      <c r="I30" s="414">
        <f>VLOOKUP(A30,보험모집희망직원!$B$14:$H$54,3,0)</f>
        <v>51</v>
      </c>
      <c r="J30" s="415">
        <f>IFERROR(VLOOKUP(A30,우체국FC수!$B$3:$C$41,2,0),0)</f>
        <v>29.882352941176471</v>
      </c>
      <c r="K30" s="416">
        <f t="shared" si="1"/>
        <v>3.1125097238040431</v>
      </c>
      <c r="L30" s="409">
        <f t="shared" si="4"/>
        <v>859052.68376991584</v>
      </c>
      <c r="M30" s="409" t="e">
        <f>IF(#REF!&lt;-10,#REF!*0.9,IF(AND(#REF!&gt;=-10,#REF!&lt;0),#REF!*0.92,IF(#REF!&gt;0,#REF!*0.935)))</f>
        <v>#REF!</v>
      </c>
      <c r="N30" s="409">
        <f t="shared" si="0"/>
        <v>0</v>
      </c>
      <c r="O30" s="411">
        <v>927822.99163842213</v>
      </c>
      <c r="P30" s="412">
        <f t="shared" si="2"/>
        <v>3.3616775059363113</v>
      </c>
      <c r="Q30" s="447">
        <f t="shared" si="3"/>
        <v>371129.1966553689</v>
      </c>
    </row>
    <row r="31" spans="1:17" ht="41.25" customHeight="1">
      <c r="A31" s="448" t="s">
        <v>48</v>
      </c>
      <c r="B31" s="413">
        <v>4</v>
      </c>
      <c r="C31" s="411">
        <v>1059098</v>
      </c>
      <c r="D31" s="411">
        <v>669546</v>
      </c>
      <c r="E31" s="411">
        <v>591528</v>
      </c>
      <c r="F31" s="411">
        <f>VLOOKUP(A31,'2015년실적'!$D$10:$J$50,6,0)/1000</f>
        <v>708860.01100000006</v>
      </c>
      <c r="G31" s="411">
        <v>591528</v>
      </c>
      <c r="H31" s="414">
        <f>VLOOKUP(A31,관서수!$A$3:$H$44,8,0)</f>
        <v>6</v>
      </c>
      <c r="I31" s="414">
        <f>VLOOKUP(A31,보험모집희망직원!$B$14:$H$54,3,0)</f>
        <v>62</v>
      </c>
      <c r="J31" s="415">
        <f>IFERROR(VLOOKUP(A31,우체국FC수!$B$3:$C$41,2,0),0)</f>
        <v>25.588235294117649</v>
      </c>
      <c r="K31" s="416">
        <f t="shared" si="1"/>
        <v>2.4594156139174426</v>
      </c>
      <c r="L31" s="409">
        <f t="shared" si="4"/>
        <v>678798.70944121422</v>
      </c>
      <c r="M31" s="409">
        <v>677163.97666156269</v>
      </c>
      <c r="N31" s="409"/>
      <c r="O31" s="411">
        <v>676151</v>
      </c>
      <c r="P31" s="412">
        <f t="shared" si="2"/>
        <v>2.4498224637681156</v>
      </c>
      <c r="Q31" s="447">
        <f t="shared" si="3"/>
        <v>270460.40000000002</v>
      </c>
    </row>
    <row r="32" spans="1:17" ht="41.25" customHeight="1">
      <c r="A32" s="448" t="s">
        <v>56</v>
      </c>
      <c r="B32" s="413">
        <v>4</v>
      </c>
      <c r="C32" s="411">
        <v>356726.16899999999</v>
      </c>
      <c r="D32" s="411">
        <v>267702.53000000003</v>
      </c>
      <c r="E32" s="411">
        <v>257353.65700000001</v>
      </c>
      <c r="F32" s="411">
        <f>VLOOKUP(A32,'2015년실적'!$D$10:$J$50,6,0)/1000</f>
        <v>212270.785</v>
      </c>
      <c r="G32" s="411">
        <v>257353.65700000001</v>
      </c>
      <c r="H32" s="414">
        <f>VLOOKUP(A32,관서수!$A$3:$H$44,8,0)</f>
        <v>9</v>
      </c>
      <c r="I32" s="414">
        <f>VLOOKUP(A32,보험모집희망직원!$B$14:$H$54,3,0)</f>
        <v>55</v>
      </c>
      <c r="J32" s="415">
        <f>IFERROR(VLOOKUP(A32,우체국FC수!$B$3:$C$41,2,0),0)</f>
        <v>8.6666666666666661</v>
      </c>
      <c r="K32" s="416">
        <f t="shared" si="1"/>
        <v>1.0568426705819254</v>
      </c>
      <c r="L32" s="409">
        <f>신설관서참고자료!F8/1000</f>
        <v>318432.19199999998</v>
      </c>
      <c r="M32" s="409">
        <v>318432.19199999998</v>
      </c>
      <c r="N32" s="409"/>
      <c r="O32" s="411">
        <v>318432.19199999998</v>
      </c>
      <c r="P32" s="412">
        <f t="shared" si="2"/>
        <v>1.1537398260869562</v>
      </c>
      <c r="Q32" s="447">
        <f t="shared" si="3"/>
        <v>127372.8768</v>
      </c>
    </row>
    <row r="33" spans="1:17" ht="41.25" customHeight="1">
      <c r="A33" s="448" t="s">
        <v>50</v>
      </c>
      <c r="B33" s="413">
        <v>4</v>
      </c>
      <c r="C33" s="411">
        <f>VLOOKUP(A33,'2013년실적'!$D$10:$G$50,4,0)/1000</f>
        <v>2149842.7919999999</v>
      </c>
      <c r="D33" s="411">
        <f>VLOOKUP(A33,'2014년실적'!$D$10:$G$50,4,0)/1000</f>
        <v>1766157.3870000001</v>
      </c>
      <c r="E33" s="411">
        <v>1586634.6710000001</v>
      </c>
      <c r="F33" s="411">
        <f>VLOOKUP(A33,'2015년실적'!$D$10:$J$50,6,0)/1000</f>
        <v>1708669.067</v>
      </c>
      <c r="G33" s="411">
        <f>VLOOKUP(A33,'2015년실적'!$D$10:$J$50,7,0)/1000</f>
        <v>1586634.6710000001</v>
      </c>
      <c r="H33" s="414">
        <f>VLOOKUP(A33,관서수!$A$3:$H$44,8,0)</f>
        <v>14</v>
      </c>
      <c r="I33" s="414">
        <f>VLOOKUP(A33,보험모집희망직원!$B$14:$H$54,3,0)</f>
        <v>93</v>
      </c>
      <c r="J33" s="415">
        <f>IFERROR(VLOOKUP(A33,우체국FC수!$B$3:$C$41,2,0),0)</f>
        <v>47.411764705882355</v>
      </c>
      <c r="K33" s="416">
        <f t="shared" si="1"/>
        <v>6.030964081535374</v>
      </c>
      <c r="L33" s="409">
        <f t="shared" si="4"/>
        <v>1664546.0865037632</v>
      </c>
      <c r="M33" s="409" t="e">
        <f>IF(#REF!&lt;-10,#REF!*0.9,IF(AND(#REF!&gt;=-10,#REF!&lt;0),#REF!*0.92,IF(#REF!&gt;0,#REF!*0.935)))</f>
        <v>#REF!</v>
      </c>
      <c r="N33" s="409">
        <f>$M$49*K33/(100-$N$49)</f>
        <v>0</v>
      </c>
      <c r="O33" s="411">
        <v>1745105.6444825197</v>
      </c>
      <c r="P33" s="412">
        <f t="shared" si="2"/>
        <v>6.3228465379801424</v>
      </c>
      <c r="Q33" s="447">
        <f t="shared" si="3"/>
        <v>698042.25779300788</v>
      </c>
    </row>
    <row r="34" spans="1:17" ht="41.25" customHeight="1">
      <c r="A34" s="448" t="s">
        <v>36</v>
      </c>
      <c r="B34" s="413">
        <v>4</v>
      </c>
      <c r="C34" s="411">
        <v>1428596</v>
      </c>
      <c r="D34" s="411">
        <v>1194488</v>
      </c>
      <c r="E34" s="411">
        <v>1215798.6839999999</v>
      </c>
      <c r="F34" s="411">
        <v>1268938.76</v>
      </c>
      <c r="G34" s="411">
        <v>1215798.6839999999</v>
      </c>
      <c r="H34" s="414">
        <f>VLOOKUP(A34,관서수!$A$3:$H$44,8,0)</f>
        <v>9</v>
      </c>
      <c r="I34" s="414">
        <f>VLOOKUP(A34,보험모집희망직원!$B$14:$H$54,3,0)</f>
        <v>82</v>
      </c>
      <c r="J34" s="415">
        <f>IFERROR(VLOOKUP(A34,우체국FC수!$B$3:$C$41,2,0),0)</f>
        <v>40.529411764705884</v>
      </c>
      <c r="K34" s="416">
        <f t="shared" si="1"/>
        <v>4.3673837433953953</v>
      </c>
      <c r="L34" s="409">
        <f t="shared" si="4"/>
        <v>1205397.9131771291</v>
      </c>
      <c r="M34" s="409" t="e">
        <f>IF(#REF!&lt;-10,#REF!*0.9,IF(AND(#REF!&gt;=-10,#REF!&lt;0),#REF!*0.92,IF(#REF!&gt;0,#REF!*0.935)))</f>
        <v>#REF!</v>
      </c>
      <c r="N34" s="409">
        <f>$M$49*K34/(100-$N$49)</f>
        <v>0</v>
      </c>
      <c r="O34" s="411">
        <v>1205752.4808421333</v>
      </c>
      <c r="P34" s="412">
        <f t="shared" si="2"/>
        <v>4.3686684088483085</v>
      </c>
      <c r="Q34" s="447">
        <f t="shared" si="3"/>
        <v>482300.99233685335</v>
      </c>
    </row>
    <row r="35" spans="1:17" ht="41.25" customHeight="1">
      <c r="A35" s="448" t="s">
        <v>52</v>
      </c>
      <c r="B35" s="413">
        <v>4</v>
      </c>
      <c r="C35" s="411">
        <v>401709.86799999978</v>
      </c>
      <c r="D35" s="411">
        <v>316118.51099999994</v>
      </c>
      <c r="E35" s="411">
        <v>441454.30900000001</v>
      </c>
      <c r="F35" s="411">
        <v>459323.07</v>
      </c>
      <c r="G35" s="411">
        <v>441454.30900000001</v>
      </c>
      <c r="H35" s="414">
        <f>VLOOKUP(A35,관서수!$A$3:$H$44,8,0)</f>
        <v>4</v>
      </c>
      <c r="I35" s="414">
        <f>VLOOKUP(A35,보험모집희망직원!$B$14:$H$54,3,0)</f>
        <v>98</v>
      </c>
      <c r="J35" s="415">
        <f>IFERROR(VLOOKUP(A35,우체국FC수!$B$3:$C$41,2,0),0)</f>
        <v>11.333333333333334</v>
      </c>
      <c r="K35" s="416">
        <f t="shared" si="1"/>
        <v>1.4616070789263524</v>
      </c>
      <c r="L35" s="409">
        <f>신설관서참고자료!F5/1000</f>
        <v>481586.5189090909</v>
      </c>
      <c r="M35" s="409">
        <v>481586.5189090909</v>
      </c>
      <c r="N35" s="409"/>
      <c r="O35" s="411">
        <v>481586.5189090909</v>
      </c>
      <c r="P35" s="412">
        <f t="shared" si="2"/>
        <v>1.7448786916996046</v>
      </c>
      <c r="Q35" s="447">
        <f t="shared" si="3"/>
        <v>192634.60756363638</v>
      </c>
    </row>
    <row r="36" spans="1:17" ht="41.25" customHeight="1">
      <c r="A36" s="448" t="s">
        <v>54</v>
      </c>
      <c r="B36" s="413">
        <v>4</v>
      </c>
      <c r="C36" s="411">
        <v>1437204</v>
      </c>
      <c r="D36" s="411">
        <v>1139477</v>
      </c>
      <c r="E36" s="411">
        <v>1148126.602</v>
      </c>
      <c r="F36" s="411">
        <v>1191618.6170000001</v>
      </c>
      <c r="G36" s="411">
        <v>1148126.602</v>
      </c>
      <c r="H36" s="414">
        <f>VLOOKUP(A36,관서수!$A$3:$H$44,8,0)</f>
        <v>9</v>
      </c>
      <c r="I36" s="414">
        <f>VLOOKUP(A36,보험모집희망직원!$B$14:$H$54,3,0)</f>
        <v>58</v>
      </c>
      <c r="J36" s="415">
        <f>IFERROR(VLOOKUP(A36,우체국FC수!$B$3:$C$41,2,0),0)</f>
        <v>46.882352941176471</v>
      </c>
      <c r="K36" s="416">
        <f t="shared" si="1"/>
        <v>4.206939266153702</v>
      </c>
      <c r="L36" s="409">
        <f t="shared" si="4"/>
        <v>1161115.2374584218</v>
      </c>
      <c r="M36" s="409" t="e">
        <f>IF(#REF!&lt;-10,#REF!*0.9,IF(AND(#REF!&gt;=-10,#REF!&lt;0),#REF!*0.92,IF(#REF!&gt;0,#REF!*0.935)))</f>
        <v>#REF!</v>
      </c>
      <c r="N36" s="409">
        <f t="shared" ref="N36:N46" si="5">$M$49*K36/(100-$N$49)</f>
        <v>0</v>
      </c>
      <c r="O36" s="411">
        <v>1130668.6029903844</v>
      </c>
      <c r="P36" s="412">
        <f t="shared" si="2"/>
        <v>4.0966253731535662</v>
      </c>
      <c r="Q36" s="447">
        <f t="shared" si="3"/>
        <v>452267.44119615381</v>
      </c>
    </row>
    <row r="37" spans="1:17" ht="41.25" customHeight="1">
      <c r="A37" s="448" t="s">
        <v>58</v>
      </c>
      <c r="B37" s="413">
        <v>4</v>
      </c>
      <c r="C37" s="411">
        <f>VLOOKUP(A37,'2013년실적'!$D$10:$G$50,4,0)/1000</f>
        <v>1271157.7390000001</v>
      </c>
      <c r="D37" s="411">
        <f>VLOOKUP(A37,'2014년실적'!$D$10:$G$50,4,0)/1000</f>
        <v>1003124.355</v>
      </c>
      <c r="E37" s="411">
        <v>858731.89599999995</v>
      </c>
      <c r="F37" s="411">
        <f>VLOOKUP(A37,'2015년실적'!$D$10:$J$50,6,0)/1000</f>
        <v>930794.13199999998</v>
      </c>
      <c r="G37" s="411">
        <f>VLOOKUP(A37,'2015년실적'!$D$10:$J$50,7,0)/1000</f>
        <v>858731.89599999995</v>
      </c>
      <c r="H37" s="414">
        <f>VLOOKUP(A37,관서수!$A$3:$H$44,8,0)</f>
        <v>8</v>
      </c>
      <c r="I37" s="414">
        <f>VLOOKUP(A37,보험모집희망직원!$B$14:$H$54,3,0)</f>
        <v>84</v>
      </c>
      <c r="J37" s="415">
        <f>IFERROR(VLOOKUP(A37,우체국FC수!$B$3:$C$41,2,0),0)</f>
        <v>32.794117647058826</v>
      </c>
      <c r="K37" s="416">
        <f t="shared" si="1"/>
        <v>3.4342747874784814</v>
      </c>
      <c r="L37" s="409">
        <f t="shared" si="4"/>
        <v>947859.84134406084</v>
      </c>
      <c r="M37" s="409" t="e">
        <f>IF(#REF!&lt;-10,#REF!*0.9,IF(AND(#REF!&gt;=-10,#REF!&lt;0),#REF!*0.92,IF(#REF!&gt;0,#REF!*0.935)))</f>
        <v>#REF!</v>
      </c>
      <c r="N37" s="409">
        <f t="shared" si="5"/>
        <v>0</v>
      </c>
      <c r="O37" s="411">
        <v>994985.92498406034</v>
      </c>
      <c r="P37" s="412">
        <f t="shared" si="2"/>
        <v>3.6050214673335517</v>
      </c>
      <c r="Q37" s="447">
        <f t="shared" si="3"/>
        <v>397994.36999362416</v>
      </c>
    </row>
    <row r="38" spans="1:17" ht="41.25" customHeight="1">
      <c r="A38" s="448" t="s">
        <v>60</v>
      </c>
      <c r="B38" s="413">
        <v>4</v>
      </c>
      <c r="C38" s="411">
        <f>VLOOKUP(A38,'2013년실적'!$D$10:$G$50,4,0)/1000</f>
        <v>1924020.612</v>
      </c>
      <c r="D38" s="411">
        <f>VLOOKUP(A38,'2014년실적'!$D$10:$G$50,4,0)/1000</f>
        <v>1622562.135</v>
      </c>
      <c r="E38" s="411">
        <v>1585468.7009999999</v>
      </c>
      <c r="F38" s="411">
        <f>VLOOKUP(A38,'2015년실적'!$D$10:$J$50,6,0)/1000</f>
        <v>1723781.3940000001</v>
      </c>
      <c r="G38" s="411">
        <f>VLOOKUP(A38,'2015년실적'!$D$10:$J$50,7,0)/1000</f>
        <v>1585468.7009999999</v>
      </c>
      <c r="H38" s="414">
        <f>VLOOKUP(A38,관서수!$A$3:$H$44,8,0)</f>
        <v>10</v>
      </c>
      <c r="I38" s="414">
        <f>VLOOKUP(A38,보험모집희망직원!$B$14:$H$54,3,0)</f>
        <v>83</v>
      </c>
      <c r="J38" s="415">
        <f>IFERROR(VLOOKUP(A38,우체국FC수!$B$3:$C$41,2,0),0)</f>
        <v>41.352941176470587</v>
      </c>
      <c r="K38" s="416">
        <f t="shared" si="1"/>
        <v>5.7017273406685716</v>
      </c>
      <c r="L38" s="409">
        <f t="shared" si="4"/>
        <v>1573676.7460245257</v>
      </c>
      <c r="M38" s="409" t="e">
        <f>IF(#REF!&lt;-10,#REF!*0.9,IF(AND(#REF!&gt;=-10,#REF!&lt;0),#REF!*0.92,IF(#REF!&gt;0,#REF!*0.935)))</f>
        <v>#REF!</v>
      </c>
      <c r="N38" s="409">
        <f t="shared" si="5"/>
        <v>0</v>
      </c>
      <c r="O38" s="411">
        <v>1609939.3227135185</v>
      </c>
      <c r="P38" s="412">
        <f t="shared" si="2"/>
        <v>5.833113488092458</v>
      </c>
      <c r="Q38" s="447">
        <f t="shared" si="3"/>
        <v>643975.72908540745</v>
      </c>
    </row>
    <row r="39" spans="1:17" ht="41.25" customHeight="1">
      <c r="A39" s="448" t="s">
        <v>62</v>
      </c>
      <c r="B39" s="413">
        <v>4</v>
      </c>
      <c r="C39" s="411">
        <f>VLOOKUP(A39,'2013년실적'!$D$10:$G$50,4,0)/1000</f>
        <v>1081765.0220000001</v>
      </c>
      <c r="D39" s="411">
        <f>VLOOKUP(A39,'2014년실적'!$D$10:$G$50,4,0)/1000</f>
        <v>832904.29599999997</v>
      </c>
      <c r="E39" s="411">
        <v>747250.53700000001</v>
      </c>
      <c r="F39" s="411">
        <f>VLOOKUP(A39,'2015년실적'!$D$10:$J$50,6,0)/1000</f>
        <v>916830.92099999997</v>
      </c>
      <c r="G39" s="411">
        <f>VLOOKUP(A39,'2015년실적'!$D$10:$J$50,7,0)/1000</f>
        <v>747250.53700000001</v>
      </c>
      <c r="H39" s="414">
        <f>VLOOKUP(A39,관서수!$A$3:$H$44,8,0)</f>
        <v>9</v>
      </c>
      <c r="I39" s="414">
        <f>VLOOKUP(A39,보험모집희망직원!$B$14:$H$54,3,0)</f>
        <v>88</v>
      </c>
      <c r="J39" s="415">
        <f>IFERROR(VLOOKUP(A39,우체국FC수!$B$3:$C$41,2,0),0)</f>
        <v>26.911764705882351</v>
      </c>
      <c r="K39" s="416">
        <f t="shared" si="1"/>
        <v>2.9578538659985769</v>
      </c>
      <c r="L39" s="409">
        <f t="shared" si="4"/>
        <v>816367.66701560724</v>
      </c>
      <c r="M39" s="409" t="e">
        <f>IF(#REF!&lt;-10,#REF!*0.9,IF(AND(#REF!&gt;=-10,#REF!&lt;0),#REF!*0.92,IF(#REF!&gt;0,#REF!*0.935)))</f>
        <v>#REF!</v>
      </c>
      <c r="N39" s="409">
        <f t="shared" si="5"/>
        <v>0</v>
      </c>
      <c r="O39" s="411">
        <v>826699.16619462171</v>
      </c>
      <c r="P39" s="412">
        <f t="shared" si="2"/>
        <v>2.9952868340384837</v>
      </c>
      <c r="Q39" s="447">
        <f t="shared" si="3"/>
        <v>330679.66647784872</v>
      </c>
    </row>
    <row r="40" spans="1:17" ht="41.25" customHeight="1">
      <c r="A40" s="448" t="s">
        <v>64</v>
      </c>
      <c r="B40" s="413">
        <v>4</v>
      </c>
      <c r="C40" s="411">
        <f>VLOOKUP(A40,'2013년실적'!$D$10:$G$50,4,0)/1000</f>
        <v>1219680.149</v>
      </c>
      <c r="D40" s="411">
        <f>VLOOKUP(A40,'2014년실적'!$D$10:$G$50,4,0)/1000</f>
        <v>976659.48100000003</v>
      </c>
      <c r="E40" s="411">
        <v>941360.33299999998</v>
      </c>
      <c r="F40" s="411">
        <f>VLOOKUP(A40,'2015년실적'!$D$10:$J$50,6,0)/1000</f>
        <v>1027317.683</v>
      </c>
      <c r="G40" s="411">
        <f>VLOOKUP(A40,'2015년실적'!$D$10:$J$50,7,0)/1000</f>
        <v>941360.33299999998</v>
      </c>
      <c r="H40" s="414">
        <f>VLOOKUP(A40,관서수!$A$3:$H$44,8,0)</f>
        <v>9</v>
      </c>
      <c r="I40" s="414">
        <f>VLOOKUP(A40,보험모집희망직원!$B$14:$H$54,3,0)</f>
        <v>85</v>
      </c>
      <c r="J40" s="415">
        <f>IFERROR(VLOOKUP(A40,우체국FC수!$B$3:$C$41,2,0),0)</f>
        <v>29.941176470588236</v>
      </c>
      <c r="K40" s="416">
        <f t="shared" si="1"/>
        <v>3.520052510729752</v>
      </c>
      <c r="L40" s="409">
        <f t="shared" si="4"/>
        <v>971534.4929614116</v>
      </c>
      <c r="M40" s="409" t="e">
        <f>IF(#REF!&lt;-10,#REF!*0.9,IF(AND(#REF!&gt;=-10,#REF!&lt;0),#REF!*0.92,IF(#REF!&gt;0,#REF!*0.935)))</f>
        <v>#REF!</v>
      </c>
      <c r="N40" s="409">
        <f t="shared" si="5"/>
        <v>0</v>
      </c>
      <c r="O40" s="411">
        <v>989503.71718049294</v>
      </c>
      <c r="P40" s="412">
        <f t="shared" si="2"/>
        <v>3.5851583955814954</v>
      </c>
      <c r="Q40" s="447">
        <f t="shared" si="3"/>
        <v>395801.48687219719</v>
      </c>
    </row>
    <row r="41" spans="1:17" ht="41.25" customHeight="1">
      <c r="A41" s="448" t="s">
        <v>66</v>
      </c>
      <c r="B41" s="413">
        <v>4</v>
      </c>
      <c r="C41" s="411">
        <f>VLOOKUP(A41,'2013년실적'!$D$10:$G$50,4,0)/1000</f>
        <v>1218594.2220000001</v>
      </c>
      <c r="D41" s="411">
        <f>VLOOKUP(A41,'2014년실적'!$D$10:$G$50,4,0)/1000</f>
        <v>909598.82900000003</v>
      </c>
      <c r="E41" s="411">
        <v>843996.75</v>
      </c>
      <c r="F41" s="411">
        <f>VLOOKUP(A41,'2015년실적'!$D$10:$J$50,6,0)/1000</f>
        <v>869203.18099999998</v>
      </c>
      <c r="G41" s="411">
        <f>VLOOKUP(A41,'2015년실적'!$D$10:$J$50,7,0)/1000</f>
        <v>843996.75</v>
      </c>
      <c r="H41" s="414">
        <f>VLOOKUP(A41,관서수!$A$3:$H$44,8,0)</f>
        <v>8</v>
      </c>
      <c r="I41" s="414">
        <f>VLOOKUP(A41,보험모집희망직원!$B$14:$H$54,3,0)</f>
        <v>59</v>
      </c>
      <c r="J41" s="415">
        <f>IFERROR(VLOOKUP(A41,우체국FC수!$B$3:$C$41,2,0),0)</f>
        <v>30.441176470588236</v>
      </c>
      <c r="K41" s="416">
        <f t="shared" si="1"/>
        <v>3.2540779073805508</v>
      </c>
      <c r="L41" s="409">
        <f t="shared" si="4"/>
        <v>898125.50243703206</v>
      </c>
      <c r="M41" s="409" t="e">
        <f>IF(#REF!&lt;-10,#REF!*0.9,IF(AND(#REF!&gt;=-10,#REF!&lt;0),#REF!*0.92,IF(#REF!&gt;0,#REF!*0.935)))</f>
        <v>#REF!</v>
      </c>
      <c r="N41" s="409">
        <f t="shared" si="5"/>
        <v>0</v>
      </c>
      <c r="O41" s="411">
        <v>956844.12353800319</v>
      </c>
      <c r="P41" s="412">
        <f t="shared" si="2"/>
        <v>3.4668265345579821</v>
      </c>
      <c r="Q41" s="447">
        <f t="shared" si="3"/>
        <v>382737.64941520127</v>
      </c>
    </row>
    <row r="42" spans="1:17" ht="41.25" customHeight="1">
      <c r="A42" s="448" t="s">
        <v>68</v>
      </c>
      <c r="B42" s="413">
        <v>4</v>
      </c>
      <c r="C42" s="411">
        <f>VLOOKUP(A42,'2013년실적'!$D$10:$G$50,4,0)/1000</f>
        <v>2143872.4109999998</v>
      </c>
      <c r="D42" s="411">
        <f>VLOOKUP(A42,'2014년실적'!$D$10:$G$50,4,0)/1000</f>
        <v>1592701.8160000001</v>
      </c>
      <c r="E42" s="411">
        <v>1544030.5290000001</v>
      </c>
      <c r="F42" s="411">
        <f>VLOOKUP(A42,'2015년실적'!$D$10:$J$50,6,0)/1000</f>
        <v>1818866.2409999999</v>
      </c>
      <c r="G42" s="411">
        <f>VLOOKUP(A42,'2015년실적'!$D$10:$J$50,7,0)/1000</f>
        <v>1544030.5290000001</v>
      </c>
      <c r="H42" s="414">
        <f>VLOOKUP(A42,관서수!$A$3:$H$44,8,0)</f>
        <v>16</v>
      </c>
      <c r="I42" s="414">
        <f>VLOOKUP(A42,보험모집희망직원!$B$14:$H$54,3,0)</f>
        <v>110</v>
      </c>
      <c r="J42" s="415">
        <f>IFERROR(VLOOKUP(A42,우체국FC수!$B$3:$C$41,2,0),0)</f>
        <v>44.441176470588232</v>
      </c>
      <c r="K42" s="416">
        <f t="shared" si="1"/>
        <v>5.7976833939431307</v>
      </c>
      <c r="L42" s="409">
        <f t="shared" si="4"/>
        <v>1600160.616728304</v>
      </c>
      <c r="M42" s="409" t="e">
        <f>IF(#REF!&lt;-10,#REF!*0.9,IF(AND(#REF!&gt;=-10,#REF!&lt;0),#REF!*0.92,IF(#REF!&gt;0,#REF!*0.935)))</f>
        <v>#REF!</v>
      </c>
      <c r="N42" s="409">
        <f t="shared" si="5"/>
        <v>0</v>
      </c>
      <c r="O42" s="411">
        <v>1664572.0445844182</v>
      </c>
      <c r="P42" s="412">
        <f t="shared" si="2"/>
        <v>6.0310581325522392</v>
      </c>
      <c r="Q42" s="447">
        <f t="shared" si="3"/>
        <v>665828.81783376727</v>
      </c>
    </row>
    <row r="43" spans="1:17" ht="41.25" customHeight="1">
      <c r="A43" s="446" t="s">
        <v>70</v>
      </c>
      <c r="B43" s="403">
        <v>4</v>
      </c>
      <c r="C43" s="404">
        <f>VLOOKUP(A43,'2013년실적'!$D$10:$G$50,4,0)/1000</f>
        <v>929047.16799999995</v>
      </c>
      <c r="D43" s="404">
        <f>VLOOKUP(A43,'2014년실적'!$D$10:$G$50,4,0)/1000</f>
        <v>589333.76500000001</v>
      </c>
      <c r="E43" s="404">
        <v>574219.04700000002</v>
      </c>
      <c r="F43" s="404">
        <f>VLOOKUP(A43,'2015년실적'!$D$10:$J$50,6,0)/1000</f>
        <v>633797.80099999998</v>
      </c>
      <c r="G43" s="404">
        <f>VLOOKUP(A43,'2015년실적'!$D$10:$J$50,7,0)/1000</f>
        <v>574219.04700000002</v>
      </c>
      <c r="H43" s="405">
        <f>VLOOKUP(A43,관서수!$A$3:$H$44,8,0)</f>
        <v>10</v>
      </c>
      <c r="I43" s="405">
        <f>VLOOKUP(A43,보험모집희망직원!$B$14:$H$54,3,0)</f>
        <v>82</v>
      </c>
      <c r="J43" s="406">
        <f>IFERROR(VLOOKUP(A43,우체국FC수!$B$3:$C$41,2,0),0)</f>
        <v>21.794117647058822</v>
      </c>
      <c r="K43" s="407">
        <f t="shared" si="1"/>
        <v>2.3143043464350388</v>
      </c>
      <c r="L43" s="408">
        <f t="shared" si="4"/>
        <v>638747.99961607065</v>
      </c>
      <c r="M43" s="409" t="e">
        <f>IF(#REF!&lt;-10,#REF!*0.9,IF(AND(#REF!&gt;=-10,#REF!&lt;0),#REF!*0.92,IF(#REF!&gt;0,#REF!*0.935)))</f>
        <v>#REF!</v>
      </c>
      <c r="N43" s="410">
        <f t="shared" si="5"/>
        <v>0</v>
      </c>
      <c r="O43" s="411">
        <v>622652.6580217022</v>
      </c>
      <c r="P43" s="412">
        <f t="shared" si="2"/>
        <v>2.2559878913829787</v>
      </c>
      <c r="Q43" s="447">
        <f t="shared" si="3"/>
        <v>249061.06320868089</v>
      </c>
    </row>
    <row r="44" spans="1:17" ht="41.25" customHeight="1">
      <c r="A44" s="446" t="s">
        <v>72</v>
      </c>
      <c r="B44" s="403">
        <v>4</v>
      </c>
      <c r="C44" s="404">
        <f>VLOOKUP(A44,'2013년실적'!$D$10:$G$50,4,0)/1000</f>
        <v>598113.05299999996</v>
      </c>
      <c r="D44" s="404">
        <f>VLOOKUP(A44,'2014년실적'!$D$10:$G$50,4,0)/1000</f>
        <v>451701.61599999998</v>
      </c>
      <c r="E44" s="404">
        <v>433496.33199999999</v>
      </c>
      <c r="F44" s="404">
        <f>VLOOKUP(A44,'2015년실적'!$D$10:$J$50,6,0)/1000</f>
        <v>468711.86900000001</v>
      </c>
      <c r="G44" s="404">
        <f>VLOOKUP(A44,'2015년실적'!$D$10:$J$50,7,0)/1000</f>
        <v>433496.33199999999</v>
      </c>
      <c r="H44" s="405">
        <f>VLOOKUP(A44,관서수!$A$3:$H$44,8,0)</f>
        <v>5</v>
      </c>
      <c r="I44" s="405">
        <f>VLOOKUP(A44,보험모집희망직원!$B$14:$H$54,3,0)</f>
        <v>56</v>
      </c>
      <c r="J44" s="406">
        <f>IFERROR(VLOOKUP(A44,우체국FC수!$B$3:$C$41,2,0),0)</f>
        <v>17.558823529411764</v>
      </c>
      <c r="K44" s="407">
        <f t="shared" si="1"/>
        <v>1.6814637123678096</v>
      </c>
      <c r="L44" s="408">
        <f t="shared" si="4"/>
        <v>464083.98461351544</v>
      </c>
      <c r="M44" s="409" t="e">
        <f>IF(#REF!&lt;-10,#REF!*0.9,IF(AND(#REF!&gt;=-10,#REF!&lt;0),#REF!*0.92,IF(#REF!&gt;0,#REF!*0.935)))</f>
        <v>#REF!</v>
      </c>
      <c r="N44" s="410">
        <f t="shared" si="5"/>
        <v>0</v>
      </c>
      <c r="O44" s="411">
        <v>472050.26161180064</v>
      </c>
      <c r="P44" s="412">
        <f t="shared" si="2"/>
        <v>1.7103270348253645</v>
      </c>
      <c r="Q44" s="447">
        <f t="shared" si="3"/>
        <v>188820.10464472027</v>
      </c>
    </row>
    <row r="45" spans="1:17" ht="41.25" customHeight="1">
      <c r="A45" s="446" t="s">
        <v>74</v>
      </c>
      <c r="B45" s="403">
        <v>4</v>
      </c>
      <c r="C45" s="404">
        <f>VLOOKUP(A45,'2013년실적'!$D$10:$G$50,4,0)/1000</f>
        <v>580388.72499999998</v>
      </c>
      <c r="D45" s="404">
        <f>VLOOKUP(A45,'2014년실적'!$D$10:$G$50,4,0)/1000</f>
        <v>462487.39799999999</v>
      </c>
      <c r="E45" s="404">
        <v>422213.52899999998</v>
      </c>
      <c r="F45" s="404">
        <f>VLOOKUP(A45,'2015년실적'!$D$10:$J$50,6,0)/1000</f>
        <v>491352.30699999997</v>
      </c>
      <c r="G45" s="404">
        <f>VLOOKUP(A45,'2015년실적'!$D$10:$J$50,7,0)/1000</f>
        <v>422213.52899999998</v>
      </c>
      <c r="H45" s="405">
        <f>VLOOKUP(A45,관서수!$A$3:$H$44,8,0)</f>
        <v>6</v>
      </c>
      <c r="I45" s="405">
        <f>VLOOKUP(A45,보험모집희망직원!$B$14:$H$54,3,0)</f>
        <v>70</v>
      </c>
      <c r="J45" s="406">
        <f>IFERROR(VLOOKUP(A45,우체국FC수!$B$3:$C$41,2,0),0)</f>
        <v>18.617647058823529</v>
      </c>
      <c r="K45" s="407">
        <f t="shared" si="1"/>
        <v>1.6893092848385027</v>
      </c>
      <c r="L45" s="408">
        <f t="shared" si="4"/>
        <v>466249.36261542677</v>
      </c>
      <c r="M45" s="409" t="e">
        <f>IF(#REF!&lt;-10,#REF!*0.9,IF(AND(#REF!&gt;=-10,#REF!&lt;0),#REF!*0.92,IF(#REF!&gt;0,#REF!*0.935)))</f>
        <v>#REF!</v>
      </c>
      <c r="N45" s="410">
        <f t="shared" si="5"/>
        <v>0</v>
      </c>
      <c r="O45" s="411">
        <v>468456.23544366291</v>
      </c>
      <c r="P45" s="412">
        <f t="shared" si="2"/>
        <v>1.6973052008828364</v>
      </c>
      <c r="Q45" s="447">
        <f t="shared" si="3"/>
        <v>187382.49417746518</v>
      </c>
    </row>
    <row r="46" spans="1:17" ht="41.25" customHeight="1">
      <c r="A46" s="446" t="s">
        <v>76</v>
      </c>
      <c r="B46" s="403">
        <v>4</v>
      </c>
      <c r="C46" s="404">
        <f>VLOOKUP(A46,'2013년실적'!$D$10:$G$50,4,0)/1000</f>
        <v>1022872.883</v>
      </c>
      <c r="D46" s="404">
        <f>VLOOKUP(A46,'2014년실적'!$D$10:$G$50,4,0)/1000</f>
        <v>756404.94499999995</v>
      </c>
      <c r="E46" s="404">
        <v>667232.57700000005</v>
      </c>
      <c r="F46" s="404">
        <f>VLOOKUP(A46,'2015년실적'!$D$10:$J$50,6,0)/1000</f>
        <v>706440.07200000004</v>
      </c>
      <c r="G46" s="404">
        <f>VLOOKUP(A46,'2015년실적'!$D$10:$J$50,7,0)/1000</f>
        <v>667232.57700000005</v>
      </c>
      <c r="H46" s="405">
        <f>VLOOKUP(A46,관서수!$A$3:$H$44,8,0)</f>
        <v>10</v>
      </c>
      <c r="I46" s="405">
        <f>VLOOKUP(A46,보험모집희망직원!$B$14:$H$54,3,0)</f>
        <v>77</v>
      </c>
      <c r="J46" s="406">
        <f>IFERROR(VLOOKUP(A46,우체국FC수!$B$3:$C$41,2,0),0)</f>
        <v>25.323529411764707</v>
      </c>
      <c r="K46" s="407">
        <f t="shared" si="1"/>
        <v>2.7025211762103956</v>
      </c>
      <c r="L46" s="408">
        <f t="shared" si="4"/>
        <v>745895.84463406925</v>
      </c>
      <c r="M46" s="409" t="e">
        <f>IF(#REF!&lt;-10,#REF!*0.9,IF(AND(#REF!&gt;=-10,#REF!&lt;0),#REF!*0.92,IF(#REF!&gt;0,#REF!*0.935)))</f>
        <v>#REF!</v>
      </c>
      <c r="N46" s="410">
        <f t="shared" si="5"/>
        <v>0</v>
      </c>
      <c r="O46" s="411">
        <v>792119.8519853726</v>
      </c>
      <c r="P46" s="412">
        <f t="shared" si="2"/>
        <v>2.8699994637151178</v>
      </c>
      <c r="Q46" s="447">
        <f t="shared" si="3"/>
        <v>316847.94079414906</v>
      </c>
    </row>
    <row r="47" spans="1:17" ht="41.25" customHeight="1" thickBot="1">
      <c r="A47" s="449" t="s">
        <v>78</v>
      </c>
      <c r="B47" s="450">
        <v>4</v>
      </c>
      <c r="C47" s="451">
        <f>VLOOKUP(A47,'2013년실적'!$D$10:$G$50,4,0)/1000</f>
        <v>771217.92299999995</v>
      </c>
      <c r="D47" s="451">
        <f>VLOOKUP(A47,'2014년실적'!$D$10:$G$50,4,0)/1000</f>
        <v>574114.848</v>
      </c>
      <c r="E47" s="451">
        <v>558759.03200000001</v>
      </c>
      <c r="F47" s="451">
        <f>VLOOKUP(A47,'2015년실적'!$D$10:$J$50,6,0)/1000</f>
        <v>592792.65399999998</v>
      </c>
      <c r="G47" s="451">
        <f>VLOOKUP(A47,'2015년실적'!$D$10:$J$50,7,0)/1000</f>
        <v>558759.03200000001</v>
      </c>
      <c r="H47" s="452">
        <f>VLOOKUP(A47,관서수!$A$3:$H$44,8,0)</f>
        <v>17</v>
      </c>
      <c r="I47" s="452">
        <f>VLOOKUP(A47,보험모집희망직원!$B$14:$H$54,3,0)</f>
        <v>165</v>
      </c>
      <c r="J47" s="453">
        <f>IFERROR(VLOOKUP(A47,우체국FC수!$B$3:$C$41,2,0),0)</f>
        <v>18.264705882352942</v>
      </c>
      <c r="K47" s="454">
        <f t="shared" si="1"/>
        <v>2.3060556899791864</v>
      </c>
      <c r="L47" s="455">
        <f t="shared" si="4"/>
        <v>636471.37043425546</v>
      </c>
      <c r="M47" s="456">
        <v>590128</v>
      </c>
      <c r="N47" s="457"/>
      <c r="O47" s="458">
        <v>593989</v>
      </c>
      <c r="P47" s="459">
        <f t="shared" si="2"/>
        <v>2.152134057971014</v>
      </c>
      <c r="Q47" s="443">
        <f t="shared" si="3"/>
        <v>237595.6</v>
      </c>
    </row>
    <row r="48" spans="1:17" ht="33" customHeight="1">
      <c r="A48" s="336"/>
      <c r="B48" s="336"/>
      <c r="C48" s="336"/>
      <c r="D48" s="336"/>
      <c r="E48" s="336"/>
      <c r="J48" s="269"/>
      <c r="K48" s="270"/>
    </row>
    <row r="49" spans="10:14" ht="16.5" customHeight="1">
      <c r="J49" s="269"/>
      <c r="K49" s="271"/>
      <c r="N49" s="4"/>
    </row>
    <row r="50" spans="10:14">
      <c r="K50" s="268"/>
    </row>
    <row r="51" spans="10:14">
      <c r="K51" s="268"/>
    </row>
    <row r="52" spans="10:14">
      <c r="K52" s="268"/>
    </row>
  </sheetData>
  <autoFilter ref="A3:B49">
    <filterColumn colId="1"/>
  </autoFilter>
  <mergeCells count="16">
    <mergeCell ref="N4:N5"/>
    <mergeCell ref="L3:P3"/>
    <mergeCell ref="P4:P5"/>
    <mergeCell ref="L4:L5"/>
    <mergeCell ref="O4:O5"/>
    <mergeCell ref="Q3:Q5"/>
    <mergeCell ref="A48:E48"/>
    <mergeCell ref="H4:J4"/>
    <mergeCell ref="M4:M5"/>
    <mergeCell ref="C3:K3"/>
    <mergeCell ref="C4:F4"/>
    <mergeCell ref="K4:K5"/>
    <mergeCell ref="A3:A6"/>
    <mergeCell ref="B3:B6"/>
    <mergeCell ref="A1:Q1"/>
    <mergeCell ref="O2:Q2"/>
  </mergeCells>
  <phoneticPr fontId="1" type="noConversion"/>
  <pageMargins left="0.51181102362204722" right="0.51181102362204722" top="0.17" bottom="0.15748031496062992" header="0.11811023622047245" footer="0.11811023622047245"/>
  <pageSetup paperSize="9" scale="43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Q50"/>
  <sheetViews>
    <sheetView zoomScale="70" zoomScaleNormal="70" workbookViewId="0">
      <selection activeCell="C41" sqref="C41"/>
    </sheetView>
  </sheetViews>
  <sheetFormatPr defaultRowHeight="16.5"/>
  <cols>
    <col min="1" max="1" width="19" style="1" customWidth="1"/>
    <col min="2" max="4" width="17.5" style="5" customWidth="1"/>
    <col min="5" max="5" width="11" style="1" bestFit="1" customWidth="1"/>
    <col min="6" max="6" width="13" style="1" bestFit="1" customWidth="1"/>
    <col min="7" max="7" width="16" style="6" bestFit="1" customWidth="1"/>
    <col min="8" max="8" width="10.625" style="196" customWidth="1"/>
    <col min="9" max="9" width="13" style="5" customWidth="1"/>
    <col min="10" max="10" width="13" style="5" bestFit="1" customWidth="1"/>
    <col min="11" max="11" width="13" style="4" bestFit="1" customWidth="1"/>
    <col min="12" max="12" width="13" style="4" customWidth="1"/>
    <col min="13" max="13" width="14.25" style="1" bestFit="1" customWidth="1"/>
    <col min="14" max="14" width="10.625" style="4" customWidth="1"/>
    <col min="15" max="15" width="14.25" style="4" bestFit="1" customWidth="1"/>
    <col min="16" max="16" width="14.25" style="196" bestFit="1" customWidth="1"/>
    <col min="17" max="17" width="10.625" style="4" customWidth="1"/>
    <col min="18" max="19" width="9" style="1"/>
    <col min="20" max="20" width="12.75" style="1" bestFit="1" customWidth="1"/>
    <col min="21" max="16384" width="9" style="1"/>
  </cols>
  <sheetData>
    <row r="1" spans="1:17" ht="31.5">
      <c r="C1" s="346" t="s">
        <v>1781</v>
      </c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232"/>
      <c r="P1" s="195"/>
      <c r="Q1" s="221"/>
    </row>
    <row r="2" spans="1:17" ht="31.5">
      <c r="C2" s="221"/>
      <c r="D2" s="221"/>
      <c r="E2" s="221"/>
      <c r="F2" s="221"/>
      <c r="G2" s="221"/>
      <c r="H2" s="195"/>
      <c r="I2" s="221"/>
      <c r="J2" s="221"/>
      <c r="M2" s="221"/>
      <c r="N2" s="221"/>
      <c r="O2" s="232"/>
      <c r="P2" s="195"/>
      <c r="Q2" s="221"/>
    </row>
    <row r="3" spans="1:17" ht="49.5" customHeight="1" thickBot="1">
      <c r="C3" s="221"/>
      <c r="D3" s="221"/>
      <c r="E3" s="221"/>
      <c r="F3" s="221"/>
      <c r="G3" s="221"/>
      <c r="H3" s="195"/>
      <c r="I3" s="221"/>
      <c r="J3" s="221"/>
      <c r="M3" s="221"/>
      <c r="N3" s="221"/>
      <c r="O3" s="232"/>
      <c r="P3" s="195"/>
      <c r="Q3" s="221"/>
    </row>
    <row r="4" spans="1:17">
      <c r="A4" s="347" t="s">
        <v>1782</v>
      </c>
      <c r="B4" s="349" t="s">
        <v>1783</v>
      </c>
      <c r="C4" s="349"/>
      <c r="D4" s="349"/>
      <c r="E4" s="349"/>
      <c r="F4" s="349"/>
      <c r="G4" s="349"/>
      <c r="H4" s="349"/>
      <c r="I4" s="337" t="s">
        <v>1784</v>
      </c>
      <c r="J4" s="338"/>
      <c r="K4" s="338"/>
      <c r="L4" s="338"/>
      <c r="M4" s="338"/>
      <c r="N4" s="338"/>
      <c r="O4" s="338"/>
      <c r="P4" s="338"/>
      <c r="Q4" s="339"/>
    </row>
    <row r="5" spans="1:17">
      <c r="A5" s="348"/>
      <c r="B5" s="340" t="s">
        <v>1785</v>
      </c>
      <c r="C5" s="341"/>
      <c r="D5" s="342"/>
      <c r="E5" s="350" t="s">
        <v>1786</v>
      </c>
      <c r="F5" s="350" t="s">
        <v>1787</v>
      </c>
      <c r="G5" s="352" t="s">
        <v>1788</v>
      </c>
      <c r="H5" s="354" t="s">
        <v>1789</v>
      </c>
      <c r="I5" s="356" t="s">
        <v>1790</v>
      </c>
      <c r="J5" s="340" t="s">
        <v>1874</v>
      </c>
      <c r="K5" s="341"/>
      <c r="L5" s="341"/>
      <c r="M5" s="341"/>
      <c r="N5" s="342"/>
      <c r="O5" s="343" t="s">
        <v>1872</v>
      </c>
      <c r="P5" s="344"/>
      <c r="Q5" s="345"/>
    </row>
    <row r="6" spans="1:17" ht="33">
      <c r="A6" s="348"/>
      <c r="B6" s="175" t="s">
        <v>1791</v>
      </c>
      <c r="C6" s="175" t="s">
        <v>1792</v>
      </c>
      <c r="D6" s="175" t="s">
        <v>1793</v>
      </c>
      <c r="E6" s="351"/>
      <c r="F6" s="351"/>
      <c r="G6" s="353"/>
      <c r="H6" s="355"/>
      <c r="I6" s="357"/>
      <c r="J6" s="233" t="s">
        <v>1794</v>
      </c>
      <c r="K6" s="225" t="s">
        <v>1789</v>
      </c>
      <c r="L6" s="225" t="s">
        <v>1846</v>
      </c>
      <c r="M6" s="231" t="s">
        <v>1794</v>
      </c>
      <c r="N6" s="226" t="s">
        <v>1795</v>
      </c>
      <c r="O6" s="234" t="s">
        <v>1873</v>
      </c>
      <c r="P6" s="247" t="s">
        <v>1794</v>
      </c>
      <c r="Q6" s="227" t="s">
        <v>1871</v>
      </c>
    </row>
    <row r="7" spans="1:17" ht="17.25" thickBot="1">
      <c r="A7" s="25" t="s">
        <v>110</v>
      </c>
      <c r="B7" s="26">
        <f>SUM(B8:B31,B34:B35,B39:B50)</f>
        <v>35315446.233000003</v>
      </c>
      <c r="C7" s="26">
        <f>SUM(C8:C31,C34:C35,C39:C50)</f>
        <v>26988781.454</v>
      </c>
      <c r="D7" s="26">
        <f t="shared" ref="D7:K7" si="0">SUM(D8:D31,D34:D35,D39:D50)</f>
        <v>28016090.684999999</v>
      </c>
      <c r="E7" s="165">
        <f t="shared" si="0"/>
        <v>391</v>
      </c>
      <c r="F7" s="165">
        <f t="shared" si="0"/>
        <v>3229</v>
      </c>
      <c r="G7" s="165">
        <f t="shared" si="0"/>
        <v>851</v>
      </c>
      <c r="H7" s="165">
        <f t="shared" si="0"/>
        <v>99.999999999999986</v>
      </c>
      <c r="I7" s="165">
        <f t="shared" si="0"/>
        <v>27600000</v>
      </c>
      <c r="J7" s="165">
        <f t="shared" si="0"/>
        <v>30100000</v>
      </c>
      <c r="K7" s="165">
        <f t="shared" si="0"/>
        <v>100.00000000000001</v>
      </c>
      <c r="L7" s="165"/>
      <c r="M7" s="26">
        <f t="shared" ref="M7" si="1">SUM(M8:M31,M34:M35,M39:M50)</f>
        <v>-2499999.9999999986</v>
      </c>
      <c r="N7" s="165"/>
      <c r="O7" s="26">
        <f>SUM(O8:O31,O34:O35,O39:O50)</f>
        <v>29516514.017999995</v>
      </c>
      <c r="P7" s="26">
        <f t="shared" ref="P7" si="2">SUM(P8:P31,P34:P35,P39:P50)</f>
        <v>-1916514.0179999974</v>
      </c>
      <c r="Q7" s="228"/>
    </row>
    <row r="8" spans="1:17">
      <c r="A8" s="7" t="s">
        <v>2</v>
      </c>
      <c r="B8" s="8">
        <v>1113891.2779999999</v>
      </c>
      <c r="C8" s="8">
        <v>844745.68200000003</v>
      </c>
      <c r="D8" s="8">
        <v>875478.69799999997</v>
      </c>
      <c r="E8" s="9">
        <f>VLOOKUP(A8,관서수!$A$3:$H$44,8,0)</f>
        <v>19</v>
      </c>
      <c r="F8" s="9">
        <f>VLOOKUP(A8,보험모집희망직원!$B$14:$H$54,3,0)</f>
        <v>147</v>
      </c>
      <c r="G8" s="10">
        <f>IFERROR(VLOOKUP(A8,우체국FC수!$B$3:$C$41,2,0),0)</f>
        <v>15.5</v>
      </c>
      <c r="H8" s="166">
        <f>((B8/$B$7*0.18)+(C8/$C$7*0.27)+(D8/$D$7*0.45)+(E8/$E$7*0.03)+(F8/$F$7*0.03)+(G8/$G$7*0.04))*100</f>
        <v>3.1742598198410015</v>
      </c>
      <c r="I8" s="27">
        <f>H8*27600000/100</f>
        <v>876095.71027611638</v>
      </c>
      <c r="J8" s="8">
        <f>VLOOKUP(A8,'2015년목표'!$B$2:$C$43,2,0)</f>
        <v>960602</v>
      </c>
      <c r="K8" s="11">
        <f>J8/30100000%</f>
        <v>3.1913687707641194</v>
      </c>
      <c r="L8" s="11">
        <f>H8-K8</f>
        <v>-1.7108950923117927E-2</v>
      </c>
      <c r="M8" s="8">
        <f t="shared" ref="M8:M38" si="3">I8-J8</f>
        <v>-84506.289723883616</v>
      </c>
      <c r="N8" s="11">
        <f t="shared" ref="N8:N31" si="4">M8/J8%</f>
        <v>-8.7972219216578367</v>
      </c>
      <c r="O8" s="235">
        <f>VLOOKUP(A8,[1]관서별실적!$S$5:$V$45,4,0)/1000</f>
        <v>925132.11499999999</v>
      </c>
      <c r="P8" s="8">
        <f t="shared" ref="P8:P50" si="5">I8-O8</f>
        <v>-49036.404723883606</v>
      </c>
      <c r="Q8" s="12">
        <f t="shared" ref="Q8:Q50" si="6">P8/O8%</f>
        <v>-5.3004758919090822</v>
      </c>
    </row>
    <row r="9" spans="1:17">
      <c r="A9" s="13" t="s">
        <v>4</v>
      </c>
      <c r="B9" s="14">
        <v>1012601.748</v>
      </c>
      <c r="C9" s="14">
        <v>724103.51100000006</v>
      </c>
      <c r="D9" s="14">
        <v>710645.66500000004</v>
      </c>
      <c r="E9" s="15">
        <f>VLOOKUP(A9,관서수!$A$3:$H$44,8,0)</f>
        <v>19</v>
      </c>
      <c r="F9" s="15">
        <f>VLOOKUP(A9,보험모집희망직원!$B$14:$H$54,3,0)</f>
        <v>116</v>
      </c>
      <c r="G9" s="16">
        <f>IFERROR(VLOOKUP(A9,우체국FC수!$B$3:$C$41,2,0),0)</f>
        <v>23.852941176470587</v>
      </c>
      <c r="H9" s="167">
        <f t="shared" ref="H9:H50" si="7">((B9/$B$7*0.18)+(C9/$C$7*0.27)+(D9/$D$7*0.45)+(E9/$E$7*0.03)+(F9/$F$7*0.03)+(G9/$G$7*0.04))*100</f>
        <v>2.7476432369061157</v>
      </c>
      <c r="I9" s="28">
        <f t="shared" ref="I9:I50" si="8">H9*27600000/100</f>
        <v>758349.53338608786</v>
      </c>
      <c r="J9" s="14">
        <f>VLOOKUP(A9,'2015년목표'!$B$2:$C$43,2,0)</f>
        <v>829869</v>
      </c>
      <c r="K9" s="17">
        <f t="shared" ref="K9:K50" si="9">J9/30100000%</f>
        <v>2.7570398671096346</v>
      </c>
      <c r="L9" s="17">
        <f t="shared" ref="L9:L50" si="10">H9-K9</f>
        <v>-9.3966302035188853E-3</v>
      </c>
      <c r="M9" s="14">
        <f t="shared" si="3"/>
        <v>-71519.46661391214</v>
      </c>
      <c r="N9" s="17">
        <f t="shared" si="4"/>
        <v>-8.6181634226500972</v>
      </c>
      <c r="O9" s="236">
        <f>VLOOKUP(A9,[1]관서별실적!$S$5:$V$45,4,0)/1000</f>
        <v>750918.55700000003</v>
      </c>
      <c r="P9" s="14">
        <f t="shared" si="5"/>
        <v>7430.9763860878302</v>
      </c>
      <c r="Q9" s="18">
        <f t="shared" si="6"/>
        <v>0.98958486467232554</v>
      </c>
    </row>
    <row r="10" spans="1:17">
      <c r="A10" s="13" t="s">
        <v>6</v>
      </c>
      <c r="B10" s="14">
        <v>1037177.389</v>
      </c>
      <c r="C10" s="14">
        <v>808004.23100000003</v>
      </c>
      <c r="D10" s="14">
        <v>808721.08299999998</v>
      </c>
      <c r="E10" s="15">
        <f>VLOOKUP(A10,관서수!$A$3:$H$44,8,0)</f>
        <v>11</v>
      </c>
      <c r="F10" s="15">
        <f>VLOOKUP(A10,보험모집희망직원!$B$14:$H$54,3,0)</f>
        <v>91</v>
      </c>
      <c r="G10" s="16">
        <f>IFERROR(VLOOKUP(A10,우체국FC수!$B$3:$C$41,2,0),0)</f>
        <v>24.147058823529413</v>
      </c>
      <c r="H10" s="167">
        <f t="shared" si="7"/>
        <v>2.9184098965663829</v>
      </c>
      <c r="I10" s="28">
        <f t="shared" si="8"/>
        <v>805481.13145232166</v>
      </c>
      <c r="J10" s="14">
        <f>VLOOKUP(A10,'2015년목표'!$B$2:$C$43,2,0)</f>
        <v>883701</v>
      </c>
      <c r="K10" s="17">
        <f t="shared" si="9"/>
        <v>2.9358837209302324</v>
      </c>
      <c r="L10" s="17">
        <f t="shared" si="10"/>
        <v>-1.7473824363849477E-2</v>
      </c>
      <c r="M10" s="14">
        <f t="shared" si="3"/>
        <v>-78219.868547678343</v>
      </c>
      <c r="N10" s="17">
        <f t="shared" si="4"/>
        <v>-8.8513952737043802</v>
      </c>
      <c r="O10" s="236">
        <f>VLOOKUP(A10,[1]관서별실적!$S$5:$V$45,4,0)/1000</f>
        <v>859158.87</v>
      </c>
      <c r="P10" s="14">
        <f t="shared" si="5"/>
        <v>-53677.738547678338</v>
      </c>
      <c r="Q10" s="18">
        <f t="shared" si="6"/>
        <v>-6.247708127331367</v>
      </c>
    </row>
    <row r="11" spans="1:17">
      <c r="A11" s="13" t="s">
        <v>8</v>
      </c>
      <c r="B11" s="14">
        <v>348306.44900000002</v>
      </c>
      <c r="C11" s="14">
        <v>307578.13400000002</v>
      </c>
      <c r="D11" s="14">
        <v>326797.95199999999</v>
      </c>
      <c r="E11" s="15">
        <f>VLOOKUP(A11,관서수!$A$3:$H$44,8,0)</f>
        <v>3</v>
      </c>
      <c r="F11" s="15">
        <f>VLOOKUP(A11,보험모집희망직원!$B$14:$H$54,3,0)</f>
        <v>40</v>
      </c>
      <c r="G11" s="16">
        <f>IFERROR(VLOOKUP(A11,우체국FC수!$B$3:$C$41,2,0),0)</f>
        <v>12.147058823529411</v>
      </c>
      <c r="H11" s="167">
        <f t="shared" si="7"/>
        <v>1.1274209087140052</v>
      </c>
      <c r="I11" s="28">
        <f t="shared" si="8"/>
        <v>311168.17080506543</v>
      </c>
      <c r="J11" s="14">
        <f>VLOOKUP(A11,'2015년목표'!$B$2:$C$43,2,0)</f>
        <v>333928</v>
      </c>
      <c r="K11" s="17">
        <f t="shared" si="9"/>
        <v>1.1093953488372092</v>
      </c>
      <c r="L11" s="17">
        <f t="shared" si="10"/>
        <v>1.8025559876795993E-2</v>
      </c>
      <c r="M11" s="14">
        <f t="shared" si="3"/>
        <v>-22759.829194934573</v>
      </c>
      <c r="N11" s="17">
        <f t="shared" si="4"/>
        <v>-6.8157893902082396</v>
      </c>
      <c r="O11" s="236">
        <f>VLOOKUP(A11,[1]관서별실적!$S$5:$V$45,4,0)/1000</f>
        <v>341160.016</v>
      </c>
      <c r="P11" s="14">
        <f t="shared" si="5"/>
        <v>-29991.845194934576</v>
      </c>
      <c r="Q11" s="18">
        <f t="shared" si="6"/>
        <v>-8.7911372342456975</v>
      </c>
    </row>
    <row r="12" spans="1:17">
      <c r="A12" s="13" t="s">
        <v>10</v>
      </c>
      <c r="B12" s="14">
        <v>362447.489</v>
      </c>
      <c r="C12" s="14">
        <v>245304.016</v>
      </c>
      <c r="D12" s="14">
        <v>325288.29800000001</v>
      </c>
      <c r="E12" s="15">
        <f>VLOOKUP(A12,관서수!$A$3:$H$44,8,0)</f>
        <v>14</v>
      </c>
      <c r="F12" s="15">
        <f>VLOOKUP(A12,보험모집희망직원!$B$14:$H$54,3,0)</f>
        <v>99</v>
      </c>
      <c r="G12" s="16">
        <f>IFERROR(VLOOKUP(A12,우체국FC수!$B$3:$C$41,2,0),0)</f>
        <v>8.882352941176471</v>
      </c>
      <c r="H12" s="167">
        <f t="shared" si="7"/>
        <v>1.1937730844432957</v>
      </c>
      <c r="I12" s="28">
        <f t="shared" si="8"/>
        <v>329481.37130634958</v>
      </c>
      <c r="J12" s="14">
        <f>VLOOKUP(A12,'2015년목표'!$B$2:$C$43,2,0)</f>
        <v>271711</v>
      </c>
      <c r="K12" s="17">
        <f t="shared" si="9"/>
        <v>0.90269435215946847</v>
      </c>
      <c r="L12" s="17">
        <f t="shared" si="10"/>
        <v>0.29107873228382719</v>
      </c>
      <c r="M12" s="14">
        <f t="shared" si="3"/>
        <v>57770.371306349582</v>
      </c>
      <c r="N12" s="17">
        <f t="shared" si="4"/>
        <v>21.261697651677547</v>
      </c>
      <c r="O12" s="236">
        <f>VLOOKUP(A12,[1]관서별실적!$S$5:$V$45,4,0)/1000</f>
        <v>346815.47399999999</v>
      </c>
      <c r="P12" s="14">
        <f t="shared" si="5"/>
        <v>-17334.102693650406</v>
      </c>
      <c r="Q12" s="18">
        <f t="shared" si="6"/>
        <v>-4.9980764969127085</v>
      </c>
    </row>
    <row r="13" spans="1:17">
      <c r="A13" s="13" t="s">
        <v>12</v>
      </c>
      <c r="B13" s="14">
        <v>156740.802</v>
      </c>
      <c r="C13" s="14">
        <v>82485.017999999996</v>
      </c>
      <c r="D13" s="14">
        <v>106304.701</v>
      </c>
      <c r="E13" s="15">
        <f>VLOOKUP(A13,관서수!$A$3:$H$44,8,0)</f>
        <v>6</v>
      </c>
      <c r="F13" s="15">
        <f>VLOOKUP(A13,보험모집희망직원!$B$14:$H$54,3,0)</f>
        <v>64</v>
      </c>
      <c r="G13" s="16">
        <f>IFERROR(VLOOKUP(A13,우체국FC수!$B$3:$C$41,2,0),0)</f>
        <v>1.5294117647058822</v>
      </c>
      <c r="H13" s="167">
        <f t="shared" si="7"/>
        <v>0.44584326663607599</v>
      </c>
      <c r="I13" s="28">
        <f t="shared" si="8"/>
        <v>123052.74159155697</v>
      </c>
      <c r="J13" s="14">
        <f>VLOOKUP(A13,'2015년목표'!$B$2:$C$43,2,0)</f>
        <v>98929</v>
      </c>
      <c r="K13" s="17">
        <f t="shared" si="9"/>
        <v>0.32866777408637876</v>
      </c>
      <c r="L13" s="17">
        <f t="shared" si="10"/>
        <v>0.11717549254969722</v>
      </c>
      <c r="M13" s="14">
        <f t="shared" si="3"/>
        <v>24123.741591556973</v>
      </c>
      <c r="N13" s="17">
        <f t="shared" si="4"/>
        <v>24.384903912459414</v>
      </c>
      <c r="O13" s="236">
        <f>VLOOKUP(A13,[1]관서별실적!$S$5:$V$45,4,0)/1000</f>
        <v>107554.162</v>
      </c>
      <c r="P13" s="14">
        <f t="shared" si="5"/>
        <v>15498.579591556976</v>
      </c>
      <c r="Q13" s="18">
        <f t="shared" si="6"/>
        <v>14.410023102180812</v>
      </c>
    </row>
    <row r="14" spans="1:17">
      <c r="A14" s="13" t="s">
        <v>14</v>
      </c>
      <c r="B14" s="14">
        <v>506501.054</v>
      </c>
      <c r="C14" s="14">
        <v>367571.43300000002</v>
      </c>
      <c r="D14" s="14">
        <v>402374.91600000003</v>
      </c>
      <c r="E14" s="15">
        <f>VLOOKUP(A14,관서수!$A$3:$H$44,8,0)</f>
        <v>16</v>
      </c>
      <c r="F14" s="15">
        <f>VLOOKUP(A14,보험모집희망직원!$B$14:$H$54,3,0)</f>
        <v>131</v>
      </c>
      <c r="G14" s="16">
        <f>IFERROR(VLOOKUP(A14,우체국FC수!$B$3:$C$41,2,0),0)</f>
        <v>14.676470588235293</v>
      </c>
      <c r="H14" s="167">
        <f t="shared" si="7"/>
        <v>1.5856425569266264</v>
      </c>
      <c r="I14" s="28">
        <f t="shared" si="8"/>
        <v>437637.34571174887</v>
      </c>
      <c r="J14" s="14">
        <f>VLOOKUP(A14,'2015년목표'!$B$2:$C$43,2,0)</f>
        <v>419481</v>
      </c>
      <c r="K14" s="17">
        <f t="shared" si="9"/>
        <v>1.3936245847176081</v>
      </c>
      <c r="L14" s="17">
        <f t="shared" si="10"/>
        <v>0.19201797220901828</v>
      </c>
      <c r="M14" s="14">
        <f t="shared" si="3"/>
        <v>18156.345711748872</v>
      </c>
      <c r="N14" s="17">
        <f t="shared" si="4"/>
        <v>4.3282879824709273</v>
      </c>
      <c r="O14" s="236">
        <f>VLOOKUP(A14,[1]관서별실적!$S$5:$V$45,4,0)/1000</f>
        <v>427038.22100000002</v>
      </c>
      <c r="P14" s="14">
        <f t="shared" si="5"/>
        <v>10599.124711748853</v>
      </c>
      <c r="Q14" s="18">
        <f t="shared" si="6"/>
        <v>2.4820084457378941</v>
      </c>
    </row>
    <row r="15" spans="1:17">
      <c r="A15" s="13" t="s">
        <v>16</v>
      </c>
      <c r="B15" s="14">
        <v>249800.981</v>
      </c>
      <c r="C15" s="14">
        <v>109339.731</v>
      </c>
      <c r="D15" s="14">
        <v>105697.787</v>
      </c>
      <c r="E15" s="15">
        <f>VLOOKUP(A15,관서수!$A$3:$H$44,8,0)</f>
        <v>13</v>
      </c>
      <c r="F15" s="15">
        <f>VLOOKUP(A15,보험모집희망직원!$B$14:$H$54,3,0)</f>
        <v>88</v>
      </c>
      <c r="G15" s="16">
        <f>IFERROR(VLOOKUP(A15,우체국FC수!$B$3:$C$41,2,0),0)</f>
        <v>2.7941176470588234</v>
      </c>
      <c r="H15" s="167">
        <f t="shared" si="7"/>
        <v>0.6011172612460578</v>
      </c>
      <c r="I15" s="28">
        <f t="shared" si="8"/>
        <v>165908.36410391194</v>
      </c>
      <c r="J15" s="14">
        <f>VLOOKUP(A15,'2015년목표'!$B$2:$C$43,2,0)</f>
        <v>129862</v>
      </c>
      <c r="K15" s="17">
        <f t="shared" si="9"/>
        <v>0.43143521594684386</v>
      </c>
      <c r="L15" s="17">
        <f t="shared" si="10"/>
        <v>0.16968204529921393</v>
      </c>
      <c r="M15" s="14">
        <f t="shared" si="3"/>
        <v>36046.364103911939</v>
      </c>
      <c r="N15" s="17">
        <f t="shared" si="4"/>
        <v>27.757437975629468</v>
      </c>
      <c r="O15" s="236">
        <f>VLOOKUP(A15,[1]관서별실적!$S$5:$V$45,4,0)/1000</f>
        <v>108126.508</v>
      </c>
      <c r="P15" s="14">
        <f t="shared" si="5"/>
        <v>57781.856103911938</v>
      </c>
      <c r="Q15" s="18">
        <f t="shared" si="6"/>
        <v>53.439121611059456</v>
      </c>
    </row>
    <row r="16" spans="1:17">
      <c r="A16" s="13" t="s">
        <v>18</v>
      </c>
      <c r="B16" s="14">
        <v>227113.057</v>
      </c>
      <c r="C16" s="14">
        <v>117588.838</v>
      </c>
      <c r="D16" s="14">
        <v>140041.845</v>
      </c>
      <c r="E16" s="15">
        <f>VLOOKUP(A16,관서수!$A$3:$H$44,8,0)</f>
        <v>12</v>
      </c>
      <c r="F16" s="15">
        <f>VLOOKUP(A16,보험모집희망직원!$B$14:$H$54,3,0)</f>
        <v>79</v>
      </c>
      <c r="G16" s="16">
        <f>IFERROR(VLOOKUP(A16,우체국FC수!$B$3:$C$41,2,0),0)</f>
        <v>0.35294117647058826</v>
      </c>
      <c r="H16" s="167">
        <f t="shared" si="7"/>
        <v>0.62546130443335679</v>
      </c>
      <c r="I16" s="28">
        <f t="shared" si="8"/>
        <v>172627.32002360644</v>
      </c>
      <c r="J16" s="14">
        <f>VLOOKUP(A16,'2015년목표'!$B$2:$C$43,2,0)</f>
        <v>138906</v>
      </c>
      <c r="K16" s="17">
        <f t="shared" si="9"/>
        <v>0.46148172757475081</v>
      </c>
      <c r="L16" s="17">
        <f t="shared" si="10"/>
        <v>0.16397957685860598</v>
      </c>
      <c r="M16" s="14">
        <f t="shared" si="3"/>
        <v>33721.320023606444</v>
      </c>
      <c r="N16" s="17">
        <f t="shared" si="4"/>
        <v>24.276359569497679</v>
      </c>
      <c r="O16" s="236">
        <f>VLOOKUP(A16,[1]관서별실적!$S$5:$V$45,4,0)/1000</f>
        <v>141260.38099999999</v>
      </c>
      <c r="P16" s="14">
        <f t="shared" si="5"/>
        <v>31366.93902360645</v>
      </c>
      <c r="Q16" s="18">
        <f t="shared" si="6"/>
        <v>22.205050560925823</v>
      </c>
    </row>
    <row r="17" spans="1:17">
      <c r="A17" s="13" t="s">
        <v>20</v>
      </c>
      <c r="B17" s="14">
        <v>464028.47200000001</v>
      </c>
      <c r="C17" s="14">
        <v>356895.42300000001</v>
      </c>
      <c r="D17" s="14">
        <v>350323.42499999999</v>
      </c>
      <c r="E17" s="15">
        <f>VLOOKUP(A17,관서수!$A$3:$H$44,8,0)</f>
        <v>7</v>
      </c>
      <c r="F17" s="15">
        <f>VLOOKUP(A17,보험모집희망직원!$B$14:$H$54,3,0)</f>
        <v>45</v>
      </c>
      <c r="G17" s="16">
        <f>IFERROR(VLOOKUP(A17,우체국FC수!$B$3:$C$41,2,0),0)</f>
        <v>14.205882352941176</v>
      </c>
      <c r="H17" s="167">
        <f t="shared" si="7"/>
        <v>1.3185415010230814</v>
      </c>
      <c r="I17" s="28">
        <f t="shared" si="8"/>
        <v>363917.45428237051</v>
      </c>
      <c r="J17" s="14">
        <f>VLOOKUP(A17,'2015년목표'!$B$2:$C$43,2,0)</f>
        <v>387199</v>
      </c>
      <c r="K17" s="17">
        <f t="shared" si="9"/>
        <v>1.2863754152823921</v>
      </c>
      <c r="L17" s="17">
        <f t="shared" si="10"/>
        <v>3.2166085740689354E-2</v>
      </c>
      <c r="M17" s="14">
        <f t="shared" si="3"/>
        <v>-23281.545717629488</v>
      </c>
      <c r="N17" s="17">
        <f t="shared" si="4"/>
        <v>-6.0128114271032436</v>
      </c>
      <c r="O17" s="236">
        <f>VLOOKUP(A17,[1]관서별실적!$S$5:$V$45,4,0)/1000</f>
        <v>366614.364</v>
      </c>
      <c r="P17" s="14">
        <f t="shared" si="5"/>
        <v>-2696.909717629489</v>
      </c>
      <c r="Q17" s="18">
        <f t="shared" si="6"/>
        <v>-0.73562576441480865</v>
      </c>
    </row>
    <row r="18" spans="1:17">
      <c r="A18" s="13" t="s">
        <v>22</v>
      </c>
      <c r="B18" s="14">
        <v>293047.32400000002</v>
      </c>
      <c r="C18" s="14">
        <v>223156.88699999999</v>
      </c>
      <c r="D18" s="14">
        <v>231575.75200000001</v>
      </c>
      <c r="E18" s="15">
        <f>VLOOKUP(A18,관서수!$A$3:$H$44,8,0)</f>
        <v>9</v>
      </c>
      <c r="F18" s="15">
        <f>VLOOKUP(A18,보험모집희망직원!$B$14:$H$54,3,0)</f>
        <v>86</v>
      </c>
      <c r="G18" s="16">
        <f>IFERROR(VLOOKUP(A18,우체국FC수!$B$3:$C$41,2,0),0)</f>
        <v>6.9705882352941178</v>
      </c>
      <c r="H18" s="167">
        <f t="shared" si="7"/>
        <v>0.92629391090977908</v>
      </c>
      <c r="I18" s="28">
        <f t="shared" si="8"/>
        <v>255657.11941109903</v>
      </c>
      <c r="J18" s="14">
        <f>VLOOKUP(A18,'2015년목표'!$B$2:$C$43,2,0)</f>
        <v>242694</v>
      </c>
      <c r="K18" s="17">
        <f t="shared" si="9"/>
        <v>0.80629235880398675</v>
      </c>
      <c r="L18" s="17">
        <f t="shared" si="10"/>
        <v>0.12000155210579233</v>
      </c>
      <c r="M18" s="14">
        <f t="shared" si="3"/>
        <v>12963.119411099033</v>
      </c>
      <c r="N18" s="17">
        <f t="shared" si="4"/>
        <v>5.3413431774576345</v>
      </c>
      <c r="O18" s="236">
        <f>VLOOKUP(A18,[1]관서별실적!$S$5:$V$45,4,0)/1000</f>
        <v>252051.80900000001</v>
      </c>
      <c r="P18" s="14">
        <f t="shared" si="5"/>
        <v>3605.3104110990243</v>
      </c>
      <c r="Q18" s="18">
        <f t="shared" si="6"/>
        <v>1.4303846599645014</v>
      </c>
    </row>
    <row r="19" spans="1:17">
      <c r="A19" s="13" t="s">
        <v>24</v>
      </c>
      <c r="B19" s="14">
        <v>480601.03</v>
      </c>
      <c r="C19" s="14">
        <v>421034.6</v>
      </c>
      <c r="D19" s="14">
        <v>453285.17099999997</v>
      </c>
      <c r="E19" s="15">
        <f>VLOOKUP(A19,관서수!$A$3:$H$44,8,0)</f>
        <v>8</v>
      </c>
      <c r="F19" s="15">
        <f>VLOOKUP(A19,보험모집희망직원!$B$14:$H$54,3,0)</f>
        <v>51</v>
      </c>
      <c r="G19" s="16">
        <f>IFERROR(VLOOKUP(A19,우체국FC수!$B$3:$C$41,2,0),0)</f>
        <v>14.617647058823529</v>
      </c>
      <c r="H19" s="167">
        <f t="shared" si="7"/>
        <v>1.571715990505641</v>
      </c>
      <c r="I19" s="28">
        <f t="shared" si="8"/>
        <v>433793.61337955692</v>
      </c>
      <c r="J19" s="14">
        <f>VLOOKUP(A19,'2015년목표'!$B$2:$C$43,2,0)</f>
        <v>458258</v>
      </c>
      <c r="K19" s="17">
        <f t="shared" si="9"/>
        <v>1.5224518272425249</v>
      </c>
      <c r="L19" s="17">
        <f t="shared" si="10"/>
        <v>4.9264163263116112E-2</v>
      </c>
      <c r="M19" s="14">
        <f t="shared" si="3"/>
        <v>-24464.386620443081</v>
      </c>
      <c r="N19" s="17">
        <f t="shared" si="4"/>
        <v>-5.3385618189847381</v>
      </c>
      <c r="O19" s="236">
        <f>VLOOKUP(A19,[1]관서별실적!$S$5:$V$45,4,0)/1000</f>
        <v>479534.788</v>
      </c>
      <c r="P19" s="14">
        <f t="shared" si="5"/>
        <v>-45741.174620443082</v>
      </c>
      <c r="Q19" s="18">
        <f t="shared" si="6"/>
        <v>-9.538656165325607</v>
      </c>
    </row>
    <row r="20" spans="1:17">
      <c r="A20" s="13" t="s">
        <v>26</v>
      </c>
      <c r="B20" s="14">
        <v>440878.27299999999</v>
      </c>
      <c r="C20" s="14">
        <v>292280.70299999998</v>
      </c>
      <c r="D20" s="14">
        <v>289416.34899999999</v>
      </c>
      <c r="E20" s="15">
        <f>VLOOKUP(A20,관서수!$A$3:$H$44,8,0)</f>
        <v>12</v>
      </c>
      <c r="F20" s="15">
        <f>VLOOKUP(A20,보험모집희망직원!$B$14:$H$54,3,0)</f>
        <v>107</v>
      </c>
      <c r="G20" s="16">
        <f>IFERROR(VLOOKUP(A20,우체국FC수!$B$3:$C$41,2,0),0)</f>
        <v>10.029411764705882</v>
      </c>
      <c r="H20" s="167">
        <f t="shared" si="7"/>
        <v>1.2206055593644418</v>
      </c>
      <c r="I20" s="28">
        <f t="shared" si="8"/>
        <v>336887.13438458589</v>
      </c>
      <c r="J20" s="14">
        <f>VLOOKUP(A20,'2015년목표'!$B$2:$C$43,2,0)</f>
        <v>324614</v>
      </c>
      <c r="K20" s="17">
        <f t="shared" si="9"/>
        <v>1.078451827242525</v>
      </c>
      <c r="L20" s="17">
        <f t="shared" si="10"/>
        <v>0.14215373212191684</v>
      </c>
      <c r="M20" s="14">
        <f t="shared" si="3"/>
        <v>12273.134384585894</v>
      </c>
      <c r="N20" s="17">
        <f t="shared" si="4"/>
        <v>3.7808395154201277</v>
      </c>
      <c r="O20" s="236">
        <f>VLOOKUP(A20,[1]관서별실적!$S$5:$V$45,4,0)/1000</f>
        <v>305995.34000000003</v>
      </c>
      <c r="P20" s="14">
        <f t="shared" si="5"/>
        <v>30891.794384585868</v>
      </c>
      <c r="Q20" s="18">
        <f t="shared" si="6"/>
        <v>10.095511384122995</v>
      </c>
    </row>
    <row r="21" spans="1:17">
      <c r="A21" s="13" t="s">
        <v>28</v>
      </c>
      <c r="B21" s="14">
        <v>273846.29200000002</v>
      </c>
      <c r="C21" s="14">
        <v>170596.31099999999</v>
      </c>
      <c r="D21" s="14">
        <v>187836.481</v>
      </c>
      <c r="E21" s="15">
        <f>VLOOKUP(A21,관서수!$A$3:$H$44,8,0)</f>
        <v>11</v>
      </c>
      <c r="F21" s="15">
        <f>VLOOKUP(A21,보험모집희망직원!$B$14:$H$54,3,0)</f>
        <v>92</v>
      </c>
      <c r="G21" s="16">
        <f>IFERROR(VLOOKUP(A21,우체국FC수!$B$3:$C$41,2,0),0)</f>
        <v>4.4117647058823533</v>
      </c>
      <c r="H21" s="167">
        <f t="shared" si="7"/>
        <v>0.80256236803611014</v>
      </c>
      <c r="I21" s="28">
        <f t="shared" si="8"/>
        <v>221507.21357796638</v>
      </c>
      <c r="J21" s="14">
        <f>VLOOKUP(A21,'2015년목표'!$B$2:$C$43,2,0)</f>
        <v>191440</v>
      </c>
      <c r="K21" s="17">
        <f t="shared" si="9"/>
        <v>0.63601328903654486</v>
      </c>
      <c r="L21" s="17">
        <f t="shared" si="10"/>
        <v>0.16654907899956528</v>
      </c>
      <c r="M21" s="14">
        <f t="shared" si="3"/>
        <v>30067.21357796638</v>
      </c>
      <c r="N21" s="17">
        <f t="shared" si="4"/>
        <v>15.705815700985363</v>
      </c>
      <c r="O21" s="236">
        <f>VLOOKUP(A21,[1]관서별실적!$S$5:$V$45,4,0)/1000</f>
        <v>199815.3</v>
      </c>
      <c r="P21" s="14">
        <f t="shared" si="5"/>
        <v>21691.913577966392</v>
      </c>
      <c r="Q21" s="18">
        <f t="shared" si="6"/>
        <v>10.855982288626745</v>
      </c>
    </row>
    <row r="22" spans="1:17">
      <c r="A22" s="13" t="s">
        <v>30</v>
      </c>
      <c r="B22" s="14">
        <v>1364123.3640000001</v>
      </c>
      <c r="C22" s="14">
        <v>872777.01699999999</v>
      </c>
      <c r="D22" s="14">
        <v>1029585.514</v>
      </c>
      <c r="E22" s="15">
        <f>VLOOKUP(A22,관서수!$A$3:$H$44,8,0)</f>
        <v>12</v>
      </c>
      <c r="F22" s="15">
        <f>VLOOKUP(A22,보험모집희망직원!$B$14:$H$54,3,0)</f>
        <v>82</v>
      </c>
      <c r="G22" s="16">
        <f>IFERROR(VLOOKUP(A22,우체국FC수!$B$3:$C$41,2,0),0)</f>
        <v>34.529411764705884</v>
      </c>
      <c r="H22" s="167">
        <f t="shared" si="7"/>
        <v>3.5527198077220832</v>
      </c>
      <c r="I22" s="28">
        <f t="shared" si="8"/>
        <v>980550.66693129495</v>
      </c>
      <c r="J22" s="14">
        <f>VLOOKUP(A22,'2015년목표'!$B$2:$C$43,2,0)</f>
        <v>966712</v>
      </c>
      <c r="K22" s="17">
        <f t="shared" si="9"/>
        <v>3.2116677740863788</v>
      </c>
      <c r="L22" s="17">
        <f t="shared" si="10"/>
        <v>0.34105203363570435</v>
      </c>
      <c r="M22" s="14">
        <f t="shared" si="3"/>
        <v>13838.666931294953</v>
      </c>
      <c r="N22" s="17">
        <f t="shared" si="4"/>
        <v>1.4315191009623291</v>
      </c>
      <c r="O22" s="236">
        <f>VLOOKUP(A22,[1]관서별실적!$S$5:$V$45,4,0)/1000</f>
        <v>1079234.29</v>
      </c>
      <c r="P22" s="14">
        <f t="shared" si="5"/>
        <v>-98683.623068705085</v>
      </c>
      <c r="Q22" s="18">
        <f t="shared" si="6"/>
        <v>-9.1438554151856213</v>
      </c>
    </row>
    <row r="23" spans="1:17">
      <c r="A23" s="13" t="s">
        <v>32</v>
      </c>
      <c r="B23" s="14">
        <v>438556.71600000001</v>
      </c>
      <c r="C23" s="14">
        <v>408039.598</v>
      </c>
      <c r="D23" s="14">
        <v>489000.973</v>
      </c>
      <c r="E23" s="15">
        <f>VLOOKUP(A23,관서수!$A$3:$H$44,8,0)</f>
        <v>10</v>
      </c>
      <c r="F23" s="15">
        <f>VLOOKUP(A23,보험모집희망직원!$B$14:$H$54,3,0)</f>
        <v>88</v>
      </c>
      <c r="G23" s="16">
        <f>IFERROR(VLOOKUP(A23,우체국FC수!$B$3:$C$41,2,0),0)</f>
        <v>17.323529411764707</v>
      </c>
      <c r="H23" s="167">
        <f t="shared" si="7"/>
        <v>1.6570932029988656</v>
      </c>
      <c r="I23" s="28">
        <f t="shared" si="8"/>
        <v>457357.72402768693</v>
      </c>
      <c r="J23" s="14">
        <f>VLOOKUP(A23,'2015년목표'!$B$2:$C$43,2,0)</f>
        <v>447346</v>
      </c>
      <c r="K23" s="17">
        <f t="shared" si="9"/>
        <v>1.4861993355481729</v>
      </c>
      <c r="L23" s="17">
        <f t="shared" si="10"/>
        <v>0.17089386745069279</v>
      </c>
      <c r="M23" s="14">
        <f t="shared" si="3"/>
        <v>10011.724027686927</v>
      </c>
      <c r="N23" s="17">
        <f t="shared" si="4"/>
        <v>2.2380269473040837</v>
      </c>
      <c r="O23" s="236">
        <f>VLOOKUP(A23,[1]관서별실적!$S$5:$V$45,4,0)/1000</f>
        <v>513987.41100000002</v>
      </c>
      <c r="P23" s="14">
        <f t="shared" si="5"/>
        <v>-56629.686972313095</v>
      </c>
      <c r="Q23" s="18">
        <f t="shared" si="6"/>
        <v>-11.017718675664819</v>
      </c>
    </row>
    <row r="24" spans="1:17">
      <c r="A24" s="13" t="s">
        <v>34</v>
      </c>
      <c r="B24" s="14">
        <v>547768.92000000004</v>
      </c>
      <c r="C24" s="14">
        <v>419071.65899999999</v>
      </c>
      <c r="D24" s="14">
        <v>374227.39500000002</v>
      </c>
      <c r="E24" s="15">
        <f>VLOOKUP(A24,관서수!$A$3:$H$44,8,0)</f>
        <v>7</v>
      </c>
      <c r="F24" s="15">
        <f>VLOOKUP(A24,보험모집희망직원!$B$14:$H$54,3,0)</f>
        <v>47</v>
      </c>
      <c r="G24" s="16">
        <f>IFERROR(VLOOKUP(A24,우체국FC수!$B$3:$C$41,2,0),0)</f>
        <v>14.058823529411764</v>
      </c>
      <c r="H24" s="167">
        <f t="shared" si="7"/>
        <v>1.462987379898675</v>
      </c>
      <c r="I24" s="28">
        <f t="shared" si="8"/>
        <v>403784.51685203431</v>
      </c>
      <c r="J24" s="14">
        <f>VLOOKUP(A24,'2015년목표'!$B$2:$C$43,2,0)</f>
        <v>466274</v>
      </c>
      <c r="K24" s="17">
        <f t="shared" si="9"/>
        <v>1.5490830564784053</v>
      </c>
      <c r="L24" s="17">
        <f t="shared" si="10"/>
        <v>-8.6095676579730274E-2</v>
      </c>
      <c r="M24" s="14">
        <f t="shared" si="3"/>
        <v>-62489.483147965686</v>
      </c>
      <c r="N24" s="17">
        <f t="shared" si="4"/>
        <v>-13.401880256665756</v>
      </c>
      <c r="O24" s="236">
        <f>VLOOKUP(A24,[1]관서별실적!$S$5:$V$45,4,0)/1000</f>
        <v>392244.80499999999</v>
      </c>
      <c r="P24" s="14">
        <f t="shared" si="5"/>
        <v>11539.711852034321</v>
      </c>
      <c r="Q24" s="18">
        <f t="shared" si="6"/>
        <v>2.9419667781283478</v>
      </c>
    </row>
    <row r="25" spans="1:17">
      <c r="A25" s="13" t="s">
        <v>38</v>
      </c>
      <c r="B25" s="14">
        <v>386272.68099999998</v>
      </c>
      <c r="C25" s="14">
        <v>275221.06300000002</v>
      </c>
      <c r="D25" s="14">
        <v>259851.394</v>
      </c>
      <c r="E25" s="15">
        <f>VLOOKUP(A25,관서수!$A$3:$H$44,8,0)</f>
        <v>3</v>
      </c>
      <c r="F25" s="15">
        <f>VLOOKUP(A25,보험모집희망직원!$B$14:$H$54,3,0)</f>
        <v>49</v>
      </c>
      <c r="G25" s="16">
        <f>IFERROR(VLOOKUP(A25,우체국FC수!$B$3:$C$41,2,0),0)</f>
        <v>9.264705882352942</v>
      </c>
      <c r="H25" s="167">
        <f t="shared" si="7"/>
        <v>1.0016842309284613</v>
      </c>
      <c r="I25" s="28">
        <f t="shared" si="8"/>
        <v>276464.84773625532</v>
      </c>
      <c r="J25" s="14">
        <f>VLOOKUP(A25,'2015년목표'!$B$2:$C$43,2,0)</f>
        <v>314300</v>
      </c>
      <c r="K25" s="17">
        <f t="shared" si="9"/>
        <v>1.0441860465116279</v>
      </c>
      <c r="L25" s="17">
        <f t="shared" si="10"/>
        <v>-4.250181558316668E-2</v>
      </c>
      <c r="M25" s="14">
        <f t="shared" si="3"/>
        <v>-37835.152263744676</v>
      </c>
      <c r="N25" s="17">
        <f t="shared" si="4"/>
        <v>-12.037910360720545</v>
      </c>
      <c r="O25" s="236">
        <f>VLOOKUP(A25,[1]관서별실적!$S$5:$V$45,4,0)/1000</f>
        <v>273695.64199999999</v>
      </c>
      <c r="P25" s="14">
        <f t="shared" si="5"/>
        <v>2769.2057362553314</v>
      </c>
      <c r="Q25" s="18">
        <f t="shared" si="6"/>
        <v>1.0117829118577384</v>
      </c>
    </row>
    <row r="26" spans="1:17">
      <c r="A26" s="13" t="s">
        <v>83</v>
      </c>
      <c r="B26" s="14">
        <v>64248.813999999998</v>
      </c>
      <c r="C26" s="14">
        <v>30806.758000000002</v>
      </c>
      <c r="D26" s="14">
        <v>43402.89</v>
      </c>
      <c r="E26" s="15">
        <f>VLOOKUP(A26,관서수!$A$3:$H$44,8,0)</f>
        <v>8</v>
      </c>
      <c r="F26" s="15">
        <f>VLOOKUP(A26,보험모집희망직원!$B$14:$H$54,3,0)</f>
        <v>62</v>
      </c>
      <c r="G26" s="16">
        <f>IFERROR(VLOOKUP(A26,우체국FC수!$B$3:$C$41,2,0),0)</f>
        <v>0</v>
      </c>
      <c r="H26" s="167">
        <f t="shared" si="7"/>
        <v>0.25226529849608986</v>
      </c>
      <c r="I26" s="28">
        <f t="shared" si="8"/>
        <v>69625.222384920795</v>
      </c>
      <c r="J26" s="14">
        <f>VLOOKUP(A26,'2015년목표'!$B$2:$C$43,2,0)</f>
        <v>36391</v>
      </c>
      <c r="K26" s="17">
        <f t="shared" si="9"/>
        <v>0.12090033222591362</v>
      </c>
      <c r="L26" s="17">
        <f t="shared" si="10"/>
        <v>0.13136496627017624</v>
      </c>
      <c r="M26" s="14">
        <f t="shared" si="3"/>
        <v>33234.222384920795</v>
      </c>
      <c r="N26" s="17">
        <f t="shared" si="4"/>
        <v>91.325389203156803</v>
      </c>
      <c r="O26" s="236">
        <f>VLOOKUP(A26,[1]관서별실적!$S$5:$V$45,4,0)/1000</f>
        <v>44485.313999999998</v>
      </c>
      <c r="P26" s="14">
        <f t="shared" si="5"/>
        <v>25139.908384920796</v>
      </c>
      <c r="Q26" s="18">
        <f t="shared" si="6"/>
        <v>56.512826648634643</v>
      </c>
    </row>
    <row r="27" spans="1:17">
      <c r="A27" s="13" t="s">
        <v>84</v>
      </c>
      <c r="B27" s="14">
        <v>44208.415000000001</v>
      </c>
      <c r="C27" s="14">
        <v>13254.954</v>
      </c>
      <c r="D27" s="14">
        <v>15964.751</v>
      </c>
      <c r="E27" s="15">
        <f>VLOOKUP(A27,관서수!$A$3:$H$44,8,0)</f>
        <v>4</v>
      </c>
      <c r="F27" s="15">
        <f>VLOOKUP(A27,보험모집희망직원!$B$14:$H$54,3,0)</f>
        <v>15</v>
      </c>
      <c r="G27" s="16">
        <f>IFERROR(VLOOKUP(A27,우체국FC수!$B$3:$C$41,2,0),0)</f>
        <v>0</v>
      </c>
      <c r="H27" s="167">
        <f t="shared" si="7"/>
        <v>0.10606277831862979</v>
      </c>
      <c r="I27" s="28">
        <f t="shared" si="8"/>
        <v>29273.326815941822</v>
      </c>
      <c r="J27" s="14">
        <f>VLOOKUP(A27,'2015년목표'!$B$2:$C$43,2,0)</f>
        <v>15638</v>
      </c>
      <c r="K27" s="17">
        <f t="shared" si="9"/>
        <v>5.1953488372093022E-2</v>
      </c>
      <c r="L27" s="17">
        <f t="shared" si="10"/>
        <v>5.4109289946536764E-2</v>
      </c>
      <c r="M27" s="14">
        <f t="shared" si="3"/>
        <v>13635.326815941822</v>
      </c>
      <c r="N27" s="17">
        <f t="shared" si="4"/>
        <v>87.19354659126374</v>
      </c>
      <c r="O27" s="236">
        <f>VLOOKUP(A27,[1]관서별실적!$S$5:$V$45,4,0)/1000</f>
        <v>15964.751</v>
      </c>
      <c r="P27" s="14">
        <f t="shared" si="5"/>
        <v>13308.575815941822</v>
      </c>
      <c r="Q27" s="18">
        <f t="shared" si="6"/>
        <v>83.362251098948065</v>
      </c>
    </row>
    <row r="28" spans="1:17">
      <c r="A28" s="13" t="s">
        <v>40</v>
      </c>
      <c r="B28" s="14">
        <v>1629066.922</v>
      </c>
      <c r="C28" s="14">
        <v>1341500.595</v>
      </c>
      <c r="D28" s="14">
        <v>1275321.7379999999</v>
      </c>
      <c r="E28" s="15">
        <f>VLOOKUP(A28,관서수!$A$3:$H$44,8,0)</f>
        <v>6</v>
      </c>
      <c r="F28" s="15">
        <f>VLOOKUP(A28,보험모집희망직원!$B$14:$H$54,3,0)</f>
        <v>69</v>
      </c>
      <c r="G28" s="16">
        <f>IFERROR(VLOOKUP(A28,우체국FC수!$B$3:$C$41,2,0),0)</f>
        <v>39.029411764705884</v>
      </c>
      <c r="H28" s="167">
        <f t="shared" si="7"/>
        <v>4.5144219612072902</v>
      </c>
      <c r="I28" s="28">
        <f t="shared" si="8"/>
        <v>1245980.4612932121</v>
      </c>
      <c r="J28" s="14">
        <f>VLOOKUP(A28,'2015년목표'!$B$2:$C$43,2,0)</f>
        <v>1462908</v>
      </c>
      <c r="K28" s="17">
        <f t="shared" si="9"/>
        <v>4.8601594684385381</v>
      </c>
      <c r="L28" s="17">
        <f t="shared" si="10"/>
        <v>-0.34573750723124785</v>
      </c>
      <c r="M28" s="14">
        <f t="shared" si="3"/>
        <v>-216927.53870678786</v>
      </c>
      <c r="N28" s="17">
        <f t="shared" si="4"/>
        <v>-14.828515443677105</v>
      </c>
      <c r="O28" s="236">
        <f>VLOOKUP(A28,[1]관서별실적!$S$5:$V$45,4,0)/1000</f>
        <v>1362100.6769999999</v>
      </c>
      <c r="P28" s="14">
        <f t="shared" si="5"/>
        <v>-116120.21570678777</v>
      </c>
      <c r="Q28" s="18">
        <f t="shared" si="6"/>
        <v>-8.5250831797940414</v>
      </c>
    </row>
    <row r="29" spans="1:17">
      <c r="A29" s="13" t="s">
        <v>42</v>
      </c>
      <c r="B29" s="14">
        <v>1187758.932</v>
      </c>
      <c r="C29" s="14">
        <v>846035.80599999998</v>
      </c>
      <c r="D29" s="14">
        <v>858188.96299999999</v>
      </c>
      <c r="E29" s="15">
        <f>VLOOKUP(A29,관서수!$A$3:$H$44,8,0)</f>
        <v>5</v>
      </c>
      <c r="F29" s="15">
        <f>VLOOKUP(A29,보험모집희망직원!$B$14:$H$54,3,0)</f>
        <v>58</v>
      </c>
      <c r="G29" s="16">
        <f>IFERROR(VLOOKUP(A29,우체국FC수!$B$3:$C$41,2,0),0)</f>
        <v>22.529411764705884</v>
      </c>
      <c r="H29" s="167">
        <f t="shared" si="7"/>
        <v>3.0283648113883879</v>
      </c>
      <c r="I29" s="28">
        <f t="shared" si="8"/>
        <v>835828.68794319511</v>
      </c>
      <c r="J29" s="14">
        <f>VLOOKUP(A29,'2015년목표'!$B$2:$C$43,2,0)</f>
        <v>947109</v>
      </c>
      <c r="K29" s="17">
        <f t="shared" si="9"/>
        <v>3.1465415282392026</v>
      </c>
      <c r="L29" s="17">
        <f t="shared" si="10"/>
        <v>-0.11817671685081477</v>
      </c>
      <c r="M29" s="14">
        <f t="shared" si="3"/>
        <v>-111280.31205680489</v>
      </c>
      <c r="N29" s="17">
        <f t="shared" si="4"/>
        <v>-11.749472558787309</v>
      </c>
      <c r="O29" s="236">
        <f>VLOOKUP(A29,[1]관서별실적!$S$5:$V$45,4,0)/1000</f>
        <v>910564.63399999996</v>
      </c>
      <c r="P29" s="14">
        <f t="shared" si="5"/>
        <v>-74735.946056804853</v>
      </c>
      <c r="Q29" s="18">
        <f t="shared" si="6"/>
        <v>-8.2076486683321868</v>
      </c>
    </row>
    <row r="30" spans="1:17">
      <c r="A30" s="13" t="s">
        <v>44</v>
      </c>
      <c r="B30" s="14">
        <v>1941252.923</v>
      </c>
      <c r="C30" s="14">
        <v>1638401.67</v>
      </c>
      <c r="D30" s="14">
        <v>1790212.1529999999</v>
      </c>
      <c r="E30" s="15">
        <f>VLOOKUP(A30,관서수!$A$3:$H$44,8,0)</f>
        <v>10</v>
      </c>
      <c r="F30" s="15">
        <f>VLOOKUP(A30,보험모집희망직원!$B$14:$H$54,3,0)</f>
        <v>65</v>
      </c>
      <c r="G30" s="16">
        <f>IFERROR(VLOOKUP(A30,우체국FC수!$B$3:$C$41,2,0),0)</f>
        <v>42.411764705882355</v>
      </c>
      <c r="H30" s="167">
        <f t="shared" si="7"/>
        <v>5.8404648084997879</v>
      </c>
      <c r="I30" s="28">
        <f t="shared" si="8"/>
        <v>1611968.2871459415</v>
      </c>
      <c r="J30" s="14">
        <f>VLOOKUP(A30,'2015년목표'!$B$2:$C$43,2,0)</f>
        <v>1786629</v>
      </c>
      <c r="K30" s="17">
        <f t="shared" si="9"/>
        <v>5.9356445182724249</v>
      </c>
      <c r="L30" s="17">
        <f t="shared" si="10"/>
        <v>-9.5179709772637011E-2</v>
      </c>
      <c r="M30" s="14">
        <f t="shared" si="3"/>
        <v>-174660.71285405848</v>
      </c>
      <c r="N30" s="17">
        <f t="shared" si="4"/>
        <v>-9.7759922655491689</v>
      </c>
      <c r="O30" s="236">
        <f>VLOOKUP(A30,[1]관서별실적!$S$5:$V$45,4,0)/1000</f>
        <v>1873449.7590000001</v>
      </c>
      <c r="P30" s="14">
        <f t="shared" si="5"/>
        <v>-261481.47185405856</v>
      </c>
      <c r="Q30" s="18">
        <f t="shared" si="6"/>
        <v>-13.957218259945799</v>
      </c>
    </row>
    <row r="31" spans="1:17" ht="17.25" thickBot="1">
      <c r="A31" s="131" t="s">
        <v>46</v>
      </c>
      <c r="B31" s="132">
        <v>1151300.172</v>
      </c>
      <c r="C31" s="132">
        <v>947904.90399999998</v>
      </c>
      <c r="D31" s="132">
        <v>836978.22600000002</v>
      </c>
      <c r="E31" s="133">
        <f>VLOOKUP(A31,관서수!$A$3:$H$44,8,0)</f>
        <v>7</v>
      </c>
      <c r="F31" s="133">
        <f>VLOOKUP(A31,보험모집희망직원!$B$14:$H$54,3,0)</f>
        <v>51</v>
      </c>
      <c r="G31" s="134">
        <f>IFERROR(VLOOKUP(A31,우체국FC수!$B$3:$C$41,2,0),0)</f>
        <v>29.882352941176471</v>
      </c>
      <c r="H31" s="168">
        <f t="shared" si="7"/>
        <v>3.1210275325407175</v>
      </c>
      <c r="I31" s="136">
        <f t="shared" si="8"/>
        <v>861403.59898123797</v>
      </c>
      <c r="J31" s="132">
        <f>VLOOKUP(A31,'2015년목표'!$B$2:$C$43,2,0)</f>
        <v>1031061</v>
      </c>
      <c r="K31" s="135">
        <f t="shared" si="9"/>
        <v>3.4254518272425249</v>
      </c>
      <c r="L31" s="135">
        <f t="shared" si="10"/>
        <v>-0.30442429470180743</v>
      </c>
      <c r="M31" s="132">
        <f t="shared" si="3"/>
        <v>-169657.40101876203</v>
      </c>
      <c r="N31" s="135">
        <f t="shared" si="4"/>
        <v>-16.454642452654305</v>
      </c>
      <c r="O31" s="237">
        <f>VLOOKUP(A31,[1]관서별실적!$S$5:$V$45,4,0)/1000</f>
        <v>885683.29399999999</v>
      </c>
      <c r="P31" s="132">
        <f t="shared" si="5"/>
        <v>-24279.695018762024</v>
      </c>
      <c r="Q31" s="137">
        <f t="shared" si="6"/>
        <v>-2.7413518108835442</v>
      </c>
    </row>
    <row r="32" spans="1:17">
      <c r="A32" s="145" t="s">
        <v>48</v>
      </c>
      <c r="B32" s="146">
        <v>1059098</v>
      </c>
      <c r="C32" s="146">
        <v>669546</v>
      </c>
      <c r="D32" s="146">
        <v>627689</v>
      </c>
      <c r="E32" s="147">
        <f>VLOOKUP(A32,관서수!$A$3:$H$44,8,0)</f>
        <v>6</v>
      </c>
      <c r="F32" s="147">
        <f>VLOOKUP(A32,보험모집희망직원!$B$14:$H$54,3,0)</f>
        <v>62</v>
      </c>
      <c r="G32" s="148">
        <f>IFERROR(VLOOKUP(A32,우체국FC수!$B$3:$C$41,2,0),0)</f>
        <v>25.588235294117649</v>
      </c>
      <c r="H32" s="169">
        <f t="shared" si="7"/>
        <v>2.4417570929399206</v>
      </c>
      <c r="I32" s="150">
        <f t="shared" si="8"/>
        <v>673924.95765141817</v>
      </c>
      <c r="J32" s="146">
        <f>VLOOKUP(A32,'2015년목표'!$B$2:$C$43,2,0)</f>
        <v>0</v>
      </c>
      <c r="K32" s="149">
        <f t="shared" si="9"/>
        <v>0</v>
      </c>
      <c r="L32" s="149">
        <f t="shared" si="10"/>
        <v>2.4417570929399206</v>
      </c>
      <c r="M32" s="146">
        <f t="shared" si="3"/>
        <v>673924.95765141817</v>
      </c>
      <c r="N32" s="149"/>
      <c r="O32" s="238">
        <f>VLOOKUP(A32,[1]관서별실적!$S$5:$V$45,4,0)/1000</f>
        <v>745674.72199999995</v>
      </c>
      <c r="P32" s="146">
        <f t="shared" si="5"/>
        <v>-71749.764348581783</v>
      </c>
      <c r="Q32" s="151">
        <f t="shared" si="6"/>
        <v>-9.6221264087026128</v>
      </c>
    </row>
    <row r="33" spans="1:17">
      <c r="A33" s="152" t="s">
        <v>56</v>
      </c>
      <c r="B33" s="153">
        <f>B34-B32</f>
        <v>356726.16899999999</v>
      </c>
      <c r="C33" s="153">
        <f t="shared" ref="C33" si="11">C34-C32</f>
        <v>267702.53000000003</v>
      </c>
      <c r="D33" s="153">
        <f>D34-D32</f>
        <v>293441.79600000009</v>
      </c>
      <c r="E33" s="154">
        <f>VLOOKUP(A33,관서수!$A$3:$H$44,8,0)</f>
        <v>9</v>
      </c>
      <c r="F33" s="154">
        <f>VLOOKUP(A33,보험모집희망직원!$B$14:$H$54,3,0)</f>
        <v>55</v>
      </c>
      <c r="G33" s="155">
        <f>IFERROR(VLOOKUP(A33,우체국FC수!$B$3:$C$41,2,0),0)</f>
        <v>8.6666666666666661</v>
      </c>
      <c r="H33" s="170">
        <f t="shared" si="7"/>
        <v>1.0818558132663876</v>
      </c>
      <c r="I33" s="157">
        <f t="shared" si="8"/>
        <v>298592.20446152298</v>
      </c>
      <c r="J33" s="153">
        <f>VLOOKUP(A33,'2015년목표'!$B$2:$C$43,2,0)</f>
        <v>0</v>
      </c>
      <c r="K33" s="156">
        <f t="shared" si="9"/>
        <v>0</v>
      </c>
      <c r="L33" s="156">
        <f t="shared" si="10"/>
        <v>1.0818558132663876</v>
      </c>
      <c r="M33" s="153">
        <f t="shared" si="3"/>
        <v>298592.20446152298</v>
      </c>
      <c r="N33" s="156"/>
      <c r="O33" s="239">
        <f>VLOOKUP(A33,[1]관서별실적!$S$5:$V$45,4,0)/1000</f>
        <v>233275.989</v>
      </c>
      <c r="P33" s="153">
        <f t="shared" si="5"/>
        <v>65316.215461522981</v>
      </c>
      <c r="Q33" s="158">
        <f t="shared" si="6"/>
        <v>27.999544977397132</v>
      </c>
    </row>
    <row r="34" spans="1:17" ht="17.25" thickBot="1">
      <c r="A34" s="159" t="s">
        <v>154</v>
      </c>
      <c r="B34" s="160">
        <v>1415824.169</v>
      </c>
      <c r="C34" s="160">
        <v>937248.53</v>
      </c>
      <c r="D34" s="160">
        <v>921130.79600000009</v>
      </c>
      <c r="E34" s="174">
        <f>E32+E33</f>
        <v>15</v>
      </c>
      <c r="F34" s="174">
        <f>SUM(F32:F33)</f>
        <v>117</v>
      </c>
      <c r="G34" s="161">
        <f t="shared" ref="G34" si="12">SUM(G32:G33)</f>
        <v>34.254901960784316</v>
      </c>
      <c r="H34" s="171">
        <f t="shared" si="7"/>
        <v>3.5236129062063091</v>
      </c>
      <c r="I34" s="163">
        <f t="shared" si="8"/>
        <v>972517.16211294127</v>
      </c>
      <c r="J34" s="160">
        <v>1035533</v>
      </c>
      <c r="K34" s="162">
        <f t="shared" si="9"/>
        <v>3.4403089700996676</v>
      </c>
      <c r="L34" s="162">
        <f t="shared" si="10"/>
        <v>8.3303936106641441E-2</v>
      </c>
      <c r="M34" s="160">
        <f t="shared" si="3"/>
        <v>-63015.837887058733</v>
      </c>
      <c r="N34" s="162">
        <f t="shared" ref="N34:N50" si="13">M34/J34%</f>
        <v>-6.0853529425965887</v>
      </c>
      <c r="O34" s="240">
        <f>SUM(O32:O33)</f>
        <v>978950.71099999989</v>
      </c>
      <c r="P34" s="160">
        <f t="shared" si="5"/>
        <v>-6433.5488870586269</v>
      </c>
      <c r="Q34" s="164">
        <f t="shared" si="6"/>
        <v>-0.6571882337657986</v>
      </c>
    </row>
    <row r="35" spans="1:17" ht="17.25" thickBot="1">
      <c r="A35" s="197" t="s">
        <v>50</v>
      </c>
      <c r="B35" s="198">
        <v>2149842.7919999999</v>
      </c>
      <c r="C35" s="198">
        <v>1766157.3870000001</v>
      </c>
      <c r="D35" s="198">
        <v>1708669.067</v>
      </c>
      <c r="E35" s="199">
        <f>VLOOKUP(A35,관서수!$A$3:$H$44,8,0)</f>
        <v>14</v>
      </c>
      <c r="F35" s="199">
        <f>VLOOKUP(A35,보험모집희망직원!$B$14:$H$54,3,0)</f>
        <v>93</v>
      </c>
      <c r="G35" s="200">
        <f>IFERROR(VLOOKUP(A35,우체국FC수!$B$3:$C$41,2,0),0)</f>
        <v>47.411764705882355</v>
      </c>
      <c r="H35" s="201">
        <f t="shared" si="7"/>
        <v>6.0238206403996264</v>
      </c>
      <c r="I35" s="202">
        <f t="shared" si="8"/>
        <v>1662574.496750297</v>
      </c>
      <c r="J35" s="198">
        <f>VLOOKUP(A35,'2015년목표'!$B$2:$C$43,2,0)</f>
        <v>1917761</v>
      </c>
      <c r="K35" s="203">
        <f t="shared" si="9"/>
        <v>6.3712990033222594</v>
      </c>
      <c r="L35" s="203">
        <f t="shared" si="10"/>
        <v>-0.34747836292263301</v>
      </c>
      <c r="M35" s="198">
        <f t="shared" si="3"/>
        <v>-255186.50324970298</v>
      </c>
      <c r="N35" s="203">
        <f t="shared" si="13"/>
        <v>-13.306481008306195</v>
      </c>
      <c r="O35" s="241">
        <f>VLOOKUP(A35,[1]관서별실적!$S$5:$V$45,4,0)/1000</f>
        <v>1794997.902</v>
      </c>
      <c r="P35" s="198">
        <f t="shared" si="5"/>
        <v>-132423.40524970298</v>
      </c>
      <c r="Q35" s="204">
        <f t="shared" si="6"/>
        <v>-7.3773571045490272</v>
      </c>
    </row>
    <row r="36" spans="1:17">
      <c r="A36" s="205" t="s">
        <v>36</v>
      </c>
      <c r="B36" s="206">
        <v>1428596</v>
      </c>
      <c r="C36" s="206">
        <v>1194488</v>
      </c>
      <c r="D36" s="206">
        <v>1268938.76</v>
      </c>
      <c r="E36" s="207">
        <f>VLOOKUP(A36,관서수!$A$3:$H$44,8,0)</f>
        <v>9</v>
      </c>
      <c r="F36" s="207">
        <f>VLOOKUP(A36,보험모집희망직원!$B$14:$H$54,3,0)</f>
        <v>82</v>
      </c>
      <c r="G36" s="208">
        <f>IFERROR(VLOOKUP(A36,우체국FC수!$B$3:$C$41,2,0),0)</f>
        <v>40.529411764705884</v>
      </c>
      <c r="H36" s="209">
        <f>((B36/$B$7*0.18)+(C36/$C$7*0.27)+(D36/$D$7*0.45)+(E36/$E$7*0.03)+(F36/$F$7*0.03)+(G36/$G$7*0.04))*100</f>
        <v>4.2970638426462591</v>
      </c>
      <c r="I36" s="210">
        <f t="shared" si="8"/>
        <v>1185989.6205703677</v>
      </c>
      <c r="J36" s="206">
        <f>VLOOKUP(A36,'2015년목표'!$B$2:$C$43,2,0)</f>
        <v>1295550</v>
      </c>
      <c r="K36" s="211">
        <f t="shared" si="9"/>
        <v>4.3041528239202655</v>
      </c>
      <c r="L36" s="211">
        <f t="shared" si="10"/>
        <v>-7.0889812740064784E-3</v>
      </c>
      <c r="M36" s="206">
        <f t="shared" si="3"/>
        <v>-109560.37942963233</v>
      </c>
      <c r="N36" s="211">
        <f t="shared" si="13"/>
        <v>-8.456669324196854</v>
      </c>
      <c r="O36" s="242">
        <f>VLOOKUP(A36,[1]관서별실적!$S$5:$V$45,4,0)/1000</f>
        <v>1357008.3319999999</v>
      </c>
      <c r="P36" s="206">
        <f t="shared" si="5"/>
        <v>-171018.71142963227</v>
      </c>
      <c r="Q36" s="212">
        <f t="shared" si="6"/>
        <v>-12.602627957160713</v>
      </c>
    </row>
    <row r="37" spans="1:17">
      <c r="A37" s="187" t="s">
        <v>52</v>
      </c>
      <c r="B37" s="188">
        <f>B39-B36-B38</f>
        <v>401709.86799999978</v>
      </c>
      <c r="C37" s="188">
        <f t="shared" ref="C37" si="14">C39-C36-C38</f>
        <v>316118.51099999994</v>
      </c>
      <c r="D37" s="188">
        <v>459323.07</v>
      </c>
      <c r="E37" s="189">
        <f>VLOOKUP(A37,관서수!$A$3:$H$44,8,0)</f>
        <v>4</v>
      </c>
      <c r="F37" s="189">
        <f>VLOOKUP(A37,보험모집희망직원!$B$14:$H$54,3,0)</f>
        <v>98</v>
      </c>
      <c r="G37" s="190">
        <f>IFERROR(VLOOKUP(A37,우체국FC수!$B$3:$C$41,2,0),0)</f>
        <v>11.333333333333334</v>
      </c>
      <c r="H37" s="191">
        <f t="shared" si="7"/>
        <v>1.433783090882309</v>
      </c>
      <c r="I37" s="192">
        <f t="shared" si="8"/>
        <v>395724.13308351731</v>
      </c>
      <c r="J37" s="188">
        <f>VLOOKUP(A37,'2015년목표'!$B$2:$C$43,2,0)</f>
        <v>556360</v>
      </c>
      <c r="K37" s="193">
        <f t="shared" si="9"/>
        <v>1.8483720930232559</v>
      </c>
      <c r="L37" s="193">
        <f t="shared" si="10"/>
        <v>-0.41458900214094685</v>
      </c>
      <c r="M37" s="188">
        <f t="shared" si="3"/>
        <v>-160635.86691648269</v>
      </c>
      <c r="N37" s="193">
        <f t="shared" si="13"/>
        <v>-28.872648450011265</v>
      </c>
      <c r="O37" s="243">
        <f>VLOOKUP(A37,[1]관서별실적!$S$5:$V$45,4,0)/1000</f>
        <v>493474.37900000002</v>
      </c>
      <c r="P37" s="188">
        <f t="shared" si="5"/>
        <v>-97750.245916482701</v>
      </c>
      <c r="Q37" s="194">
        <f t="shared" si="6"/>
        <v>-19.808575698411829</v>
      </c>
    </row>
    <row r="38" spans="1:17">
      <c r="A38" s="187" t="s">
        <v>54</v>
      </c>
      <c r="B38" s="188">
        <v>1437204</v>
      </c>
      <c r="C38" s="188">
        <v>1139477</v>
      </c>
      <c r="D38" s="188">
        <v>1191618.6170000001</v>
      </c>
      <c r="E38" s="189">
        <f>VLOOKUP(A38,관서수!$A$3:$H$44,8,0)</f>
        <v>9</v>
      </c>
      <c r="F38" s="189">
        <f>VLOOKUP(A38,보험모집희망직원!$B$14:$H$54,3,0)</f>
        <v>58</v>
      </c>
      <c r="G38" s="190">
        <f>IFERROR(VLOOKUP(A38,우체국FC수!$B$3:$C$41,2,0),0)</f>
        <v>46.882352941176471</v>
      </c>
      <c r="H38" s="191">
        <f t="shared" si="7"/>
        <v>4.1297873968758534</v>
      </c>
      <c r="I38" s="192">
        <f t="shared" si="8"/>
        <v>1139821.3215377354</v>
      </c>
      <c r="J38" s="188">
        <f>VLOOKUP(A38,'2015년목표'!$B$2:$C$43,2,0)</f>
        <v>1214490</v>
      </c>
      <c r="K38" s="193">
        <f t="shared" si="9"/>
        <v>4.0348504983388702</v>
      </c>
      <c r="L38" s="193">
        <f t="shared" si="10"/>
        <v>9.4936898536983172E-2</v>
      </c>
      <c r="M38" s="188">
        <f t="shared" si="3"/>
        <v>-74668.678462264594</v>
      </c>
      <c r="N38" s="193">
        <f t="shared" si="13"/>
        <v>-6.1481509491444637</v>
      </c>
      <c r="O38" s="243">
        <f>VLOOKUP(A38,[1]관서별실적!$S$5:$V$45,4,0)/1000</f>
        <v>1261980.2930000001</v>
      </c>
      <c r="P38" s="188">
        <f t="shared" si="5"/>
        <v>-122158.97146226466</v>
      </c>
      <c r="Q38" s="194">
        <f t="shared" si="6"/>
        <v>-9.6799428754839241</v>
      </c>
    </row>
    <row r="39" spans="1:17" ht="17.25" thickBot="1">
      <c r="A39" s="213" t="s">
        <v>1812</v>
      </c>
      <c r="B39" s="214">
        <v>3267509.8679999998</v>
      </c>
      <c r="C39" s="214">
        <v>2650083.5109999999</v>
      </c>
      <c r="D39" s="214">
        <v>2919880.4470000002</v>
      </c>
      <c r="E39" s="215">
        <f t="shared" ref="E39:G39" si="15">SUM(E36:E38)</f>
        <v>22</v>
      </c>
      <c r="F39" s="215">
        <f>SUM(F36:F38)</f>
        <v>238</v>
      </c>
      <c r="G39" s="215">
        <f t="shared" si="15"/>
        <v>98.745098039215691</v>
      </c>
      <c r="H39" s="216">
        <f t="shared" si="7"/>
        <v>9.8606343304044231</v>
      </c>
      <c r="I39" s="217">
        <f t="shared" si="8"/>
        <v>2721535.0751916207</v>
      </c>
      <c r="J39" s="217">
        <f t="shared" ref="J39:M39" si="16">SUM(J36:J38)</f>
        <v>3066400</v>
      </c>
      <c r="K39" s="218">
        <f t="shared" si="9"/>
        <v>10.187375415282393</v>
      </c>
      <c r="L39" s="218">
        <f t="shared" si="10"/>
        <v>-0.32674108487796971</v>
      </c>
      <c r="M39" s="217">
        <f t="shared" si="16"/>
        <v>-344864.92480837961</v>
      </c>
      <c r="N39" s="218">
        <f t="shared" si="13"/>
        <v>-11.246573337085168</v>
      </c>
      <c r="O39" s="244">
        <f>SUM(O36:O38)</f>
        <v>3112463.0039999997</v>
      </c>
      <c r="P39" s="217">
        <f t="shared" si="5"/>
        <v>-390927.92880837899</v>
      </c>
      <c r="Q39" s="219">
        <f t="shared" si="6"/>
        <v>-12.560082748163616</v>
      </c>
    </row>
    <row r="40" spans="1:17">
      <c r="A40" s="138" t="s">
        <v>58</v>
      </c>
      <c r="B40" s="139">
        <v>1271157.7390000001</v>
      </c>
      <c r="C40" s="139">
        <v>1003124.355</v>
      </c>
      <c r="D40" s="139">
        <v>930794.13199999998</v>
      </c>
      <c r="E40" s="140">
        <f>VLOOKUP(A40,관서수!$A$3:$H$44,8,0)</f>
        <v>8</v>
      </c>
      <c r="F40" s="140">
        <f>VLOOKUP(A40,보험모집희망직원!$B$14:$H$54,3,0)</f>
        <v>84</v>
      </c>
      <c r="G40" s="141">
        <f>IFERROR(VLOOKUP(A40,우체국FC수!$B$3:$C$41,2,0),0)</f>
        <v>32.794117647058826</v>
      </c>
      <c r="H40" s="172">
        <f t="shared" si="7"/>
        <v>3.440067947464482</v>
      </c>
      <c r="I40" s="143">
        <f t="shared" si="8"/>
        <v>949458.75350019708</v>
      </c>
      <c r="J40" s="139">
        <f>VLOOKUP(A40,'2015년목표'!$B$2:$C$43,2,0)</f>
        <v>1093442</v>
      </c>
      <c r="K40" s="142">
        <f t="shared" si="9"/>
        <v>3.6326976744186048</v>
      </c>
      <c r="L40" s="142">
        <f t="shared" si="10"/>
        <v>-0.19262972695412284</v>
      </c>
      <c r="M40" s="139">
        <f t="shared" ref="M40:M50" si="17">I40-J40</f>
        <v>-143983.24649980292</v>
      </c>
      <c r="N40" s="142">
        <f t="shared" si="13"/>
        <v>-13.167890615122056</v>
      </c>
      <c r="O40" s="245">
        <f>VLOOKUP(A40,[1]관서별실적!$S$5:$V$45,4,0)/1000</f>
        <v>997188.34199999995</v>
      </c>
      <c r="P40" s="139">
        <f t="shared" si="5"/>
        <v>-47729.588499802863</v>
      </c>
      <c r="Q40" s="144">
        <f t="shared" si="6"/>
        <v>-4.7864166165515467</v>
      </c>
    </row>
    <row r="41" spans="1:17">
      <c r="A41" s="13" t="s">
        <v>60</v>
      </c>
      <c r="B41" s="14">
        <v>1924020.612</v>
      </c>
      <c r="C41" s="14">
        <v>1622562.135</v>
      </c>
      <c r="D41" s="14">
        <v>1723781.3940000001</v>
      </c>
      <c r="E41" s="15">
        <f>VLOOKUP(A41,관서수!$A$3:$H$44,8,0)</f>
        <v>10</v>
      </c>
      <c r="F41" s="15">
        <f>VLOOKUP(A41,보험모집희망직원!$B$14:$H$54,3,0)</f>
        <v>83</v>
      </c>
      <c r="G41" s="16">
        <f>IFERROR(VLOOKUP(A41,우체국FC수!$B$3:$C$41,2,0),0)</f>
        <v>41.352941176470587</v>
      </c>
      <c r="H41" s="167">
        <f t="shared" si="7"/>
        <v>5.7208797170586356</v>
      </c>
      <c r="I41" s="28">
        <f t="shared" si="8"/>
        <v>1578962.8019081834</v>
      </c>
      <c r="J41" s="14">
        <f>VLOOKUP(A41,'2015년목표'!$B$2:$C$43,2,0)</f>
        <v>1768736</v>
      </c>
      <c r="K41" s="17">
        <f t="shared" si="9"/>
        <v>5.876199335548173</v>
      </c>
      <c r="L41" s="17">
        <f t="shared" si="10"/>
        <v>-0.15531961848953735</v>
      </c>
      <c r="M41" s="14">
        <f t="shared" si="17"/>
        <v>-189773.19809181662</v>
      </c>
      <c r="N41" s="17">
        <f t="shared" si="13"/>
        <v>-10.729311671827601</v>
      </c>
      <c r="O41" s="236">
        <f>VLOOKUP(A41,[1]관서별실적!$S$5:$V$45,4,0)/1000</f>
        <v>1812400.33</v>
      </c>
      <c r="P41" s="14">
        <f t="shared" si="5"/>
        <v>-233437.5280918167</v>
      </c>
      <c r="Q41" s="18">
        <f t="shared" si="6"/>
        <v>-12.880020171471536</v>
      </c>
    </row>
    <row r="42" spans="1:17">
      <c r="A42" s="13" t="s">
        <v>62</v>
      </c>
      <c r="B42" s="14">
        <v>1081765.0220000001</v>
      </c>
      <c r="C42" s="14">
        <v>832904.29599999997</v>
      </c>
      <c r="D42" s="14">
        <v>916830.92099999997</v>
      </c>
      <c r="E42" s="15">
        <f>VLOOKUP(A42,관서수!$A$3:$H$44,8,0)</f>
        <v>9</v>
      </c>
      <c r="F42" s="15">
        <f>VLOOKUP(A42,보험모집희망직원!$B$14:$H$54,3,0)</f>
        <v>88</v>
      </c>
      <c r="G42" s="16">
        <f>IFERROR(VLOOKUP(A42,우체국FC수!$B$3:$C$41,2,0),0)</f>
        <v>26.911764705882351</v>
      </c>
      <c r="H42" s="167">
        <f t="shared" si="7"/>
        <v>3.1345570183016953</v>
      </c>
      <c r="I42" s="28">
        <f t="shared" si="8"/>
        <v>865137.73705126788</v>
      </c>
      <c r="J42" s="14">
        <f>VLOOKUP(A42,'2015년목표'!$B$2:$C$43,2,0)</f>
        <v>908135</v>
      </c>
      <c r="K42" s="17">
        <f t="shared" si="9"/>
        <v>3.0170598006644518</v>
      </c>
      <c r="L42" s="17">
        <f t="shared" si="10"/>
        <v>0.11749721763724352</v>
      </c>
      <c r="M42" s="14">
        <f t="shared" si="17"/>
        <v>-42997.262948732125</v>
      </c>
      <c r="N42" s="17">
        <f t="shared" si="13"/>
        <v>-4.734677437686261</v>
      </c>
      <c r="O42" s="236">
        <f>VLOOKUP(A42,[1]관서별실적!$S$5:$V$45,4,0)/1000</f>
        <v>943484.86399999994</v>
      </c>
      <c r="P42" s="14">
        <f t="shared" si="5"/>
        <v>-78347.126948732068</v>
      </c>
      <c r="Q42" s="18">
        <f t="shared" si="6"/>
        <v>-8.3040152458378031</v>
      </c>
    </row>
    <row r="43" spans="1:17">
      <c r="A43" s="13" t="s">
        <v>64</v>
      </c>
      <c r="B43" s="14">
        <v>1219680.149</v>
      </c>
      <c r="C43" s="14">
        <v>976659.48100000003</v>
      </c>
      <c r="D43" s="14">
        <v>1027317.683</v>
      </c>
      <c r="E43" s="15">
        <f>VLOOKUP(A43,관서수!$A$3:$H$44,8,0)</f>
        <v>9</v>
      </c>
      <c r="F43" s="15">
        <f>VLOOKUP(A43,보험모집희망직원!$B$14:$H$54,3,0)</f>
        <v>85</v>
      </c>
      <c r="G43" s="16">
        <f>IFERROR(VLOOKUP(A43,우체국FC수!$B$3:$C$41,2,0),0)</f>
        <v>29.941176470588236</v>
      </c>
      <c r="H43" s="167">
        <f t="shared" si="7"/>
        <v>3.5375842829608617</v>
      </c>
      <c r="I43" s="28">
        <f t="shared" si="8"/>
        <v>976373.26209719782</v>
      </c>
      <c r="J43" s="14">
        <f>VLOOKUP(A43,'2015년목표'!$B$2:$C$43,2,0)</f>
        <v>1063417</v>
      </c>
      <c r="K43" s="17">
        <f t="shared" si="9"/>
        <v>3.5329468438538205</v>
      </c>
      <c r="L43" s="17">
        <f t="shared" si="10"/>
        <v>4.6374391070411747E-3</v>
      </c>
      <c r="M43" s="14">
        <f t="shared" si="17"/>
        <v>-87043.737902802182</v>
      </c>
      <c r="N43" s="17">
        <f t="shared" si="13"/>
        <v>-8.1852874180873716</v>
      </c>
      <c r="O43" s="236">
        <f>VLOOKUP(A43,[1]관서별실적!$S$5:$V$45,4,0)/1000</f>
        <v>1079619.399</v>
      </c>
      <c r="P43" s="14">
        <f t="shared" si="5"/>
        <v>-103246.13690280216</v>
      </c>
      <c r="Q43" s="18">
        <f t="shared" si="6"/>
        <v>-9.5631976415423932</v>
      </c>
    </row>
    <row r="44" spans="1:17">
      <c r="A44" s="13" t="s">
        <v>66</v>
      </c>
      <c r="B44" s="14">
        <v>1218594.2220000001</v>
      </c>
      <c r="C44" s="14">
        <v>909598.82900000003</v>
      </c>
      <c r="D44" s="14">
        <v>869203.18099999998</v>
      </c>
      <c r="E44" s="15">
        <f>VLOOKUP(A44,관서수!$A$3:$H$44,8,0)</f>
        <v>8</v>
      </c>
      <c r="F44" s="15">
        <f>VLOOKUP(A44,보험모집희망직원!$B$14:$H$54,3,0)</f>
        <v>59</v>
      </c>
      <c r="G44" s="16">
        <f>IFERROR(VLOOKUP(A44,우체국FC수!$B$3:$C$41,2,0),0)</f>
        <v>30.441176470588236</v>
      </c>
      <c r="H44" s="167">
        <f t="shared" si="7"/>
        <v>3.1864970776209285</v>
      </c>
      <c r="I44" s="28">
        <f t="shared" si="8"/>
        <v>879473.19342337619</v>
      </c>
      <c r="J44" s="14">
        <f>VLOOKUP(A44,'2015년목표'!$B$2:$C$43,2,0)</f>
        <v>1051697</v>
      </c>
      <c r="K44" s="17">
        <f t="shared" si="9"/>
        <v>3.4940099667774085</v>
      </c>
      <c r="L44" s="17">
        <f t="shared" si="10"/>
        <v>-0.30751288915648001</v>
      </c>
      <c r="M44" s="14">
        <f t="shared" si="17"/>
        <v>-172223.80657662381</v>
      </c>
      <c r="N44" s="17">
        <f t="shared" si="13"/>
        <v>-16.375800879590209</v>
      </c>
      <c r="O44" s="236">
        <f>VLOOKUP(A44,[1]관서별실적!$S$5:$V$45,4,0)/1000</f>
        <v>915048.36399999994</v>
      </c>
      <c r="P44" s="14">
        <f t="shared" si="5"/>
        <v>-35575.170576623757</v>
      </c>
      <c r="Q44" s="18">
        <f t="shared" si="6"/>
        <v>-3.8877912880049434</v>
      </c>
    </row>
    <row r="45" spans="1:17">
      <c r="A45" s="13" t="s">
        <v>68</v>
      </c>
      <c r="B45" s="14">
        <v>2143872.4109999998</v>
      </c>
      <c r="C45" s="14">
        <v>1592701.8160000001</v>
      </c>
      <c r="D45" s="14">
        <v>1818866.2409999999</v>
      </c>
      <c r="E45" s="15">
        <f>VLOOKUP(A45,관서수!$A$3:$H$44,8,0)</f>
        <v>16</v>
      </c>
      <c r="F45" s="15">
        <f>VLOOKUP(A45,보험모집희망직원!$B$14:$H$54,3,0)</f>
        <v>110</v>
      </c>
      <c r="G45" s="16">
        <f>IFERROR(VLOOKUP(A45,우체국FC수!$B$3:$C$41,2,0),0)</f>
        <v>44.441176470588232</v>
      </c>
      <c r="H45" s="167">
        <f t="shared" si="7"/>
        <v>6.0414276176475914</v>
      </c>
      <c r="I45" s="28">
        <f t="shared" si="8"/>
        <v>1667434.0224707352</v>
      </c>
      <c r="J45" s="14">
        <f>VLOOKUP(A45,'2015년목표'!$B$2:$C$43,2,0)</f>
        <v>1829101</v>
      </c>
      <c r="K45" s="17">
        <f t="shared" si="9"/>
        <v>6.0767475083056475</v>
      </c>
      <c r="L45" s="17">
        <f t="shared" si="10"/>
        <v>-3.5319890658056075E-2</v>
      </c>
      <c r="M45" s="14">
        <f t="shared" si="17"/>
        <v>-161666.97752926475</v>
      </c>
      <c r="N45" s="17">
        <f t="shared" si="13"/>
        <v>-8.8386030913145177</v>
      </c>
      <c r="O45" s="236">
        <f>VLOOKUP(A45,[1]관서별실적!$S$5:$V$45,4,0)/1000</f>
        <v>1873412.723</v>
      </c>
      <c r="P45" s="14">
        <f t="shared" si="5"/>
        <v>-205978.70052926475</v>
      </c>
      <c r="Q45" s="18">
        <f t="shared" si="6"/>
        <v>-10.994838350378</v>
      </c>
    </row>
    <row r="46" spans="1:17">
      <c r="A46" s="13" t="s">
        <v>70</v>
      </c>
      <c r="B46" s="14">
        <v>929047.16799999995</v>
      </c>
      <c r="C46" s="14">
        <v>589333.76500000001</v>
      </c>
      <c r="D46" s="14">
        <v>633797.80099999998</v>
      </c>
      <c r="E46" s="15">
        <f>VLOOKUP(A46,관서수!$A$3:$H$44,8,0)</f>
        <v>10</v>
      </c>
      <c r="F46" s="15">
        <f>VLOOKUP(A46,보험모집희망직원!$B$14:$H$54,3,0)</f>
        <v>82</v>
      </c>
      <c r="G46" s="16">
        <f>IFERROR(VLOOKUP(A46,우체국FC수!$B$3:$C$41,2,0),0)</f>
        <v>21.794117647058822</v>
      </c>
      <c r="H46" s="167">
        <f t="shared" si="7"/>
        <v>2.3364761766949314</v>
      </c>
      <c r="I46" s="28">
        <f t="shared" si="8"/>
        <v>644867.42476780107</v>
      </c>
      <c r="J46" s="14">
        <f>VLOOKUP(A46,'2015년목표'!$B$2:$C$43,2,0)</f>
        <v>668821</v>
      </c>
      <c r="K46" s="17">
        <f t="shared" si="9"/>
        <v>2.2219966777408637</v>
      </c>
      <c r="L46" s="17">
        <f t="shared" si="10"/>
        <v>0.11447949895406762</v>
      </c>
      <c r="M46" s="14">
        <f t="shared" si="17"/>
        <v>-23953.575232198928</v>
      </c>
      <c r="N46" s="17">
        <f t="shared" si="13"/>
        <v>-3.5814627878309633</v>
      </c>
      <c r="O46" s="236">
        <f>VLOOKUP(A46,[1]관서별실적!$S$5:$V$45,4,0)/1000</f>
        <v>671663.53599999996</v>
      </c>
      <c r="P46" s="14">
        <f t="shared" si="5"/>
        <v>-26796.111232198891</v>
      </c>
      <c r="Q46" s="18">
        <f t="shared" si="6"/>
        <v>-3.9895140641070759</v>
      </c>
    </row>
    <row r="47" spans="1:17">
      <c r="A47" s="13" t="s">
        <v>72</v>
      </c>
      <c r="B47" s="14">
        <v>598113.05299999996</v>
      </c>
      <c r="C47" s="14">
        <v>451701.61599999998</v>
      </c>
      <c r="D47" s="14">
        <v>468711.86900000001</v>
      </c>
      <c r="E47" s="15">
        <f>VLOOKUP(A47,관서수!$A$3:$H$44,8,0)</f>
        <v>5</v>
      </c>
      <c r="F47" s="15">
        <f>VLOOKUP(A47,보험모집희망직원!$B$14:$H$54,3,0)</f>
        <v>56</v>
      </c>
      <c r="G47" s="16">
        <f>IFERROR(VLOOKUP(A47,우체국FC수!$B$3:$C$41,2,0),0)</f>
        <v>17.558823529411764</v>
      </c>
      <c r="H47" s="167">
        <f t="shared" si="7"/>
        <v>1.6825214231275019</v>
      </c>
      <c r="I47" s="28">
        <f t="shared" si="8"/>
        <v>464375.91278319055</v>
      </c>
      <c r="J47" s="14">
        <f>VLOOKUP(A47,'2015년목표'!$B$2:$C$43,2,0)</f>
        <v>518577</v>
      </c>
      <c r="K47" s="17">
        <f t="shared" si="9"/>
        <v>1.7228471760797341</v>
      </c>
      <c r="L47" s="17">
        <f t="shared" si="10"/>
        <v>-4.0325752952232286E-2</v>
      </c>
      <c r="M47" s="14">
        <f t="shared" si="17"/>
        <v>-54201.08721680945</v>
      </c>
      <c r="N47" s="17">
        <f t="shared" si="13"/>
        <v>-10.451887996731333</v>
      </c>
      <c r="O47" s="236">
        <f>VLOOKUP(A47,[1]관서별실적!$S$5:$V$45,4,0)/1000</f>
        <v>496009.19900000002</v>
      </c>
      <c r="P47" s="14">
        <f t="shared" si="5"/>
        <v>-31633.286216809473</v>
      </c>
      <c r="Q47" s="18">
        <f t="shared" si="6"/>
        <v>-6.3775603921429438</v>
      </c>
    </row>
    <row r="48" spans="1:17">
      <c r="A48" s="13" t="s">
        <v>74</v>
      </c>
      <c r="B48" s="14">
        <v>580388.72499999998</v>
      </c>
      <c r="C48" s="14">
        <v>462487.39799999999</v>
      </c>
      <c r="D48" s="14">
        <v>491352.30699999997</v>
      </c>
      <c r="E48" s="15">
        <f>VLOOKUP(A48,관서수!$A$3:$H$44,8,0)</f>
        <v>6</v>
      </c>
      <c r="F48" s="15">
        <f>VLOOKUP(A48,보험모집희망직원!$B$14:$H$54,3,0)</f>
        <v>70</v>
      </c>
      <c r="G48" s="16">
        <f>IFERROR(VLOOKUP(A48,우체국FC수!$B$3:$C$41,2,0),0)</f>
        <v>18.617647058823529</v>
      </c>
      <c r="H48" s="167">
        <f t="shared" si="7"/>
        <v>1.7462998617348027</v>
      </c>
      <c r="I48" s="28">
        <f t="shared" si="8"/>
        <v>481978.76183880551</v>
      </c>
      <c r="J48" s="14">
        <f>VLOOKUP(A48,'2015년목표'!$B$2:$C$43,2,0)</f>
        <v>503370</v>
      </c>
      <c r="K48" s="17">
        <f t="shared" si="9"/>
        <v>1.6723255813953488</v>
      </c>
      <c r="L48" s="17">
        <f t="shared" si="10"/>
        <v>7.3974280339453857E-2</v>
      </c>
      <c r="M48" s="14">
        <f t="shared" si="17"/>
        <v>-21391.238161194487</v>
      </c>
      <c r="N48" s="17">
        <f t="shared" si="13"/>
        <v>-4.2496052925669963</v>
      </c>
      <c r="O48" s="236">
        <f>VLOOKUP(A48,[1]관서별실적!$S$5:$V$45,4,0)/1000</f>
        <v>509805.98499999999</v>
      </c>
      <c r="P48" s="14">
        <f t="shared" si="5"/>
        <v>-27827.223161194474</v>
      </c>
      <c r="Q48" s="18">
        <f t="shared" si="6"/>
        <v>-5.4583947579969028</v>
      </c>
    </row>
    <row r="49" spans="1:17">
      <c r="A49" s="13" t="s">
        <v>76</v>
      </c>
      <c r="B49" s="14">
        <v>1022872.883</v>
      </c>
      <c r="C49" s="14">
        <v>756404.94499999995</v>
      </c>
      <c r="D49" s="14">
        <v>706440.07200000004</v>
      </c>
      <c r="E49" s="15">
        <f>VLOOKUP(A49,관서수!$A$3:$H$44,8,0)</f>
        <v>10</v>
      </c>
      <c r="F49" s="15">
        <f>VLOOKUP(A49,보험모집희망직원!$B$14:$H$54,3,0)</f>
        <v>77</v>
      </c>
      <c r="G49" s="16">
        <f>IFERROR(VLOOKUP(A49,우체국FC수!$B$3:$C$41,2,0),0)</f>
        <v>25.323529411764707</v>
      </c>
      <c r="H49" s="167">
        <f t="shared" si="7"/>
        <v>2.6800625526670161</v>
      </c>
      <c r="I49" s="28">
        <f t="shared" si="8"/>
        <v>739697.26453609648</v>
      </c>
      <c r="J49" s="14">
        <f>VLOOKUP(A49,'2015년목표'!$B$2:$C$43,2,0)</f>
        <v>870613</v>
      </c>
      <c r="K49" s="17">
        <f t="shared" si="9"/>
        <v>2.8924019933554819</v>
      </c>
      <c r="L49" s="17">
        <f t="shared" si="10"/>
        <v>-0.21233944068846577</v>
      </c>
      <c r="M49" s="14">
        <f t="shared" si="17"/>
        <v>-130915.73546390352</v>
      </c>
      <c r="N49" s="17">
        <f t="shared" si="13"/>
        <v>-15.037190515637089</v>
      </c>
      <c r="O49" s="236">
        <f>VLOOKUP(A49,[1]관서별실적!$S$5:$V$45,4,0)/1000</f>
        <v>746969.09100000001</v>
      </c>
      <c r="P49" s="14">
        <f t="shared" si="5"/>
        <v>-7271.8264639035333</v>
      </c>
      <c r="Q49" s="18">
        <f t="shared" si="6"/>
        <v>-0.97351102629540165</v>
      </c>
    </row>
    <row r="50" spans="1:17" ht="17.25" thickBot="1">
      <c r="A50" s="19" t="s">
        <v>78</v>
      </c>
      <c r="B50" s="20">
        <v>771217.92299999995</v>
      </c>
      <c r="C50" s="20">
        <v>574114.848</v>
      </c>
      <c r="D50" s="20">
        <v>592792.65399999998</v>
      </c>
      <c r="E50" s="21">
        <f>VLOOKUP(A50,관서수!$A$3:$H$44,8,0)</f>
        <v>17</v>
      </c>
      <c r="F50" s="21">
        <f>VLOOKUP(A50,보험모집희망직원!$B$14:$H$54,3,0)</f>
        <v>165</v>
      </c>
      <c r="G50" s="22">
        <f>IFERROR(VLOOKUP(A50,우체국FC수!$B$3:$C$41,2,0),0)</f>
        <v>18.264705882352942</v>
      </c>
      <c r="H50" s="173">
        <f t="shared" si="7"/>
        <v>2.2891759701602421</v>
      </c>
      <c r="I50" s="29">
        <f t="shared" si="8"/>
        <v>631812.56776422681</v>
      </c>
      <c r="J50" s="20">
        <f>VLOOKUP(A50,'2015년목표'!$B$2:$C$43,2,0)</f>
        <v>658835</v>
      </c>
      <c r="K50" s="23">
        <f t="shared" si="9"/>
        <v>2.1888205980066444</v>
      </c>
      <c r="L50" s="23">
        <f t="shared" si="10"/>
        <v>0.10035537215359769</v>
      </c>
      <c r="M50" s="20">
        <f t="shared" si="17"/>
        <v>-27022.432235773187</v>
      </c>
      <c r="N50" s="23">
        <f t="shared" si="13"/>
        <v>-4.1015477677678307</v>
      </c>
      <c r="O50" s="246">
        <f>VLOOKUP(A50,[1]관서별실적!$S$5:$V$45,4,0)/1000</f>
        <v>621914.08600000001</v>
      </c>
      <c r="P50" s="20">
        <f t="shared" si="5"/>
        <v>9898.4817642268026</v>
      </c>
      <c r="Q50" s="24">
        <f t="shared" si="6"/>
        <v>1.5916156245778941</v>
      </c>
    </row>
  </sheetData>
  <mergeCells count="12">
    <mergeCell ref="C1:N1"/>
    <mergeCell ref="A4:A6"/>
    <mergeCell ref="B4:H4"/>
    <mergeCell ref="I4:Q4"/>
    <mergeCell ref="B5:D5"/>
    <mergeCell ref="E5:E6"/>
    <mergeCell ref="F5:F6"/>
    <mergeCell ref="G5:G6"/>
    <mergeCell ref="H5:H6"/>
    <mergeCell ref="I5:I6"/>
    <mergeCell ref="J5:N5"/>
    <mergeCell ref="O5:Q5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B2:T18"/>
  <sheetViews>
    <sheetView topLeftCell="D1" workbookViewId="0">
      <selection activeCell="K19" sqref="K19"/>
    </sheetView>
  </sheetViews>
  <sheetFormatPr defaultRowHeight="16.5"/>
  <cols>
    <col min="4" max="4" width="11.125" bestFit="1" customWidth="1"/>
    <col min="5" max="5" width="11.5" bestFit="1" customWidth="1"/>
    <col min="6" max="7" width="11.5" customWidth="1"/>
    <col min="8" max="9" width="9.25" customWidth="1"/>
    <col min="10" max="10" width="10.125" bestFit="1" customWidth="1"/>
    <col min="11" max="11" width="10.5" bestFit="1" customWidth="1"/>
    <col min="12" max="12" width="10.125" bestFit="1" customWidth="1"/>
    <col min="13" max="13" width="10.5" bestFit="1" customWidth="1"/>
    <col min="19" max="20" width="10" customWidth="1"/>
  </cols>
  <sheetData>
    <row r="2" spans="2:20">
      <c r="B2" s="176" t="s">
        <v>1805</v>
      </c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</row>
    <row r="3" spans="2:20" ht="27">
      <c r="B3" s="358" t="s">
        <v>0</v>
      </c>
      <c r="C3" s="359"/>
      <c r="D3" s="177" t="s">
        <v>1878</v>
      </c>
      <c r="E3" s="177" t="s">
        <v>1880</v>
      </c>
      <c r="F3" s="177" t="s">
        <v>1881</v>
      </c>
      <c r="G3" s="178" t="s">
        <v>1807</v>
      </c>
      <c r="H3" s="178" t="s">
        <v>1796</v>
      </c>
      <c r="I3" s="178" t="s">
        <v>1797</v>
      </c>
      <c r="J3" s="178" t="s">
        <v>1798</v>
      </c>
      <c r="K3" s="178" t="s">
        <v>1799</v>
      </c>
      <c r="L3" s="178" t="s">
        <v>1800</v>
      </c>
      <c r="M3" s="178" t="s">
        <v>1801</v>
      </c>
      <c r="N3" s="178" t="s">
        <v>1802</v>
      </c>
      <c r="O3" s="178" t="s">
        <v>1803</v>
      </c>
      <c r="P3" s="178" t="s">
        <v>1804</v>
      </c>
      <c r="Q3" s="179" t="s">
        <v>1808</v>
      </c>
    </row>
    <row r="4" spans="2:20">
      <c r="B4" s="250" t="s">
        <v>1877</v>
      </c>
      <c r="C4" s="251" t="s">
        <v>1875</v>
      </c>
      <c r="D4" s="251">
        <f>SUM(G4:Q4)</f>
        <v>459454597</v>
      </c>
      <c r="E4" s="251"/>
      <c r="F4" s="251"/>
      <c r="G4" s="252">
        <v>34731035</v>
      </c>
      <c r="H4" s="252">
        <v>31194054</v>
      </c>
      <c r="I4" s="252">
        <v>59493721</v>
      </c>
      <c r="J4" s="252">
        <v>33316058</v>
      </c>
      <c r="K4" s="252">
        <v>35014817</v>
      </c>
      <c r="L4" s="252">
        <v>43606101</v>
      </c>
      <c r="M4" s="252">
        <v>39513161</v>
      </c>
      <c r="N4" s="252">
        <v>49970776</v>
      </c>
      <c r="O4" s="252">
        <v>36572458</v>
      </c>
      <c r="P4" s="252">
        <v>47008514</v>
      </c>
      <c r="Q4" s="253">
        <v>49033902</v>
      </c>
    </row>
    <row r="5" spans="2:20">
      <c r="B5" s="254"/>
      <c r="C5" s="255" t="s">
        <v>1876</v>
      </c>
      <c r="D5" s="255">
        <f>SUM(G5:Q5)</f>
        <v>441454309</v>
      </c>
      <c r="E5" s="255">
        <f>D5/11</f>
        <v>40132209.909090906</v>
      </c>
      <c r="F5" s="255">
        <f>E5*12</f>
        <v>481586518.90909088</v>
      </c>
      <c r="G5" s="256">
        <v>34731035</v>
      </c>
      <c r="H5" s="256">
        <v>31194054</v>
      </c>
      <c r="I5" s="256">
        <v>59229532</v>
      </c>
      <c r="J5" s="256">
        <v>33316058</v>
      </c>
      <c r="K5" s="256">
        <v>35014817</v>
      </c>
      <c r="L5" s="256">
        <v>43606101</v>
      </c>
      <c r="M5" s="256">
        <v>39513161</v>
      </c>
      <c r="N5" s="256">
        <v>43330776</v>
      </c>
      <c r="O5" s="256">
        <v>32223568</v>
      </c>
      <c r="P5" s="256">
        <v>40392832</v>
      </c>
      <c r="Q5" s="257">
        <v>48902375</v>
      </c>
    </row>
    <row r="6" spans="2:20">
      <c r="B6" s="254"/>
      <c r="C6" s="255" t="s">
        <v>1879</v>
      </c>
      <c r="D6" s="255">
        <f>SUM(D4:D5)/2</f>
        <v>450454453</v>
      </c>
      <c r="E6" s="255">
        <f>D6/11</f>
        <v>40950404.81818182</v>
      </c>
      <c r="F6" s="255">
        <f>E6*12</f>
        <v>491404857.81818187</v>
      </c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7"/>
    </row>
    <row r="7" spans="2:20">
      <c r="B7" s="254" t="s">
        <v>151</v>
      </c>
      <c r="C7" s="255" t="s">
        <v>1875</v>
      </c>
      <c r="D7" s="255">
        <f>SUM(N7:Q7)</f>
        <v>142231903</v>
      </c>
      <c r="E7" s="255"/>
      <c r="F7" s="255"/>
      <c r="G7" s="258"/>
      <c r="H7" s="258"/>
      <c r="I7" s="258"/>
      <c r="J7" s="258"/>
      <c r="K7" s="258"/>
      <c r="L7" s="258"/>
      <c r="M7" s="258"/>
      <c r="N7" s="259">
        <v>29760470</v>
      </c>
      <c r="O7" s="259">
        <v>38828497</v>
      </c>
      <c r="P7" s="259">
        <v>45240269</v>
      </c>
      <c r="Q7" s="260">
        <v>28402667</v>
      </c>
    </row>
    <row r="8" spans="2:20">
      <c r="B8" s="254"/>
      <c r="C8" s="255" t="s">
        <v>1876</v>
      </c>
      <c r="D8" s="255">
        <f>SUM(N8:Q8)</f>
        <v>106144064</v>
      </c>
      <c r="E8" s="255">
        <f>D8/4</f>
        <v>26536016</v>
      </c>
      <c r="F8" s="255">
        <f>E8*12</f>
        <v>318432192</v>
      </c>
      <c r="G8" s="258"/>
      <c r="H8" s="258"/>
      <c r="I8" s="258"/>
      <c r="J8" s="258"/>
      <c r="K8" s="258"/>
      <c r="L8" s="258"/>
      <c r="M8" s="258"/>
      <c r="N8" s="256">
        <v>23786470</v>
      </c>
      <c r="O8" s="256">
        <v>28506497</v>
      </c>
      <c r="P8" s="256">
        <v>25448430</v>
      </c>
      <c r="Q8" s="257">
        <v>28402667</v>
      </c>
      <c r="R8" s="249"/>
    </row>
    <row r="9" spans="2:20" ht="17.25" thickBot="1">
      <c r="B9" s="261"/>
      <c r="C9" s="262" t="s">
        <v>1879</v>
      </c>
      <c r="D9" s="262">
        <f>SUM(D7:D8)/2</f>
        <v>124187983.5</v>
      </c>
      <c r="E9" s="262">
        <f>D9/4</f>
        <v>31046995.875</v>
      </c>
      <c r="F9" s="262">
        <f>E9*12</f>
        <v>372563950.5</v>
      </c>
      <c r="G9" s="263"/>
      <c r="H9" s="263"/>
      <c r="I9" s="263"/>
      <c r="J9" s="263"/>
      <c r="K9" s="263"/>
      <c r="L9" s="263"/>
      <c r="M9" s="263"/>
      <c r="N9" s="264"/>
      <c r="O9" s="264"/>
      <c r="P9" s="264"/>
      <c r="Q9" s="265"/>
      <c r="R9" s="229"/>
    </row>
    <row r="10" spans="2:20">
      <c r="B10" s="176" t="s">
        <v>1809</v>
      </c>
      <c r="C10" s="176"/>
      <c r="D10" s="176"/>
      <c r="E10" s="181"/>
      <c r="F10" s="181"/>
      <c r="G10" s="181"/>
      <c r="H10" s="181"/>
      <c r="I10" s="182" t="s">
        <v>1882</v>
      </c>
      <c r="J10" s="182" t="s">
        <v>1875</v>
      </c>
      <c r="K10" s="182">
        <f>SUM(N10:Q10)</f>
        <v>227964232</v>
      </c>
      <c r="L10" s="182"/>
      <c r="M10" s="182"/>
      <c r="N10" s="222">
        <v>56796117</v>
      </c>
      <c r="O10" s="222">
        <v>44553477</v>
      </c>
      <c r="P10" s="222">
        <v>67978985</v>
      </c>
      <c r="Q10" s="222">
        <v>58635653</v>
      </c>
      <c r="R10" s="266"/>
    </row>
    <row r="11" spans="2:20" ht="17.25" thickBot="1">
      <c r="B11" s="176" t="s">
        <v>1810</v>
      </c>
      <c r="C11" s="176"/>
      <c r="D11" s="176"/>
      <c r="E11" s="181"/>
      <c r="F11" s="181"/>
      <c r="G11" s="181"/>
      <c r="H11" s="181"/>
      <c r="I11" s="182"/>
      <c r="J11" s="182" t="s">
        <v>1883</v>
      </c>
      <c r="K11" s="182">
        <f>SUM(N11:Q11)</f>
        <v>192271381</v>
      </c>
      <c r="L11" s="182"/>
      <c r="M11" s="182"/>
      <c r="N11" s="129">
        <v>46147266</v>
      </c>
      <c r="O11" s="129">
        <v>40002477</v>
      </c>
      <c r="P11" s="129">
        <v>47485985</v>
      </c>
      <c r="Q11" s="129">
        <v>58635653</v>
      </c>
      <c r="R11" s="220"/>
    </row>
    <row r="12" spans="2:20">
      <c r="B12" s="176"/>
      <c r="C12" s="176"/>
      <c r="D12" s="176"/>
      <c r="E12" s="181"/>
      <c r="F12" s="181"/>
      <c r="G12" s="181"/>
      <c r="H12" s="181"/>
      <c r="I12" s="181"/>
      <c r="J12" s="182" t="s">
        <v>1879</v>
      </c>
      <c r="K12" s="182">
        <f>SUM(K10:K11)/2</f>
        <v>210117806.5</v>
      </c>
      <c r="L12" s="182">
        <f>K12/4</f>
        <v>52529451.625</v>
      </c>
      <c r="M12" s="182">
        <f>L12*12</f>
        <v>630353419.5</v>
      </c>
      <c r="N12" s="267"/>
      <c r="O12" s="267"/>
      <c r="P12" s="267"/>
      <c r="Q12" s="267"/>
      <c r="R12" s="267"/>
    </row>
    <row r="13" spans="2:20">
      <c r="B13" s="183"/>
      <c r="C13" s="183"/>
      <c r="D13" s="176"/>
      <c r="E13" s="176"/>
      <c r="F13" s="176"/>
      <c r="G13" s="176"/>
      <c r="H13" s="176"/>
      <c r="I13" s="176"/>
      <c r="J13" s="176"/>
      <c r="K13" s="176"/>
      <c r="L13" s="176"/>
      <c r="M13" s="176">
        <f>M12*1.1</f>
        <v>693388761.45000005</v>
      </c>
      <c r="N13" s="176"/>
      <c r="O13" s="176"/>
      <c r="P13" s="176"/>
      <c r="Q13" s="176"/>
      <c r="R13" s="176"/>
      <c r="S13" s="176"/>
      <c r="T13" s="176"/>
    </row>
    <row r="14" spans="2:20">
      <c r="B14" s="176" t="s">
        <v>1811</v>
      </c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</row>
    <row r="15" spans="2:20" ht="27">
      <c r="B15" s="358" t="s">
        <v>0</v>
      </c>
      <c r="C15" s="359"/>
      <c r="D15" s="177" t="s">
        <v>1806</v>
      </c>
      <c r="E15" s="177"/>
      <c r="F15" s="177"/>
      <c r="G15" s="177"/>
      <c r="H15" s="178" t="s">
        <v>1807</v>
      </c>
      <c r="I15" s="178" t="s">
        <v>1796</v>
      </c>
      <c r="J15" s="178" t="s">
        <v>1797</v>
      </c>
      <c r="K15" s="178" t="s">
        <v>1798</v>
      </c>
      <c r="L15" s="178" t="s">
        <v>1799</v>
      </c>
      <c r="M15" s="178" t="s">
        <v>1800</v>
      </c>
      <c r="N15" s="178" t="s">
        <v>1801</v>
      </c>
      <c r="O15" s="178" t="s">
        <v>1802</v>
      </c>
      <c r="P15" s="178" t="s">
        <v>1803</v>
      </c>
      <c r="Q15" s="178" t="s">
        <v>1804</v>
      </c>
      <c r="T15" s="176"/>
    </row>
    <row r="16" spans="2:20">
      <c r="B16" s="184" t="s">
        <v>51</v>
      </c>
      <c r="C16" s="180" t="s">
        <v>136</v>
      </c>
      <c r="D16" s="185">
        <f>SUM(H16:T16)/10</f>
        <v>12.4</v>
      </c>
      <c r="E16" s="185"/>
      <c r="F16" s="185"/>
      <c r="G16" s="185"/>
      <c r="H16" s="186">
        <v>11</v>
      </c>
      <c r="I16" s="186">
        <v>11</v>
      </c>
      <c r="J16" s="186">
        <v>11</v>
      </c>
      <c r="K16" s="186">
        <v>12</v>
      </c>
      <c r="L16" s="186">
        <v>13</v>
      </c>
      <c r="M16" s="186">
        <v>14</v>
      </c>
      <c r="N16" s="186">
        <v>13</v>
      </c>
      <c r="O16" s="186">
        <v>13</v>
      </c>
      <c r="P16" s="186">
        <v>13</v>
      </c>
      <c r="Q16" s="186">
        <v>13</v>
      </c>
      <c r="T16" s="176"/>
    </row>
    <row r="17" spans="2:20">
      <c r="B17" s="184" t="s">
        <v>47</v>
      </c>
      <c r="C17" s="180" t="s">
        <v>129</v>
      </c>
      <c r="D17" s="185">
        <f>SUM(H17:T17)/10</f>
        <v>22.8</v>
      </c>
      <c r="E17" s="185"/>
      <c r="F17" s="185"/>
      <c r="G17" s="185"/>
      <c r="H17" s="186">
        <v>23</v>
      </c>
      <c r="I17" s="186">
        <v>23</v>
      </c>
      <c r="J17" s="186">
        <v>23</v>
      </c>
      <c r="K17" s="186">
        <v>24</v>
      </c>
      <c r="L17" s="186">
        <v>25</v>
      </c>
      <c r="M17" s="186">
        <v>25</v>
      </c>
      <c r="N17" s="186">
        <v>24</v>
      </c>
      <c r="O17" s="186">
        <v>20</v>
      </c>
      <c r="P17" s="186">
        <v>20</v>
      </c>
      <c r="Q17" s="186">
        <v>21</v>
      </c>
      <c r="T17" s="176"/>
    </row>
    <row r="18" spans="2:20">
      <c r="B18" s="184" t="s">
        <v>55</v>
      </c>
      <c r="C18" s="180" t="s">
        <v>151</v>
      </c>
      <c r="D18" s="185">
        <f>SUM(H18:T18)/3</f>
        <v>8.6666666666666661</v>
      </c>
      <c r="E18" s="185"/>
      <c r="F18" s="185"/>
      <c r="G18" s="185"/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5</v>
      </c>
      <c r="P18" s="186">
        <v>10</v>
      </c>
      <c r="Q18" s="186">
        <v>11</v>
      </c>
      <c r="T18" s="176"/>
    </row>
  </sheetData>
  <mergeCells count="2">
    <mergeCell ref="B15:C15"/>
    <mergeCell ref="B3:C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A3" sqref="A3:H3"/>
    </sheetView>
  </sheetViews>
  <sheetFormatPr defaultRowHeight="16.5"/>
  <cols>
    <col min="6" max="7" width="13.375" bestFit="1" customWidth="1"/>
  </cols>
  <sheetData>
    <row r="1" spans="1:8" ht="26.25">
      <c r="A1" s="367" t="s">
        <v>85</v>
      </c>
      <c r="B1" s="367"/>
      <c r="C1" s="367"/>
      <c r="D1" s="367"/>
      <c r="E1" s="367"/>
      <c r="F1" s="367"/>
      <c r="G1" s="367"/>
      <c r="H1" s="367"/>
    </row>
    <row r="2" spans="1:8">
      <c r="A2" s="272"/>
      <c r="B2" s="272"/>
      <c r="C2" s="272"/>
      <c r="D2" s="272"/>
      <c r="E2" s="272"/>
      <c r="F2" s="272"/>
      <c r="G2" s="272"/>
      <c r="H2" s="272"/>
    </row>
    <row r="3" spans="1:8">
      <c r="A3" s="368" t="s">
        <v>86</v>
      </c>
      <c r="B3" s="368"/>
      <c r="C3" s="368"/>
      <c r="D3" s="368"/>
      <c r="E3" s="368"/>
      <c r="F3" s="368"/>
      <c r="G3" s="368"/>
      <c r="H3" s="368"/>
    </row>
    <row r="4" spans="1:8" ht="16.5" customHeight="1">
      <c r="A4" s="368" t="s">
        <v>87</v>
      </c>
      <c r="B4" s="368"/>
      <c r="C4" s="368"/>
      <c r="D4" s="368"/>
      <c r="E4" s="368"/>
      <c r="F4" s="368"/>
      <c r="G4" s="368"/>
      <c r="H4" s="368"/>
    </row>
    <row r="5" spans="1:8">
      <c r="A5" s="272"/>
      <c r="B5" s="272"/>
      <c r="C5" s="272"/>
      <c r="D5" s="272"/>
      <c r="E5" s="272"/>
      <c r="F5" s="272"/>
      <c r="G5" s="272"/>
      <c r="H5" s="272"/>
    </row>
    <row r="6" spans="1:8">
      <c r="A6" s="369" t="s">
        <v>88</v>
      </c>
      <c r="B6" s="369"/>
      <c r="C6" s="369"/>
      <c r="D6" s="369"/>
      <c r="E6" s="369"/>
      <c r="F6" s="369"/>
      <c r="G6" s="369"/>
      <c r="H6" s="369"/>
    </row>
    <row r="7" spans="1:8">
      <c r="A7" s="370" t="s">
        <v>89</v>
      </c>
      <c r="B7" s="370"/>
      <c r="C7" s="370"/>
      <c r="D7" s="370"/>
      <c r="E7" s="370"/>
      <c r="F7" s="370"/>
      <c r="G7" s="370"/>
      <c r="H7" s="370"/>
    </row>
    <row r="8" spans="1:8">
      <c r="A8" s="272"/>
      <c r="B8" s="272"/>
      <c r="C8" s="272"/>
      <c r="D8" s="272"/>
      <c r="E8" s="272"/>
      <c r="F8" s="272"/>
      <c r="G8" s="272"/>
      <c r="H8" s="272"/>
    </row>
    <row r="9" spans="1:8" ht="24.75">
      <c r="A9" s="365" t="s">
        <v>90</v>
      </c>
      <c r="B9" s="366"/>
      <c r="C9" s="365" t="s">
        <v>91</v>
      </c>
      <c r="D9" s="366"/>
      <c r="E9" s="273" t="s">
        <v>92</v>
      </c>
      <c r="F9" s="274" t="s">
        <v>93</v>
      </c>
      <c r="G9" s="275" t="s">
        <v>1844</v>
      </c>
      <c r="H9" s="272"/>
    </row>
    <row r="10" spans="1:8">
      <c r="A10" s="276" t="s">
        <v>94</v>
      </c>
      <c r="B10" s="276" t="s">
        <v>80</v>
      </c>
      <c r="C10" s="277" t="s">
        <v>1</v>
      </c>
      <c r="D10" s="371" t="s">
        <v>2</v>
      </c>
      <c r="E10" s="372"/>
      <c r="F10" s="278">
        <v>1173066565</v>
      </c>
      <c r="G10" s="279">
        <v>1113891278</v>
      </c>
      <c r="H10" s="272"/>
    </row>
    <row r="11" spans="1:8">
      <c r="A11" s="280"/>
      <c r="B11" s="280"/>
      <c r="C11" s="277" t="s">
        <v>3</v>
      </c>
      <c r="D11" s="363" t="s">
        <v>4</v>
      </c>
      <c r="E11" s="364"/>
      <c r="F11" s="278">
        <v>1072932472</v>
      </c>
      <c r="G11" s="279">
        <v>1012601748</v>
      </c>
      <c r="H11" s="272"/>
    </row>
    <row r="12" spans="1:8">
      <c r="A12" s="280"/>
      <c r="B12" s="280"/>
      <c r="C12" s="277" t="s">
        <v>5</v>
      </c>
      <c r="D12" s="363" t="s">
        <v>6</v>
      </c>
      <c r="E12" s="364"/>
      <c r="F12" s="278">
        <v>1103632929</v>
      </c>
      <c r="G12" s="279">
        <v>1037177389</v>
      </c>
      <c r="H12" s="272"/>
    </row>
    <row r="13" spans="1:8">
      <c r="A13" s="280"/>
      <c r="B13" s="280"/>
      <c r="C13" s="277" t="s">
        <v>7</v>
      </c>
      <c r="D13" s="363" t="s">
        <v>8</v>
      </c>
      <c r="E13" s="364"/>
      <c r="F13" s="278">
        <v>373655216</v>
      </c>
      <c r="G13" s="279">
        <v>348306449</v>
      </c>
      <c r="H13" s="272"/>
    </row>
    <row r="14" spans="1:8">
      <c r="A14" s="280"/>
      <c r="B14" s="280"/>
      <c r="C14" s="277" t="s">
        <v>9</v>
      </c>
      <c r="D14" s="363" t="s">
        <v>10</v>
      </c>
      <c r="E14" s="364"/>
      <c r="F14" s="278">
        <v>375441347</v>
      </c>
      <c r="G14" s="279">
        <v>362447489</v>
      </c>
      <c r="H14" s="272"/>
    </row>
    <row r="15" spans="1:8">
      <c r="A15" s="280"/>
      <c r="B15" s="280"/>
      <c r="C15" s="277" t="s">
        <v>11</v>
      </c>
      <c r="D15" s="363" t="s">
        <v>12</v>
      </c>
      <c r="E15" s="364"/>
      <c r="F15" s="278">
        <v>172016350</v>
      </c>
      <c r="G15" s="279">
        <v>156740802</v>
      </c>
      <c r="H15" s="272"/>
    </row>
    <row r="16" spans="1:8">
      <c r="A16" s="280"/>
      <c r="B16" s="280"/>
      <c r="C16" s="277" t="s">
        <v>13</v>
      </c>
      <c r="D16" s="363" t="s">
        <v>14</v>
      </c>
      <c r="E16" s="364"/>
      <c r="F16" s="278">
        <v>516533971</v>
      </c>
      <c r="G16" s="279">
        <v>506501054</v>
      </c>
      <c r="H16" s="272"/>
    </row>
    <row r="17" spans="1:8">
      <c r="A17" s="280"/>
      <c r="B17" s="280"/>
      <c r="C17" s="277" t="s">
        <v>15</v>
      </c>
      <c r="D17" s="363" t="s">
        <v>16</v>
      </c>
      <c r="E17" s="364"/>
      <c r="F17" s="278">
        <v>269819605</v>
      </c>
      <c r="G17" s="279">
        <v>249800981</v>
      </c>
      <c r="H17" s="272"/>
    </row>
    <row r="18" spans="1:8">
      <c r="A18" s="280"/>
      <c r="B18" s="280"/>
      <c r="C18" s="277" t="s">
        <v>17</v>
      </c>
      <c r="D18" s="363" t="s">
        <v>18</v>
      </c>
      <c r="E18" s="364"/>
      <c r="F18" s="278">
        <v>238355919</v>
      </c>
      <c r="G18" s="279">
        <v>227113057</v>
      </c>
      <c r="H18" s="272"/>
    </row>
    <row r="19" spans="1:8" ht="16.5" customHeight="1">
      <c r="A19" s="280"/>
      <c r="B19" s="280"/>
      <c r="C19" s="277" t="s">
        <v>19</v>
      </c>
      <c r="D19" s="363" t="s">
        <v>20</v>
      </c>
      <c r="E19" s="364"/>
      <c r="F19" s="278">
        <v>481053403</v>
      </c>
      <c r="G19" s="279">
        <v>464028472</v>
      </c>
      <c r="H19" s="272"/>
    </row>
    <row r="20" spans="1:8">
      <c r="A20" s="280"/>
      <c r="B20" s="280"/>
      <c r="C20" s="277" t="s">
        <v>21</v>
      </c>
      <c r="D20" s="363" t="s">
        <v>22</v>
      </c>
      <c r="E20" s="364"/>
      <c r="F20" s="278">
        <v>315872699</v>
      </c>
      <c r="G20" s="279">
        <v>293047324</v>
      </c>
      <c r="H20" s="272"/>
    </row>
    <row r="21" spans="1:8">
      <c r="A21" s="280"/>
      <c r="B21" s="280"/>
      <c r="C21" s="277" t="s">
        <v>23</v>
      </c>
      <c r="D21" s="363" t="s">
        <v>24</v>
      </c>
      <c r="E21" s="364"/>
      <c r="F21" s="278">
        <v>513116575</v>
      </c>
      <c r="G21" s="279">
        <v>480601030</v>
      </c>
      <c r="H21" s="272"/>
    </row>
    <row r="22" spans="1:8">
      <c r="A22" s="280"/>
      <c r="B22" s="280"/>
      <c r="C22" s="277" t="s">
        <v>25</v>
      </c>
      <c r="D22" s="363" t="s">
        <v>26</v>
      </c>
      <c r="E22" s="364"/>
      <c r="F22" s="278">
        <v>449864988</v>
      </c>
      <c r="G22" s="279">
        <v>440878273</v>
      </c>
      <c r="H22" s="272"/>
    </row>
    <row r="23" spans="1:8">
      <c r="A23" s="280"/>
      <c r="B23" s="280"/>
      <c r="C23" s="277" t="s">
        <v>27</v>
      </c>
      <c r="D23" s="363" t="s">
        <v>28</v>
      </c>
      <c r="E23" s="364"/>
      <c r="F23" s="278">
        <v>288937077</v>
      </c>
      <c r="G23" s="279">
        <v>273846292</v>
      </c>
      <c r="H23" s="272"/>
    </row>
    <row r="24" spans="1:8" ht="16.5" customHeight="1">
      <c r="A24" s="280"/>
      <c r="B24" s="280"/>
      <c r="C24" s="277" t="s">
        <v>29</v>
      </c>
      <c r="D24" s="363" t="s">
        <v>30</v>
      </c>
      <c r="E24" s="364"/>
      <c r="F24" s="278">
        <v>1423657216</v>
      </c>
      <c r="G24" s="279">
        <v>1364123364</v>
      </c>
      <c r="H24" s="272"/>
    </row>
    <row r="25" spans="1:8">
      <c r="A25" s="280"/>
      <c r="B25" s="280"/>
      <c r="C25" s="277" t="s">
        <v>31</v>
      </c>
      <c r="D25" s="363" t="s">
        <v>32</v>
      </c>
      <c r="E25" s="364"/>
      <c r="F25" s="278">
        <v>487549276</v>
      </c>
      <c r="G25" s="279">
        <v>438556716</v>
      </c>
      <c r="H25" s="272"/>
    </row>
    <row r="26" spans="1:8" ht="16.5" customHeight="1">
      <c r="A26" s="280"/>
      <c r="B26" s="280"/>
      <c r="C26" s="277" t="s">
        <v>33</v>
      </c>
      <c r="D26" s="363" t="s">
        <v>34</v>
      </c>
      <c r="E26" s="364"/>
      <c r="F26" s="278">
        <v>634964899</v>
      </c>
      <c r="G26" s="279">
        <v>547768920</v>
      </c>
      <c r="H26" s="272"/>
    </row>
    <row r="27" spans="1:8">
      <c r="A27" s="280"/>
      <c r="B27" s="280"/>
      <c r="C27" s="277" t="s">
        <v>35</v>
      </c>
      <c r="D27" s="363" t="s">
        <v>36</v>
      </c>
      <c r="E27" s="364"/>
      <c r="F27" s="278">
        <v>1657678220</v>
      </c>
      <c r="G27" s="279">
        <v>1553202400</v>
      </c>
      <c r="H27" s="272"/>
    </row>
    <row r="28" spans="1:8">
      <c r="A28" s="280"/>
      <c r="B28" s="280"/>
      <c r="C28" s="277" t="s">
        <v>37</v>
      </c>
      <c r="D28" s="363" t="s">
        <v>38</v>
      </c>
      <c r="E28" s="364"/>
      <c r="F28" s="278">
        <v>413337994</v>
      </c>
      <c r="G28" s="279">
        <v>386272681</v>
      </c>
      <c r="H28" s="272"/>
    </row>
    <row r="29" spans="1:8">
      <c r="A29" s="280"/>
      <c r="B29" s="280"/>
      <c r="C29" s="277" t="s">
        <v>95</v>
      </c>
      <c r="D29" s="363" t="s">
        <v>83</v>
      </c>
      <c r="E29" s="364"/>
      <c r="F29" s="278">
        <v>69043074</v>
      </c>
      <c r="G29" s="279">
        <v>64248814</v>
      </c>
      <c r="H29" s="272"/>
    </row>
    <row r="30" spans="1:8">
      <c r="A30" s="280"/>
      <c r="B30" s="280"/>
      <c r="C30" s="277" t="s">
        <v>96</v>
      </c>
      <c r="D30" s="363" t="s">
        <v>84</v>
      </c>
      <c r="E30" s="364"/>
      <c r="F30" s="278">
        <v>48613735</v>
      </c>
      <c r="G30" s="279">
        <v>44208415</v>
      </c>
      <c r="H30" s="272"/>
    </row>
    <row r="31" spans="1:8">
      <c r="A31" s="280"/>
      <c r="B31" s="280"/>
      <c r="C31" s="277" t="s">
        <v>39</v>
      </c>
      <c r="D31" s="363" t="s">
        <v>40</v>
      </c>
      <c r="E31" s="364"/>
      <c r="F31" s="278">
        <v>1681322055</v>
      </c>
      <c r="G31" s="279">
        <v>1629066922</v>
      </c>
      <c r="H31" s="272"/>
    </row>
    <row r="32" spans="1:8">
      <c r="A32" s="280"/>
      <c r="B32" s="280"/>
      <c r="C32" s="277" t="s">
        <v>41</v>
      </c>
      <c r="D32" s="363" t="s">
        <v>42</v>
      </c>
      <c r="E32" s="364"/>
      <c r="F32" s="278">
        <v>1245530911</v>
      </c>
      <c r="G32" s="279">
        <v>1187758932</v>
      </c>
      <c r="H32" s="272"/>
    </row>
    <row r="33" spans="1:8">
      <c r="A33" s="280"/>
      <c r="B33" s="280"/>
      <c r="C33" s="277" t="s">
        <v>43</v>
      </c>
      <c r="D33" s="363" t="s">
        <v>44</v>
      </c>
      <c r="E33" s="364"/>
      <c r="F33" s="278">
        <v>2199853400</v>
      </c>
      <c r="G33" s="279">
        <v>1941252923</v>
      </c>
      <c r="H33" s="272"/>
    </row>
    <row r="34" spans="1:8">
      <c r="A34" s="280"/>
      <c r="B34" s="280"/>
      <c r="C34" s="277" t="s">
        <v>45</v>
      </c>
      <c r="D34" s="363" t="s">
        <v>46</v>
      </c>
      <c r="E34" s="364"/>
      <c r="F34" s="278">
        <v>1254701530</v>
      </c>
      <c r="G34" s="279">
        <v>1151300172</v>
      </c>
      <c r="H34" s="272"/>
    </row>
    <row r="35" spans="1:8" ht="16.5" customHeight="1">
      <c r="A35" s="280"/>
      <c r="B35" s="280"/>
      <c r="C35" s="277" t="s">
        <v>47</v>
      </c>
      <c r="D35" s="363" t="s">
        <v>48</v>
      </c>
      <c r="E35" s="364"/>
      <c r="F35" s="278">
        <v>1276957722</v>
      </c>
      <c r="G35" s="279">
        <v>1205238635</v>
      </c>
      <c r="H35" s="272"/>
    </row>
    <row r="36" spans="1:8">
      <c r="A36" s="280"/>
      <c r="B36" s="280"/>
      <c r="C36" s="277" t="s">
        <v>49</v>
      </c>
      <c r="D36" s="363" t="s">
        <v>50</v>
      </c>
      <c r="E36" s="364"/>
      <c r="F36" s="278">
        <v>2315697028</v>
      </c>
      <c r="G36" s="279">
        <v>2149842792</v>
      </c>
      <c r="H36" s="272"/>
    </row>
    <row r="37" spans="1:8" ht="16.5" customHeight="1">
      <c r="A37" s="280"/>
      <c r="B37" s="280"/>
      <c r="C37" s="277" t="s">
        <v>51</v>
      </c>
      <c r="D37" s="363" t="s">
        <v>52</v>
      </c>
      <c r="E37" s="364"/>
      <c r="F37" s="278">
        <v>82900349</v>
      </c>
      <c r="G37" s="279">
        <v>61699268</v>
      </c>
      <c r="H37" s="272"/>
    </row>
    <row r="38" spans="1:8" ht="16.5" customHeight="1">
      <c r="A38" s="280"/>
      <c r="B38" s="280"/>
      <c r="C38" s="277" t="s">
        <v>53</v>
      </c>
      <c r="D38" s="363" t="s">
        <v>54</v>
      </c>
      <c r="E38" s="364"/>
      <c r="F38" s="278">
        <v>1754135153</v>
      </c>
      <c r="G38" s="279">
        <v>1652608200</v>
      </c>
      <c r="H38" s="272"/>
    </row>
    <row r="39" spans="1:8" ht="16.5" customHeight="1">
      <c r="A39" s="280"/>
      <c r="B39" s="280"/>
      <c r="C39" s="277" t="s">
        <v>55</v>
      </c>
      <c r="D39" s="363" t="s">
        <v>56</v>
      </c>
      <c r="E39" s="364"/>
      <c r="F39" s="278">
        <v>241819285</v>
      </c>
      <c r="G39" s="279">
        <v>210585534</v>
      </c>
      <c r="H39" s="272"/>
    </row>
    <row r="40" spans="1:8">
      <c r="A40" s="280"/>
      <c r="B40" s="280"/>
      <c r="C40" s="277" t="s">
        <v>57</v>
      </c>
      <c r="D40" s="363" t="s">
        <v>58</v>
      </c>
      <c r="E40" s="364"/>
      <c r="F40" s="278">
        <v>1374461277</v>
      </c>
      <c r="G40" s="279">
        <v>1271157739</v>
      </c>
      <c r="H40" s="272"/>
    </row>
    <row r="41" spans="1:8">
      <c r="A41" s="280"/>
      <c r="B41" s="280"/>
      <c r="C41" s="277" t="s">
        <v>59</v>
      </c>
      <c r="D41" s="363" t="s">
        <v>60</v>
      </c>
      <c r="E41" s="364"/>
      <c r="F41" s="278">
        <v>2267196687</v>
      </c>
      <c r="G41" s="279">
        <v>1924020612</v>
      </c>
      <c r="H41" s="272"/>
    </row>
    <row r="42" spans="1:8" ht="16.5" customHeight="1">
      <c r="A42" s="280"/>
      <c r="B42" s="280"/>
      <c r="C42" s="277" t="s">
        <v>61</v>
      </c>
      <c r="D42" s="363" t="s">
        <v>62</v>
      </c>
      <c r="E42" s="364"/>
      <c r="F42" s="278">
        <v>1587728746</v>
      </c>
      <c r="G42" s="279">
        <v>1081765022</v>
      </c>
      <c r="H42" s="272"/>
    </row>
    <row r="43" spans="1:8" ht="16.5" customHeight="1">
      <c r="A43" s="280"/>
      <c r="B43" s="280"/>
      <c r="C43" s="277" t="s">
        <v>63</v>
      </c>
      <c r="D43" s="363" t="s">
        <v>64</v>
      </c>
      <c r="E43" s="364"/>
      <c r="F43" s="278">
        <v>1329123201</v>
      </c>
      <c r="G43" s="279">
        <v>1219680149</v>
      </c>
      <c r="H43" s="272"/>
    </row>
    <row r="44" spans="1:8" ht="16.5" customHeight="1">
      <c r="A44" s="280"/>
      <c r="B44" s="280"/>
      <c r="C44" s="277" t="s">
        <v>65</v>
      </c>
      <c r="D44" s="363" t="s">
        <v>66</v>
      </c>
      <c r="E44" s="364"/>
      <c r="F44" s="278">
        <v>1263149926</v>
      </c>
      <c r="G44" s="279">
        <v>1218594222</v>
      </c>
      <c r="H44" s="272"/>
    </row>
    <row r="45" spans="1:8">
      <c r="A45" s="280"/>
      <c r="B45" s="280"/>
      <c r="C45" s="277" t="s">
        <v>67</v>
      </c>
      <c r="D45" s="363" t="s">
        <v>68</v>
      </c>
      <c r="E45" s="364"/>
      <c r="F45" s="278">
        <v>2472228425</v>
      </c>
      <c r="G45" s="279">
        <v>2143872411</v>
      </c>
      <c r="H45" s="272"/>
    </row>
    <row r="46" spans="1:8" ht="16.5" customHeight="1">
      <c r="A46" s="280"/>
      <c r="B46" s="280"/>
      <c r="C46" s="277" t="s">
        <v>69</v>
      </c>
      <c r="D46" s="363" t="s">
        <v>70</v>
      </c>
      <c r="E46" s="364"/>
      <c r="F46" s="278">
        <v>993740547</v>
      </c>
      <c r="G46" s="279">
        <v>929047168</v>
      </c>
      <c r="H46" s="272"/>
    </row>
    <row r="47" spans="1:8" ht="16.5" customHeight="1">
      <c r="A47" s="280"/>
      <c r="B47" s="280"/>
      <c r="C47" s="277" t="s">
        <v>71</v>
      </c>
      <c r="D47" s="363" t="s">
        <v>72</v>
      </c>
      <c r="E47" s="364"/>
      <c r="F47" s="278">
        <v>639979708</v>
      </c>
      <c r="G47" s="279">
        <v>598113053</v>
      </c>
      <c r="H47" s="272"/>
    </row>
    <row r="48" spans="1:8" ht="16.5" customHeight="1">
      <c r="A48" s="280"/>
      <c r="B48" s="280"/>
      <c r="C48" s="277" t="s">
        <v>73</v>
      </c>
      <c r="D48" s="363" t="s">
        <v>74</v>
      </c>
      <c r="E48" s="364"/>
      <c r="F48" s="278">
        <v>879044946</v>
      </c>
      <c r="G48" s="279">
        <v>580388725</v>
      </c>
      <c r="H48" s="272"/>
    </row>
    <row r="49" spans="1:8" ht="16.5" customHeight="1">
      <c r="A49" s="280"/>
      <c r="B49" s="280"/>
      <c r="C49" s="277" t="s">
        <v>75</v>
      </c>
      <c r="D49" s="363" t="s">
        <v>76</v>
      </c>
      <c r="E49" s="364"/>
      <c r="F49" s="278">
        <v>1040881330</v>
      </c>
      <c r="G49" s="279">
        <v>1022872883</v>
      </c>
      <c r="H49" s="272"/>
    </row>
    <row r="50" spans="1:8">
      <c r="A50" s="280"/>
      <c r="B50" s="280"/>
      <c r="C50" s="277" t="s">
        <v>77</v>
      </c>
      <c r="D50" s="363" t="s">
        <v>78</v>
      </c>
      <c r="E50" s="364"/>
      <c r="F50" s="278">
        <v>815042625</v>
      </c>
      <c r="G50" s="279">
        <v>771217923</v>
      </c>
      <c r="H50" s="272"/>
    </row>
    <row r="51" spans="1:8">
      <c r="A51" s="281"/>
      <c r="B51" s="281"/>
      <c r="C51" s="360" t="s">
        <v>79</v>
      </c>
      <c r="D51" s="361"/>
      <c r="E51" s="362"/>
      <c r="F51" s="282">
        <v>38794638381</v>
      </c>
      <c r="G51" s="283">
        <v>35315446233</v>
      </c>
      <c r="H51" s="272"/>
    </row>
    <row r="52" spans="1:8">
      <c r="A52" s="360" t="s">
        <v>79</v>
      </c>
      <c r="B52" s="362"/>
      <c r="C52" s="360"/>
      <c r="D52" s="361"/>
      <c r="E52" s="362"/>
      <c r="F52" s="282">
        <v>38794638381</v>
      </c>
      <c r="G52" s="283">
        <v>35315446233</v>
      </c>
      <c r="H52" s="272"/>
    </row>
  </sheetData>
  <mergeCells count="51">
    <mergeCell ref="A52:B52"/>
    <mergeCell ref="A9:B9"/>
    <mergeCell ref="C9:D9"/>
    <mergeCell ref="A1:H1"/>
    <mergeCell ref="A3:H3"/>
    <mergeCell ref="A4:H4"/>
    <mergeCell ref="A6:H6"/>
    <mergeCell ref="A7:H7"/>
    <mergeCell ref="D21:E2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33:E33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45:E45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C52:E52"/>
    <mergeCell ref="D46:E46"/>
    <mergeCell ref="D47:E47"/>
    <mergeCell ref="D48:E48"/>
    <mergeCell ref="D49:E49"/>
    <mergeCell ref="D50:E50"/>
    <mergeCell ref="C51:E5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52"/>
  <sheetViews>
    <sheetView topLeftCell="A4" workbookViewId="0">
      <selection activeCell="K16" sqref="K16"/>
    </sheetView>
  </sheetViews>
  <sheetFormatPr defaultRowHeight="16.5"/>
  <cols>
    <col min="6" max="7" width="13.375" bestFit="1" customWidth="1"/>
  </cols>
  <sheetData>
    <row r="1" spans="1:8" ht="26.25">
      <c r="A1" s="367" t="s">
        <v>85</v>
      </c>
      <c r="B1" s="367"/>
      <c r="C1" s="367"/>
      <c r="D1" s="367"/>
      <c r="E1" s="367"/>
      <c r="F1" s="367"/>
      <c r="G1" s="367"/>
      <c r="H1" s="367"/>
    </row>
    <row r="2" spans="1:8">
      <c r="A2" s="272"/>
      <c r="B2" s="272"/>
      <c r="C2" s="272"/>
      <c r="D2" s="272"/>
      <c r="E2" s="272"/>
      <c r="F2" s="272"/>
      <c r="G2" s="272"/>
      <c r="H2" s="272"/>
    </row>
    <row r="3" spans="1:8">
      <c r="A3" s="368" t="s">
        <v>86</v>
      </c>
      <c r="B3" s="368"/>
      <c r="C3" s="368"/>
      <c r="D3" s="368"/>
      <c r="E3" s="368"/>
      <c r="F3" s="368"/>
      <c r="G3" s="368"/>
      <c r="H3" s="368"/>
    </row>
    <row r="4" spans="1:8" ht="16.5" customHeight="1">
      <c r="A4" s="368" t="s">
        <v>97</v>
      </c>
      <c r="B4" s="368"/>
      <c r="C4" s="368"/>
      <c r="D4" s="368"/>
      <c r="E4" s="368"/>
      <c r="F4" s="368"/>
      <c r="G4" s="368"/>
      <c r="H4" s="368"/>
    </row>
    <row r="5" spans="1:8">
      <c r="A5" s="272"/>
      <c r="B5" s="272"/>
      <c r="C5" s="272"/>
      <c r="D5" s="272"/>
      <c r="E5" s="272"/>
      <c r="F5" s="272"/>
      <c r="G5" s="272"/>
      <c r="H5" s="272"/>
    </row>
    <row r="6" spans="1:8">
      <c r="A6" s="369" t="s">
        <v>88</v>
      </c>
      <c r="B6" s="369"/>
      <c r="C6" s="369"/>
      <c r="D6" s="369"/>
      <c r="E6" s="369"/>
      <c r="F6" s="369"/>
      <c r="G6" s="369"/>
      <c r="H6" s="369"/>
    </row>
    <row r="7" spans="1:8">
      <c r="A7" s="370" t="s">
        <v>89</v>
      </c>
      <c r="B7" s="370"/>
      <c r="C7" s="370"/>
      <c r="D7" s="370"/>
      <c r="E7" s="370"/>
      <c r="F7" s="370"/>
      <c r="G7" s="370"/>
      <c r="H7" s="370"/>
    </row>
    <row r="8" spans="1:8">
      <c r="A8" s="272"/>
      <c r="B8" s="272"/>
      <c r="C8" s="272"/>
      <c r="D8" s="272"/>
      <c r="E8" s="272"/>
      <c r="F8" s="272"/>
      <c r="G8" s="272"/>
      <c r="H8" s="272"/>
    </row>
    <row r="9" spans="1:8" ht="24.75">
      <c r="A9" s="365" t="s">
        <v>90</v>
      </c>
      <c r="B9" s="366"/>
      <c r="C9" s="365" t="s">
        <v>91</v>
      </c>
      <c r="D9" s="366"/>
      <c r="E9" s="273" t="s">
        <v>92</v>
      </c>
      <c r="F9" s="274" t="s">
        <v>93</v>
      </c>
      <c r="G9" s="275" t="s">
        <v>1844</v>
      </c>
      <c r="H9" s="272"/>
    </row>
    <row r="10" spans="1:8">
      <c r="A10" s="373" t="s">
        <v>94</v>
      </c>
      <c r="B10" s="373" t="s">
        <v>80</v>
      </c>
      <c r="C10" s="277" t="s">
        <v>1</v>
      </c>
      <c r="D10" s="371" t="s">
        <v>2</v>
      </c>
      <c r="E10" s="372"/>
      <c r="F10" s="278">
        <v>845222222</v>
      </c>
      <c r="G10" s="279">
        <v>844745682</v>
      </c>
      <c r="H10" s="272"/>
    </row>
    <row r="11" spans="1:8">
      <c r="A11" s="374"/>
      <c r="B11" s="374"/>
      <c r="C11" s="277" t="s">
        <v>3</v>
      </c>
      <c r="D11" s="363" t="s">
        <v>4</v>
      </c>
      <c r="E11" s="364"/>
      <c r="F11" s="278">
        <v>724788068</v>
      </c>
      <c r="G11" s="279">
        <v>724103511</v>
      </c>
      <c r="H11" s="272"/>
    </row>
    <row r="12" spans="1:8">
      <c r="A12" s="374"/>
      <c r="B12" s="374"/>
      <c r="C12" s="277" t="s">
        <v>5</v>
      </c>
      <c r="D12" s="363" t="s">
        <v>6</v>
      </c>
      <c r="E12" s="364"/>
      <c r="F12" s="278">
        <v>807944270</v>
      </c>
      <c r="G12" s="279">
        <v>808004231</v>
      </c>
      <c r="H12" s="272"/>
    </row>
    <row r="13" spans="1:8">
      <c r="A13" s="374"/>
      <c r="B13" s="374"/>
      <c r="C13" s="277" t="s">
        <v>7</v>
      </c>
      <c r="D13" s="363" t="s">
        <v>8</v>
      </c>
      <c r="E13" s="364"/>
      <c r="F13" s="278">
        <v>307711621</v>
      </c>
      <c r="G13" s="279">
        <v>307578134</v>
      </c>
      <c r="H13" s="272"/>
    </row>
    <row r="14" spans="1:8">
      <c r="A14" s="374"/>
      <c r="B14" s="374"/>
      <c r="C14" s="277" t="s">
        <v>9</v>
      </c>
      <c r="D14" s="363" t="s">
        <v>10</v>
      </c>
      <c r="E14" s="364"/>
      <c r="F14" s="278">
        <v>245258516</v>
      </c>
      <c r="G14" s="279">
        <v>245304016</v>
      </c>
      <c r="H14" s="272"/>
    </row>
    <row r="15" spans="1:8">
      <c r="A15" s="374"/>
      <c r="B15" s="374"/>
      <c r="C15" s="277" t="s">
        <v>11</v>
      </c>
      <c r="D15" s="363" t="s">
        <v>12</v>
      </c>
      <c r="E15" s="364"/>
      <c r="F15" s="278">
        <v>83399916</v>
      </c>
      <c r="G15" s="279">
        <v>82485018</v>
      </c>
      <c r="H15" s="272"/>
    </row>
    <row r="16" spans="1:8">
      <c r="A16" s="374"/>
      <c r="B16" s="374"/>
      <c r="C16" s="277" t="s">
        <v>13</v>
      </c>
      <c r="D16" s="363" t="s">
        <v>14</v>
      </c>
      <c r="E16" s="364"/>
      <c r="F16" s="278">
        <v>367581433</v>
      </c>
      <c r="G16" s="279">
        <v>367571433</v>
      </c>
      <c r="H16" s="272"/>
    </row>
    <row r="17" spans="1:8">
      <c r="A17" s="374"/>
      <c r="B17" s="374"/>
      <c r="C17" s="277" t="s">
        <v>15</v>
      </c>
      <c r="D17" s="363" t="s">
        <v>16</v>
      </c>
      <c r="E17" s="364"/>
      <c r="F17" s="278">
        <v>109327731</v>
      </c>
      <c r="G17" s="279">
        <v>109339731</v>
      </c>
      <c r="H17" s="272"/>
    </row>
    <row r="18" spans="1:8">
      <c r="A18" s="374"/>
      <c r="B18" s="374"/>
      <c r="C18" s="277" t="s">
        <v>17</v>
      </c>
      <c r="D18" s="363" t="s">
        <v>18</v>
      </c>
      <c r="E18" s="364"/>
      <c r="F18" s="278">
        <v>117588838</v>
      </c>
      <c r="G18" s="279">
        <v>117588838</v>
      </c>
      <c r="H18" s="272"/>
    </row>
    <row r="19" spans="1:8" ht="16.5" customHeight="1">
      <c r="A19" s="374"/>
      <c r="B19" s="374"/>
      <c r="C19" s="277" t="s">
        <v>19</v>
      </c>
      <c r="D19" s="363" t="s">
        <v>20</v>
      </c>
      <c r="E19" s="364"/>
      <c r="F19" s="278">
        <v>357423772</v>
      </c>
      <c r="G19" s="279">
        <v>356895423</v>
      </c>
      <c r="H19" s="272"/>
    </row>
    <row r="20" spans="1:8">
      <c r="A20" s="374"/>
      <c r="B20" s="374"/>
      <c r="C20" s="277" t="s">
        <v>21</v>
      </c>
      <c r="D20" s="363" t="s">
        <v>22</v>
      </c>
      <c r="E20" s="364"/>
      <c r="F20" s="278">
        <v>223845017</v>
      </c>
      <c r="G20" s="279">
        <v>223156887</v>
      </c>
      <c r="H20" s="272"/>
    </row>
    <row r="21" spans="1:8">
      <c r="A21" s="374"/>
      <c r="B21" s="374"/>
      <c r="C21" s="277" t="s">
        <v>23</v>
      </c>
      <c r="D21" s="363" t="s">
        <v>24</v>
      </c>
      <c r="E21" s="364"/>
      <c r="F21" s="278">
        <v>421162613</v>
      </c>
      <c r="G21" s="279">
        <v>421034600</v>
      </c>
      <c r="H21" s="272"/>
    </row>
    <row r="22" spans="1:8">
      <c r="A22" s="374"/>
      <c r="B22" s="374"/>
      <c r="C22" s="277" t="s">
        <v>25</v>
      </c>
      <c r="D22" s="363" t="s">
        <v>26</v>
      </c>
      <c r="E22" s="364"/>
      <c r="F22" s="278">
        <v>292627009</v>
      </c>
      <c r="G22" s="279">
        <v>292280703</v>
      </c>
      <c r="H22" s="272"/>
    </row>
    <row r="23" spans="1:8">
      <c r="A23" s="374"/>
      <c r="B23" s="374"/>
      <c r="C23" s="277" t="s">
        <v>27</v>
      </c>
      <c r="D23" s="363" t="s">
        <v>28</v>
      </c>
      <c r="E23" s="364"/>
      <c r="F23" s="278">
        <v>170867423</v>
      </c>
      <c r="G23" s="279">
        <v>170596311</v>
      </c>
      <c r="H23" s="272"/>
    </row>
    <row r="24" spans="1:8" ht="16.5" customHeight="1">
      <c r="A24" s="374"/>
      <c r="B24" s="374"/>
      <c r="C24" s="277" t="s">
        <v>29</v>
      </c>
      <c r="D24" s="363" t="s">
        <v>30</v>
      </c>
      <c r="E24" s="364"/>
      <c r="F24" s="278">
        <v>875390593</v>
      </c>
      <c r="G24" s="279">
        <v>872777017</v>
      </c>
      <c r="H24" s="272"/>
    </row>
    <row r="25" spans="1:8">
      <c r="A25" s="374"/>
      <c r="B25" s="374"/>
      <c r="C25" s="277" t="s">
        <v>31</v>
      </c>
      <c r="D25" s="363" t="s">
        <v>32</v>
      </c>
      <c r="E25" s="364"/>
      <c r="F25" s="278">
        <v>408173767</v>
      </c>
      <c r="G25" s="279">
        <v>408039598</v>
      </c>
      <c r="H25" s="272"/>
    </row>
    <row r="26" spans="1:8" ht="16.5" customHeight="1">
      <c r="A26" s="374"/>
      <c r="B26" s="374"/>
      <c r="C26" s="277" t="s">
        <v>33</v>
      </c>
      <c r="D26" s="363" t="s">
        <v>34</v>
      </c>
      <c r="E26" s="364"/>
      <c r="F26" s="278">
        <v>422389000</v>
      </c>
      <c r="G26" s="279">
        <v>419071659</v>
      </c>
      <c r="H26" s="272"/>
    </row>
    <row r="27" spans="1:8">
      <c r="A27" s="374"/>
      <c r="B27" s="374"/>
      <c r="C27" s="277" t="s">
        <v>35</v>
      </c>
      <c r="D27" s="363" t="s">
        <v>36</v>
      </c>
      <c r="E27" s="364"/>
      <c r="F27" s="278">
        <v>1302183030</v>
      </c>
      <c r="G27" s="279">
        <v>1300229786</v>
      </c>
      <c r="H27" s="272"/>
    </row>
    <row r="28" spans="1:8">
      <c r="A28" s="374"/>
      <c r="B28" s="374"/>
      <c r="C28" s="277" t="s">
        <v>37</v>
      </c>
      <c r="D28" s="363" t="s">
        <v>38</v>
      </c>
      <c r="E28" s="364"/>
      <c r="F28" s="278">
        <v>275221063</v>
      </c>
      <c r="G28" s="279">
        <v>275221063</v>
      </c>
      <c r="H28" s="272"/>
    </row>
    <row r="29" spans="1:8">
      <c r="A29" s="374"/>
      <c r="B29" s="374"/>
      <c r="C29" s="277" t="s">
        <v>95</v>
      </c>
      <c r="D29" s="363" t="s">
        <v>83</v>
      </c>
      <c r="E29" s="364"/>
      <c r="F29" s="278">
        <v>30757106</v>
      </c>
      <c r="G29" s="279">
        <v>30806758</v>
      </c>
      <c r="H29" s="272"/>
    </row>
    <row r="30" spans="1:8">
      <c r="A30" s="374"/>
      <c r="B30" s="374"/>
      <c r="C30" s="277" t="s">
        <v>96</v>
      </c>
      <c r="D30" s="363" t="s">
        <v>84</v>
      </c>
      <c r="E30" s="364"/>
      <c r="F30" s="278">
        <v>13254954</v>
      </c>
      <c r="G30" s="279">
        <v>13254954</v>
      </c>
      <c r="H30" s="272"/>
    </row>
    <row r="31" spans="1:8">
      <c r="A31" s="374"/>
      <c r="B31" s="374"/>
      <c r="C31" s="277" t="s">
        <v>39</v>
      </c>
      <c r="D31" s="363" t="s">
        <v>40</v>
      </c>
      <c r="E31" s="364"/>
      <c r="F31" s="278">
        <v>1342722716</v>
      </c>
      <c r="G31" s="279">
        <v>1341500595</v>
      </c>
      <c r="H31" s="272"/>
    </row>
    <row r="32" spans="1:8">
      <c r="A32" s="374"/>
      <c r="B32" s="374"/>
      <c r="C32" s="277" t="s">
        <v>41</v>
      </c>
      <c r="D32" s="363" t="s">
        <v>42</v>
      </c>
      <c r="E32" s="364"/>
      <c r="F32" s="278">
        <v>845969687</v>
      </c>
      <c r="G32" s="279">
        <v>846035806</v>
      </c>
      <c r="H32" s="272"/>
    </row>
    <row r="33" spans="1:8">
      <c r="A33" s="374"/>
      <c r="B33" s="374"/>
      <c r="C33" s="277" t="s">
        <v>43</v>
      </c>
      <c r="D33" s="363" t="s">
        <v>44</v>
      </c>
      <c r="E33" s="364"/>
      <c r="F33" s="278">
        <v>1668667151</v>
      </c>
      <c r="G33" s="279">
        <v>1638401670</v>
      </c>
      <c r="H33" s="272"/>
    </row>
    <row r="34" spans="1:8">
      <c r="A34" s="374"/>
      <c r="B34" s="374"/>
      <c r="C34" s="277" t="s">
        <v>45</v>
      </c>
      <c r="D34" s="363" t="s">
        <v>46</v>
      </c>
      <c r="E34" s="364"/>
      <c r="F34" s="278">
        <v>949511064</v>
      </c>
      <c r="G34" s="279">
        <v>947904904</v>
      </c>
      <c r="H34" s="272"/>
    </row>
    <row r="35" spans="1:8" ht="16.5" customHeight="1">
      <c r="A35" s="374"/>
      <c r="B35" s="374"/>
      <c r="C35" s="277" t="s">
        <v>47</v>
      </c>
      <c r="D35" s="363" t="s">
        <v>48</v>
      </c>
      <c r="E35" s="364"/>
      <c r="F35" s="278">
        <v>816510169</v>
      </c>
      <c r="G35" s="279">
        <v>815625576</v>
      </c>
      <c r="H35" s="272"/>
    </row>
    <row r="36" spans="1:8">
      <c r="A36" s="374"/>
      <c r="B36" s="374"/>
      <c r="C36" s="277" t="s">
        <v>49</v>
      </c>
      <c r="D36" s="363" t="s">
        <v>50</v>
      </c>
      <c r="E36" s="364"/>
      <c r="F36" s="278">
        <v>1765361308</v>
      </c>
      <c r="G36" s="279">
        <v>1766157387</v>
      </c>
      <c r="H36" s="272"/>
    </row>
    <row r="37" spans="1:8" ht="16.5" customHeight="1">
      <c r="A37" s="374"/>
      <c r="B37" s="374"/>
      <c r="C37" s="277" t="s">
        <v>51</v>
      </c>
      <c r="D37" s="363" t="s">
        <v>52</v>
      </c>
      <c r="E37" s="364"/>
      <c r="F37" s="278">
        <v>64240659</v>
      </c>
      <c r="G37" s="279">
        <v>64296659</v>
      </c>
      <c r="H37" s="272"/>
    </row>
    <row r="38" spans="1:8" ht="16.5" customHeight="1">
      <c r="A38" s="374"/>
      <c r="B38" s="374"/>
      <c r="C38" s="277" t="s">
        <v>53</v>
      </c>
      <c r="D38" s="363" t="s">
        <v>54</v>
      </c>
      <c r="E38" s="364"/>
      <c r="F38" s="278">
        <v>1286090436</v>
      </c>
      <c r="G38" s="279">
        <v>1285557066</v>
      </c>
      <c r="H38" s="272"/>
    </row>
    <row r="39" spans="1:8" ht="16.5" customHeight="1">
      <c r="A39" s="374"/>
      <c r="B39" s="374"/>
      <c r="C39" s="277" t="s">
        <v>55</v>
      </c>
      <c r="D39" s="363" t="s">
        <v>56</v>
      </c>
      <c r="E39" s="364"/>
      <c r="F39" s="278">
        <v>121526954</v>
      </c>
      <c r="G39" s="279">
        <v>121622954</v>
      </c>
      <c r="H39" s="272"/>
    </row>
    <row r="40" spans="1:8">
      <c r="A40" s="374"/>
      <c r="B40" s="374"/>
      <c r="C40" s="277" t="s">
        <v>57</v>
      </c>
      <c r="D40" s="363" t="s">
        <v>58</v>
      </c>
      <c r="E40" s="364"/>
      <c r="F40" s="278">
        <v>1003956823</v>
      </c>
      <c r="G40" s="279">
        <v>1003124355</v>
      </c>
      <c r="H40" s="272"/>
    </row>
    <row r="41" spans="1:8">
      <c r="A41" s="374"/>
      <c r="B41" s="374"/>
      <c r="C41" s="277" t="s">
        <v>59</v>
      </c>
      <c r="D41" s="363" t="s">
        <v>60</v>
      </c>
      <c r="E41" s="364"/>
      <c r="F41" s="278">
        <v>1629273296</v>
      </c>
      <c r="G41" s="279">
        <v>1622562135</v>
      </c>
      <c r="H41" s="272"/>
    </row>
    <row r="42" spans="1:8" ht="16.5" customHeight="1">
      <c r="A42" s="374"/>
      <c r="B42" s="374"/>
      <c r="C42" s="277" t="s">
        <v>61</v>
      </c>
      <c r="D42" s="363" t="s">
        <v>62</v>
      </c>
      <c r="E42" s="364"/>
      <c r="F42" s="278">
        <v>838147352</v>
      </c>
      <c r="G42" s="279">
        <v>832904296</v>
      </c>
      <c r="H42" s="272"/>
    </row>
    <row r="43" spans="1:8" ht="16.5" customHeight="1">
      <c r="A43" s="374"/>
      <c r="B43" s="374"/>
      <c r="C43" s="277" t="s">
        <v>63</v>
      </c>
      <c r="D43" s="363" t="s">
        <v>64</v>
      </c>
      <c r="E43" s="364"/>
      <c r="F43" s="278">
        <v>980451478</v>
      </c>
      <c r="G43" s="279">
        <v>976659481</v>
      </c>
      <c r="H43" s="272"/>
    </row>
    <row r="44" spans="1:8" ht="16.5" customHeight="1">
      <c r="A44" s="374"/>
      <c r="B44" s="374"/>
      <c r="C44" s="277" t="s">
        <v>65</v>
      </c>
      <c r="D44" s="363" t="s">
        <v>66</v>
      </c>
      <c r="E44" s="364"/>
      <c r="F44" s="278">
        <v>910879630</v>
      </c>
      <c r="G44" s="279">
        <v>909598829</v>
      </c>
      <c r="H44" s="272"/>
    </row>
    <row r="45" spans="1:8">
      <c r="A45" s="374"/>
      <c r="B45" s="374"/>
      <c r="C45" s="277" t="s">
        <v>67</v>
      </c>
      <c r="D45" s="363" t="s">
        <v>68</v>
      </c>
      <c r="E45" s="364"/>
      <c r="F45" s="278">
        <v>1625810426</v>
      </c>
      <c r="G45" s="279">
        <v>1592701816</v>
      </c>
      <c r="H45" s="272"/>
    </row>
    <row r="46" spans="1:8" ht="16.5" customHeight="1">
      <c r="A46" s="374"/>
      <c r="B46" s="374"/>
      <c r="C46" s="277" t="s">
        <v>69</v>
      </c>
      <c r="D46" s="363" t="s">
        <v>70</v>
      </c>
      <c r="E46" s="364"/>
      <c r="F46" s="278">
        <v>589723256</v>
      </c>
      <c r="G46" s="279">
        <v>589333765</v>
      </c>
      <c r="H46" s="272"/>
    </row>
    <row r="47" spans="1:8" ht="16.5" customHeight="1">
      <c r="A47" s="374"/>
      <c r="B47" s="374"/>
      <c r="C47" s="277" t="s">
        <v>71</v>
      </c>
      <c r="D47" s="363" t="s">
        <v>72</v>
      </c>
      <c r="E47" s="364"/>
      <c r="F47" s="278">
        <v>453128646</v>
      </c>
      <c r="G47" s="279">
        <v>451701616</v>
      </c>
      <c r="H47" s="272"/>
    </row>
    <row r="48" spans="1:8" ht="16.5" customHeight="1">
      <c r="A48" s="374"/>
      <c r="B48" s="374"/>
      <c r="C48" s="277" t="s">
        <v>73</v>
      </c>
      <c r="D48" s="363" t="s">
        <v>74</v>
      </c>
      <c r="E48" s="364"/>
      <c r="F48" s="278">
        <v>466116507</v>
      </c>
      <c r="G48" s="279">
        <v>462487398</v>
      </c>
      <c r="H48" s="272"/>
    </row>
    <row r="49" spans="1:8" ht="16.5" customHeight="1">
      <c r="A49" s="374"/>
      <c r="B49" s="374"/>
      <c r="C49" s="277" t="s">
        <v>75</v>
      </c>
      <c r="D49" s="363" t="s">
        <v>76</v>
      </c>
      <c r="E49" s="364"/>
      <c r="F49" s="278">
        <v>757858635</v>
      </c>
      <c r="G49" s="279">
        <v>756404945</v>
      </c>
      <c r="H49" s="272"/>
    </row>
    <row r="50" spans="1:8">
      <c r="A50" s="374"/>
      <c r="B50" s="374"/>
      <c r="C50" s="277" t="s">
        <v>77</v>
      </c>
      <c r="D50" s="363" t="s">
        <v>78</v>
      </c>
      <c r="E50" s="364"/>
      <c r="F50" s="278">
        <v>574114848</v>
      </c>
      <c r="G50" s="279">
        <v>574114848</v>
      </c>
      <c r="H50" s="272"/>
    </row>
    <row r="51" spans="1:8">
      <c r="A51" s="375"/>
      <c r="B51" s="375"/>
      <c r="C51" s="360" t="s">
        <v>79</v>
      </c>
      <c r="D51" s="361"/>
      <c r="E51" s="362"/>
      <c r="F51" s="282">
        <v>27092179003</v>
      </c>
      <c r="G51" s="283">
        <v>26988781454</v>
      </c>
      <c r="H51" s="272"/>
    </row>
    <row r="52" spans="1:8">
      <c r="A52" s="360" t="s">
        <v>79</v>
      </c>
      <c r="B52" s="362"/>
      <c r="C52" s="360"/>
      <c r="D52" s="361"/>
      <c r="E52" s="362"/>
      <c r="F52" s="282">
        <v>27092179003</v>
      </c>
      <c r="G52" s="283">
        <v>26988781454</v>
      </c>
      <c r="H52" s="272"/>
    </row>
  </sheetData>
  <mergeCells count="53">
    <mergeCell ref="A10:A51"/>
    <mergeCell ref="B10:B51"/>
    <mergeCell ref="A52:B52"/>
    <mergeCell ref="A9:B9"/>
    <mergeCell ref="C9:D9"/>
    <mergeCell ref="D21:E2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A1:H1"/>
    <mergeCell ref="A3:H3"/>
    <mergeCell ref="A4:H4"/>
    <mergeCell ref="A6:H6"/>
    <mergeCell ref="A7:H7"/>
    <mergeCell ref="D20:E20"/>
    <mergeCell ref="D33:E33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45:E45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C52:E52"/>
    <mergeCell ref="D46:E46"/>
    <mergeCell ref="D47:E47"/>
    <mergeCell ref="D48:E48"/>
    <mergeCell ref="D49:E49"/>
    <mergeCell ref="D50:E50"/>
    <mergeCell ref="C51:E5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52"/>
  <sheetViews>
    <sheetView topLeftCell="A7" workbookViewId="0">
      <selection activeCell="G9" sqref="G9"/>
    </sheetView>
  </sheetViews>
  <sheetFormatPr defaultRowHeight="16.5"/>
  <cols>
    <col min="3" max="3" width="16.25" style="3" customWidth="1"/>
    <col min="4" max="4" width="14.75" style="3" bestFit="1" customWidth="1"/>
    <col min="6" max="7" width="13.375" bestFit="1" customWidth="1"/>
    <col min="8" max="8" width="13.625" bestFit="1" customWidth="1"/>
    <col min="9" max="10" width="14" bestFit="1" customWidth="1"/>
    <col min="11" max="11" width="13.625" style="3" bestFit="1" customWidth="1"/>
    <col min="12" max="12" width="12.125" bestFit="1" customWidth="1"/>
  </cols>
  <sheetData>
    <row r="1" spans="1:10" ht="26.25">
      <c r="A1" s="367" t="s">
        <v>85</v>
      </c>
      <c r="B1" s="367"/>
      <c r="C1" s="367"/>
      <c r="D1" s="367"/>
      <c r="E1" s="367"/>
      <c r="F1" s="367"/>
      <c r="G1" s="367"/>
      <c r="H1" s="367"/>
      <c r="I1" s="284"/>
      <c r="J1" s="284"/>
    </row>
    <row r="2" spans="1:10">
      <c r="A2" s="272"/>
      <c r="B2" s="272"/>
      <c r="C2" s="272"/>
      <c r="D2" s="272"/>
      <c r="E2" s="272"/>
      <c r="F2" s="272"/>
      <c r="G2" s="272"/>
      <c r="H2" s="272"/>
      <c r="I2" s="284"/>
      <c r="J2" s="284"/>
    </row>
    <row r="3" spans="1:10">
      <c r="A3" s="368" t="s">
        <v>86</v>
      </c>
      <c r="B3" s="368"/>
      <c r="C3" s="368"/>
      <c r="D3" s="368"/>
      <c r="E3" s="368"/>
      <c r="F3" s="368"/>
      <c r="G3" s="368"/>
      <c r="H3" s="368"/>
      <c r="I3" s="284"/>
      <c r="J3" s="284"/>
    </row>
    <row r="4" spans="1:10" ht="16.5" customHeight="1">
      <c r="A4" s="368" t="s">
        <v>1845</v>
      </c>
      <c r="B4" s="368"/>
      <c r="C4" s="368"/>
      <c r="D4" s="368"/>
      <c r="E4" s="368"/>
      <c r="F4" s="368"/>
      <c r="G4" s="368"/>
      <c r="H4" s="368"/>
      <c r="I4" s="284"/>
      <c r="J4" s="284"/>
    </row>
    <row r="5" spans="1:10">
      <c r="A5" s="272"/>
      <c r="B5" s="272"/>
      <c r="C5" s="272"/>
      <c r="D5" s="272"/>
      <c r="E5" s="272"/>
      <c r="F5" s="272"/>
      <c r="G5" s="272"/>
      <c r="H5" s="272"/>
      <c r="I5" s="284"/>
      <c r="J5" s="284"/>
    </row>
    <row r="6" spans="1:10">
      <c r="A6" s="369" t="s">
        <v>88</v>
      </c>
      <c r="B6" s="369"/>
      <c r="C6" s="369"/>
      <c r="D6" s="369"/>
      <c r="E6" s="369"/>
      <c r="F6" s="369"/>
      <c r="G6" s="369"/>
      <c r="H6" s="369"/>
      <c r="I6" s="284"/>
      <c r="J6" s="284"/>
    </row>
    <row r="7" spans="1:10">
      <c r="A7" s="370" t="s">
        <v>89</v>
      </c>
      <c r="B7" s="370"/>
      <c r="C7" s="370"/>
      <c r="D7" s="370"/>
      <c r="E7" s="370"/>
      <c r="F7" s="370"/>
      <c r="G7" s="370"/>
      <c r="H7" s="370"/>
      <c r="I7" s="284"/>
      <c r="J7" s="284"/>
    </row>
    <row r="8" spans="1:10">
      <c r="A8" s="272"/>
      <c r="B8" s="272"/>
      <c r="C8" s="272"/>
      <c r="D8" s="272"/>
      <c r="E8" s="272"/>
      <c r="F8" s="272"/>
      <c r="G8" s="272"/>
      <c r="H8" s="272"/>
      <c r="I8" s="284"/>
      <c r="J8" s="284"/>
    </row>
    <row r="9" spans="1:10" ht="24.75">
      <c r="A9" s="365" t="s">
        <v>90</v>
      </c>
      <c r="B9" s="366"/>
      <c r="C9" s="365" t="s">
        <v>91</v>
      </c>
      <c r="D9" s="366"/>
      <c r="E9" s="273" t="s">
        <v>92</v>
      </c>
      <c r="F9" s="274" t="s">
        <v>93</v>
      </c>
      <c r="G9" s="275" t="s">
        <v>1844</v>
      </c>
      <c r="H9" s="272" t="s">
        <v>1884</v>
      </c>
      <c r="I9" s="284" t="s">
        <v>1885</v>
      </c>
      <c r="J9" s="284" t="s">
        <v>1886</v>
      </c>
    </row>
    <row r="10" spans="1:10">
      <c r="A10" s="373" t="s">
        <v>94</v>
      </c>
      <c r="B10" s="373" t="s">
        <v>80</v>
      </c>
      <c r="C10" s="277" t="s">
        <v>1</v>
      </c>
      <c r="D10" s="371" t="s">
        <v>2</v>
      </c>
      <c r="E10" s="372"/>
      <c r="F10" s="278">
        <v>807629429</v>
      </c>
      <c r="G10" s="279">
        <v>733809470</v>
      </c>
      <c r="H10" s="288">
        <v>67849269</v>
      </c>
      <c r="I10" s="285">
        <f>F10+H10</f>
        <v>875478698</v>
      </c>
      <c r="J10" s="286">
        <f>H10+G10</f>
        <v>801658739</v>
      </c>
    </row>
    <row r="11" spans="1:10">
      <c r="A11" s="374"/>
      <c r="B11" s="374"/>
      <c r="C11" s="277" t="s">
        <v>3</v>
      </c>
      <c r="D11" s="363" t="s">
        <v>4</v>
      </c>
      <c r="E11" s="364"/>
      <c r="F11" s="278">
        <v>655569162</v>
      </c>
      <c r="G11" s="279">
        <v>604132726</v>
      </c>
      <c r="H11" s="288">
        <v>55076503</v>
      </c>
      <c r="I11" s="285">
        <f t="shared" ref="I11:I51" si="0">F11+H11</f>
        <v>710645665</v>
      </c>
      <c r="J11" s="286">
        <f t="shared" ref="J11:J51" si="1">H11+G11</f>
        <v>659209229</v>
      </c>
    </row>
    <row r="12" spans="1:10">
      <c r="A12" s="374"/>
      <c r="B12" s="374"/>
      <c r="C12" s="277" t="s">
        <v>5</v>
      </c>
      <c r="D12" s="363" t="s">
        <v>6</v>
      </c>
      <c r="E12" s="364"/>
      <c r="F12" s="278">
        <v>735732503</v>
      </c>
      <c r="G12" s="279">
        <v>672052340</v>
      </c>
      <c r="H12" s="288">
        <v>72988580</v>
      </c>
      <c r="I12" s="285">
        <f t="shared" si="0"/>
        <v>808721083</v>
      </c>
      <c r="J12" s="286">
        <f t="shared" si="1"/>
        <v>745040920</v>
      </c>
    </row>
    <row r="13" spans="1:10">
      <c r="A13" s="374"/>
      <c r="B13" s="374"/>
      <c r="C13" s="277" t="s">
        <v>7</v>
      </c>
      <c r="D13" s="363" t="s">
        <v>8</v>
      </c>
      <c r="E13" s="364"/>
      <c r="F13" s="278">
        <v>310311036</v>
      </c>
      <c r="G13" s="279">
        <v>303123574</v>
      </c>
      <c r="H13" s="288">
        <v>16486916</v>
      </c>
      <c r="I13" s="285">
        <f t="shared" si="0"/>
        <v>326797952</v>
      </c>
      <c r="J13" s="286">
        <f t="shared" si="1"/>
        <v>319610490</v>
      </c>
    </row>
    <row r="14" spans="1:10">
      <c r="A14" s="374"/>
      <c r="B14" s="374"/>
      <c r="C14" s="277" t="s">
        <v>9</v>
      </c>
      <c r="D14" s="363" t="s">
        <v>10</v>
      </c>
      <c r="E14" s="364"/>
      <c r="F14" s="278">
        <v>295408238</v>
      </c>
      <c r="G14" s="279">
        <v>277140238</v>
      </c>
      <c r="H14" s="288">
        <v>29880060</v>
      </c>
      <c r="I14" s="285">
        <f t="shared" si="0"/>
        <v>325288298</v>
      </c>
      <c r="J14" s="286">
        <f t="shared" si="1"/>
        <v>307020298</v>
      </c>
    </row>
    <row r="15" spans="1:10">
      <c r="A15" s="374"/>
      <c r="B15" s="374"/>
      <c r="C15" s="277" t="s">
        <v>11</v>
      </c>
      <c r="D15" s="363" t="s">
        <v>12</v>
      </c>
      <c r="E15" s="364"/>
      <c r="F15" s="278">
        <v>104202652</v>
      </c>
      <c r="G15" s="279">
        <v>87648747</v>
      </c>
      <c r="H15" s="288">
        <v>2102049</v>
      </c>
      <c r="I15" s="285">
        <f t="shared" si="0"/>
        <v>106304701</v>
      </c>
      <c r="J15" s="286">
        <f t="shared" si="1"/>
        <v>89750796</v>
      </c>
    </row>
    <row r="16" spans="1:10">
      <c r="A16" s="374"/>
      <c r="B16" s="374"/>
      <c r="C16" s="277" t="s">
        <v>13</v>
      </c>
      <c r="D16" s="363" t="s">
        <v>14</v>
      </c>
      <c r="E16" s="364"/>
      <c r="F16" s="278">
        <v>372116283</v>
      </c>
      <c r="G16" s="279">
        <v>360042653</v>
      </c>
      <c r="H16" s="288">
        <v>30258633</v>
      </c>
      <c r="I16" s="285">
        <f t="shared" si="0"/>
        <v>402374916</v>
      </c>
      <c r="J16" s="286">
        <f t="shared" si="1"/>
        <v>390301286</v>
      </c>
    </row>
    <row r="17" spans="1:10">
      <c r="A17" s="374"/>
      <c r="B17" s="374"/>
      <c r="C17" s="277" t="s">
        <v>15</v>
      </c>
      <c r="D17" s="363" t="s">
        <v>16</v>
      </c>
      <c r="E17" s="364"/>
      <c r="F17" s="278">
        <v>103248070</v>
      </c>
      <c r="G17" s="279">
        <v>85322070</v>
      </c>
      <c r="H17" s="288">
        <v>2449717</v>
      </c>
      <c r="I17" s="285">
        <f t="shared" si="0"/>
        <v>105697787</v>
      </c>
      <c r="J17" s="286">
        <f t="shared" si="1"/>
        <v>87771787</v>
      </c>
    </row>
    <row r="18" spans="1:10">
      <c r="A18" s="374"/>
      <c r="B18" s="374"/>
      <c r="C18" s="277" t="s">
        <v>17</v>
      </c>
      <c r="D18" s="363" t="s">
        <v>18</v>
      </c>
      <c r="E18" s="364"/>
      <c r="F18" s="278">
        <v>138798132</v>
      </c>
      <c r="G18" s="279">
        <v>130715178</v>
      </c>
      <c r="H18" s="288">
        <v>1243713</v>
      </c>
      <c r="I18" s="285">
        <f t="shared" si="0"/>
        <v>140041845</v>
      </c>
      <c r="J18" s="286">
        <f t="shared" si="1"/>
        <v>131958891</v>
      </c>
    </row>
    <row r="19" spans="1:10">
      <c r="A19" s="374"/>
      <c r="B19" s="374"/>
      <c r="C19" s="277" t="s">
        <v>19</v>
      </c>
      <c r="D19" s="363" t="s">
        <v>20</v>
      </c>
      <c r="E19" s="364"/>
      <c r="F19" s="278">
        <v>317981210</v>
      </c>
      <c r="G19" s="279">
        <v>304032541</v>
      </c>
      <c r="H19" s="288">
        <v>32342215</v>
      </c>
      <c r="I19" s="285">
        <f t="shared" si="0"/>
        <v>350323425</v>
      </c>
      <c r="J19" s="286">
        <f t="shared" si="1"/>
        <v>336374756</v>
      </c>
    </row>
    <row r="20" spans="1:10">
      <c r="A20" s="374"/>
      <c r="B20" s="374"/>
      <c r="C20" s="277" t="s">
        <v>21</v>
      </c>
      <c r="D20" s="363" t="s">
        <v>22</v>
      </c>
      <c r="E20" s="364"/>
      <c r="F20" s="278">
        <v>205707063</v>
      </c>
      <c r="G20" s="279">
        <v>194460404</v>
      </c>
      <c r="H20" s="288">
        <v>25868689</v>
      </c>
      <c r="I20" s="285">
        <f t="shared" si="0"/>
        <v>231575752</v>
      </c>
      <c r="J20" s="286">
        <f t="shared" si="1"/>
        <v>220329093</v>
      </c>
    </row>
    <row r="21" spans="1:10">
      <c r="A21" s="374"/>
      <c r="B21" s="374"/>
      <c r="C21" s="277" t="s">
        <v>23</v>
      </c>
      <c r="D21" s="363" t="s">
        <v>24</v>
      </c>
      <c r="E21" s="364"/>
      <c r="F21" s="278">
        <v>421123786</v>
      </c>
      <c r="G21" s="279">
        <v>407880203</v>
      </c>
      <c r="H21" s="288">
        <v>32161385</v>
      </c>
      <c r="I21" s="285">
        <f t="shared" si="0"/>
        <v>453285171</v>
      </c>
      <c r="J21" s="286">
        <f t="shared" si="1"/>
        <v>440041588</v>
      </c>
    </row>
    <row r="22" spans="1:10">
      <c r="A22" s="374"/>
      <c r="B22" s="374"/>
      <c r="C22" s="277" t="s">
        <v>25</v>
      </c>
      <c r="D22" s="363" t="s">
        <v>26</v>
      </c>
      <c r="E22" s="364"/>
      <c r="F22" s="278">
        <v>261882677</v>
      </c>
      <c r="G22" s="279">
        <v>256338882</v>
      </c>
      <c r="H22" s="288">
        <v>27533672</v>
      </c>
      <c r="I22" s="285">
        <f t="shared" si="0"/>
        <v>289416349</v>
      </c>
      <c r="J22" s="286">
        <f t="shared" si="1"/>
        <v>283872554</v>
      </c>
    </row>
    <row r="23" spans="1:10">
      <c r="A23" s="374"/>
      <c r="B23" s="374"/>
      <c r="C23" s="277" t="s">
        <v>27</v>
      </c>
      <c r="D23" s="363" t="s">
        <v>28</v>
      </c>
      <c r="E23" s="364"/>
      <c r="F23" s="278">
        <v>172196610</v>
      </c>
      <c r="G23" s="279">
        <v>165851589</v>
      </c>
      <c r="H23" s="288">
        <v>15639871</v>
      </c>
      <c r="I23" s="285">
        <f t="shared" si="0"/>
        <v>187836481</v>
      </c>
      <c r="J23" s="286">
        <f t="shared" si="1"/>
        <v>181491460</v>
      </c>
    </row>
    <row r="24" spans="1:10">
      <c r="A24" s="374"/>
      <c r="B24" s="374"/>
      <c r="C24" s="277" t="s">
        <v>29</v>
      </c>
      <c r="D24" s="363" t="s">
        <v>30</v>
      </c>
      <c r="E24" s="364"/>
      <c r="F24" s="278">
        <v>963803585</v>
      </c>
      <c r="G24" s="279">
        <v>930951339</v>
      </c>
      <c r="H24" s="288">
        <v>65781929</v>
      </c>
      <c r="I24" s="285">
        <f t="shared" si="0"/>
        <v>1029585514</v>
      </c>
      <c r="J24" s="286">
        <f t="shared" si="1"/>
        <v>996733268</v>
      </c>
    </row>
    <row r="25" spans="1:10">
      <c r="A25" s="374"/>
      <c r="B25" s="374"/>
      <c r="C25" s="277" t="s">
        <v>31</v>
      </c>
      <c r="D25" s="363" t="s">
        <v>32</v>
      </c>
      <c r="E25" s="364"/>
      <c r="F25" s="278">
        <v>456718948</v>
      </c>
      <c r="G25" s="279">
        <v>422226950</v>
      </c>
      <c r="H25" s="288">
        <v>32282025</v>
      </c>
      <c r="I25" s="285">
        <f t="shared" si="0"/>
        <v>489000973</v>
      </c>
      <c r="J25" s="286">
        <f t="shared" si="1"/>
        <v>454508975</v>
      </c>
    </row>
    <row r="26" spans="1:10">
      <c r="A26" s="374"/>
      <c r="B26" s="374"/>
      <c r="C26" s="277" t="s">
        <v>33</v>
      </c>
      <c r="D26" s="363" t="s">
        <v>34</v>
      </c>
      <c r="E26" s="364"/>
      <c r="F26" s="278">
        <v>345215742</v>
      </c>
      <c r="G26" s="279">
        <v>322962323</v>
      </c>
      <c r="H26" s="288">
        <v>29011653</v>
      </c>
      <c r="I26" s="285">
        <f t="shared" si="0"/>
        <v>374227395</v>
      </c>
      <c r="J26" s="286">
        <f t="shared" si="1"/>
        <v>351973976</v>
      </c>
    </row>
    <row r="27" spans="1:10">
      <c r="A27" s="374"/>
      <c r="B27" s="374"/>
      <c r="C27" s="277" t="s">
        <v>35</v>
      </c>
      <c r="D27" s="363" t="s">
        <v>36</v>
      </c>
      <c r="E27" s="364"/>
      <c r="F27" s="278">
        <v>1161779866</v>
      </c>
      <c r="G27" s="279">
        <v>1108639790</v>
      </c>
      <c r="H27" s="288">
        <v>107158894</v>
      </c>
      <c r="I27" s="285">
        <f t="shared" si="0"/>
        <v>1268938760</v>
      </c>
      <c r="J27" s="286">
        <f t="shared" si="1"/>
        <v>1215798684</v>
      </c>
    </row>
    <row r="28" spans="1:10">
      <c r="A28" s="374"/>
      <c r="B28" s="374"/>
      <c r="C28" s="277" t="s">
        <v>37</v>
      </c>
      <c r="D28" s="363" t="s">
        <v>38</v>
      </c>
      <c r="E28" s="364"/>
      <c r="F28" s="278">
        <v>241935248</v>
      </c>
      <c r="G28" s="279">
        <v>226291248</v>
      </c>
      <c r="H28" s="288">
        <v>17916146</v>
      </c>
      <c r="I28" s="285">
        <f t="shared" si="0"/>
        <v>259851394</v>
      </c>
      <c r="J28" s="286">
        <f t="shared" si="1"/>
        <v>244207394</v>
      </c>
    </row>
    <row r="29" spans="1:10">
      <c r="A29" s="374"/>
      <c r="B29" s="374"/>
      <c r="C29" s="277" t="s">
        <v>95</v>
      </c>
      <c r="D29" s="363" t="s">
        <v>83</v>
      </c>
      <c r="E29" s="364"/>
      <c r="F29" s="278">
        <v>41572329</v>
      </c>
      <c r="G29" s="279">
        <v>38720282</v>
      </c>
      <c r="H29" s="288">
        <v>1830561</v>
      </c>
      <c r="I29" s="285">
        <f t="shared" si="0"/>
        <v>43402890</v>
      </c>
      <c r="J29" s="286">
        <f t="shared" si="1"/>
        <v>40550843</v>
      </c>
    </row>
    <row r="30" spans="1:10">
      <c r="A30" s="374"/>
      <c r="B30" s="374"/>
      <c r="C30" s="277" t="s">
        <v>96</v>
      </c>
      <c r="D30" s="363" t="s">
        <v>84</v>
      </c>
      <c r="E30" s="364"/>
      <c r="F30" s="278">
        <v>15964751</v>
      </c>
      <c r="G30" s="279">
        <v>14964751</v>
      </c>
      <c r="H30" s="288">
        <v>0</v>
      </c>
      <c r="I30" s="285">
        <f t="shared" si="0"/>
        <v>15964751</v>
      </c>
      <c r="J30" s="286">
        <f t="shared" si="1"/>
        <v>14964751</v>
      </c>
    </row>
    <row r="31" spans="1:10">
      <c r="A31" s="374"/>
      <c r="B31" s="374"/>
      <c r="C31" s="277" t="s">
        <v>39</v>
      </c>
      <c r="D31" s="363" t="s">
        <v>40</v>
      </c>
      <c r="E31" s="364"/>
      <c r="F31" s="278">
        <v>1146536927</v>
      </c>
      <c r="G31" s="279">
        <v>1105926088</v>
      </c>
      <c r="H31" s="288">
        <v>128784811</v>
      </c>
      <c r="I31" s="285">
        <f t="shared" si="0"/>
        <v>1275321738</v>
      </c>
      <c r="J31" s="286">
        <f t="shared" si="1"/>
        <v>1234710899</v>
      </c>
    </row>
    <row r="32" spans="1:10">
      <c r="A32" s="374"/>
      <c r="B32" s="374"/>
      <c r="C32" s="277" t="s">
        <v>41</v>
      </c>
      <c r="D32" s="363" t="s">
        <v>42</v>
      </c>
      <c r="E32" s="364"/>
      <c r="F32" s="278">
        <v>788005504</v>
      </c>
      <c r="G32" s="279">
        <v>727806523</v>
      </c>
      <c r="H32" s="288">
        <v>70183459</v>
      </c>
      <c r="I32" s="285">
        <f t="shared" si="0"/>
        <v>858188963</v>
      </c>
      <c r="J32" s="286">
        <f t="shared" si="1"/>
        <v>797989982</v>
      </c>
    </row>
    <row r="33" spans="1:12">
      <c r="A33" s="374"/>
      <c r="B33" s="374"/>
      <c r="C33" s="277" t="s">
        <v>43</v>
      </c>
      <c r="D33" s="363" t="s">
        <v>44</v>
      </c>
      <c r="E33" s="364"/>
      <c r="F33" s="278">
        <v>1662672780</v>
      </c>
      <c r="G33" s="279">
        <v>1502085904</v>
      </c>
      <c r="H33" s="288">
        <v>127539373</v>
      </c>
      <c r="I33" s="285">
        <f t="shared" si="0"/>
        <v>1790212153</v>
      </c>
      <c r="J33" s="286">
        <f t="shared" si="1"/>
        <v>1629625277</v>
      </c>
    </row>
    <row r="34" spans="1:12">
      <c r="A34" s="374"/>
      <c r="B34" s="374"/>
      <c r="C34" s="277" t="s">
        <v>45</v>
      </c>
      <c r="D34" s="363" t="s">
        <v>46</v>
      </c>
      <c r="E34" s="364"/>
      <c r="F34" s="278">
        <v>769703166</v>
      </c>
      <c r="G34" s="279">
        <v>702996418</v>
      </c>
      <c r="H34" s="288">
        <v>67275060</v>
      </c>
      <c r="I34" s="285">
        <f t="shared" si="0"/>
        <v>836978226</v>
      </c>
      <c r="J34" s="286">
        <f t="shared" si="1"/>
        <v>770271478</v>
      </c>
    </row>
    <row r="35" spans="1:12">
      <c r="A35" s="374"/>
      <c r="B35" s="374"/>
      <c r="C35" s="277" t="s">
        <v>47</v>
      </c>
      <c r="D35" s="363" t="s">
        <v>48</v>
      </c>
      <c r="E35" s="364"/>
      <c r="F35" s="278">
        <v>650224358</v>
      </c>
      <c r="G35" s="279">
        <v>614063058</v>
      </c>
      <c r="H35" s="288">
        <v>58635653</v>
      </c>
      <c r="I35" s="285">
        <f t="shared" si="0"/>
        <v>708860011</v>
      </c>
      <c r="J35" s="286">
        <f t="shared" si="1"/>
        <v>672698711</v>
      </c>
      <c r="K35" s="3">
        <f>I35+I39</f>
        <v>921130796</v>
      </c>
      <c r="L35" s="3"/>
    </row>
    <row r="36" spans="1:12">
      <c r="A36" s="374"/>
      <c r="B36" s="374"/>
      <c r="C36" s="277" t="s">
        <v>49</v>
      </c>
      <c r="D36" s="363" t="s">
        <v>50</v>
      </c>
      <c r="E36" s="364"/>
      <c r="F36" s="278">
        <v>1576604965</v>
      </c>
      <c r="G36" s="279">
        <v>1454570569</v>
      </c>
      <c r="H36" s="288">
        <v>132064102</v>
      </c>
      <c r="I36" s="285">
        <f t="shared" si="0"/>
        <v>1708669067</v>
      </c>
      <c r="J36" s="286">
        <f t="shared" si="1"/>
        <v>1586634671</v>
      </c>
    </row>
    <row r="37" spans="1:12">
      <c r="A37" s="374"/>
      <c r="B37" s="374"/>
      <c r="C37" s="277" t="s">
        <v>51</v>
      </c>
      <c r="D37" s="363" t="s">
        <v>52</v>
      </c>
      <c r="E37" s="364"/>
      <c r="F37" s="278">
        <v>410420695</v>
      </c>
      <c r="G37" s="279">
        <v>392551934</v>
      </c>
      <c r="H37" s="288">
        <v>48902375</v>
      </c>
      <c r="I37" s="285">
        <f t="shared" si="0"/>
        <v>459323070</v>
      </c>
      <c r="J37" s="286">
        <f t="shared" si="1"/>
        <v>441454309</v>
      </c>
    </row>
    <row r="38" spans="1:12">
      <c r="A38" s="374"/>
      <c r="B38" s="374"/>
      <c r="C38" s="277" t="s">
        <v>53</v>
      </c>
      <c r="D38" s="363" t="s">
        <v>54</v>
      </c>
      <c r="E38" s="364"/>
      <c r="F38" s="278">
        <v>1100900996</v>
      </c>
      <c r="G38" s="279">
        <v>1057408981</v>
      </c>
      <c r="H38" s="288">
        <v>90717621</v>
      </c>
      <c r="I38" s="285">
        <f t="shared" si="0"/>
        <v>1191618617</v>
      </c>
      <c r="J38" s="286">
        <f t="shared" si="1"/>
        <v>1148126602</v>
      </c>
    </row>
    <row r="39" spans="1:12">
      <c r="A39" s="374"/>
      <c r="B39" s="374"/>
      <c r="C39" s="277" t="s">
        <v>55</v>
      </c>
      <c r="D39" s="363" t="s">
        <v>56</v>
      </c>
      <c r="E39" s="364"/>
      <c r="F39" s="278">
        <v>183868118</v>
      </c>
      <c r="G39" s="279">
        <v>147780279</v>
      </c>
      <c r="H39" s="288">
        <v>28402667</v>
      </c>
      <c r="I39" s="285">
        <f t="shared" si="0"/>
        <v>212270785</v>
      </c>
      <c r="J39" s="286">
        <f t="shared" si="1"/>
        <v>176182946</v>
      </c>
    </row>
    <row r="40" spans="1:12">
      <c r="A40" s="374"/>
      <c r="B40" s="374"/>
      <c r="C40" s="277" t="s">
        <v>57</v>
      </c>
      <c r="D40" s="363" t="s">
        <v>58</v>
      </c>
      <c r="E40" s="364"/>
      <c r="F40" s="278">
        <v>852463154</v>
      </c>
      <c r="G40" s="279">
        <v>780400918</v>
      </c>
      <c r="H40" s="288">
        <v>78330978</v>
      </c>
      <c r="I40" s="285">
        <f t="shared" si="0"/>
        <v>930794132</v>
      </c>
      <c r="J40" s="286">
        <f t="shared" si="1"/>
        <v>858731896</v>
      </c>
    </row>
    <row r="41" spans="1:12">
      <c r="A41" s="374"/>
      <c r="B41" s="374"/>
      <c r="C41" s="277" t="s">
        <v>59</v>
      </c>
      <c r="D41" s="363" t="s">
        <v>60</v>
      </c>
      <c r="E41" s="364"/>
      <c r="F41" s="278">
        <v>1590993190</v>
      </c>
      <c r="G41" s="279">
        <v>1452680497</v>
      </c>
      <c r="H41" s="288">
        <v>132788204</v>
      </c>
      <c r="I41" s="285">
        <f t="shared" si="0"/>
        <v>1723781394</v>
      </c>
      <c r="J41" s="286">
        <f t="shared" si="1"/>
        <v>1585468701</v>
      </c>
    </row>
    <row r="42" spans="1:12">
      <c r="A42" s="374"/>
      <c r="B42" s="374"/>
      <c r="C42" s="277" t="s">
        <v>61</v>
      </c>
      <c r="D42" s="363" t="s">
        <v>62</v>
      </c>
      <c r="E42" s="364"/>
      <c r="F42" s="278">
        <v>869435967</v>
      </c>
      <c r="G42" s="279">
        <v>699855583</v>
      </c>
      <c r="H42" s="288">
        <v>47394954</v>
      </c>
      <c r="I42" s="285">
        <f t="shared" si="0"/>
        <v>916830921</v>
      </c>
      <c r="J42" s="286">
        <f t="shared" si="1"/>
        <v>747250537</v>
      </c>
    </row>
    <row r="43" spans="1:12">
      <c r="A43" s="374"/>
      <c r="B43" s="374"/>
      <c r="C43" s="277" t="s">
        <v>63</v>
      </c>
      <c r="D43" s="363" t="s">
        <v>64</v>
      </c>
      <c r="E43" s="364"/>
      <c r="F43" s="278">
        <v>950125448</v>
      </c>
      <c r="G43" s="279">
        <v>864168098</v>
      </c>
      <c r="H43" s="288">
        <v>77192235</v>
      </c>
      <c r="I43" s="285">
        <f t="shared" si="0"/>
        <v>1027317683</v>
      </c>
      <c r="J43" s="286">
        <f t="shared" si="1"/>
        <v>941360333</v>
      </c>
    </row>
    <row r="44" spans="1:12">
      <c r="A44" s="374"/>
      <c r="B44" s="374"/>
      <c r="C44" s="277" t="s">
        <v>65</v>
      </c>
      <c r="D44" s="363" t="s">
        <v>66</v>
      </c>
      <c r="E44" s="364"/>
      <c r="F44" s="278">
        <v>809897919</v>
      </c>
      <c r="G44" s="279">
        <v>784691488</v>
      </c>
      <c r="H44" s="288">
        <v>59305262</v>
      </c>
      <c r="I44" s="285">
        <f t="shared" si="0"/>
        <v>869203181</v>
      </c>
      <c r="J44" s="286">
        <f t="shared" si="1"/>
        <v>843996750</v>
      </c>
    </row>
    <row r="45" spans="1:12">
      <c r="A45" s="374"/>
      <c r="B45" s="374"/>
      <c r="C45" s="277" t="s">
        <v>67</v>
      </c>
      <c r="D45" s="363" t="s">
        <v>68</v>
      </c>
      <c r="E45" s="364"/>
      <c r="F45" s="278">
        <v>1719664498</v>
      </c>
      <c r="G45" s="279">
        <v>1444828786</v>
      </c>
      <c r="H45" s="288">
        <v>99201743</v>
      </c>
      <c r="I45" s="285">
        <f t="shared" si="0"/>
        <v>1818866241</v>
      </c>
      <c r="J45" s="286">
        <f t="shared" si="1"/>
        <v>1544030529</v>
      </c>
    </row>
    <row r="46" spans="1:12">
      <c r="A46" s="374"/>
      <c r="B46" s="374"/>
      <c r="C46" s="277" t="s">
        <v>69</v>
      </c>
      <c r="D46" s="363" t="s">
        <v>70</v>
      </c>
      <c r="E46" s="364"/>
      <c r="F46" s="278">
        <v>587750553</v>
      </c>
      <c r="G46" s="279">
        <v>528171799</v>
      </c>
      <c r="H46" s="288">
        <v>46047248</v>
      </c>
      <c r="I46" s="285">
        <f t="shared" si="0"/>
        <v>633797801</v>
      </c>
      <c r="J46" s="286">
        <f t="shared" si="1"/>
        <v>574219047</v>
      </c>
    </row>
    <row r="47" spans="1:12">
      <c r="A47" s="374"/>
      <c r="B47" s="374"/>
      <c r="C47" s="277" t="s">
        <v>71</v>
      </c>
      <c r="D47" s="363" t="s">
        <v>72</v>
      </c>
      <c r="E47" s="364"/>
      <c r="F47" s="278">
        <v>426209244</v>
      </c>
      <c r="G47" s="279">
        <v>390993707</v>
      </c>
      <c r="H47" s="288">
        <v>42502625</v>
      </c>
      <c r="I47" s="285">
        <f t="shared" si="0"/>
        <v>468711869</v>
      </c>
      <c r="J47" s="286">
        <f t="shared" si="1"/>
        <v>433496332</v>
      </c>
    </row>
    <row r="48" spans="1:12">
      <c r="A48" s="374"/>
      <c r="B48" s="374"/>
      <c r="C48" s="277" t="s">
        <v>73</v>
      </c>
      <c r="D48" s="363" t="s">
        <v>74</v>
      </c>
      <c r="E48" s="364"/>
      <c r="F48" s="278">
        <v>456277470</v>
      </c>
      <c r="G48" s="279">
        <v>387138692</v>
      </c>
      <c r="H48" s="288">
        <v>35074837</v>
      </c>
      <c r="I48" s="285">
        <f t="shared" si="0"/>
        <v>491352307</v>
      </c>
      <c r="J48" s="286">
        <f t="shared" si="1"/>
        <v>422213529</v>
      </c>
    </row>
    <row r="49" spans="1:10">
      <c r="A49" s="374"/>
      <c r="B49" s="374"/>
      <c r="C49" s="277" t="s">
        <v>75</v>
      </c>
      <c r="D49" s="363" t="s">
        <v>76</v>
      </c>
      <c r="E49" s="364"/>
      <c r="F49" s="278">
        <v>646069900</v>
      </c>
      <c r="G49" s="279">
        <v>606862405</v>
      </c>
      <c r="H49" s="288">
        <v>60370172</v>
      </c>
      <c r="I49" s="285">
        <f t="shared" si="0"/>
        <v>706440072</v>
      </c>
      <c r="J49" s="286">
        <f t="shared" si="1"/>
        <v>667232577</v>
      </c>
    </row>
    <row r="50" spans="1:10">
      <c r="A50" s="374"/>
      <c r="B50" s="374"/>
      <c r="C50" s="277" t="s">
        <v>77</v>
      </c>
      <c r="D50" s="363" t="s">
        <v>78</v>
      </c>
      <c r="E50" s="364"/>
      <c r="F50" s="278">
        <v>555884162</v>
      </c>
      <c r="G50" s="279">
        <v>521850540</v>
      </c>
      <c r="H50" s="288">
        <v>36908492</v>
      </c>
      <c r="I50" s="285">
        <f t="shared" si="0"/>
        <v>592792654</v>
      </c>
      <c r="J50" s="286">
        <f t="shared" si="1"/>
        <v>558759032</v>
      </c>
    </row>
    <row r="51" spans="1:10">
      <c r="A51" s="375"/>
      <c r="B51" s="375"/>
      <c r="C51" s="360" t="s">
        <v>79</v>
      </c>
      <c r="D51" s="361"/>
      <c r="E51" s="362"/>
      <c r="F51" s="282">
        <v>25882606334</v>
      </c>
      <c r="G51" s="283">
        <v>23814139565</v>
      </c>
      <c r="H51" s="287">
        <f>SUM(H10:H50)</f>
        <v>2133484351</v>
      </c>
      <c r="I51" s="285">
        <f t="shared" si="0"/>
        <v>28016090685</v>
      </c>
      <c r="J51" s="286">
        <f t="shared" si="1"/>
        <v>25947623916</v>
      </c>
    </row>
    <row r="52" spans="1:10">
      <c r="A52" s="376" t="s">
        <v>79</v>
      </c>
      <c r="B52" s="377"/>
      <c r="C52" s="376"/>
      <c r="D52" s="378"/>
      <c r="E52" s="377"/>
      <c r="F52" s="223">
        <v>25882606334</v>
      </c>
      <c r="G52" s="224">
        <v>23814139565</v>
      </c>
      <c r="H52" s="2"/>
    </row>
  </sheetData>
  <mergeCells count="53">
    <mergeCell ref="D48:E48"/>
    <mergeCell ref="D49:E49"/>
    <mergeCell ref="D50:E50"/>
    <mergeCell ref="C51:E51"/>
    <mergeCell ref="A52:B52"/>
    <mergeCell ref="C52:E52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0:A51"/>
    <mergeCell ref="B10:B5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9:B9"/>
    <mergeCell ref="C9:D9"/>
    <mergeCell ref="A1:H1"/>
    <mergeCell ref="A3:H3"/>
    <mergeCell ref="A4:H4"/>
    <mergeCell ref="A6:H6"/>
    <mergeCell ref="A7:H7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AK42"/>
  <sheetViews>
    <sheetView workbookViewId="0">
      <selection activeCell="H10" sqref="H10"/>
    </sheetView>
  </sheetViews>
  <sheetFormatPr defaultRowHeight="16.5"/>
  <sheetData>
    <row r="2" spans="1:37">
      <c r="A2" s="379" t="s">
        <v>0</v>
      </c>
      <c r="B2" s="380"/>
      <c r="C2" s="322" t="s">
        <v>1887</v>
      </c>
      <c r="D2" s="323" t="s">
        <v>1888</v>
      </c>
      <c r="E2" s="323" t="s">
        <v>1813</v>
      </c>
      <c r="F2" s="323" t="s">
        <v>1814</v>
      </c>
      <c r="G2" s="323" t="s">
        <v>1815</v>
      </c>
      <c r="H2" s="323" t="s">
        <v>1816</v>
      </c>
      <c r="I2" s="323" t="s">
        <v>1817</v>
      </c>
      <c r="J2" s="323" t="s">
        <v>1818</v>
      </c>
      <c r="K2" s="323" t="s">
        <v>1819</v>
      </c>
      <c r="L2" s="323" t="s">
        <v>1820</v>
      </c>
      <c r="M2" s="323" t="s">
        <v>1821</v>
      </c>
      <c r="N2" s="323" t="s">
        <v>1889</v>
      </c>
      <c r="O2" s="323" t="s">
        <v>1822</v>
      </c>
      <c r="P2" s="323" t="s">
        <v>1823</v>
      </c>
      <c r="Q2" s="323" t="s">
        <v>1824</v>
      </c>
      <c r="R2" s="323" t="s">
        <v>1825</v>
      </c>
      <c r="S2" s="323" t="s">
        <v>1826</v>
      </c>
      <c r="T2" s="323" t="s">
        <v>1827</v>
      </c>
      <c r="U2" s="323" t="s">
        <v>1828</v>
      </c>
      <c r="V2" s="323" t="s">
        <v>1829</v>
      </c>
      <c r="W2" s="323" t="s">
        <v>1830</v>
      </c>
      <c r="X2" s="323" t="s">
        <v>1831</v>
      </c>
      <c r="Y2" s="323" t="s">
        <v>1832</v>
      </c>
      <c r="Z2" s="323" t="s">
        <v>1890</v>
      </c>
      <c r="AA2" s="323" t="s">
        <v>1833</v>
      </c>
      <c r="AB2" s="323" t="s">
        <v>1834</v>
      </c>
      <c r="AC2" s="323" t="s">
        <v>1835</v>
      </c>
      <c r="AD2" s="323" t="s">
        <v>1836</v>
      </c>
      <c r="AE2" s="323" t="s">
        <v>1837</v>
      </c>
      <c r="AF2" s="323" t="s">
        <v>1838</v>
      </c>
      <c r="AG2" s="323" t="s">
        <v>1839</v>
      </c>
      <c r="AH2" s="323" t="s">
        <v>1840</v>
      </c>
      <c r="AI2" s="323" t="s">
        <v>1841</v>
      </c>
      <c r="AJ2" s="323" t="s">
        <v>1842</v>
      </c>
      <c r="AK2" s="323" t="s">
        <v>1843</v>
      </c>
    </row>
    <row r="3" spans="1:37" ht="33">
      <c r="A3" s="324" t="s">
        <v>1</v>
      </c>
      <c r="B3" s="324" t="s">
        <v>2</v>
      </c>
      <c r="C3" s="325">
        <f>SUM(D3:AK3)/34</f>
        <v>15.5</v>
      </c>
      <c r="D3" s="326">
        <v>14</v>
      </c>
      <c r="E3" s="326">
        <v>14</v>
      </c>
      <c r="F3" s="326">
        <v>13</v>
      </c>
      <c r="G3" s="326">
        <v>15</v>
      </c>
      <c r="H3" s="326">
        <v>16</v>
      </c>
      <c r="I3" s="326">
        <v>15</v>
      </c>
      <c r="J3" s="326">
        <v>15</v>
      </c>
      <c r="K3" s="326">
        <v>13</v>
      </c>
      <c r="L3" s="326">
        <v>13</v>
      </c>
      <c r="M3" s="326">
        <v>13</v>
      </c>
      <c r="N3" s="326">
        <v>18</v>
      </c>
      <c r="O3" s="326">
        <v>17</v>
      </c>
      <c r="P3" s="326">
        <v>14</v>
      </c>
      <c r="Q3" s="326">
        <v>13</v>
      </c>
      <c r="R3" s="326">
        <v>13</v>
      </c>
      <c r="S3" s="326">
        <v>13</v>
      </c>
      <c r="T3" s="326">
        <v>13</v>
      </c>
      <c r="U3" s="326">
        <v>13</v>
      </c>
      <c r="V3" s="326">
        <v>13</v>
      </c>
      <c r="W3" s="326">
        <v>13</v>
      </c>
      <c r="X3" s="326">
        <v>13</v>
      </c>
      <c r="Y3" s="326">
        <v>14</v>
      </c>
      <c r="Z3" s="326">
        <v>18</v>
      </c>
      <c r="AA3" s="326">
        <v>18</v>
      </c>
      <c r="AB3" s="326">
        <v>18</v>
      </c>
      <c r="AC3" s="326">
        <v>18</v>
      </c>
      <c r="AD3" s="326">
        <v>19</v>
      </c>
      <c r="AE3" s="326">
        <v>20</v>
      </c>
      <c r="AF3" s="326">
        <v>20</v>
      </c>
      <c r="AG3" s="326">
        <v>20</v>
      </c>
      <c r="AH3" s="326">
        <v>17</v>
      </c>
      <c r="AI3" s="326">
        <v>17</v>
      </c>
      <c r="AJ3" s="326">
        <v>17</v>
      </c>
      <c r="AK3" s="326">
        <v>17</v>
      </c>
    </row>
    <row r="4" spans="1:37" ht="33">
      <c r="A4" s="324" t="s">
        <v>3</v>
      </c>
      <c r="B4" s="327" t="s">
        <v>4</v>
      </c>
      <c r="C4" s="325">
        <f t="shared" ref="C4:C42" si="0">SUM(D4:AK4)/34</f>
        <v>23.852941176470587</v>
      </c>
      <c r="D4" s="326">
        <v>22</v>
      </c>
      <c r="E4" s="326">
        <v>24</v>
      </c>
      <c r="F4" s="326">
        <v>22</v>
      </c>
      <c r="G4" s="326">
        <v>21</v>
      </c>
      <c r="H4" s="326">
        <v>21</v>
      </c>
      <c r="I4" s="326">
        <v>21</v>
      </c>
      <c r="J4" s="326">
        <v>21</v>
      </c>
      <c r="K4" s="326">
        <v>21</v>
      </c>
      <c r="L4" s="326">
        <v>21</v>
      </c>
      <c r="M4" s="326">
        <v>21</v>
      </c>
      <c r="N4" s="326">
        <v>24</v>
      </c>
      <c r="O4" s="326">
        <v>26</v>
      </c>
      <c r="P4" s="326">
        <v>26</v>
      </c>
      <c r="Q4" s="326">
        <v>26</v>
      </c>
      <c r="R4" s="326">
        <v>26</v>
      </c>
      <c r="S4" s="326">
        <v>25</v>
      </c>
      <c r="T4" s="326">
        <v>24</v>
      </c>
      <c r="U4" s="326">
        <v>24</v>
      </c>
      <c r="V4" s="326">
        <v>24</v>
      </c>
      <c r="W4" s="326">
        <v>24</v>
      </c>
      <c r="X4" s="326">
        <v>23</v>
      </c>
      <c r="Y4" s="326">
        <v>22</v>
      </c>
      <c r="Z4" s="326">
        <v>23</v>
      </c>
      <c r="AA4" s="326">
        <v>24</v>
      </c>
      <c r="AB4" s="326">
        <v>25</v>
      </c>
      <c r="AC4" s="326">
        <v>26</v>
      </c>
      <c r="AD4" s="326">
        <v>26</v>
      </c>
      <c r="AE4" s="326">
        <v>26</v>
      </c>
      <c r="AF4" s="326">
        <v>26</v>
      </c>
      <c r="AG4" s="326">
        <v>26</v>
      </c>
      <c r="AH4" s="326">
        <v>26</v>
      </c>
      <c r="AI4" s="326">
        <v>25</v>
      </c>
      <c r="AJ4" s="326">
        <v>25</v>
      </c>
      <c r="AK4" s="326">
        <v>24</v>
      </c>
    </row>
    <row r="5" spans="1:37" ht="33">
      <c r="A5" s="324" t="s">
        <v>5</v>
      </c>
      <c r="B5" s="327" t="s">
        <v>6</v>
      </c>
      <c r="C5" s="325">
        <f t="shared" si="0"/>
        <v>24.147058823529413</v>
      </c>
      <c r="D5" s="326">
        <v>26</v>
      </c>
      <c r="E5" s="326">
        <v>25</v>
      </c>
      <c r="F5" s="326">
        <v>24</v>
      </c>
      <c r="G5" s="326">
        <v>24</v>
      </c>
      <c r="H5" s="326">
        <v>23</v>
      </c>
      <c r="I5" s="326">
        <v>23</v>
      </c>
      <c r="J5" s="326">
        <v>27</v>
      </c>
      <c r="K5" s="326">
        <v>27</v>
      </c>
      <c r="L5" s="326">
        <v>28</v>
      </c>
      <c r="M5" s="326">
        <v>29</v>
      </c>
      <c r="N5" s="326">
        <v>25</v>
      </c>
      <c r="O5" s="326">
        <v>24</v>
      </c>
      <c r="P5" s="326">
        <v>25</v>
      </c>
      <c r="Q5" s="326">
        <v>24</v>
      </c>
      <c r="R5" s="326">
        <v>25</v>
      </c>
      <c r="S5" s="326">
        <v>25</v>
      </c>
      <c r="T5" s="326">
        <v>25</v>
      </c>
      <c r="U5" s="326">
        <v>24</v>
      </c>
      <c r="V5" s="326">
        <v>26</v>
      </c>
      <c r="W5" s="326">
        <v>26</v>
      </c>
      <c r="X5" s="326">
        <v>25</v>
      </c>
      <c r="Y5" s="326">
        <v>25</v>
      </c>
      <c r="Z5" s="326">
        <v>18</v>
      </c>
      <c r="AA5" s="326">
        <v>19</v>
      </c>
      <c r="AB5" s="326">
        <v>20</v>
      </c>
      <c r="AC5" s="326">
        <v>21</v>
      </c>
      <c r="AD5" s="326">
        <v>22</v>
      </c>
      <c r="AE5" s="326">
        <v>22</v>
      </c>
      <c r="AF5" s="326">
        <v>23</v>
      </c>
      <c r="AG5" s="326">
        <v>23</v>
      </c>
      <c r="AH5" s="326">
        <v>23</v>
      </c>
      <c r="AI5" s="326">
        <v>25</v>
      </c>
      <c r="AJ5" s="326">
        <v>25</v>
      </c>
      <c r="AK5" s="326">
        <v>25</v>
      </c>
    </row>
    <row r="6" spans="1:37" ht="33">
      <c r="A6" s="324" t="s">
        <v>7</v>
      </c>
      <c r="B6" s="327" t="s">
        <v>8</v>
      </c>
      <c r="C6" s="325">
        <f t="shared" si="0"/>
        <v>12.147058823529411</v>
      </c>
      <c r="D6" s="326">
        <v>11</v>
      </c>
      <c r="E6" s="326">
        <v>11</v>
      </c>
      <c r="F6" s="326">
        <v>11</v>
      </c>
      <c r="G6" s="326">
        <v>12</v>
      </c>
      <c r="H6" s="326">
        <v>12</v>
      </c>
      <c r="I6" s="326">
        <v>12</v>
      </c>
      <c r="J6" s="326">
        <v>12</v>
      </c>
      <c r="K6" s="326">
        <v>12</v>
      </c>
      <c r="L6" s="326">
        <v>13</v>
      </c>
      <c r="M6" s="326">
        <v>13</v>
      </c>
      <c r="N6" s="326">
        <v>13</v>
      </c>
      <c r="O6" s="326">
        <v>13</v>
      </c>
      <c r="P6" s="326">
        <v>13</v>
      </c>
      <c r="Q6" s="326">
        <v>13</v>
      </c>
      <c r="R6" s="326">
        <v>13</v>
      </c>
      <c r="S6" s="326">
        <v>13</v>
      </c>
      <c r="T6" s="326">
        <v>13</v>
      </c>
      <c r="U6" s="326">
        <v>12</v>
      </c>
      <c r="V6" s="326">
        <v>12</v>
      </c>
      <c r="W6" s="326">
        <v>12</v>
      </c>
      <c r="X6" s="326">
        <v>11</v>
      </c>
      <c r="Y6" s="326">
        <v>11</v>
      </c>
      <c r="Z6" s="326">
        <v>11</v>
      </c>
      <c r="AA6" s="326">
        <v>11</v>
      </c>
      <c r="AB6" s="326">
        <v>12</v>
      </c>
      <c r="AC6" s="326">
        <v>12</v>
      </c>
      <c r="AD6" s="326">
        <v>12</v>
      </c>
      <c r="AE6" s="326">
        <v>12</v>
      </c>
      <c r="AF6" s="326">
        <v>12</v>
      </c>
      <c r="AG6" s="326">
        <v>12</v>
      </c>
      <c r="AH6" s="326">
        <v>12</v>
      </c>
      <c r="AI6" s="326">
        <v>13</v>
      </c>
      <c r="AJ6" s="326">
        <v>13</v>
      </c>
      <c r="AK6" s="326">
        <v>13</v>
      </c>
    </row>
    <row r="7" spans="1:37" ht="33">
      <c r="A7" s="324" t="s">
        <v>9</v>
      </c>
      <c r="B7" s="327" t="s">
        <v>10</v>
      </c>
      <c r="C7" s="325">
        <f t="shared" si="0"/>
        <v>8.882352941176471</v>
      </c>
      <c r="D7" s="326">
        <v>6</v>
      </c>
      <c r="E7" s="326">
        <v>7</v>
      </c>
      <c r="F7" s="326">
        <v>9</v>
      </c>
      <c r="G7" s="326">
        <v>8</v>
      </c>
      <c r="H7" s="326">
        <v>12</v>
      </c>
      <c r="I7" s="326">
        <v>14</v>
      </c>
      <c r="J7" s="326">
        <v>17</v>
      </c>
      <c r="K7" s="326">
        <v>18</v>
      </c>
      <c r="L7" s="326">
        <v>18</v>
      </c>
      <c r="M7" s="326">
        <v>18</v>
      </c>
      <c r="N7" s="326">
        <v>7</v>
      </c>
      <c r="O7" s="326">
        <v>7</v>
      </c>
      <c r="P7" s="326">
        <v>7</v>
      </c>
      <c r="Q7" s="326">
        <v>8</v>
      </c>
      <c r="R7" s="326">
        <v>8</v>
      </c>
      <c r="S7" s="326">
        <v>6</v>
      </c>
      <c r="T7" s="326">
        <v>6</v>
      </c>
      <c r="U7" s="326">
        <v>6</v>
      </c>
      <c r="V7" s="326">
        <v>6</v>
      </c>
      <c r="W7" s="326">
        <v>6</v>
      </c>
      <c r="X7" s="326">
        <v>6</v>
      </c>
      <c r="Y7" s="326">
        <v>6</v>
      </c>
      <c r="Z7" s="326">
        <v>8</v>
      </c>
      <c r="AA7" s="326">
        <v>8</v>
      </c>
      <c r="AB7" s="326">
        <v>8</v>
      </c>
      <c r="AC7" s="326">
        <v>8</v>
      </c>
      <c r="AD7" s="326">
        <v>8</v>
      </c>
      <c r="AE7" s="326">
        <v>8</v>
      </c>
      <c r="AF7" s="326">
        <v>8</v>
      </c>
      <c r="AG7" s="326">
        <v>9</v>
      </c>
      <c r="AH7" s="326">
        <v>9</v>
      </c>
      <c r="AI7" s="326">
        <v>8</v>
      </c>
      <c r="AJ7" s="326">
        <v>7</v>
      </c>
      <c r="AK7" s="326">
        <v>7</v>
      </c>
    </row>
    <row r="8" spans="1:37" ht="33">
      <c r="A8" s="324" t="s">
        <v>11</v>
      </c>
      <c r="B8" s="327" t="s">
        <v>12</v>
      </c>
      <c r="C8" s="325">
        <f t="shared" si="0"/>
        <v>1.5294117647058822</v>
      </c>
      <c r="D8" s="326">
        <v>0</v>
      </c>
      <c r="E8" s="326">
        <v>0</v>
      </c>
      <c r="F8" s="326">
        <v>0</v>
      </c>
      <c r="G8" s="326">
        <v>0</v>
      </c>
      <c r="H8" s="326">
        <v>0</v>
      </c>
      <c r="I8" s="326">
        <v>0</v>
      </c>
      <c r="J8" s="326">
        <v>0</v>
      </c>
      <c r="K8" s="326">
        <v>0</v>
      </c>
      <c r="L8" s="326">
        <v>0</v>
      </c>
      <c r="M8" s="326">
        <v>0</v>
      </c>
      <c r="N8" s="326">
        <v>3</v>
      </c>
      <c r="O8" s="326">
        <v>3</v>
      </c>
      <c r="P8" s="326">
        <v>3</v>
      </c>
      <c r="Q8" s="326">
        <v>3</v>
      </c>
      <c r="R8" s="326">
        <v>1</v>
      </c>
      <c r="S8" s="326">
        <v>1</v>
      </c>
      <c r="T8" s="326">
        <v>0</v>
      </c>
      <c r="U8" s="326">
        <v>0</v>
      </c>
      <c r="V8" s="326">
        <v>0</v>
      </c>
      <c r="W8" s="326">
        <v>0</v>
      </c>
      <c r="X8" s="326">
        <v>0</v>
      </c>
      <c r="Y8" s="326">
        <v>0</v>
      </c>
      <c r="Z8" s="326">
        <v>4</v>
      </c>
      <c r="AA8" s="326">
        <v>4</v>
      </c>
      <c r="AB8" s="326">
        <v>3</v>
      </c>
      <c r="AC8" s="326">
        <v>3</v>
      </c>
      <c r="AD8" s="326">
        <v>3</v>
      </c>
      <c r="AE8" s="326">
        <v>3</v>
      </c>
      <c r="AF8" s="326">
        <v>3</v>
      </c>
      <c r="AG8" s="326">
        <v>3</v>
      </c>
      <c r="AH8" s="326">
        <v>3</v>
      </c>
      <c r="AI8" s="326">
        <v>3</v>
      </c>
      <c r="AJ8" s="326">
        <v>3</v>
      </c>
      <c r="AK8" s="326">
        <v>3</v>
      </c>
    </row>
    <row r="9" spans="1:37" ht="33">
      <c r="A9" s="324" t="s">
        <v>13</v>
      </c>
      <c r="B9" s="327" t="s">
        <v>14</v>
      </c>
      <c r="C9" s="325">
        <f t="shared" si="0"/>
        <v>14.676470588235293</v>
      </c>
      <c r="D9" s="326">
        <v>14</v>
      </c>
      <c r="E9" s="326">
        <v>14</v>
      </c>
      <c r="F9" s="326">
        <v>15</v>
      </c>
      <c r="G9" s="326">
        <v>14</v>
      </c>
      <c r="H9" s="326">
        <v>13</v>
      </c>
      <c r="I9" s="326">
        <v>12</v>
      </c>
      <c r="J9" s="326">
        <v>12</v>
      </c>
      <c r="K9" s="326">
        <v>12</v>
      </c>
      <c r="L9" s="326">
        <v>13</v>
      </c>
      <c r="M9" s="326">
        <v>13</v>
      </c>
      <c r="N9" s="326">
        <v>14</v>
      </c>
      <c r="O9" s="326">
        <v>17</v>
      </c>
      <c r="P9" s="326">
        <v>16</v>
      </c>
      <c r="Q9" s="326">
        <v>16</v>
      </c>
      <c r="R9" s="326">
        <v>15</v>
      </c>
      <c r="S9" s="326">
        <v>15</v>
      </c>
      <c r="T9" s="326">
        <v>15</v>
      </c>
      <c r="U9" s="326">
        <v>15</v>
      </c>
      <c r="V9" s="326">
        <v>13</v>
      </c>
      <c r="W9" s="326">
        <v>13</v>
      </c>
      <c r="X9" s="326">
        <v>13</v>
      </c>
      <c r="Y9" s="326">
        <v>13</v>
      </c>
      <c r="Z9" s="326">
        <v>15</v>
      </c>
      <c r="AA9" s="326">
        <v>14</v>
      </c>
      <c r="AB9" s="326">
        <v>16</v>
      </c>
      <c r="AC9" s="326">
        <v>17</v>
      </c>
      <c r="AD9" s="326">
        <v>17</v>
      </c>
      <c r="AE9" s="326">
        <v>18</v>
      </c>
      <c r="AF9" s="326">
        <v>17</v>
      </c>
      <c r="AG9" s="326">
        <v>17</v>
      </c>
      <c r="AH9" s="326">
        <v>16</v>
      </c>
      <c r="AI9" s="326">
        <v>15</v>
      </c>
      <c r="AJ9" s="326">
        <v>15</v>
      </c>
      <c r="AK9" s="326">
        <v>15</v>
      </c>
    </row>
    <row r="10" spans="1:37" ht="33">
      <c r="A10" s="324" t="s">
        <v>15</v>
      </c>
      <c r="B10" s="327" t="s">
        <v>16</v>
      </c>
      <c r="C10" s="325">
        <f t="shared" si="0"/>
        <v>2.7941176470588234</v>
      </c>
      <c r="D10" s="326">
        <v>1</v>
      </c>
      <c r="E10" s="326">
        <v>1</v>
      </c>
      <c r="F10" s="326">
        <v>1</v>
      </c>
      <c r="G10" s="326">
        <v>1</v>
      </c>
      <c r="H10" s="326">
        <v>1</v>
      </c>
      <c r="I10" s="326">
        <v>1</v>
      </c>
      <c r="J10" s="326">
        <v>1</v>
      </c>
      <c r="K10" s="326">
        <v>1</v>
      </c>
      <c r="L10" s="326">
        <v>1</v>
      </c>
      <c r="M10" s="326">
        <v>1</v>
      </c>
      <c r="N10" s="326">
        <v>5</v>
      </c>
      <c r="O10" s="326">
        <v>5</v>
      </c>
      <c r="P10" s="326">
        <v>5</v>
      </c>
      <c r="Q10" s="326">
        <v>5</v>
      </c>
      <c r="R10" s="326">
        <v>5</v>
      </c>
      <c r="S10" s="326">
        <v>2</v>
      </c>
      <c r="T10" s="326">
        <v>2</v>
      </c>
      <c r="U10" s="326">
        <v>2</v>
      </c>
      <c r="V10" s="326">
        <v>2</v>
      </c>
      <c r="W10" s="326">
        <v>2</v>
      </c>
      <c r="X10" s="326">
        <v>1</v>
      </c>
      <c r="Y10" s="326">
        <v>1</v>
      </c>
      <c r="Z10" s="326">
        <v>4</v>
      </c>
      <c r="AA10" s="326">
        <v>4</v>
      </c>
      <c r="AB10" s="326">
        <v>4</v>
      </c>
      <c r="AC10" s="326">
        <v>4</v>
      </c>
      <c r="AD10" s="326">
        <v>4</v>
      </c>
      <c r="AE10" s="326">
        <v>4</v>
      </c>
      <c r="AF10" s="326">
        <v>4</v>
      </c>
      <c r="AG10" s="326">
        <v>4</v>
      </c>
      <c r="AH10" s="326">
        <v>4</v>
      </c>
      <c r="AI10" s="326">
        <v>4</v>
      </c>
      <c r="AJ10" s="326">
        <v>4</v>
      </c>
      <c r="AK10" s="326">
        <v>4</v>
      </c>
    </row>
    <row r="11" spans="1:37" ht="33">
      <c r="A11" s="324" t="s">
        <v>17</v>
      </c>
      <c r="B11" s="327" t="s">
        <v>18</v>
      </c>
      <c r="C11" s="325">
        <f t="shared" si="0"/>
        <v>0.35294117647058826</v>
      </c>
      <c r="D11" s="326">
        <v>0</v>
      </c>
      <c r="E11" s="326">
        <v>0</v>
      </c>
      <c r="F11" s="326">
        <v>1</v>
      </c>
      <c r="G11" s="326">
        <v>1</v>
      </c>
      <c r="H11" s="326">
        <v>1</v>
      </c>
      <c r="I11" s="326">
        <v>1</v>
      </c>
      <c r="J11" s="326">
        <v>2</v>
      </c>
      <c r="K11" s="326">
        <v>2</v>
      </c>
      <c r="L11" s="326">
        <v>2</v>
      </c>
      <c r="M11" s="326">
        <v>2</v>
      </c>
      <c r="N11" s="326">
        <v>0</v>
      </c>
      <c r="O11" s="326">
        <v>0</v>
      </c>
      <c r="P11" s="326">
        <v>0</v>
      </c>
      <c r="Q11" s="326">
        <v>0</v>
      </c>
      <c r="R11" s="326">
        <v>0</v>
      </c>
      <c r="S11" s="326">
        <v>0</v>
      </c>
      <c r="T11" s="326">
        <v>0</v>
      </c>
      <c r="U11" s="326">
        <v>0</v>
      </c>
      <c r="V11" s="326">
        <v>0</v>
      </c>
      <c r="W11" s="326">
        <v>0</v>
      </c>
      <c r="X11" s="326">
        <v>0</v>
      </c>
      <c r="Y11" s="326">
        <v>0</v>
      </c>
      <c r="Z11" s="326">
        <v>0</v>
      </c>
      <c r="AA11" s="326">
        <v>0</v>
      </c>
      <c r="AB11" s="326">
        <v>0</v>
      </c>
      <c r="AC11" s="326">
        <v>0</v>
      </c>
      <c r="AD11" s="326">
        <v>0</v>
      </c>
      <c r="AE11" s="326">
        <v>0</v>
      </c>
      <c r="AF11" s="326">
        <v>0</v>
      </c>
      <c r="AG11" s="326">
        <v>0</v>
      </c>
      <c r="AH11" s="326">
        <v>0</v>
      </c>
      <c r="AI11" s="326">
        <v>0</v>
      </c>
      <c r="AJ11" s="326">
        <v>0</v>
      </c>
      <c r="AK11" s="326">
        <v>0</v>
      </c>
    </row>
    <row r="12" spans="1:37" ht="33">
      <c r="A12" s="324" t="s">
        <v>19</v>
      </c>
      <c r="B12" s="327" t="s">
        <v>20</v>
      </c>
      <c r="C12" s="325">
        <f t="shared" si="0"/>
        <v>14.205882352941176</v>
      </c>
      <c r="D12" s="326">
        <v>12</v>
      </c>
      <c r="E12" s="326">
        <v>12</v>
      </c>
      <c r="F12" s="326">
        <v>12</v>
      </c>
      <c r="G12" s="326">
        <v>12</v>
      </c>
      <c r="H12" s="326">
        <v>12</v>
      </c>
      <c r="I12" s="326">
        <v>12</v>
      </c>
      <c r="J12" s="326">
        <v>12</v>
      </c>
      <c r="K12" s="326">
        <v>12</v>
      </c>
      <c r="L12" s="326">
        <v>13</v>
      </c>
      <c r="M12" s="326">
        <v>13</v>
      </c>
      <c r="N12" s="326">
        <v>17</v>
      </c>
      <c r="O12" s="326">
        <v>17</v>
      </c>
      <c r="P12" s="326">
        <v>16</v>
      </c>
      <c r="Q12" s="326">
        <v>15</v>
      </c>
      <c r="R12" s="326">
        <v>15</v>
      </c>
      <c r="S12" s="326">
        <v>14</v>
      </c>
      <c r="T12" s="326">
        <v>13</v>
      </c>
      <c r="U12" s="326">
        <v>13</v>
      </c>
      <c r="V12" s="326">
        <v>13</v>
      </c>
      <c r="W12" s="326">
        <v>13</v>
      </c>
      <c r="X12" s="326">
        <v>13</v>
      </c>
      <c r="Y12" s="326">
        <v>12</v>
      </c>
      <c r="Z12" s="326">
        <v>14</v>
      </c>
      <c r="AA12" s="326">
        <v>16</v>
      </c>
      <c r="AB12" s="326">
        <v>16</v>
      </c>
      <c r="AC12" s="326">
        <v>16</v>
      </c>
      <c r="AD12" s="326">
        <v>16</v>
      </c>
      <c r="AE12" s="326">
        <v>16</v>
      </c>
      <c r="AF12" s="326">
        <v>16</v>
      </c>
      <c r="AG12" s="326">
        <v>16</v>
      </c>
      <c r="AH12" s="326">
        <v>16</v>
      </c>
      <c r="AI12" s="326">
        <v>16</v>
      </c>
      <c r="AJ12" s="326">
        <v>16</v>
      </c>
      <c r="AK12" s="326">
        <v>16</v>
      </c>
    </row>
    <row r="13" spans="1:37" ht="33">
      <c r="A13" s="324" t="s">
        <v>21</v>
      </c>
      <c r="B13" s="327" t="s">
        <v>22</v>
      </c>
      <c r="C13" s="325">
        <f t="shared" si="0"/>
        <v>6.9705882352941178</v>
      </c>
      <c r="D13" s="326">
        <v>8</v>
      </c>
      <c r="E13" s="326">
        <v>8</v>
      </c>
      <c r="F13" s="326">
        <v>8</v>
      </c>
      <c r="G13" s="326">
        <v>7</v>
      </c>
      <c r="H13" s="326">
        <v>7</v>
      </c>
      <c r="I13" s="326">
        <v>7</v>
      </c>
      <c r="J13" s="326">
        <v>7</v>
      </c>
      <c r="K13" s="326">
        <v>7</v>
      </c>
      <c r="L13" s="326">
        <v>7</v>
      </c>
      <c r="M13" s="326">
        <v>7</v>
      </c>
      <c r="N13" s="326">
        <v>7</v>
      </c>
      <c r="O13" s="326">
        <v>7</v>
      </c>
      <c r="P13" s="326">
        <v>7</v>
      </c>
      <c r="Q13" s="326">
        <v>6</v>
      </c>
      <c r="R13" s="326">
        <v>6</v>
      </c>
      <c r="S13" s="326">
        <v>5</v>
      </c>
      <c r="T13" s="326">
        <v>4</v>
      </c>
      <c r="U13" s="326">
        <v>4</v>
      </c>
      <c r="V13" s="326">
        <v>6</v>
      </c>
      <c r="W13" s="326">
        <v>7</v>
      </c>
      <c r="X13" s="326">
        <v>8</v>
      </c>
      <c r="Y13" s="326">
        <v>8</v>
      </c>
      <c r="Z13" s="326">
        <v>7</v>
      </c>
      <c r="AA13" s="326">
        <v>7</v>
      </c>
      <c r="AB13" s="326">
        <v>7</v>
      </c>
      <c r="AC13" s="326">
        <v>7</v>
      </c>
      <c r="AD13" s="326">
        <v>7</v>
      </c>
      <c r="AE13" s="326">
        <v>8</v>
      </c>
      <c r="AF13" s="326">
        <v>8</v>
      </c>
      <c r="AG13" s="326">
        <v>8</v>
      </c>
      <c r="AH13" s="326">
        <v>8</v>
      </c>
      <c r="AI13" s="326">
        <v>8</v>
      </c>
      <c r="AJ13" s="326">
        <v>7</v>
      </c>
      <c r="AK13" s="326">
        <v>7</v>
      </c>
    </row>
    <row r="14" spans="1:37" ht="33">
      <c r="A14" s="324" t="s">
        <v>23</v>
      </c>
      <c r="B14" s="327" t="s">
        <v>24</v>
      </c>
      <c r="C14" s="325">
        <f t="shared" si="0"/>
        <v>14.617647058823529</v>
      </c>
      <c r="D14" s="326">
        <v>15</v>
      </c>
      <c r="E14" s="326">
        <v>15</v>
      </c>
      <c r="F14" s="326">
        <v>15</v>
      </c>
      <c r="G14" s="326">
        <v>15</v>
      </c>
      <c r="H14" s="326">
        <v>15</v>
      </c>
      <c r="I14" s="326">
        <v>16</v>
      </c>
      <c r="J14" s="326">
        <v>16</v>
      </c>
      <c r="K14" s="326">
        <v>15</v>
      </c>
      <c r="L14" s="326">
        <v>16</v>
      </c>
      <c r="M14" s="326">
        <v>16</v>
      </c>
      <c r="N14" s="326">
        <v>17</v>
      </c>
      <c r="O14" s="326">
        <v>17</v>
      </c>
      <c r="P14" s="326">
        <v>16</v>
      </c>
      <c r="Q14" s="326">
        <v>16</v>
      </c>
      <c r="R14" s="326">
        <v>16</v>
      </c>
      <c r="S14" s="326">
        <v>15</v>
      </c>
      <c r="T14" s="326">
        <v>15</v>
      </c>
      <c r="U14" s="326">
        <v>15</v>
      </c>
      <c r="V14" s="326">
        <v>15</v>
      </c>
      <c r="W14" s="326">
        <v>15</v>
      </c>
      <c r="X14" s="326">
        <v>15</v>
      </c>
      <c r="Y14" s="326">
        <v>15</v>
      </c>
      <c r="Z14" s="326">
        <v>9</v>
      </c>
      <c r="AA14" s="326">
        <v>10</v>
      </c>
      <c r="AB14" s="326">
        <v>11</v>
      </c>
      <c r="AC14" s="326">
        <v>11</v>
      </c>
      <c r="AD14" s="326">
        <v>12</v>
      </c>
      <c r="AE14" s="326">
        <v>13</v>
      </c>
      <c r="AF14" s="326">
        <v>12</v>
      </c>
      <c r="AG14" s="326">
        <v>14</v>
      </c>
      <c r="AH14" s="326">
        <v>15</v>
      </c>
      <c r="AI14" s="326">
        <v>17</v>
      </c>
      <c r="AJ14" s="326">
        <v>16</v>
      </c>
      <c r="AK14" s="326">
        <v>16</v>
      </c>
    </row>
    <row r="15" spans="1:37" ht="33">
      <c r="A15" s="324" t="s">
        <v>25</v>
      </c>
      <c r="B15" s="327" t="s">
        <v>26</v>
      </c>
      <c r="C15" s="325">
        <f t="shared" si="0"/>
        <v>10.029411764705882</v>
      </c>
      <c r="D15" s="326">
        <v>8</v>
      </c>
      <c r="E15" s="326">
        <v>8</v>
      </c>
      <c r="F15" s="326">
        <v>8</v>
      </c>
      <c r="G15" s="326">
        <v>9</v>
      </c>
      <c r="H15" s="326">
        <v>9</v>
      </c>
      <c r="I15" s="326">
        <v>9</v>
      </c>
      <c r="J15" s="326">
        <v>9</v>
      </c>
      <c r="K15" s="326">
        <v>9</v>
      </c>
      <c r="L15" s="326">
        <v>9</v>
      </c>
      <c r="M15" s="326">
        <v>9</v>
      </c>
      <c r="N15" s="326">
        <v>10</v>
      </c>
      <c r="O15" s="326">
        <v>10</v>
      </c>
      <c r="P15" s="326">
        <v>10</v>
      </c>
      <c r="Q15" s="326">
        <v>9</v>
      </c>
      <c r="R15" s="326">
        <v>9</v>
      </c>
      <c r="S15" s="326">
        <v>9</v>
      </c>
      <c r="T15" s="326">
        <v>10</v>
      </c>
      <c r="U15" s="326">
        <v>9</v>
      </c>
      <c r="V15" s="326">
        <v>9</v>
      </c>
      <c r="W15" s="326">
        <v>9</v>
      </c>
      <c r="X15" s="326">
        <v>9</v>
      </c>
      <c r="Y15" s="326">
        <v>9</v>
      </c>
      <c r="Z15" s="326">
        <v>11</v>
      </c>
      <c r="AA15" s="326">
        <v>11</v>
      </c>
      <c r="AB15" s="326">
        <v>12</v>
      </c>
      <c r="AC15" s="326">
        <v>12</v>
      </c>
      <c r="AD15" s="326">
        <v>12</v>
      </c>
      <c r="AE15" s="326">
        <v>12</v>
      </c>
      <c r="AF15" s="326">
        <v>13</v>
      </c>
      <c r="AG15" s="326">
        <v>13</v>
      </c>
      <c r="AH15" s="326">
        <v>13</v>
      </c>
      <c r="AI15" s="326">
        <v>12</v>
      </c>
      <c r="AJ15" s="326">
        <v>10</v>
      </c>
      <c r="AK15" s="326">
        <v>11</v>
      </c>
    </row>
    <row r="16" spans="1:37" ht="33">
      <c r="A16" s="324" t="s">
        <v>27</v>
      </c>
      <c r="B16" s="327" t="s">
        <v>28</v>
      </c>
      <c r="C16" s="325">
        <f t="shared" si="0"/>
        <v>4.4117647058823533</v>
      </c>
      <c r="D16" s="326">
        <v>4</v>
      </c>
      <c r="E16" s="326">
        <v>4</v>
      </c>
      <c r="F16" s="326">
        <v>4</v>
      </c>
      <c r="G16" s="326">
        <v>4</v>
      </c>
      <c r="H16" s="326">
        <v>4</v>
      </c>
      <c r="I16" s="326">
        <v>4</v>
      </c>
      <c r="J16" s="326">
        <v>4</v>
      </c>
      <c r="K16" s="326">
        <v>4</v>
      </c>
      <c r="L16" s="326">
        <v>5</v>
      </c>
      <c r="M16" s="326">
        <v>5</v>
      </c>
      <c r="N16" s="326">
        <v>5</v>
      </c>
      <c r="O16" s="326">
        <v>5</v>
      </c>
      <c r="P16" s="326">
        <v>5</v>
      </c>
      <c r="Q16" s="326">
        <v>5</v>
      </c>
      <c r="R16" s="326">
        <v>5</v>
      </c>
      <c r="S16" s="326">
        <v>5</v>
      </c>
      <c r="T16" s="326">
        <v>4</v>
      </c>
      <c r="U16" s="326">
        <v>4</v>
      </c>
      <c r="V16" s="326">
        <v>4</v>
      </c>
      <c r="W16" s="326">
        <v>4</v>
      </c>
      <c r="X16" s="326">
        <v>4</v>
      </c>
      <c r="Y16" s="326">
        <v>4</v>
      </c>
      <c r="Z16" s="326">
        <v>4</v>
      </c>
      <c r="AA16" s="326">
        <v>4</v>
      </c>
      <c r="AB16" s="326">
        <v>4</v>
      </c>
      <c r="AC16" s="326">
        <v>4</v>
      </c>
      <c r="AD16" s="326">
        <v>4</v>
      </c>
      <c r="AE16" s="326">
        <v>4</v>
      </c>
      <c r="AF16" s="326">
        <v>5</v>
      </c>
      <c r="AG16" s="326">
        <v>5</v>
      </c>
      <c r="AH16" s="326">
        <v>5</v>
      </c>
      <c r="AI16" s="326">
        <v>5</v>
      </c>
      <c r="AJ16" s="326">
        <v>5</v>
      </c>
      <c r="AK16" s="326">
        <v>5</v>
      </c>
    </row>
    <row r="17" spans="1:37" ht="33">
      <c r="A17" s="324" t="s">
        <v>29</v>
      </c>
      <c r="B17" s="327" t="s">
        <v>30</v>
      </c>
      <c r="C17" s="325">
        <f t="shared" si="0"/>
        <v>34.529411764705884</v>
      </c>
      <c r="D17" s="326">
        <v>33</v>
      </c>
      <c r="E17" s="326">
        <v>33</v>
      </c>
      <c r="F17" s="326">
        <v>33</v>
      </c>
      <c r="G17" s="326">
        <v>33</v>
      </c>
      <c r="H17" s="326">
        <v>33</v>
      </c>
      <c r="I17" s="326">
        <v>34</v>
      </c>
      <c r="J17" s="326">
        <v>34</v>
      </c>
      <c r="K17" s="326">
        <v>33</v>
      </c>
      <c r="L17" s="326">
        <v>35</v>
      </c>
      <c r="M17" s="326">
        <v>35</v>
      </c>
      <c r="N17" s="326">
        <v>36</v>
      </c>
      <c r="O17" s="326">
        <v>36</v>
      </c>
      <c r="P17" s="326">
        <v>33</v>
      </c>
      <c r="Q17" s="326">
        <v>33</v>
      </c>
      <c r="R17" s="326">
        <v>33</v>
      </c>
      <c r="S17" s="326">
        <v>33</v>
      </c>
      <c r="T17" s="326">
        <v>33</v>
      </c>
      <c r="U17" s="326">
        <v>30</v>
      </c>
      <c r="V17" s="326">
        <v>29</v>
      </c>
      <c r="W17" s="326">
        <v>31</v>
      </c>
      <c r="X17" s="326">
        <v>31</v>
      </c>
      <c r="Y17" s="326">
        <v>31</v>
      </c>
      <c r="Z17" s="326">
        <v>36</v>
      </c>
      <c r="AA17" s="326">
        <v>35</v>
      </c>
      <c r="AB17" s="326">
        <v>37</v>
      </c>
      <c r="AC17" s="326">
        <v>37</v>
      </c>
      <c r="AD17" s="326">
        <v>38</v>
      </c>
      <c r="AE17" s="326">
        <v>40</v>
      </c>
      <c r="AF17" s="326">
        <v>40</v>
      </c>
      <c r="AG17" s="326">
        <v>39</v>
      </c>
      <c r="AH17" s="326">
        <v>37</v>
      </c>
      <c r="AI17" s="326">
        <v>37</v>
      </c>
      <c r="AJ17" s="326">
        <v>36</v>
      </c>
      <c r="AK17" s="326">
        <v>37</v>
      </c>
    </row>
    <row r="18" spans="1:37" ht="33">
      <c r="A18" s="324" t="s">
        <v>31</v>
      </c>
      <c r="B18" s="327" t="s">
        <v>32</v>
      </c>
      <c r="C18" s="325">
        <f t="shared" si="0"/>
        <v>17.323529411764707</v>
      </c>
      <c r="D18" s="326">
        <v>17</v>
      </c>
      <c r="E18" s="326">
        <v>18</v>
      </c>
      <c r="F18" s="326">
        <v>18</v>
      </c>
      <c r="G18" s="326">
        <v>18</v>
      </c>
      <c r="H18" s="326">
        <v>18</v>
      </c>
      <c r="I18" s="326">
        <v>18</v>
      </c>
      <c r="J18" s="326">
        <v>18</v>
      </c>
      <c r="K18" s="326">
        <v>17</v>
      </c>
      <c r="L18" s="326">
        <v>18</v>
      </c>
      <c r="M18" s="326">
        <v>18</v>
      </c>
      <c r="N18" s="326">
        <v>20</v>
      </c>
      <c r="O18" s="326">
        <v>20</v>
      </c>
      <c r="P18" s="326">
        <v>20</v>
      </c>
      <c r="Q18" s="326">
        <v>20</v>
      </c>
      <c r="R18" s="326">
        <v>20</v>
      </c>
      <c r="S18" s="326">
        <v>19</v>
      </c>
      <c r="T18" s="326">
        <v>18</v>
      </c>
      <c r="U18" s="326">
        <v>18</v>
      </c>
      <c r="V18" s="326">
        <v>18</v>
      </c>
      <c r="W18" s="326">
        <v>18</v>
      </c>
      <c r="X18" s="326">
        <v>18</v>
      </c>
      <c r="Y18" s="326">
        <v>16</v>
      </c>
      <c r="Z18" s="326">
        <v>11</v>
      </c>
      <c r="AA18" s="326">
        <v>10</v>
      </c>
      <c r="AB18" s="326">
        <v>14</v>
      </c>
      <c r="AC18" s="326">
        <v>15</v>
      </c>
      <c r="AD18" s="326">
        <v>15</v>
      </c>
      <c r="AE18" s="326">
        <v>15</v>
      </c>
      <c r="AF18" s="326">
        <v>16</v>
      </c>
      <c r="AG18" s="326">
        <v>17</v>
      </c>
      <c r="AH18" s="326">
        <v>17</v>
      </c>
      <c r="AI18" s="326">
        <v>17</v>
      </c>
      <c r="AJ18" s="326">
        <v>19</v>
      </c>
      <c r="AK18" s="326">
        <v>20</v>
      </c>
    </row>
    <row r="19" spans="1:37" ht="33">
      <c r="A19" s="324" t="s">
        <v>33</v>
      </c>
      <c r="B19" s="327" t="s">
        <v>34</v>
      </c>
      <c r="C19" s="325">
        <f t="shared" si="0"/>
        <v>14.058823529411764</v>
      </c>
      <c r="D19" s="326">
        <v>15</v>
      </c>
      <c r="E19" s="326">
        <v>15</v>
      </c>
      <c r="F19" s="326">
        <v>15</v>
      </c>
      <c r="G19" s="326">
        <v>14</v>
      </c>
      <c r="H19" s="326">
        <v>14</v>
      </c>
      <c r="I19" s="326">
        <v>13</v>
      </c>
      <c r="J19" s="326">
        <v>13</v>
      </c>
      <c r="K19" s="326">
        <v>13</v>
      </c>
      <c r="L19" s="326">
        <v>13</v>
      </c>
      <c r="M19" s="326">
        <v>13</v>
      </c>
      <c r="N19" s="326">
        <v>15</v>
      </c>
      <c r="O19" s="326">
        <v>15</v>
      </c>
      <c r="P19" s="326">
        <v>15</v>
      </c>
      <c r="Q19" s="326">
        <v>15</v>
      </c>
      <c r="R19" s="326">
        <v>15</v>
      </c>
      <c r="S19" s="326">
        <v>14</v>
      </c>
      <c r="T19" s="326">
        <v>14</v>
      </c>
      <c r="U19" s="326">
        <v>14</v>
      </c>
      <c r="V19" s="326">
        <v>14</v>
      </c>
      <c r="W19" s="326">
        <v>15</v>
      </c>
      <c r="X19" s="326">
        <v>15</v>
      </c>
      <c r="Y19" s="326">
        <v>15</v>
      </c>
      <c r="Z19" s="326">
        <v>11</v>
      </c>
      <c r="AA19" s="326">
        <v>12</v>
      </c>
      <c r="AB19" s="326">
        <v>12</v>
      </c>
      <c r="AC19" s="326">
        <v>12</v>
      </c>
      <c r="AD19" s="326">
        <v>13</v>
      </c>
      <c r="AE19" s="326">
        <v>14</v>
      </c>
      <c r="AF19" s="326">
        <v>15</v>
      </c>
      <c r="AG19" s="326">
        <v>15</v>
      </c>
      <c r="AH19" s="326">
        <v>15</v>
      </c>
      <c r="AI19" s="326">
        <v>15</v>
      </c>
      <c r="AJ19" s="326">
        <v>15</v>
      </c>
      <c r="AK19" s="326">
        <v>15</v>
      </c>
    </row>
    <row r="20" spans="1:37" ht="33">
      <c r="A20" s="324" t="s">
        <v>35</v>
      </c>
      <c r="B20" s="327" t="s">
        <v>36</v>
      </c>
      <c r="C20" s="325">
        <f t="shared" si="0"/>
        <v>40.529411764705884</v>
      </c>
      <c r="D20" s="326">
        <v>37</v>
      </c>
      <c r="E20" s="326">
        <v>38</v>
      </c>
      <c r="F20" s="326">
        <v>38</v>
      </c>
      <c r="G20" s="326">
        <v>38</v>
      </c>
      <c r="H20" s="326">
        <v>35</v>
      </c>
      <c r="I20" s="326">
        <v>36</v>
      </c>
      <c r="J20" s="326">
        <v>35</v>
      </c>
      <c r="K20" s="326">
        <v>34</v>
      </c>
      <c r="L20" s="326">
        <v>34</v>
      </c>
      <c r="M20" s="326">
        <v>33</v>
      </c>
      <c r="N20" s="326">
        <v>44</v>
      </c>
      <c r="O20" s="326">
        <v>45</v>
      </c>
      <c r="P20" s="326">
        <v>42</v>
      </c>
      <c r="Q20" s="326">
        <v>41</v>
      </c>
      <c r="R20" s="326">
        <v>42</v>
      </c>
      <c r="S20" s="326">
        <v>42</v>
      </c>
      <c r="T20" s="326">
        <v>42</v>
      </c>
      <c r="U20" s="326">
        <v>39</v>
      </c>
      <c r="V20" s="326">
        <v>40</v>
      </c>
      <c r="W20" s="326">
        <v>40</v>
      </c>
      <c r="X20" s="326">
        <v>37</v>
      </c>
      <c r="Y20" s="326">
        <v>37</v>
      </c>
      <c r="Z20" s="326">
        <v>42</v>
      </c>
      <c r="AA20" s="326">
        <v>42</v>
      </c>
      <c r="AB20" s="326">
        <v>42</v>
      </c>
      <c r="AC20" s="326">
        <v>42</v>
      </c>
      <c r="AD20" s="326">
        <v>43</v>
      </c>
      <c r="AE20" s="326">
        <v>43</v>
      </c>
      <c r="AF20" s="326">
        <v>46</v>
      </c>
      <c r="AG20" s="326">
        <v>47</v>
      </c>
      <c r="AH20" s="326">
        <v>46</v>
      </c>
      <c r="AI20" s="326">
        <v>46</v>
      </c>
      <c r="AJ20" s="326">
        <v>46</v>
      </c>
      <c r="AK20" s="326">
        <v>44</v>
      </c>
    </row>
    <row r="21" spans="1:37" ht="33">
      <c r="A21" s="324" t="s">
        <v>37</v>
      </c>
      <c r="B21" s="327" t="s">
        <v>38</v>
      </c>
      <c r="C21" s="325">
        <f t="shared" si="0"/>
        <v>9.264705882352942</v>
      </c>
      <c r="D21" s="326">
        <v>9</v>
      </c>
      <c r="E21" s="326">
        <v>8</v>
      </c>
      <c r="F21" s="326">
        <v>8</v>
      </c>
      <c r="G21" s="326">
        <v>8</v>
      </c>
      <c r="H21" s="326">
        <v>8</v>
      </c>
      <c r="I21" s="326">
        <v>8</v>
      </c>
      <c r="J21" s="326">
        <v>8</v>
      </c>
      <c r="K21" s="326">
        <v>8</v>
      </c>
      <c r="L21" s="326">
        <v>8</v>
      </c>
      <c r="M21" s="326">
        <v>8</v>
      </c>
      <c r="N21" s="326">
        <v>10</v>
      </c>
      <c r="O21" s="326">
        <v>9</v>
      </c>
      <c r="P21" s="326">
        <v>9</v>
      </c>
      <c r="Q21" s="326">
        <v>10</v>
      </c>
      <c r="R21" s="326">
        <v>10</v>
      </c>
      <c r="S21" s="326">
        <v>10</v>
      </c>
      <c r="T21" s="326">
        <v>10</v>
      </c>
      <c r="U21" s="326">
        <v>10</v>
      </c>
      <c r="V21" s="326">
        <v>9</v>
      </c>
      <c r="W21" s="326">
        <v>9</v>
      </c>
      <c r="X21" s="326">
        <v>9</v>
      </c>
      <c r="Y21" s="326">
        <v>9</v>
      </c>
      <c r="Z21" s="326">
        <v>10</v>
      </c>
      <c r="AA21" s="326">
        <v>10</v>
      </c>
      <c r="AB21" s="326">
        <v>10</v>
      </c>
      <c r="AC21" s="326">
        <v>10</v>
      </c>
      <c r="AD21" s="326">
        <v>10</v>
      </c>
      <c r="AE21" s="326">
        <v>10</v>
      </c>
      <c r="AF21" s="326">
        <v>10</v>
      </c>
      <c r="AG21" s="326">
        <v>10</v>
      </c>
      <c r="AH21" s="326">
        <v>10</v>
      </c>
      <c r="AI21" s="326">
        <v>10</v>
      </c>
      <c r="AJ21" s="326">
        <v>10</v>
      </c>
      <c r="AK21" s="326">
        <v>10</v>
      </c>
    </row>
    <row r="22" spans="1:37" ht="33">
      <c r="A22" s="324" t="s">
        <v>39</v>
      </c>
      <c r="B22" s="327" t="s">
        <v>40</v>
      </c>
      <c r="C22" s="325">
        <f t="shared" si="0"/>
        <v>39.029411764705884</v>
      </c>
      <c r="D22" s="326">
        <v>38</v>
      </c>
      <c r="E22" s="326">
        <v>37</v>
      </c>
      <c r="F22" s="326">
        <v>33</v>
      </c>
      <c r="G22" s="326">
        <v>33</v>
      </c>
      <c r="H22" s="326">
        <v>33</v>
      </c>
      <c r="I22" s="326">
        <v>33</v>
      </c>
      <c r="J22" s="326">
        <v>30</v>
      </c>
      <c r="K22" s="326">
        <v>30</v>
      </c>
      <c r="L22" s="326">
        <v>30</v>
      </c>
      <c r="M22" s="326">
        <v>30</v>
      </c>
      <c r="N22" s="326">
        <v>44</v>
      </c>
      <c r="O22" s="326">
        <v>42</v>
      </c>
      <c r="P22" s="326">
        <v>40</v>
      </c>
      <c r="Q22" s="326">
        <v>39</v>
      </c>
      <c r="R22" s="326">
        <v>41</v>
      </c>
      <c r="S22" s="326">
        <v>39</v>
      </c>
      <c r="T22" s="326">
        <v>40</v>
      </c>
      <c r="U22" s="326">
        <v>41</v>
      </c>
      <c r="V22" s="326">
        <v>39</v>
      </c>
      <c r="W22" s="326">
        <v>40</v>
      </c>
      <c r="X22" s="326">
        <v>39</v>
      </c>
      <c r="Y22" s="326">
        <v>38</v>
      </c>
      <c r="Z22" s="326">
        <v>35</v>
      </c>
      <c r="AA22" s="326">
        <v>35</v>
      </c>
      <c r="AB22" s="326">
        <v>41</v>
      </c>
      <c r="AC22" s="326">
        <v>42</v>
      </c>
      <c r="AD22" s="326">
        <v>42</v>
      </c>
      <c r="AE22" s="326">
        <v>46</v>
      </c>
      <c r="AF22" s="326">
        <v>46</v>
      </c>
      <c r="AG22" s="326">
        <v>46</v>
      </c>
      <c r="AH22" s="326">
        <v>46</v>
      </c>
      <c r="AI22" s="326">
        <v>47</v>
      </c>
      <c r="AJ22" s="326">
        <v>46</v>
      </c>
      <c r="AK22" s="326">
        <v>46</v>
      </c>
    </row>
    <row r="23" spans="1:37" ht="33">
      <c r="A23" s="324" t="s">
        <v>41</v>
      </c>
      <c r="B23" s="327" t="s">
        <v>42</v>
      </c>
      <c r="C23" s="325">
        <f t="shared" si="0"/>
        <v>22.529411764705884</v>
      </c>
      <c r="D23" s="326">
        <v>21</v>
      </c>
      <c r="E23" s="326">
        <v>21</v>
      </c>
      <c r="F23" s="326">
        <v>21</v>
      </c>
      <c r="G23" s="326">
        <v>22</v>
      </c>
      <c r="H23" s="326">
        <v>22</v>
      </c>
      <c r="I23" s="326">
        <v>21</v>
      </c>
      <c r="J23" s="326">
        <v>21</v>
      </c>
      <c r="K23" s="326">
        <v>20</v>
      </c>
      <c r="L23" s="326">
        <v>20</v>
      </c>
      <c r="M23" s="326">
        <v>20</v>
      </c>
      <c r="N23" s="326">
        <v>26</v>
      </c>
      <c r="O23" s="326">
        <v>24</v>
      </c>
      <c r="P23" s="326">
        <v>23</v>
      </c>
      <c r="Q23" s="326">
        <v>23</v>
      </c>
      <c r="R23" s="326">
        <v>22</v>
      </c>
      <c r="S23" s="326">
        <v>21</v>
      </c>
      <c r="T23" s="326">
        <v>22</v>
      </c>
      <c r="U23" s="326">
        <v>22</v>
      </c>
      <c r="V23" s="326">
        <v>21</v>
      </c>
      <c r="W23" s="326">
        <v>22</v>
      </c>
      <c r="X23" s="326">
        <v>22</v>
      </c>
      <c r="Y23" s="326">
        <v>21</v>
      </c>
      <c r="Z23" s="326">
        <v>22</v>
      </c>
      <c r="AA23" s="326">
        <v>22</v>
      </c>
      <c r="AB23" s="326">
        <v>23</v>
      </c>
      <c r="AC23" s="326">
        <v>23</v>
      </c>
      <c r="AD23" s="326">
        <v>23</v>
      </c>
      <c r="AE23" s="326">
        <v>24</v>
      </c>
      <c r="AF23" s="326">
        <v>24</v>
      </c>
      <c r="AG23" s="326">
        <v>25</v>
      </c>
      <c r="AH23" s="326">
        <v>25</v>
      </c>
      <c r="AI23" s="326">
        <v>26</v>
      </c>
      <c r="AJ23" s="326">
        <v>25</v>
      </c>
      <c r="AK23" s="326">
        <v>26</v>
      </c>
    </row>
    <row r="24" spans="1:37" ht="33">
      <c r="A24" s="324" t="s">
        <v>43</v>
      </c>
      <c r="B24" s="327" t="s">
        <v>44</v>
      </c>
      <c r="C24" s="325">
        <f t="shared" si="0"/>
        <v>42.411764705882355</v>
      </c>
      <c r="D24" s="326">
        <v>41</v>
      </c>
      <c r="E24" s="326">
        <v>41</v>
      </c>
      <c r="F24" s="326">
        <v>44</v>
      </c>
      <c r="G24" s="326">
        <v>45</v>
      </c>
      <c r="H24" s="326">
        <v>43</v>
      </c>
      <c r="I24" s="326">
        <v>42</v>
      </c>
      <c r="J24" s="326">
        <v>44</v>
      </c>
      <c r="K24" s="326">
        <v>44</v>
      </c>
      <c r="L24" s="326">
        <v>43</v>
      </c>
      <c r="M24" s="326">
        <v>44</v>
      </c>
      <c r="N24" s="326">
        <v>38</v>
      </c>
      <c r="O24" s="326">
        <v>39</v>
      </c>
      <c r="P24" s="326">
        <v>40</v>
      </c>
      <c r="Q24" s="326">
        <v>39</v>
      </c>
      <c r="R24" s="326">
        <v>39</v>
      </c>
      <c r="S24" s="326">
        <v>38</v>
      </c>
      <c r="T24" s="326">
        <v>38</v>
      </c>
      <c r="U24" s="326">
        <v>38</v>
      </c>
      <c r="V24" s="326">
        <v>40</v>
      </c>
      <c r="W24" s="326">
        <v>39</v>
      </c>
      <c r="X24" s="326">
        <v>40</v>
      </c>
      <c r="Y24" s="326">
        <v>40</v>
      </c>
      <c r="Z24" s="326">
        <v>45</v>
      </c>
      <c r="AA24" s="326">
        <v>45</v>
      </c>
      <c r="AB24" s="326">
        <v>49</v>
      </c>
      <c r="AC24" s="326">
        <v>49</v>
      </c>
      <c r="AD24" s="326">
        <v>49</v>
      </c>
      <c r="AE24" s="326">
        <v>50</v>
      </c>
      <c r="AF24" s="326">
        <v>50</v>
      </c>
      <c r="AG24" s="326">
        <v>45</v>
      </c>
      <c r="AH24" s="326">
        <v>41</v>
      </c>
      <c r="AI24" s="326">
        <v>41</v>
      </c>
      <c r="AJ24" s="326">
        <v>40</v>
      </c>
      <c r="AK24" s="326">
        <v>39</v>
      </c>
    </row>
    <row r="25" spans="1:37" ht="33">
      <c r="A25" s="324" t="s">
        <v>45</v>
      </c>
      <c r="B25" s="327" t="s">
        <v>46</v>
      </c>
      <c r="C25" s="325">
        <f t="shared" si="0"/>
        <v>29.882352941176471</v>
      </c>
      <c r="D25" s="326">
        <v>28</v>
      </c>
      <c r="E25" s="326">
        <v>27</v>
      </c>
      <c r="F25" s="326">
        <v>27</v>
      </c>
      <c r="G25" s="326">
        <v>26</v>
      </c>
      <c r="H25" s="326">
        <v>26</v>
      </c>
      <c r="I25" s="326">
        <v>27</v>
      </c>
      <c r="J25" s="326">
        <v>27</v>
      </c>
      <c r="K25" s="326">
        <v>27</v>
      </c>
      <c r="L25" s="326">
        <v>28</v>
      </c>
      <c r="M25" s="326">
        <v>27</v>
      </c>
      <c r="N25" s="326">
        <v>32</v>
      </c>
      <c r="O25" s="326">
        <v>33</v>
      </c>
      <c r="P25" s="326">
        <v>33</v>
      </c>
      <c r="Q25" s="326">
        <v>32</v>
      </c>
      <c r="R25" s="326">
        <v>32</v>
      </c>
      <c r="S25" s="326">
        <v>31</v>
      </c>
      <c r="T25" s="326">
        <v>32</v>
      </c>
      <c r="U25" s="326">
        <v>31</v>
      </c>
      <c r="V25" s="326">
        <v>31</v>
      </c>
      <c r="W25" s="326">
        <v>31</v>
      </c>
      <c r="X25" s="326">
        <v>30</v>
      </c>
      <c r="Y25" s="326">
        <v>29</v>
      </c>
      <c r="Z25" s="326">
        <v>30</v>
      </c>
      <c r="AA25" s="326">
        <v>30</v>
      </c>
      <c r="AB25" s="326">
        <v>30</v>
      </c>
      <c r="AC25" s="326">
        <v>30</v>
      </c>
      <c r="AD25" s="326">
        <v>30</v>
      </c>
      <c r="AE25" s="326">
        <v>30</v>
      </c>
      <c r="AF25" s="326">
        <v>31</v>
      </c>
      <c r="AG25" s="326">
        <v>31</v>
      </c>
      <c r="AH25" s="326">
        <v>31</v>
      </c>
      <c r="AI25" s="326">
        <v>32</v>
      </c>
      <c r="AJ25" s="326">
        <v>32</v>
      </c>
      <c r="AK25" s="326">
        <v>32</v>
      </c>
    </row>
    <row r="26" spans="1:37" ht="33">
      <c r="A26" s="324" t="s">
        <v>47</v>
      </c>
      <c r="B26" s="327" t="s">
        <v>48</v>
      </c>
      <c r="C26" s="325">
        <f t="shared" si="0"/>
        <v>25.588235294117649</v>
      </c>
      <c r="D26" s="326">
        <v>23</v>
      </c>
      <c r="E26" s="326">
        <v>23</v>
      </c>
      <c r="F26" s="326">
        <v>23</v>
      </c>
      <c r="G26" s="326">
        <v>24</v>
      </c>
      <c r="H26" s="326">
        <v>25</v>
      </c>
      <c r="I26" s="326">
        <v>25</v>
      </c>
      <c r="J26" s="326">
        <v>24</v>
      </c>
      <c r="K26" s="326">
        <v>20</v>
      </c>
      <c r="L26" s="326">
        <v>20</v>
      </c>
      <c r="M26" s="326">
        <v>21</v>
      </c>
      <c r="N26" s="326">
        <v>29</v>
      </c>
      <c r="O26" s="326">
        <v>29</v>
      </c>
      <c r="P26" s="326">
        <v>29</v>
      </c>
      <c r="Q26" s="326">
        <v>27</v>
      </c>
      <c r="R26" s="326">
        <v>27</v>
      </c>
      <c r="S26" s="326">
        <v>25</v>
      </c>
      <c r="T26" s="326">
        <v>25</v>
      </c>
      <c r="U26" s="326">
        <v>25</v>
      </c>
      <c r="V26" s="326">
        <v>24</v>
      </c>
      <c r="W26" s="326">
        <v>23</v>
      </c>
      <c r="X26" s="326">
        <v>23</v>
      </c>
      <c r="Y26" s="326">
        <v>23</v>
      </c>
      <c r="Z26" s="326">
        <v>27</v>
      </c>
      <c r="AA26" s="326">
        <v>27</v>
      </c>
      <c r="AB26" s="326">
        <v>29</v>
      </c>
      <c r="AC26" s="326">
        <v>29</v>
      </c>
      <c r="AD26" s="326">
        <v>26</v>
      </c>
      <c r="AE26" s="326">
        <v>28</v>
      </c>
      <c r="AF26" s="326">
        <v>28</v>
      </c>
      <c r="AG26" s="326">
        <v>28</v>
      </c>
      <c r="AH26" s="326">
        <v>27</v>
      </c>
      <c r="AI26" s="326">
        <v>28</v>
      </c>
      <c r="AJ26" s="326">
        <v>28</v>
      </c>
      <c r="AK26" s="326">
        <v>28</v>
      </c>
    </row>
    <row r="27" spans="1:37" ht="33">
      <c r="A27" s="324" t="s">
        <v>49</v>
      </c>
      <c r="B27" s="327" t="s">
        <v>50</v>
      </c>
      <c r="C27" s="325">
        <f t="shared" si="0"/>
        <v>47.411764705882355</v>
      </c>
      <c r="D27" s="326">
        <v>47</v>
      </c>
      <c r="E27" s="326">
        <v>47</v>
      </c>
      <c r="F27" s="326">
        <v>46</v>
      </c>
      <c r="G27" s="326">
        <v>44</v>
      </c>
      <c r="H27" s="326">
        <v>45</v>
      </c>
      <c r="I27" s="326">
        <v>46</v>
      </c>
      <c r="J27" s="326">
        <v>46</v>
      </c>
      <c r="K27" s="326">
        <v>45</v>
      </c>
      <c r="L27" s="326">
        <v>47</v>
      </c>
      <c r="M27" s="326">
        <v>47</v>
      </c>
      <c r="N27" s="326">
        <v>51</v>
      </c>
      <c r="O27" s="326">
        <v>51</v>
      </c>
      <c r="P27" s="326">
        <v>51</v>
      </c>
      <c r="Q27" s="326">
        <v>49</v>
      </c>
      <c r="R27" s="326">
        <v>51</v>
      </c>
      <c r="S27" s="326">
        <v>50</v>
      </c>
      <c r="T27" s="326">
        <v>48</v>
      </c>
      <c r="U27" s="326">
        <v>46</v>
      </c>
      <c r="V27" s="326">
        <v>47</v>
      </c>
      <c r="W27" s="326">
        <v>46</v>
      </c>
      <c r="X27" s="326">
        <v>46</v>
      </c>
      <c r="Y27" s="326">
        <v>46</v>
      </c>
      <c r="Z27" s="326">
        <v>43</v>
      </c>
      <c r="AA27" s="326">
        <v>42</v>
      </c>
      <c r="AB27" s="326">
        <v>43</v>
      </c>
      <c r="AC27" s="326">
        <v>44</v>
      </c>
      <c r="AD27" s="326">
        <v>44</v>
      </c>
      <c r="AE27" s="326">
        <v>47</v>
      </c>
      <c r="AF27" s="326">
        <v>48</v>
      </c>
      <c r="AG27" s="326">
        <v>50</v>
      </c>
      <c r="AH27" s="326">
        <v>53</v>
      </c>
      <c r="AI27" s="326">
        <v>53</v>
      </c>
      <c r="AJ27" s="326">
        <v>51</v>
      </c>
      <c r="AK27" s="326">
        <v>52</v>
      </c>
    </row>
    <row r="28" spans="1:37" ht="33">
      <c r="A28" s="328" t="s">
        <v>51</v>
      </c>
      <c r="B28" s="329" t="s">
        <v>52</v>
      </c>
      <c r="C28" s="330">
        <f>SUM(D28:M28,X28:Y28)/12</f>
        <v>11.333333333333334</v>
      </c>
      <c r="D28" s="331">
        <v>11</v>
      </c>
      <c r="E28" s="331">
        <v>11</v>
      </c>
      <c r="F28" s="331">
        <v>11</v>
      </c>
      <c r="G28" s="331">
        <v>12</v>
      </c>
      <c r="H28" s="331">
        <v>13</v>
      </c>
      <c r="I28" s="331">
        <v>14</v>
      </c>
      <c r="J28" s="331">
        <v>13</v>
      </c>
      <c r="K28" s="331">
        <v>13</v>
      </c>
      <c r="L28" s="331">
        <v>13</v>
      </c>
      <c r="M28" s="331">
        <v>13</v>
      </c>
      <c r="N28" s="331">
        <v>0</v>
      </c>
      <c r="O28" s="331">
        <v>0</v>
      </c>
      <c r="P28" s="331">
        <v>0</v>
      </c>
      <c r="Q28" s="331">
        <v>0</v>
      </c>
      <c r="R28" s="331">
        <v>0</v>
      </c>
      <c r="S28" s="331">
        <v>0</v>
      </c>
      <c r="T28" s="331">
        <v>0</v>
      </c>
      <c r="U28" s="331">
        <v>0</v>
      </c>
      <c r="V28" s="331">
        <v>0</v>
      </c>
      <c r="W28" s="331">
        <v>0</v>
      </c>
      <c r="X28" s="331">
        <v>6</v>
      </c>
      <c r="Y28" s="331">
        <v>6</v>
      </c>
      <c r="Z28" s="331">
        <v>0</v>
      </c>
      <c r="AA28" s="331">
        <v>0</v>
      </c>
      <c r="AB28" s="331">
        <v>0</v>
      </c>
      <c r="AC28" s="331">
        <v>0</v>
      </c>
      <c r="AD28" s="331">
        <v>0</v>
      </c>
      <c r="AE28" s="331">
        <v>0</v>
      </c>
      <c r="AF28" s="331">
        <v>0</v>
      </c>
      <c r="AG28" s="331">
        <v>0</v>
      </c>
      <c r="AH28" s="331">
        <v>0</v>
      </c>
      <c r="AI28" s="331">
        <v>0</v>
      </c>
      <c r="AJ28" s="331">
        <v>0</v>
      </c>
      <c r="AK28" s="331">
        <v>0</v>
      </c>
    </row>
    <row r="29" spans="1:37" ht="33">
      <c r="A29" s="324" t="s">
        <v>53</v>
      </c>
      <c r="B29" s="327" t="s">
        <v>54</v>
      </c>
      <c r="C29" s="325">
        <f t="shared" si="0"/>
        <v>46.882352941176471</v>
      </c>
      <c r="D29" s="326">
        <v>39</v>
      </c>
      <c r="E29" s="326">
        <v>39</v>
      </c>
      <c r="F29" s="326">
        <v>39</v>
      </c>
      <c r="G29" s="326">
        <v>39</v>
      </c>
      <c r="H29" s="326">
        <v>38</v>
      </c>
      <c r="I29" s="326">
        <v>39</v>
      </c>
      <c r="J29" s="326">
        <v>39</v>
      </c>
      <c r="K29" s="326">
        <v>39</v>
      </c>
      <c r="L29" s="326">
        <v>40</v>
      </c>
      <c r="M29" s="326">
        <v>40</v>
      </c>
      <c r="N29" s="326">
        <v>54</v>
      </c>
      <c r="O29" s="326">
        <v>52</v>
      </c>
      <c r="P29" s="326">
        <v>51</v>
      </c>
      <c r="Q29" s="326">
        <v>49</v>
      </c>
      <c r="R29" s="326">
        <v>51</v>
      </c>
      <c r="S29" s="326">
        <v>52</v>
      </c>
      <c r="T29" s="326">
        <v>49</v>
      </c>
      <c r="U29" s="326">
        <v>47</v>
      </c>
      <c r="V29" s="326">
        <v>46</v>
      </c>
      <c r="W29" s="326">
        <v>45</v>
      </c>
      <c r="X29" s="326">
        <v>43</v>
      </c>
      <c r="Y29" s="326">
        <v>42</v>
      </c>
      <c r="Z29" s="326">
        <v>38</v>
      </c>
      <c r="AA29" s="326">
        <v>43</v>
      </c>
      <c r="AB29" s="326">
        <v>50</v>
      </c>
      <c r="AC29" s="326">
        <v>51</v>
      </c>
      <c r="AD29" s="326">
        <v>52</v>
      </c>
      <c r="AE29" s="326">
        <v>51</v>
      </c>
      <c r="AF29" s="326">
        <v>56</v>
      </c>
      <c r="AG29" s="326">
        <v>56</v>
      </c>
      <c r="AH29" s="326">
        <v>56</v>
      </c>
      <c r="AI29" s="326">
        <v>56</v>
      </c>
      <c r="AJ29" s="326">
        <v>57</v>
      </c>
      <c r="AK29" s="326">
        <v>56</v>
      </c>
    </row>
    <row r="30" spans="1:37" ht="33">
      <c r="A30" s="328" t="s">
        <v>55</v>
      </c>
      <c r="B30" s="329" t="s">
        <v>56</v>
      </c>
      <c r="C30" s="330">
        <f>SUM(K30:M30)/3</f>
        <v>8.6666666666666661</v>
      </c>
      <c r="D30" s="331">
        <v>0</v>
      </c>
      <c r="E30" s="331">
        <v>0</v>
      </c>
      <c r="F30" s="331">
        <v>0</v>
      </c>
      <c r="G30" s="331">
        <v>0</v>
      </c>
      <c r="H30" s="331">
        <v>0</v>
      </c>
      <c r="I30" s="331">
        <v>0</v>
      </c>
      <c r="J30" s="331">
        <v>0</v>
      </c>
      <c r="K30" s="331">
        <v>5</v>
      </c>
      <c r="L30" s="331">
        <v>10</v>
      </c>
      <c r="M30" s="331">
        <v>11</v>
      </c>
      <c r="N30" s="331">
        <v>0</v>
      </c>
      <c r="O30" s="331">
        <v>0</v>
      </c>
      <c r="P30" s="331">
        <v>0</v>
      </c>
      <c r="Q30" s="331">
        <v>0</v>
      </c>
      <c r="R30" s="331">
        <v>0</v>
      </c>
      <c r="S30" s="331">
        <v>0</v>
      </c>
      <c r="T30" s="331">
        <v>0</v>
      </c>
      <c r="U30" s="331">
        <v>0</v>
      </c>
      <c r="V30" s="331">
        <v>0</v>
      </c>
      <c r="W30" s="331">
        <v>0</v>
      </c>
      <c r="X30" s="331">
        <v>0</v>
      </c>
      <c r="Y30" s="331">
        <v>0</v>
      </c>
      <c r="Z30" s="331">
        <v>0</v>
      </c>
      <c r="AA30" s="331">
        <v>0</v>
      </c>
      <c r="AB30" s="331">
        <v>0</v>
      </c>
      <c r="AC30" s="331">
        <v>0</v>
      </c>
      <c r="AD30" s="331">
        <v>0</v>
      </c>
      <c r="AE30" s="331">
        <v>0</v>
      </c>
      <c r="AF30" s="331">
        <v>0</v>
      </c>
      <c r="AG30" s="331">
        <v>0</v>
      </c>
      <c r="AH30" s="331">
        <v>0</v>
      </c>
      <c r="AI30" s="331">
        <v>0</v>
      </c>
      <c r="AJ30" s="331">
        <v>0</v>
      </c>
      <c r="AK30" s="331">
        <v>0</v>
      </c>
    </row>
    <row r="31" spans="1:37" ht="33">
      <c r="A31" s="324" t="s">
        <v>57</v>
      </c>
      <c r="B31" s="327" t="s">
        <v>58</v>
      </c>
      <c r="C31" s="325">
        <f t="shared" si="0"/>
        <v>32.794117647058826</v>
      </c>
      <c r="D31" s="326">
        <v>31</v>
      </c>
      <c r="E31" s="326">
        <v>30</v>
      </c>
      <c r="F31" s="326">
        <v>29</v>
      </c>
      <c r="G31" s="326">
        <v>28</v>
      </c>
      <c r="H31" s="326">
        <v>29</v>
      </c>
      <c r="I31" s="326">
        <v>31</v>
      </c>
      <c r="J31" s="326">
        <v>30</v>
      </c>
      <c r="K31" s="326">
        <v>29</v>
      </c>
      <c r="L31" s="326">
        <v>29</v>
      </c>
      <c r="M31" s="326">
        <v>29</v>
      </c>
      <c r="N31" s="326">
        <v>34</v>
      </c>
      <c r="O31" s="326">
        <v>34</v>
      </c>
      <c r="P31" s="326">
        <v>34</v>
      </c>
      <c r="Q31" s="326">
        <v>34</v>
      </c>
      <c r="R31" s="326">
        <v>35</v>
      </c>
      <c r="S31" s="326">
        <v>36</v>
      </c>
      <c r="T31" s="326">
        <v>36</v>
      </c>
      <c r="U31" s="326">
        <v>35</v>
      </c>
      <c r="V31" s="326">
        <v>35</v>
      </c>
      <c r="W31" s="326">
        <v>33</v>
      </c>
      <c r="X31" s="326">
        <v>33</v>
      </c>
      <c r="Y31" s="326">
        <v>31</v>
      </c>
      <c r="Z31" s="326">
        <v>31</v>
      </c>
      <c r="AA31" s="326">
        <v>32</v>
      </c>
      <c r="AB31" s="326">
        <v>31</v>
      </c>
      <c r="AC31" s="326">
        <v>35</v>
      </c>
      <c r="AD31" s="326">
        <v>35</v>
      </c>
      <c r="AE31" s="326">
        <v>38</v>
      </c>
      <c r="AF31" s="326">
        <v>37</v>
      </c>
      <c r="AG31" s="326">
        <v>35</v>
      </c>
      <c r="AH31" s="326">
        <v>35</v>
      </c>
      <c r="AI31" s="326">
        <v>34</v>
      </c>
      <c r="AJ31" s="326">
        <v>34</v>
      </c>
      <c r="AK31" s="326">
        <v>33</v>
      </c>
    </row>
    <row r="32" spans="1:37" ht="33">
      <c r="A32" s="324" t="s">
        <v>59</v>
      </c>
      <c r="B32" s="327" t="s">
        <v>60</v>
      </c>
      <c r="C32" s="325">
        <f t="shared" si="0"/>
        <v>41.352941176470587</v>
      </c>
      <c r="D32" s="326">
        <v>40</v>
      </c>
      <c r="E32" s="326">
        <v>41</v>
      </c>
      <c r="F32" s="326">
        <v>41</v>
      </c>
      <c r="G32" s="326">
        <v>41</v>
      </c>
      <c r="H32" s="326">
        <v>41</v>
      </c>
      <c r="I32" s="326">
        <v>40</v>
      </c>
      <c r="J32" s="326">
        <v>40</v>
      </c>
      <c r="K32" s="326">
        <v>40</v>
      </c>
      <c r="L32" s="326">
        <v>43</v>
      </c>
      <c r="M32" s="326">
        <v>44</v>
      </c>
      <c r="N32" s="326">
        <v>41</v>
      </c>
      <c r="O32" s="326">
        <v>41</v>
      </c>
      <c r="P32" s="326">
        <v>41</v>
      </c>
      <c r="Q32" s="326">
        <v>41</v>
      </c>
      <c r="R32" s="326">
        <v>42</v>
      </c>
      <c r="S32" s="326">
        <v>43</v>
      </c>
      <c r="T32" s="326">
        <v>41</v>
      </c>
      <c r="U32" s="326">
        <v>40</v>
      </c>
      <c r="V32" s="326">
        <v>41</v>
      </c>
      <c r="W32" s="326">
        <v>41</v>
      </c>
      <c r="X32" s="326">
        <v>42</v>
      </c>
      <c r="Y32" s="326">
        <v>42</v>
      </c>
      <c r="Z32" s="326">
        <v>38</v>
      </c>
      <c r="AA32" s="326">
        <v>38</v>
      </c>
      <c r="AB32" s="326">
        <v>39</v>
      </c>
      <c r="AC32" s="326">
        <v>42</v>
      </c>
      <c r="AD32" s="326">
        <v>43</v>
      </c>
      <c r="AE32" s="326">
        <v>45</v>
      </c>
      <c r="AF32" s="326">
        <v>44</v>
      </c>
      <c r="AG32" s="326">
        <v>44</v>
      </c>
      <c r="AH32" s="326">
        <v>43</v>
      </c>
      <c r="AI32" s="326">
        <v>41</v>
      </c>
      <c r="AJ32" s="326">
        <v>41</v>
      </c>
      <c r="AK32" s="326">
        <v>41</v>
      </c>
    </row>
    <row r="33" spans="1:37" ht="33">
      <c r="A33" s="324" t="s">
        <v>61</v>
      </c>
      <c r="B33" s="327" t="s">
        <v>62</v>
      </c>
      <c r="C33" s="325">
        <f t="shared" si="0"/>
        <v>26.911764705882351</v>
      </c>
      <c r="D33" s="326">
        <v>24</v>
      </c>
      <c r="E33" s="326">
        <v>25</v>
      </c>
      <c r="F33" s="326">
        <v>25</v>
      </c>
      <c r="G33" s="326">
        <v>26</v>
      </c>
      <c r="H33" s="326">
        <v>25</v>
      </c>
      <c r="I33" s="326">
        <v>26</v>
      </c>
      <c r="J33" s="326">
        <v>25</v>
      </c>
      <c r="K33" s="326">
        <v>25</v>
      </c>
      <c r="L33" s="326">
        <v>24</v>
      </c>
      <c r="M33" s="326">
        <v>24</v>
      </c>
      <c r="N33" s="326">
        <v>28</v>
      </c>
      <c r="O33" s="326">
        <v>28</v>
      </c>
      <c r="P33" s="326">
        <v>26</v>
      </c>
      <c r="Q33" s="326">
        <v>25</v>
      </c>
      <c r="R33" s="326">
        <v>26</v>
      </c>
      <c r="S33" s="326">
        <v>25</v>
      </c>
      <c r="T33" s="326">
        <v>26</v>
      </c>
      <c r="U33" s="326">
        <v>26</v>
      </c>
      <c r="V33" s="326">
        <v>23</v>
      </c>
      <c r="W33" s="326">
        <v>24</v>
      </c>
      <c r="X33" s="326">
        <v>23</v>
      </c>
      <c r="Y33" s="326">
        <v>23</v>
      </c>
      <c r="Z33" s="326">
        <v>28</v>
      </c>
      <c r="AA33" s="326">
        <v>28</v>
      </c>
      <c r="AB33" s="326">
        <v>31</v>
      </c>
      <c r="AC33" s="326">
        <v>31</v>
      </c>
      <c r="AD33" s="326">
        <v>30</v>
      </c>
      <c r="AE33" s="326">
        <v>31</v>
      </c>
      <c r="AF33" s="326">
        <v>32</v>
      </c>
      <c r="AG33" s="326">
        <v>32</v>
      </c>
      <c r="AH33" s="326">
        <v>32</v>
      </c>
      <c r="AI33" s="326">
        <v>30</v>
      </c>
      <c r="AJ33" s="326">
        <v>30</v>
      </c>
      <c r="AK33" s="326">
        <v>28</v>
      </c>
    </row>
    <row r="34" spans="1:37" ht="33">
      <c r="A34" s="324" t="s">
        <v>63</v>
      </c>
      <c r="B34" s="327" t="s">
        <v>64</v>
      </c>
      <c r="C34" s="325">
        <f t="shared" si="0"/>
        <v>29.941176470588236</v>
      </c>
      <c r="D34" s="326">
        <v>32</v>
      </c>
      <c r="E34" s="326">
        <v>31</v>
      </c>
      <c r="F34" s="326">
        <v>32</v>
      </c>
      <c r="G34" s="326">
        <v>33</v>
      </c>
      <c r="H34" s="326">
        <v>33</v>
      </c>
      <c r="I34" s="326">
        <v>33</v>
      </c>
      <c r="J34" s="326">
        <v>33</v>
      </c>
      <c r="K34" s="326">
        <v>32</v>
      </c>
      <c r="L34" s="326">
        <v>33</v>
      </c>
      <c r="M34" s="326">
        <v>33</v>
      </c>
      <c r="N34" s="326">
        <v>26</v>
      </c>
      <c r="O34" s="326">
        <v>28</v>
      </c>
      <c r="P34" s="326">
        <v>28</v>
      </c>
      <c r="Q34" s="326">
        <v>29</v>
      </c>
      <c r="R34" s="326">
        <v>30</v>
      </c>
      <c r="S34" s="326">
        <v>32</v>
      </c>
      <c r="T34" s="326">
        <v>31</v>
      </c>
      <c r="U34" s="326">
        <v>31</v>
      </c>
      <c r="V34" s="326">
        <v>31</v>
      </c>
      <c r="W34" s="326">
        <v>32</v>
      </c>
      <c r="X34" s="326">
        <v>32</v>
      </c>
      <c r="Y34" s="326">
        <v>32</v>
      </c>
      <c r="Z34" s="326">
        <v>27</v>
      </c>
      <c r="AA34" s="326">
        <v>27</v>
      </c>
      <c r="AB34" s="326">
        <v>27</v>
      </c>
      <c r="AC34" s="326">
        <v>28</v>
      </c>
      <c r="AD34" s="326">
        <v>28</v>
      </c>
      <c r="AE34" s="326">
        <v>28</v>
      </c>
      <c r="AF34" s="326">
        <v>28</v>
      </c>
      <c r="AG34" s="326">
        <v>28</v>
      </c>
      <c r="AH34" s="326">
        <v>28</v>
      </c>
      <c r="AI34" s="326">
        <v>28</v>
      </c>
      <c r="AJ34" s="326">
        <v>28</v>
      </c>
      <c r="AK34" s="326">
        <v>26</v>
      </c>
    </row>
    <row r="35" spans="1:37" ht="33">
      <c r="A35" s="324" t="s">
        <v>65</v>
      </c>
      <c r="B35" s="327" t="s">
        <v>66</v>
      </c>
      <c r="C35" s="325">
        <f t="shared" si="0"/>
        <v>30.441176470588236</v>
      </c>
      <c r="D35" s="326">
        <v>29</v>
      </c>
      <c r="E35" s="326">
        <v>29</v>
      </c>
      <c r="F35" s="326">
        <v>29</v>
      </c>
      <c r="G35" s="326">
        <v>29</v>
      </c>
      <c r="H35" s="326">
        <v>29</v>
      </c>
      <c r="I35" s="326">
        <v>28</v>
      </c>
      <c r="J35" s="326">
        <v>28</v>
      </c>
      <c r="K35" s="326">
        <v>29</v>
      </c>
      <c r="L35" s="326">
        <v>29</v>
      </c>
      <c r="M35" s="326">
        <v>29</v>
      </c>
      <c r="N35" s="326">
        <v>33</v>
      </c>
      <c r="O35" s="326">
        <v>33</v>
      </c>
      <c r="P35" s="326">
        <v>33</v>
      </c>
      <c r="Q35" s="326">
        <v>32</v>
      </c>
      <c r="R35" s="326">
        <v>34</v>
      </c>
      <c r="S35" s="326">
        <v>32</v>
      </c>
      <c r="T35" s="326">
        <v>30</v>
      </c>
      <c r="U35" s="326">
        <v>30</v>
      </c>
      <c r="V35" s="326">
        <v>30</v>
      </c>
      <c r="W35" s="326">
        <v>30</v>
      </c>
      <c r="X35" s="326">
        <v>28</v>
      </c>
      <c r="Y35" s="326">
        <v>28</v>
      </c>
      <c r="Z35" s="326">
        <v>27</v>
      </c>
      <c r="AA35" s="326">
        <v>28</v>
      </c>
      <c r="AB35" s="326">
        <v>30</v>
      </c>
      <c r="AC35" s="326">
        <v>31</v>
      </c>
      <c r="AD35" s="326">
        <v>30</v>
      </c>
      <c r="AE35" s="326">
        <v>31</v>
      </c>
      <c r="AF35" s="326">
        <v>33</v>
      </c>
      <c r="AG35" s="326">
        <v>33</v>
      </c>
      <c r="AH35" s="326">
        <v>32</v>
      </c>
      <c r="AI35" s="326">
        <v>33</v>
      </c>
      <c r="AJ35" s="326">
        <v>33</v>
      </c>
      <c r="AK35" s="326">
        <v>33</v>
      </c>
    </row>
    <row r="36" spans="1:37" ht="33">
      <c r="A36" s="324" t="s">
        <v>67</v>
      </c>
      <c r="B36" s="327" t="s">
        <v>68</v>
      </c>
      <c r="C36" s="325">
        <f t="shared" si="0"/>
        <v>44.441176470588232</v>
      </c>
      <c r="D36" s="326">
        <v>45</v>
      </c>
      <c r="E36" s="326">
        <v>44</v>
      </c>
      <c r="F36" s="326">
        <v>44</v>
      </c>
      <c r="G36" s="326">
        <v>44</v>
      </c>
      <c r="H36" s="326">
        <v>45</v>
      </c>
      <c r="I36" s="326">
        <v>44</v>
      </c>
      <c r="J36" s="326">
        <v>44</v>
      </c>
      <c r="K36" s="326">
        <v>44</v>
      </c>
      <c r="L36" s="326">
        <v>44</v>
      </c>
      <c r="M36" s="326">
        <v>43</v>
      </c>
      <c r="N36" s="326">
        <v>47</v>
      </c>
      <c r="O36" s="326">
        <v>49</v>
      </c>
      <c r="P36" s="326">
        <v>48</v>
      </c>
      <c r="Q36" s="326">
        <v>46</v>
      </c>
      <c r="R36" s="326">
        <v>46</v>
      </c>
      <c r="S36" s="326">
        <v>46</v>
      </c>
      <c r="T36" s="326">
        <v>44</v>
      </c>
      <c r="U36" s="326">
        <v>43</v>
      </c>
      <c r="V36" s="326">
        <v>42</v>
      </c>
      <c r="W36" s="326">
        <v>42</v>
      </c>
      <c r="X36" s="326">
        <v>42</v>
      </c>
      <c r="Y36" s="326">
        <v>43</v>
      </c>
      <c r="Z36" s="326">
        <v>40</v>
      </c>
      <c r="AA36" s="326">
        <v>40</v>
      </c>
      <c r="AB36" s="326">
        <v>45</v>
      </c>
      <c r="AC36" s="326">
        <v>44</v>
      </c>
      <c r="AD36" s="326">
        <v>44</v>
      </c>
      <c r="AE36" s="326">
        <v>46</v>
      </c>
      <c r="AF36" s="326">
        <v>46</v>
      </c>
      <c r="AG36" s="326">
        <v>43</v>
      </c>
      <c r="AH36" s="326">
        <v>46</v>
      </c>
      <c r="AI36" s="326">
        <v>46</v>
      </c>
      <c r="AJ36" s="326">
        <v>46</v>
      </c>
      <c r="AK36" s="326">
        <v>46</v>
      </c>
    </row>
    <row r="37" spans="1:37" ht="33">
      <c r="A37" s="324" t="s">
        <v>69</v>
      </c>
      <c r="B37" s="327" t="s">
        <v>70</v>
      </c>
      <c r="C37" s="325">
        <f t="shared" si="0"/>
        <v>21.794117647058822</v>
      </c>
      <c r="D37" s="326">
        <v>19</v>
      </c>
      <c r="E37" s="326">
        <v>19</v>
      </c>
      <c r="F37" s="326">
        <v>19</v>
      </c>
      <c r="G37" s="326">
        <v>19</v>
      </c>
      <c r="H37" s="326">
        <v>19</v>
      </c>
      <c r="I37" s="326">
        <v>19</v>
      </c>
      <c r="J37" s="326">
        <v>20</v>
      </c>
      <c r="K37" s="326">
        <v>20</v>
      </c>
      <c r="L37" s="326">
        <v>22</v>
      </c>
      <c r="M37" s="326">
        <v>22</v>
      </c>
      <c r="N37" s="326">
        <v>26</v>
      </c>
      <c r="O37" s="326">
        <v>26</v>
      </c>
      <c r="P37" s="326">
        <v>25</v>
      </c>
      <c r="Q37" s="326">
        <v>24</v>
      </c>
      <c r="R37" s="326">
        <v>24</v>
      </c>
      <c r="S37" s="326">
        <v>23</v>
      </c>
      <c r="T37" s="326">
        <v>21</v>
      </c>
      <c r="U37" s="326">
        <v>21</v>
      </c>
      <c r="V37" s="326">
        <v>19</v>
      </c>
      <c r="W37" s="326">
        <v>17</v>
      </c>
      <c r="X37" s="326">
        <v>17</v>
      </c>
      <c r="Y37" s="326">
        <v>17</v>
      </c>
      <c r="Z37" s="326">
        <v>19</v>
      </c>
      <c r="AA37" s="326">
        <v>19</v>
      </c>
      <c r="AB37" s="326">
        <v>22</v>
      </c>
      <c r="AC37" s="326">
        <v>22</v>
      </c>
      <c r="AD37" s="326">
        <v>25</v>
      </c>
      <c r="AE37" s="326">
        <v>25</v>
      </c>
      <c r="AF37" s="326">
        <v>25</v>
      </c>
      <c r="AG37" s="326">
        <v>25</v>
      </c>
      <c r="AH37" s="326">
        <v>25</v>
      </c>
      <c r="AI37" s="326">
        <v>24</v>
      </c>
      <c r="AJ37" s="326">
        <v>26</v>
      </c>
      <c r="AK37" s="326">
        <v>26</v>
      </c>
    </row>
    <row r="38" spans="1:37" ht="33">
      <c r="A38" s="324" t="s">
        <v>71</v>
      </c>
      <c r="B38" s="327" t="s">
        <v>72</v>
      </c>
      <c r="C38" s="325">
        <f t="shared" si="0"/>
        <v>17.558823529411764</v>
      </c>
      <c r="D38" s="326">
        <v>17</v>
      </c>
      <c r="E38" s="326">
        <v>16</v>
      </c>
      <c r="F38" s="326">
        <v>16</v>
      </c>
      <c r="G38" s="326">
        <v>17</v>
      </c>
      <c r="H38" s="326">
        <v>17</v>
      </c>
      <c r="I38" s="326">
        <v>16</v>
      </c>
      <c r="J38" s="326">
        <v>16</v>
      </c>
      <c r="K38" s="326">
        <v>17</v>
      </c>
      <c r="L38" s="326">
        <v>18</v>
      </c>
      <c r="M38" s="326">
        <v>18</v>
      </c>
      <c r="N38" s="326">
        <v>18</v>
      </c>
      <c r="O38" s="326">
        <v>17</v>
      </c>
      <c r="P38" s="326">
        <v>17</v>
      </c>
      <c r="Q38" s="326">
        <v>17</v>
      </c>
      <c r="R38" s="326">
        <v>18</v>
      </c>
      <c r="S38" s="326">
        <v>17</v>
      </c>
      <c r="T38" s="326">
        <v>17</v>
      </c>
      <c r="U38" s="326">
        <v>16</v>
      </c>
      <c r="V38" s="326">
        <v>16</v>
      </c>
      <c r="W38" s="326">
        <v>19</v>
      </c>
      <c r="X38" s="326">
        <v>19</v>
      </c>
      <c r="Y38" s="326">
        <v>17</v>
      </c>
      <c r="Z38" s="326">
        <v>17</v>
      </c>
      <c r="AA38" s="326">
        <v>17</v>
      </c>
      <c r="AB38" s="326">
        <v>18</v>
      </c>
      <c r="AC38" s="326">
        <v>18</v>
      </c>
      <c r="AD38" s="326">
        <v>19</v>
      </c>
      <c r="AE38" s="326">
        <v>19</v>
      </c>
      <c r="AF38" s="326">
        <v>19</v>
      </c>
      <c r="AG38" s="326">
        <v>19</v>
      </c>
      <c r="AH38" s="326">
        <v>19</v>
      </c>
      <c r="AI38" s="326">
        <v>20</v>
      </c>
      <c r="AJ38" s="326">
        <v>19</v>
      </c>
      <c r="AK38" s="326">
        <v>17</v>
      </c>
    </row>
    <row r="39" spans="1:37" ht="33">
      <c r="A39" s="324" t="s">
        <v>73</v>
      </c>
      <c r="B39" s="327" t="s">
        <v>74</v>
      </c>
      <c r="C39" s="325">
        <f t="shared" si="0"/>
        <v>18.617647058823529</v>
      </c>
      <c r="D39" s="326">
        <v>17</v>
      </c>
      <c r="E39" s="326">
        <v>18</v>
      </c>
      <c r="F39" s="326">
        <v>18</v>
      </c>
      <c r="G39" s="326">
        <v>18</v>
      </c>
      <c r="H39" s="326">
        <v>18</v>
      </c>
      <c r="I39" s="326">
        <v>18</v>
      </c>
      <c r="J39" s="326">
        <v>18</v>
      </c>
      <c r="K39" s="326">
        <v>17</v>
      </c>
      <c r="L39" s="326">
        <v>16</v>
      </c>
      <c r="M39" s="326">
        <v>16</v>
      </c>
      <c r="N39" s="326">
        <v>20</v>
      </c>
      <c r="O39" s="326">
        <v>21</v>
      </c>
      <c r="P39" s="326">
        <v>19</v>
      </c>
      <c r="Q39" s="326">
        <v>19</v>
      </c>
      <c r="R39" s="326">
        <v>19</v>
      </c>
      <c r="S39" s="326">
        <v>19</v>
      </c>
      <c r="T39" s="326">
        <v>19</v>
      </c>
      <c r="U39" s="326">
        <v>17</v>
      </c>
      <c r="V39" s="326">
        <v>17</v>
      </c>
      <c r="W39" s="326">
        <v>17</v>
      </c>
      <c r="X39" s="326">
        <v>17</v>
      </c>
      <c r="Y39" s="326">
        <v>17</v>
      </c>
      <c r="Z39" s="326">
        <v>19</v>
      </c>
      <c r="AA39" s="326">
        <v>19</v>
      </c>
      <c r="AB39" s="326">
        <v>20</v>
      </c>
      <c r="AC39" s="326">
        <v>20</v>
      </c>
      <c r="AD39" s="326">
        <v>20</v>
      </c>
      <c r="AE39" s="326">
        <v>20</v>
      </c>
      <c r="AF39" s="326">
        <v>21</v>
      </c>
      <c r="AG39" s="326">
        <v>20</v>
      </c>
      <c r="AH39" s="326">
        <v>20</v>
      </c>
      <c r="AI39" s="326">
        <v>20</v>
      </c>
      <c r="AJ39" s="326">
        <v>19</v>
      </c>
      <c r="AK39" s="326">
        <v>20</v>
      </c>
    </row>
    <row r="40" spans="1:37" ht="33">
      <c r="A40" s="324" t="s">
        <v>75</v>
      </c>
      <c r="B40" s="327" t="s">
        <v>76</v>
      </c>
      <c r="C40" s="325">
        <f t="shared" si="0"/>
        <v>25.323529411764707</v>
      </c>
      <c r="D40" s="326">
        <v>23</v>
      </c>
      <c r="E40" s="326">
        <v>23</v>
      </c>
      <c r="F40" s="326">
        <v>24</v>
      </c>
      <c r="G40" s="326">
        <v>24</v>
      </c>
      <c r="H40" s="326">
        <v>23</v>
      </c>
      <c r="I40" s="326">
        <v>24</v>
      </c>
      <c r="J40" s="326">
        <v>24</v>
      </c>
      <c r="K40" s="326">
        <v>24</v>
      </c>
      <c r="L40" s="326">
        <v>24</v>
      </c>
      <c r="M40" s="326">
        <v>25</v>
      </c>
      <c r="N40" s="326">
        <v>27</v>
      </c>
      <c r="O40" s="326">
        <v>26</v>
      </c>
      <c r="P40" s="326">
        <v>25</v>
      </c>
      <c r="Q40" s="326">
        <v>25</v>
      </c>
      <c r="R40" s="326">
        <v>25</v>
      </c>
      <c r="S40" s="326">
        <v>24</v>
      </c>
      <c r="T40" s="326">
        <v>24</v>
      </c>
      <c r="U40" s="326">
        <v>24</v>
      </c>
      <c r="V40" s="326">
        <v>23</v>
      </c>
      <c r="W40" s="326">
        <v>22</v>
      </c>
      <c r="X40" s="326">
        <v>23</v>
      </c>
      <c r="Y40" s="326">
        <v>23</v>
      </c>
      <c r="Z40" s="326">
        <v>25</v>
      </c>
      <c r="AA40" s="326">
        <v>25</v>
      </c>
      <c r="AB40" s="326">
        <v>25</v>
      </c>
      <c r="AC40" s="326">
        <v>26</v>
      </c>
      <c r="AD40" s="326">
        <v>27</v>
      </c>
      <c r="AE40" s="326">
        <v>29</v>
      </c>
      <c r="AF40" s="326">
        <v>29</v>
      </c>
      <c r="AG40" s="326">
        <v>29</v>
      </c>
      <c r="AH40" s="326">
        <v>29</v>
      </c>
      <c r="AI40" s="326">
        <v>30</v>
      </c>
      <c r="AJ40" s="326">
        <v>30</v>
      </c>
      <c r="AK40" s="326">
        <v>28</v>
      </c>
    </row>
    <row r="41" spans="1:37" ht="33">
      <c r="A41" s="324" t="s">
        <v>77</v>
      </c>
      <c r="B41" s="327" t="s">
        <v>78</v>
      </c>
      <c r="C41" s="325">
        <f t="shared" si="0"/>
        <v>18.264705882352942</v>
      </c>
      <c r="D41" s="326">
        <v>16</v>
      </c>
      <c r="E41" s="326">
        <v>18</v>
      </c>
      <c r="F41" s="326">
        <v>17</v>
      </c>
      <c r="G41" s="326">
        <v>17</v>
      </c>
      <c r="H41" s="326">
        <v>18</v>
      </c>
      <c r="I41" s="326">
        <v>18</v>
      </c>
      <c r="J41" s="326">
        <v>18</v>
      </c>
      <c r="K41" s="326">
        <v>19</v>
      </c>
      <c r="L41" s="326">
        <v>18</v>
      </c>
      <c r="M41" s="326">
        <v>18</v>
      </c>
      <c r="N41" s="326">
        <v>19</v>
      </c>
      <c r="O41" s="326">
        <v>19</v>
      </c>
      <c r="P41" s="326">
        <v>18</v>
      </c>
      <c r="Q41" s="326">
        <v>18</v>
      </c>
      <c r="R41" s="326">
        <v>18</v>
      </c>
      <c r="S41" s="326">
        <v>18</v>
      </c>
      <c r="T41" s="326">
        <v>19</v>
      </c>
      <c r="U41" s="326">
        <v>18</v>
      </c>
      <c r="V41" s="326">
        <v>18</v>
      </c>
      <c r="W41" s="326">
        <v>18</v>
      </c>
      <c r="X41" s="326">
        <v>18</v>
      </c>
      <c r="Y41" s="326">
        <v>16</v>
      </c>
      <c r="Z41" s="326">
        <v>14</v>
      </c>
      <c r="AA41" s="326">
        <v>15</v>
      </c>
      <c r="AB41" s="326">
        <v>16</v>
      </c>
      <c r="AC41" s="326">
        <v>18</v>
      </c>
      <c r="AD41" s="326">
        <v>18</v>
      </c>
      <c r="AE41" s="326">
        <v>22</v>
      </c>
      <c r="AF41" s="326">
        <v>22</v>
      </c>
      <c r="AG41" s="326">
        <v>20</v>
      </c>
      <c r="AH41" s="326">
        <v>21</v>
      </c>
      <c r="AI41" s="326">
        <v>21</v>
      </c>
      <c r="AJ41" s="326">
        <v>21</v>
      </c>
      <c r="AK41" s="326">
        <v>19</v>
      </c>
    </row>
    <row r="42" spans="1:37">
      <c r="A42" s="381" t="s">
        <v>79</v>
      </c>
      <c r="B42" s="382"/>
      <c r="C42" s="332">
        <f t="shared" si="0"/>
        <v>835.76470588235293</v>
      </c>
      <c r="D42" s="333">
        <v>793</v>
      </c>
      <c r="E42" s="333">
        <v>795</v>
      </c>
      <c r="F42" s="333">
        <v>793</v>
      </c>
      <c r="G42" s="333">
        <v>795</v>
      </c>
      <c r="H42" s="333">
        <v>796</v>
      </c>
      <c r="I42" s="333">
        <v>800</v>
      </c>
      <c r="J42" s="333">
        <v>803</v>
      </c>
      <c r="K42" s="333">
        <v>797</v>
      </c>
      <c r="L42" s="333">
        <v>818</v>
      </c>
      <c r="M42" s="333">
        <v>821</v>
      </c>
      <c r="N42" s="333">
        <v>883</v>
      </c>
      <c r="O42" s="333">
        <v>885</v>
      </c>
      <c r="P42" s="333">
        <v>863</v>
      </c>
      <c r="Q42" s="333">
        <v>846</v>
      </c>
      <c r="R42" s="333">
        <v>857</v>
      </c>
      <c r="S42" s="333">
        <v>837</v>
      </c>
      <c r="T42" s="333">
        <v>823</v>
      </c>
      <c r="U42" s="333">
        <v>803</v>
      </c>
      <c r="V42" s="333">
        <v>796</v>
      </c>
      <c r="W42" s="333">
        <v>798</v>
      </c>
      <c r="X42" s="333">
        <v>794</v>
      </c>
      <c r="Y42" s="333">
        <v>782</v>
      </c>
      <c r="Z42" s="333">
        <v>781</v>
      </c>
      <c r="AA42" s="333">
        <v>791</v>
      </c>
      <c r="AB42" s="333">
        <v>840</v>
      </c>
      <c r="AC42" s="333">
        <v>858</v>
      </c>
      <c r="AD42" s="333">
        <v>866</v>
      </c>
      <c r="AE42" s="333">
        <v>898</v>
      </c>
      <c r="AF42" s="333">
        <v>913</v>
      </c>
      <c r="AG42" s="333">
        <v>907</v>
      </c>
      <c r="AH42" s="333">
        <v>901</v>
      </c>
      <c r="AI42" s="333">
        <v>903</v>
      </c>
      <c r="AJ42" s="333">
        <v>895</v>
      </c>
      <c r="AK42" s="333">
        <v>885</v>
      </c>
    </row>
  </sheetData>
  <mergeCells count="2">
    <mergeCell ref="A2:B2"/>
    <mergeCell ref="A42:B4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56"/>
  <sheetViews>
    <sheetView workbookViewId="0">
      <selection activeCell="A12" sqref="A12:B13"/>
    </sheetView>
  </sheetViews>
  <sheetFormatPr defaultRowHeight="16.5"/>
  <cols>
    <col min="1" max="2" width="9" customWidth="1"/>
    <col min="4" max="8" width="9" customWidth="1"/>
  </cols>
  <sheetData>
    <row r="1" spans="1:9" ht="22.5">
      <c r="A1" s="388" t="s">
        <v>98</v>
      </c>
      <c r="B1" s="388"/>
      <c r="C1" s="388"/>
      <c r="D1" s="388"/>
      <c r="E1" s="388"/>
      <c r="F1" s="388"/>
      <c r="G1" s="388"/>
      <c r="H1" s="388"/>
      <c r="I1" s="388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pans="1:9">
      <c r="A3" s="389" t="s">
        <v>86</v>
      </c>
      <c r="B3" s="389"/>
      <c r="C3" s="389"/>
      <c r="D3" s="389"/>
      <c r="E3" s="389"/>
      <c r="F3" s="389"/>
      <c r="G3" s="389"/>
      <c r="H3" s="389"/>
      <c r="I3" s="389"/>
    </row>
    <row r="4" spans="1:9">
      <c r="A4" s="389" t="s">
        <v>99</v>
      </c>
      <c r="B4" s="389"/>
      <c r="C4" s="389"/>
      <c r="D4" s="389"/>
      <c r="E4" s="389"/>
      <c r="F4" s="389"/>
      <c r="G4" s="389"/>
      <c r="H4" s="389"/>
      <c r="I4" s="389"/>
    </row>
    <row r="5" spans="1:9">
      <c r="A5" s="389" t="s">
        <v>100</v>
      </c>
      <c r="B5" s="389"/>
      <c r="C5" s="389"/>
      <c r="D5" s="389"/>
      <c r="E5" s="389"/>
      <c r="F5" s="389"/>
      <c r="G5" s="389"/>
      <c r="H5" s="389"/>
      <c r="I5" s="389"/>
    </row>
    <row r="6" spans="1:9">
      <c r="A6" s="389" t="s">
        <v>101</v>
      </c>
      <c r="B6" s="389"/>
      <c r="C6" s="389"/>
      <c r="D6" s="389"/>
      <c r="E6" s="389"/>
      <c r="F6" s="389"/>
      <c r="G6" s="389"/>
      <c r="H6" s="389"/>
      <c r="I6" s="389"/>
    </row>
    <row r="7" spans="1:9">
      <c r="A7" s="2"/>
      <c r="B7" s="2"/>
      <c r="C7" s="2"/>
      <c r="D7" s="2"/>
      <c r="E7" s="2"/>
      <c r="F7" s="2"/>
      <c r="G7" s="2"/>
      <c r="H7" s="2"/>
      <c r="I7" s="2"/>
    </row>
    <row r="8" spans="1:9">
      <c r="A8" s="390" t="s">
        <v>88</v>
      </c>
      <c r="B8" s="390"/>
      <c r="C8" s="390"/>
      <c r="D8" s="390"/>
      <c r="E8" s="390"/>
      <c r="F8" s="390"/>
      <c r="G8" s="390"/>
      <c r="H8" s="390"/>
      <c r="I8" s="390"/>
    </row>
    <row r="9" spans="1:9">
      <c r="A9" s="383" t="s">
        <v>102</v>
      </c>
      <c r="B9" s="383"/>
      <c r="C9" s="383"/>
      <c r="D9" s="383"/>
      <c r="E9" s="383"/>
      <c r="F9" s="383"/>
      <c r="G9" s="383"/>
      <c r="H9" s="383"/>
      <c r="I9" s="383"/>
    </row>
    <row r="10" spans="1:9">
      <c r="A10" s="383" t="s">
        <v>103</v>
      </c>
      <c r="B10" s="383"/>
      <c r="C10" s="383"/>
      <c r="D10" s="383"/>
      <c r="E10" s="383"/>
      <c r="F10" s="383"/>
      <c r="G10" s="383"/>
      <c r="H10" s="383"/>
      <c r="I10" s="383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 ht="24">
      <c r="A12" s="384" t="s">
        <v>0</v>
      </c>
      <c r="B12" s="385"/>
      <c r="C12" s="273" t="s">
        <v>104</v>
      </c>
      <c r="D12" s="289" t="s">
        <v>105</v>
      </c>
      <c r="E12" s="289" t="s">
        <v>106</v>
      </c>
      <c r="F12" s="289" t="s">
        <v>107</v>
      </c>
      <c r="G12" s="289" t="s">
        <v>108</v>
      </c>
      <c r="H12" s="290" t="s">
        <v>79</v>
      </c>
      <c r="I12" s="2"/>
    </row>
    <row r="13" spans="1:9">
      <c r="A13" s="386"/>
      <c r="B13" s="387"/>
      <c r="C13" s="291" t="s">
        <v>92</v>
      </c>
      <c r="D13" s="292" t="s">
        <v>109</v>
      </c>
      <c r="E13" s="292" t="s">
        <v>109</v>
      </c>
      <c r="F13" s="292" t="s">
        <v>109</v>
      </c>
      <c r="G13" s="292" t="s">
        <v>109</v>
      </c>
      <c r="H13" s="293" t="s">
        <v>109</v>
      </c>
      <c r="I13" s="2"/>
    </row>
    <row r="14" spans="1:9">
      <c r="A14" s="277" t="s">
        <v>1</v>
      </c>
      <c r="B14" s="294" t="s">
        <v>2</v>
      </c>
      <c r="C14" s="295"/>
      <c r="D14" s="278">
        <v>147</v>
      </c>
      <c r="E14" s="278">
        <v>0</v>
      </c>
      <c r="F14" s="278">
        <v>0</v>
      </c>
      <c r="G14" s="278">
        <v>84</v>
      </c>
      <c r="H14" s="296">
        <v>231</v>
      </c>
      <c r="I14" s="2"/>
    </row>
    <row r="15" spans="1:9">
      <c r="A15" s="277" t="s">
        <v>3</v>
      </c>
      <c r="B15" s="297" t="s">
        <v>4</v>
      </c>
      <c r="C15" s="298"/>
      <c r="D15" s="278">
        <v>116</v>
      </c>
      <c r="E15" s="278">
        <v>10</v>
      </c>
      <c r="F15" s="278">
        <v>0</v>
      </c>
      <c r="G15" s="278">
        <v>100</v>
      </c>
      <c r="H15" s="296">
        <v>226</v>
      </c>
      <c r="I15" s="2"/>
    </row>
    <row r="16" spans="1:9">
      <c r="A16" s="277" t="s">
        <v>5</v>
      </c>
      <c r="B16" s="297" t="s">
        <v>6</v>
      </c>
      <c r="C16" s="298"/>
      <c r="D16" s="278">
        <v>91</v>
      </c>
      <c r="E16" s="278">
        <v>21</v>
      </c>
      <c r="F16" s="278">
        <v>0</v>
      </c>
      <c r="G16" s="278">
        <v>109</v>
      </c>
      <c r="H16" s="296">
        <v>221</v>
      </c>
      <c r="I16" s="2"/>
    </row>
    <row r="17" spans="1:9">
      <c r="A17" s="277" t="s">
        <v>7</v>
      </c>
      <c r="B17" s="297" t="s">
        <v>8</v>
      </c>
      <c r="C17" s="298"/>
      <c r="D17" s="278">
        <v>40</v>
      </c>
      <c r="E17" s="278">
        <v>0</v>
      </c>
      <c r="F17" s="278">
        <v>0</v>
      </c>
      <c r="G17" s="278">
        <v>36</v>
      </c>
      <c r="H17" s="296">
        <v>76</v>
      </c>
      <c r="I17" s="2"/>
    </row>
    <row r="18" spans="1:9">
      <c r="A18" s="277" t="s">
        <v>9</v>
      </c>
      <c r="B18" s="297" t="s">
        <v>10</v>
      </c>
      <c r="C18" s="298"/>
      <c r="D18" s="278">
        <v>99</v>
      </c>
      <c r="E18" s="278">
        <v>0</v>
      </c>
      <c r="F18" s="278">
        <v>0</v>
      </c>
      <c r="G18" s="278">
        <v>39</v>
      </c>
      <c r="H18" s="296">
        <v>138</v>
      </c>
      <c r="I18" s="2"/>
    </row>
    <row r="19" spans="1:9">
      <c r="A19" s="277" t="s">
        <v>11</v>
      </c>
      <c r="B19" s="297" t="s">
        <v>12</v>
      </c>
      <c r="C19" s="298"/>
      <c r="D19" s="278">
        <v>64</v>
      </c>
      <c r="E19" s="278">
        <v>1</v>
      </c>
      <c r="F19" s="278">
        <v>0</v>
      </c>
      <c r="G19" s="278">
        <v>9</v>
      </c>
      <c r="H19" s="296">
        <v>74</v>
      </c>
      <c r="I19" s="2"/>
    </row>
    <row r="20" spans="1:9">
      <c r="A20" s="277" t="s">
        <v>13</v>
      </c>
      <c r="B20" s="297" t="s">
        <v>14</v>
      </c>
      <c r="C20" s="298"/>
      <c r="D20" s="278">
        <v>131</v>
      </c>
      <c r="E20" s="278">
        <v>0</v>
      </c>
      <c r="F20" s="278">
        <v>0</v>
      </c>
      <c r="G20" s="278">
        <v>65</v>
      </c>
      <c r="H20" s="296">
        <v>196</v>
      </c>
      <c r="I20" s="2"/>
    </row>
    <row r="21" spans="1:9">
      <c r="A21" s="277" t="s">
        <v>15</v>
      </c>
      <c r="B21" s="297" t="s">
        <v>16</v>
      </c>
      <c r="C21" s="298"/>
      <c r="D21" s="278">
        <v>88</v>
      </c>
      <c r="E21" s="278">
        <v>1</v>
      </c>
      <c r="F21" s="278">
        <v>0</v>
      </c>
      <c r="G21" s="278">
        <v>16</v>
      </c>
      <c r="H21" s="296">
        <v>105</v>
      </c>
      <c r="I21" s="2"/>
    </row>
    <row r="22" spans="1:9">
      <c r="A22" s="277" t="s">
        <v>17</v>
      </c>
      <c r="B22" s="297" t="s">
        <v>18</v>
      </c>
      <c r="C22" s="298"/>
      <c r="D22" s="278">
        <v>79</v>
      </c>
      <c r="E22" s="278">
        <v>1</v>
      </c>
      <c r="F22" s="278">
        <v>0</v>
      </c>
      <c r="G22" s="278">
        <v>36</v>
      </c>
      <c r="H22" s="296">
        <v>116</v>
      </c>
      <c r="I22" s="2"/>
    </row>
    <row r="23" spans="1:9" ht="16.5" customHeight="1">
      <c r="A23" s="277" t="s">
        <v>19</v>
      </c>
      <c r="B23" s="297" t="s">
        <v>20</v>
      </c>
      <c r="C23" s="298"/>
      <c r="D23" s="278">
        <v>45</v>
      </c>
      <c r="E23" s="278">
        <v>1</v>
      </c>
      <c r="F23" s="278">
        <v>0</v>
      </c>
      <c r="G23" s="278">
        <v>72</v>
      </c>
      <c r="H23" s="296">
        <v>118</v>
      </c>
      <c r="I23" s="2"/>
    </row>
    <row r="24" spans="1:9">
      <c r="A24" s="277" t="s">
        <v>21</v>
      </c>
      <c r="B24" s="297" t="s">
        <v>22</v>
      </c>
      <c r="C24" s="298"/>
      <c r="D24" s="278">
        <v>86</v>
      </c>
      <c r="E24" s="278">
        <v>0</v>
      </c>
      <c r="F24" s="278">
        <v>0</v>
      </c>
      <c r="G24" s="278">
        <v>15</v>
      </c>
      <c r="H24" s="296">
        <v>101</v>
      </c>
      <c r="I24" s="2"/>
    </row>
    <row r="25" spans="1:9">
      <c r="A25" s="277" t="s">
        <v>23</v>
      </c>
      <c r="B25" s="297" t="s">
        <v>24</v>
      </c>
      <c r="C25" s="298"/>
      <c r="D25" s="278">
        <v>51</v>
      </c>
      <c r="E25" s="278">
        <v>0</v>
      </c>
      <c r="F25" s="278">
        <v>0</v>
      </c>
      <c r="G25" s="278">
        <v>82</v>
      </c>
      <c r="H25" s="296">
        <v>133</v>
      </c>
      <c r="I25" s="2"/>
    </row>
    <row r="26" spans="1:9">
      <c r="A26" s="277" t="s">
        <v>25</v>
      </c>
      <c r="B26" s="297" t="s">
        <v>26</v>
      </c>
      <c r="C26" s="298"/>
      <c r="D26" s="278">
        <v>107</v>
      </c>
      <c r="E26" s="278">
        <v>0</v>
      </c>
      <c r="F26" s="278">
        <v>0</v>
      </c>
      <c r="G26" s="278">
        <v>16</v>
      </c>
      <c r="H26" s="296">
        <v>123</v>
      </c>
      <c r="I26" s="2"/>
    </row>
    <row r="27" spans="1:9">
      <c r="A27" s="277" t="s">
        <v>27</v>
      </c>
      <c r="B27" s="297" t="s">
        <v>28</v>
      </c>
      <c r="C27" s="298"/>
      <c r="D27" s="278">
        <v>92</v>
      </c>
      <c r="E27" s="278">
        <v>1</v>
      </c>
      <c r="F27" s="278">
        <v>0</v>
      </c>
      <c r="G27" s="278">
        <v>46</v>
      </c>
      <c r="H27" s="296">
        <v>139</v>
      </c>
      <c r="I27" s="2"/>
    </row>
    <row r="28" spans="1:9" ht="16.5" customHeight="1">
      <c r="A28" s="277" t="s">
        <v>29</v>
      </c>
      <c r="B28" s="297" t="s">
        <v>30</v>
      </c>
      <c r="C28" s="298"/>
      <c r="D28" s="278">
        <v>82</v>
      </c>
      <c r="E28" s="278">
        <v>77</v>
      </c>
      <c r="F28" s="278">
        <v>0</v>
      </c>
      <c r="G28" s="278">
        <v>121</v>
      </c>
      <c r="H28" s="296">
        <v>280</v>
      </c>
      <c r="I28" s="2"/>
    </row>
    <row r="29" spans="1:9">
      <c r="A29" s="277" t="s">
        <v>31</v>
      </c>
      <c r="B29" s="297" t="s">
        <v>32</v>
      </c>
      <c r="C29" s="298"/>
      <c r="D29" s="278">
        <v>88</v>
      </c>
      <c r="E29" s="278">
        <v>24</v>
      </c>
      <c r="F29" s="278">
        <v>0</v>
      </c>
      <c r="G29" s="278">
        <v>62</v>
      </c>
      <c r="H29" s="296">
        <v>174</v>
      </c>
      <c r="I29" s="2"/>
    </row>
    <row r="30" spans="1:9" ht="16.5" customHeight="1">
      <c r="A30" s="277" t="s">
        <v>33</v>
      </c>
      <c r="B30" s="297" t="s">
        <v>34</v>
      </c>
      <c r="C30" s="298"/>
      <c r="D30" s="278">
        <v>47</v>
      </c>
      <c r="E30" s="278">
        <v>0</v>
      </c>
      <c r="F30" s="278">
        <v>1</v>
      </c>
      <c r="G30" s="278">
        <v>47</v>
      </c>
      <c r="H30" s="296">
        <v>95</v>
      </c>
      <c r="I30" s="2"/>
    </row>
    <row r="31" spans="1:9">
      <c r="A31" s="277" t="s">
        <v>35</v>
      </c>
      <c r="B31" s="297" t="s">
        <v>36</v>
      </c>
      <c r="C31" s="298"/>
      <c r="D31" s="278">
        <v>82</v>
      </c>
      <c r="E31" s="278">
        <v>1</v>
      </c>
      <c r="F31" s="278">
        <v>0</v>
      </c>
      <c r="G31" s="278">
        <v>109</v>
      </c>
      <c r="H31" s="296">
        <v>192</v>
      </c>
      <c r="I31" s="2"/>
    </row>
    <row r="32" spans="1:9">
      <c r="A32" s="277" t="s">
        <v>37</v>
      </c>
      <c r="B32" s="297" t="s">
        <v>38</v>
      </c>
      <c r="C32" s="298"/>
      <c r="D32" s="278">
        <v>49</v>
      </c>
      <c r="E32" s="278">
        <v>0</v>
      </c>
      <c r="F32" s="278">
        <v>1</v>
      </c>
      <c r="G32" s="278">
        <v>9</v>
      </c>
      <c r="H32" s="296">
        <v>59</v>
      </c>
      <c r="I32" s="2"/>
    </row>
    <row r="33" spans="1:9">
      <c r="A33" s="277" t="s">
        <v>95</v>
      </c>
      <c r="B33" s="297" t="s">
        <v>83</v>
      </c>
      <c r="C33" s="298"/>
      <c r="D33" s="278">
        <v>62</v>
      </c>
      <c r="E33" s="278">
        <v>0</v>
      </c>
      <c r="F33" s="278">
        <v>0</v>
      </c>
      <c r="G33" s="278">
        <v>11</v>
      </c>
      <c r="H33" s="296">
        <v>73</v>
      </c>
      <c r="I33" s="2"/>
    </row>
    <row r="34" spans="1:9">
      <c r="A34" s="277" t="s">
        <v>96</v>
      </c>
      <c r="B34" s="297" t="s">
        <v>84</v>
      </c>
      <c r="C34" s="298"/>
      <c r="D34" s="278">
        <v>15</v>
      </c>
      <c r="E34" s="278">
        <v>0</v>
      </c>
      <c r="F34" s="278">
        <v>0</v>
      </c>
      <c r="G34" s="278">
        <v>11</v>
      </c>
      <c r="H34" s="296">
        <v>26</v>
      </c>
      <c r="I34" s="2"/>
    </row>
    <row r="35" spans="1:9">
      <c r="A35" s="277" t="s">
        <v>39</v>
      </c>
      <c r="B35" s="297" t="s">
        <v>40</v>
      </c>
      <c r="C35" s="298"/>
      <c r="D35" s="278">
        <v>69</v>
      </c>
      <c r="E35" s="278">
        <v>0</v>
      </c>
      <c r="F35" s="278">
        <v>0</v>
      </c>
      <c r="G35" s="278">
        <v>78</v>
      </c>
      <c r="H35" s="296">
        <v>147</v>
      </c>
      <c r="I35" s="2"/>
    </row>
    <row r="36" spans="1:9">
      <c r="A36" s="277" t="s">
        <v>41</v>
      </c>
      <c r="B36" s="297" t="s">
        <v>42</v>
      </c>
      <c r="C36" s="298"/>
      <c r="D36" s="278">
        <v>58</v>
      </c>
      <c r="E36" s="278">
        <v>0</v>
      </c>
      <c r="F36" s="278">
        <v>0</v>
      </c>
      <c r="G36" s="278">
        <v>30</v>
      </c>
      <c r="H36" s="296">
        <v>88</v>
      </c>
      <c r="I36" s="2"/>
    </row>
    <row r="37" spans="1:9">
      <c r="A37" s="277" t="s">
        <v>43</v>
      </c>
      <c r="B37" s="297" t="s">
        <v>44</v>
      </c>
      <c r="C37" s="298"/>
      <c r="D37" s="278">
        <v>65</v>
      </c>
      <c r="E37" s="278">
        <v>85</v>
      </c>
      <c r="F37" s="278">
        <v>0</v>
      </c>
      <c r="G37" s="278">
        <v>28</v>
      </c>
      <c r="H37" s="296">
        <v>178</v>
      </c>
      <c r="I37" s="2"/>
    </row>
    <row r="38" spans="1:9">
      <c r="A38" s="277" t="s">
        <v>45</v>
      </c>
      <c r="B38" s="297" t="s">
        <v>46</v>
      </c>
      <c r="C38" s="298"/>
      <c r="D38" s="278">
        <v>51</v>
      </c>
      <c r="E38" s="278">
        <v>0</v>
      </c>
      <c r="F38" s="278">
        <v>0</v>
      </c>
      <c r="G38" s="278">
        <v>76</v>
      </c>
      <c r="H38" s="296">
        <v>127</v>
      </c>
      <c r="I38" s="2"/>
    </row>
    <row r="39" spans="1:9" ht="16.5" customHeight="1">
      <c r="A39" s="277" t="s">
        <v>47</v>
      </c>
      <c r="B39" s="297" t="s">
        <v>48</v>
      </c>
      <c r="C39" s="298"/>
      <c r="D39" s="278">
        <v>62</v>
      </c>
      <c r="E39" s="278">
        <v>1</v>
      </c>
      <c r="F39" s="278">
        <v>0</v>
      </c>
      <c r="G39" s="278">
        <v>182</v>
      </c>
      <c r="H39" s="296">
        <v>245</v>
      </c>
      <c r="I39" s="2"/>
    </row>
    <row r="40" spans="1:9">
      <c r="A40" s="277" t="s">
        <v>49</v>
      </c>
      <c r="B40" s="297" t="s">
        <v>50</v>
      </c>
      <c r="C40" s="298"/>
      <c r="D40" s="278">
        <v>93</v>
      </c>
      <c r="E40" s="278">
        <v>1</v>
      </c>
      <c r="F40" s="278">
        <v>0</v>
      </c>
      <c r="G40" s="278">
        <v>126</v>
      </c>
      <c r="H40" s="296">
        <v>220</v>
      </c>
      <c r="I40" s="2"/>
    </row>
    <row r="41" spans="1:9" ht="16.5" customHeight="1">
      <c r="A41" s="277" t="s">
        <v>51</v>
      </c>
      <c r="B41" s="297" t="s">
        <v>52</v>
      </c>
      <c r="C41" s="298"/>
      <c r="D41" s="278">
        <v>98</v>
      </c>
      <c r="E41" s="278">
        <v>2</v>
      </c>
      <c r="F41" s="278">
        <v>0</v>
      </c>
      <c r="G41" s="278">
        <v>62</v>
      </c>
      <c r="H41" s="296">
        <v>162</v>
      </c>
      <c r="I41" s="2"/>
    </row>
    <row r="42" spans="1:9" ht="16.5" customHeight="1">
      <c r="A42" s="277" t="s">
        <v>53</v>
      </c>
      <c r="B42" s="297" t="s">
        <v>54</v>
      </c>
      <c r="C42" s="298"/>
      <c r="D42" s="278">
        <v>58</v>
      </c>
      <c r="E42" s="278">
        <v>2</v>
      </c>
      <c r="F42" s="278">
        <v>0</v>
      </c>
      <c r="G42" s="278">
        <v>182</v>
      </c>
      <c r="H42" s="296">
        <v>242</v>
      </c>
      <c r="I42" s="2"/>
    </row>
    <row r="43" spans="1:9" ht="16.5" customHeight="1">
      <c r="A43" s="277" t="s">
        <v>55</v>
      </c>
      <c r="B43" s="297" t="s">
        <v>56</v>
      </c>
      <c r="C43" s="298"/>
      <c r="D43" s="278">
        <v>55</v>
      </c>
      <c r="E43" s="278">
        <v>0</v>
      </c>
      <c r="F43" s="278">
        <v>0</v>
      </c>
      <c r="G43" s="278">
        <v>24</v>
      </c>
      <c r="H43" s="296">
        <v>79</v>
      </c>
      <c r="I43" s="2"/>
    </row>
    <row r="44" spans="1:9">
      <c r="A44" s="277" t="s">
        <v>57</v>
      </c>
      <c r="B44" s="297" t="s">
        <v>58</v>
      </c>
      <c r="C44" s="298"/>
      <c r="D44" s="278">
        <v>84</v>
      </c>
      <c r="E44" s="278">
        <v>3</v>
      </c>
      <c r="F44" s="278">
        <v>0</v>
      </c>
      <c r="G44" s="278">
        <v>69</v>
      </c>
      <c r="H44" s="296">
        <v>156</v>
      </c>
      <c r="I44" s="2"/>
    </row>
    <row r="45" spans="1:9">
      <c r="A45" s="277" t="s">
        <v>59</v>
      </c>
      <c r="B45" s="297" t="s">
        <v>60</v>
      </c>
      <c r="C45" s="298"/>
      <c r="D45" s="278">
        <v>83</v>
      </c>
      <c r="E45" s="278">
        <v>93</v>
      </c>
      <c r="F45" s="278">
        <v>0</v>
      </c>
      <c r="G45" s="278">
        <v>176</v>
      </c>
      <c r="H45" s="296">
        <v>352</v>
      </c>
      <c r="I45" s="2"/>
    </row>
    <row r="46" spans="1:9" ht="16.5" customHeight="1">
      <c r="A46" s="277" t="s">
        <v>61</v>
      </c>
      <c r="B46" s="297" t="s">
        <v>62</v>
      </c>
      <c r="C46" s="298"/>
      <c r="D46" s="278">
        <v>88</v>
      </c>
      <c r="E46" s="278">
        <v>3</v>
      </c>
      <c r="F46" s="278">
        <v>0</v>
      </c>
      <c r="G46" s="278">
        <v>172</v>
      </c>
      <c r="H46" s="296">
        <v>263</v>
      </c>
      <c r="I46" s="2"/>
    </row>
    <row r="47" spans="1:9" ht="16.5" customHeight="1">
      <c r="A47" s="277" t="s">
        <v>63</v>
      </c>
      <c r="B47" s="297" t="s">
        <v>64</v>
      </c>
      <c r="C47" s="298"/>
      <c r="D47" s="278">
        <v>85</v>
      </c>
      <c r="E47" s="278">
        <v>19</v>
      </c>
      <c r="F47" s="278">
        <v>0</v>
      </c>
      <c r="G47" s="278">
        <v>121</v>
      </c>
      <c r="H47" s="296">
        <v>225</v>
      </c>
      <c r="I47" s="2"/>
    </row>
    <row r="48" spans="1:9" ht="16.5" customHeight="1">
      <c r="A48" s="277" t="s">
        <v>65</v>
      </c>
      <c r="B48" s="297" t="s">
        <v>66</v>
      </c>
      <c r="C48" s="298"/>
      <c r="D48" s="278">
        <v>59</v>
      </c>
      <c r="E48" s="278">
        <v>3</v>
      </c>
      <c r="F48" s="278">
        <v>0</v>
      </c>
      <c r="G48" s="278">
        <v>80</v>
      </c>
      <c r="H48" s="296">
        <v>142</v>
      </c>
      <c r="I48" s="2"/>
    </row>
    <row r="49" spans="1:9">
      <c r="A49" s="277" t="s">
        <v>67</v>
      </c>
      <c r="B49" s="297" t="s">
        <v>68</v>
      </c>
      <c r="C49" s="298"/>
      <c r="D49" s="278">
        <v>110</v>
      </c>
      <c r="E49" s="278">
        <v>26</v>
      </c>
      <c r="F49" s="278">
        <v>0</v>
      </c>
      <c r="G49" s="278">
        <v>205</v>
      </c>
      <c r="H49" s="296">
        <v>341</v>
      </c>
      <c r="I49" s="2"/>
    </row>
    <row r="50" spans="1:9" ht="16.5" customHeight="1">
      <c r="A50" s="277" t="s">
        <v>69</v>
      </c>
      <c r="B50" s="297" t="s">
        <v>70</v>
      </c>
      <c r="C50" s="298"/>
      <c r="D50" s="278">
        <v>82</v>
      </c>
      <c r="E50" s="278">
        <v>2</v>
      </c>
      <c r="F50" s="278">
        <v>0</v>
      </c>
      <c r="G50" s="278">
        <v>68</v>
      </c>
      <c r="H50" s="296">
        <v>152</v>
      </c>
      <c r="I50" s="2"/>
    </row>
    <row r="51" spans="1:9" ht="16.5" customHeight="1">
      <c r="A51" s="277" t="s">
        <v>71</v>
      </c>
      <c r="B51" s="297" t="s">
        <v>72</v>
      </c>
      <c r="C51" s="298"/>
      <c r="D51" s="278">
        <v>56</v>
      </c>
      <c r="E51" s="278">
        <v>11</v>
      </c>
      <c r="F51" s="278">
        <v>0</v>
      </c>
      <c r="G51" s="278">
        <v>64</v>
      </c>
      <c r="H51" s="296">
        <v>131</v>
      </c>
      <c r="I51" s="2"/>
    </row>
    <row r="52" spans="1:9" ht="16.5" customHeight="1">
      <c r="A52" s="277" t="s">
        <v>73</v>
      </c>
      <c r="B52" s="297" t="s">
        <v>74</v>
      </c>
      <c r="C52" s="298"/>
      <c r="D52" s="278">
        <v>70</v>
      </c>
      <c r="E52" s="278">
        <v>0</v>
      </c>
      <c r="F52" s="278">
        <v>0</v>
      </c>
      <c r="G52" s="278">
        <v>89</v>
      </c>
      <c r="H52" s="296">
        <v>159</v>
      </c>
      <c r="I52" s="2"/>
    </row>
    <row r="53" spans="1:9" ht="16.5" customHeight="1">
      <c r="A53" s="277" t="s">
        <v>75</v>
      </c>
      <c r="B53" s="297" t="s">
        <v>76</v>
      </c>
      <c r="C53" s="298"/>
      <c r="D53" s="278">
        <v>77</v>
      </c>
      <c r="E53" s="278">
        <v>41</v>
      </c>
      <c r="F53" s="278">
        <v>0</v>
      </c>
      <c r="G53" s="278">
        <v>48</v>
      </c>
      <c r="H53" s="296">
        <v>166</v>
      </c>
      <c r="I53" s="2"/>
    </row>
    <row r="54" spans="1:9">
      <c r="A54" s="277" t="s">
        <v>77</v>
      </c>
      <c r="B54" s="297" t="s">
        <v>78</v>
      </c>
      <c r="C54" s="298"/>
      <c r="D54" s="278">
        <v>165</v>
      </c>
      <c r="E54" s="278">
        <v>1</v>
      </c>
      <c r="F54" s="278">
        <v>0</v>
      </c>
      <c r="G54" s="278">
        <v>90</v>
      </c>
      <c r="H54" s="296">
        <v>256</v>
      </c>
      <c r="I54" s="2"/>
    </row>
    <row r="55" spans="1:9">
      <c r="A55" s="360" t="s">
        <v>79</v>
      </c>
      <c r="B55" s="361"/>
      <c r="C55" s="362"/>
      <c r="D55" s="282">
        <v>3229</v>
      </c>
      <c r="E55" s="282">
        <v>431</v>
      </c>
      <c r="F55" s="282">
        <v>2</v>
      </c>
      <c r="G55" s="282">
        <v>3068</v>
      </c>
      <c r="H55" s="299">
        <v>6730</v>
      </c>
      <c r="I55" s="2"/>
    </row>
    <row r="56" spans="1:9">
      <c r="A56" s="284"/>
      <c r="B56" s="284"/>
      <c r="C56" s="284"/>
      <c r="D56" s="284"/>
      <c r="E56" s="284"/>
      <c r="F56" s="284"/>
      <c r="G56" s="284"/>
      <c r="H56" s="284"/>
    </row>
  </sheetData>
  <mergeCells count="10">
    <mergeCell ref="A55:C55"/>
    <mergeCell ref="A9:I9"/>
    <mergeCell ref="A10:I10"/>
    <mergeCell ref="A12:B13"/>
    <mergeCell ref="A1:I1"/>
    <mergeCell ref="A3:I3"/>
    <mergeCell ref="A4:I4"/>
    <mergeCell ref="A5:I5"/>
    <mergeCell ref="A6:I6"/>
    <mergeCell ref="A8:I8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43"/>
  <sheetViews>
    <sheetView topLeftCell="A2" workbookViewId="0">
      <selection activeCell="A2" sqref="A2"/>
    </sheetView>
  </sheetViews>
  <sheetFormatPr defaultRowHeight="16.5"/>
  <cols>
    <col min="2" max="2" width="9" customWidth="1"/>
    <col min="3" max="3" width="9.875" customWidth="1"/>
  </cols>
  <sheetData>
    <row r="1" spans="1:3">
      <c r="C1" t="s">
        <v>153</v>
      </c>
    </row>
    <row r="2" spans="1:3">
      <c r="A2" t="s">
        <v>111</v>
      </c>
      <c r="B2" t="s">
        <v>10</v>
      </c>
      <c r="C2" s="3">
        <v>271711</v>
      </c>
    </row>
    <row r="3" spans="1:3">
      <c r="A3" t="s">
        <v>112</v>
      </c>
      <c r="B3" t="s">
        <v>32</v>
      </c>
      <c r="C3" s="3">
        <v>447346</v>
      </c>
    </row>
    <row r="4" spans="1:3">
      <c r="A4" t="s">
        <v>113</v>
      </c>
      <c r="B4" t="s">
        <v>30</v>
      </c>
      <c r="C4" s="3">
        <v>966712</v>
      </c>
    </row>
    <row r="5" spans="1:3">
      <c r="A5" t="s">
        <v>114</v>
      </c>
      <c r="B5" t="s">
        <v>44</v>
      </c>
      <c r="C5" s="3">
        <v>1786629</v>
      </c>
    </row>
    <row r="6" spans="1:3">
      <c r="A6" t="s">
        <v>115</v>
      </c>
      <c r="B6" t="s">
        <v>54</v>
      </c>
      <c r="C6" s="3">
        <v>1214490</v>
      </c>
    </row>
    <row r="7" spans="1:3">
      <c r="A7" t="s">
        <v>116</v>
      </c>
      <c r="B7" t="s">
        <v>62</v>
      </c>
      <c r="C7" s="3">
        <v>908135</v>
      </c>
    </row>
    <row r="8" spans="1:3">
      <c r="A8" t="s">
        <v>117</v>
      </c>
      <c r="B8" t="s">
        <v>24</v>
      </c>
      <c r="C8" s="3">
        <v>458258</v>
      </c>
    </row>
    <row r="9" spans="1:3">
      <c r="A9" t="s">
        <v>118</v>
      </c>
      <c r="B9" t="s">
        <v>36</v>
      </c>
      <c r="C9" s="3">
        <v>1295550</v>
      </c>
    </row>
    <row r="10" spans="1:3">
      <c r="A10" t="s">
        <v>119</v>
      </c>
      <c r="B10" t="s">
        <v>68</v>
      </c>
      <c r="C10" s="3">
        <v>1829101</v>
      </c>
    </row>
    <row r="11" spans="1:3">
      <c r="A11" t="s">
        <v>120</v>
      </c>
      <c r="B11" t="s">
        <v>28</v>
      </c>
      <c r="C11" s="3">
        <v>191440</v>
      </c>
    </row>
    <row r="12" spans="1:3">
      <c r="A12" t="s">
        <v>121</v>
      </c>
      <c r="B12" t="s">
        <v>60</v>
      </c>
      <c r="C12" s="3">
        <v>1768736</v>
      </c>
    </row>
    <row r="13" spans="1:3">
      <c r="A13" t="s">
        <v>122</v>
      </c>
      <c r="B13" t="s">
        <v>14</v>
      </c>
      <c r="C13" s="3">
        <v>419481</v>
      </c>
    </row>
    <row r="14" spans="1:3">
      <c r="A14" t="s">
        <v>123</v>
      </c>
      <c r="B14" t="s">
        <v>74</v>
      </c>
      <c r="C14" s="3">
        <v>503370</v>
      </c>
    </row>
    <row r="15" spans="1:3">
      <c r="A15" t="s">
        <v>124</v>
      </c>
      <c r="B15" t="s">
        <v>64</v>
      </c>
      <c r="C15" s="3">
        <v>1063417</v>
      </c>
    </row>
    <row r="16" spans="1:3">
      <c r="A16" t="s">
        <v>125</v>
      </c>
      <c r="B16" t="s">
        <v>70</v>
      </c>
      <c r="C16" s="3">
        <v>668821</v>
      </c>
    </row>
    <row r="17" spans="1:3">
      <c r="A17" t="s">
        <v>126</v>
      </c>
      <c r="B17" t="s">
        <v>72</v>
      </c>
      <c r="C17" s="3">
        <v>518577</v>
      </c>
    </row>
    <row r="18" spans="1:3">
      <c r="A18" t="s">
        <v>127</v>
      </c>
      <c r="B18" t="s">
        <v>6</v>
      </c>
      <c r="C18" s="3">
        <v>883701</v>
      </c>
    </row>
    <row r="19" spans="1:3">
      <c r="A19" t="s">
        <v>128</v>
      </c>
      <c r="B19" t="s">
        <v>2</v>
      </c>
      <c r="C19" s="3">
        <v>960602</v>
      </c>
    </row>
    <row r="20" spans="1:3">
      <c r="A20" t="s">
        <v>129</v>
      </c>
      <c r="B20" t="s">
        <v>48</v>
      </c>
      <c r="C20" s="3"/>
    </row>
    <row r="21" spans="1:3">
      <c r="A21" t="s">
        <v>151</v>
      </c>
      <c r="B21" t="s">
        <v>56</v>
      </c>
      <c r="C21" s="3"/>
    </row>
    <row r="22" spans="1:3">
      <c r="A22" t="s">
        <v>152</v>
      </c>
      <c r="C22" s="3">
        <v>1035533</v>
      </c>
    </row>
    <row r="23" spans="1:3">
      <c r="A23" t="s">
        <v>130</v>
      </c>
      <c r="B23" t="s">
        <v>78</v>
      </c>
      <c r="C23" s="3">
        <v>658835</v>
      </c>
    </row>
    <row r="24" spans="1:3">
      <c r="A24" t="s">
        <v>131</v>
      </c>
      <c r="B24" t="s">
        <v>50</v>
      </c>
      <c r="C24" s="3">
        <v>1917761</v>
      </c>
    </row>
    <row r="25" spans="1:3">
      <c r="A25" t="s">
        <v>132</v>
      </c>
      <c r="B25" t="s">
        <v>40</v>
      </c>
      <c r="C25" s="3">
        <v>1462908</v>
      </c>
    </row>
    <row r="26" spans="1:3">
      <c r="A26" t="s">
        <v>133</v>
      </c>
      <c r="B26" t="s">
        <v>4</v>
      </c>
      <c r="C26" s="3">
        <v>829869</v>
      </c>
    </row>
    <row r="27" spans="1:3">
      <c r="A27" t="s">
        <v>134</v>
      </c>
      <c r="B27" t="s">
        <v>66</v>
      </c>
      <c r="C27" s="3">
        <v>1051697</v>
      </c>
    </row>
    <row r="28" spans="1:3">
      <c r="A28" t="s">
        <v>135</v>
      </c>
      <c r="B28" t="s">
        <v>58</v>
      </c>
      <c r="C28" s="3">
        <v>1093442</v>
      </c>
    </row>
    <row r="29" spans="1:3">
      <c r="A29" t="s">
        <v>136</v>
      </c>
      <c r="B29" t="s">
        <v>52</v>
      </c>
      <c r="C29" s="3">
        <v>556360</v>
      </c>
    </row>
    <row r="30" spans="1:3">
      <c r="A30" t="s">
        <v>137</v>
      </c>
      <c r="B30" t="s">
        <v>76</v>
      </c>
      <c r="C30" s="3">
        <v>870613</v>
      </c>
    </row>
    <row r="31" spans="1:3">
      <c r="A31" t="s">
        <v>138</v>
      </c>
      <c r="B31" t="s">
        <v>46</v>
      </c>
      <c r="C31" s="3">
        <v>1031061</v>
      </c>
    </row>
    <row r="32" spans="1:3">
      <c r="A32" t="s">
        <v>139</v>
      </c>
      <c r="B32" t="s">
        <v>83</v>
      </c>
      <c r="C32" s="3">
        <v>36391</v>
      </c>
    </row>
    <row r="33" spans="1:3">
      <c r="A33" t="s">
        <v>140</v>
      </c>
      <c r="B33" t="s">
        <v>12</v>
      </c>
      <c r="C33" s="3">
        <v>98929</v>
      </c>
    </row>
    <row r="34" spans="1:3">
      <c r="A34" t="s">
        <v>141</v>
      </c>
      <c r="B34" t="s">
        <v>8</v>
      </c>
      <c r="C34" s="3">
        <v>333928</v>
      </c>
    </row>
    <row r="35" spans="1:3">
      <c r="A35" t="s">
        <v>142</v>
      </c>
      <c r="B35" t="s">
        <v>84</v>
      </c>
      <c r="C35" s="3">
        <v>15638</v>
      </c>
    </row>
    <row r="36" spans="1:3">
      <c r="A36" t="s">
        <v>143</v>
      </c>
      <c r="B36" t="s">
        <v>18</v>
      </c>
      <c r="C36" s="3">
        <v>138906</v>
      </c>
    </row>
    <row r="37" spans="1:3">
      <c r="A37" t="s">
        <v>144</v>
      </c>
      <c r="B37" t="s">
        <v>22</v>
      </c>
      <c r="C37" s="3">
        <v>242694</v>
      </c>
    </row>
    <row r="38" spans="1:3">
      <c r="A38" t="s">
        <v>145</v>
      </c>
      <c r="B38" t="s">
        <v>20</v>
      </c>
      <c r="C38" s="3">
        <v>387199</v>
      </c>
    </row>
    <row r="39" spans="1:3">
      <c r="A39" t="s">
        <v>146</v>
      </c>
      <c r="B39" t="s">
        <v>26</v>
      </c>
      <c r="C39" s="3">
        <v>324614</v>
      </c>
    </row>
    <row r="40" spans="1:3">
      <c r="A40" t="s">
        <v>147</v>
      </c>
      <c r="B40" t="s">
        <v>42</v>
      </c>
      <c r="C40" s="3">
        <v>947109</v>
      </c>
    </row>
    <row r="41" spans="1:3">
      <c r="A41" t="s">
        <v>148</v>
      </c>
      <c r="B41" t="s">
        <v>34</v>
      </c>
      <c r="C41" s="3">
        <v>466274</v>
      </c>
    </row>
    <row r="42" spans="1:3">
      <c r="A42" t="s">
        <v>149</v>
      </c>
      <c r="B42" t="s">
        <v>38</v>
      </c>
      <c r="C42" s="3">
        <v>314300</v>
      </c>
    </row>
    <row r="43" spans="1:3">
      <c r="A43" t="s">
        <v>150</v>
      </c>
      <c r="B43" t="s">
        <v>16</v>
      </c>
      <c r="C43" s="3">
        <v>129862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44"/>
  <sheetViews>
    <sheetView workbookViewId="0">
      <selection activeCell="H3" sqref="H3"/>
    </sheetView>
  </sheetViews>
  <sheetFormatPr defaultRowHeight="16.5"/>
  <cols>
    <col min="1" max="1" width="15.25" bestFit="1" customWidth="1"/>
    <col min="2" max="2" width="11.875" bestFit="1" customWidth="1"/>
    <col min="3" max="3" width="4.75" bestFit="1" customWidth="1"/>
    <col min="4" max="4" width="5.125" bestFit="1" customWidth="1"/>
    <col min="5" max="5" width="4.75" bestFit="1" customWidth="1"/>
    <col min="6" max="8" width="7.375" bestFit="1" customWidth="1"/>
  </cols>
  <sheetData>
    <row r="1" spans="1:8">
      <c r="A1" s="30" t="s">
        <v>1780</v>
      </c>
      <c r="B1" s="30" t="s">
        <v>1779</v>
      </c>
    </row>
    <row r="2" spans="1:8">
      <c r="A2" s="30" t="s">
        <v>156</v>
      </c>
      <c r="B2" t="s">
        <v>157</v>
      </c>
      <c r="C2" t="s">
        <v>209</v>
      </c>
      <c r="D2" t="s">
        <v>167</v>
      </c>
      <c r="E2" t="s">
        <v>182</v>
      </c>
      <c r="F2" t="s">
        <v>81</v>
      </c>
      <c r="G2" t="s">
        <v>82</v>
      </c>
      <c r="H2" t="s">
        <v>1752</v>
      </c>
    </row>
    <row r="3" spans="1:8">
      <c r="A3" s="31" t="s">
        <v>12</v>
      </c>
      <c r="B3" s="32"/>
      <c r="C3" s="32">
        <v>1</v>
      </c>
      <c r="D3" s="32">
        <v>4</v>
      </c>
      <c r="E3" s="32"/>
      <c r="F3" s="32">
        <v>1</v>
      </c>
      <c r="G3" s="32"/>
      <c r="H3" s="32">
        <v>6</v>
      </c>
    </row>
    <row r="4" spans="1:8">
      <c r="A4" s="31" t="s">
        <v>16</v>
      </c>
      <c r="B4" s="32"/>
      <c r="C4" s="32">
        <v>1</v>
      </c>
      <c r="D4" s="32">
        <v>3</v>
      </c>
      <c r="E4" s="32">
        <v>1</v>
      </c>
      <c r="F4" s="32">
        <v>8</v>
      </c>
      <c r="G4" s="32"/>
      <c r="H4" s="32">
        <v>13</v>
      </c>
    </row>
    <row r="5" spans="1:8">
      <c r="A5" s="31" t="s">
        <v>20</v>
      </c>
      <c r="B5" s="32">
        <v>1</v>
      </c>
      <c r="C5" s="32"/>
      <c r="D5" s="32">
        <v>2</v>
      </c>
      <c r="E5" s="32"/>
      <c r="F5" s="32">
        <v>4</v>
      </c>
      <c r="G5" s="32"/>
      <c r="H5" s="32">
        <v>7</v>
      </c>
    </row>
    <row r="6" spans="1:8">
      <c r="A6" s="31" t="s">
        <v>70</v>
      </c>
      <c r="B6" s="32">
        <v>1</v>
      </c>
      <c r="C6" s="32"/>
      <c r="D6" s="32">
        <v>9</v>
      </c>
      <c r="E6" s="32"/>
      <c r="F6" s="32"/>
      <c r="G6" s="32"/>
      <c r="H6" s="32">
        <v>10</v>
      </c>
    </row>
    <row r="7" spans="1:8">
      <c r="A7" s="31" t="s">
        <v>64</v>
      </c>
      <c r="B7" s="32">
        <v>1</v>
      </c>
      <c r="C7" s="32"/>
      <c r="D7" s="32">
        <v>8</v>
      </c>
      <c r="E7" s="32"/>
      <c r="F7" s="32"/>
      <c r="G7" s="32"/>
      <c r="H7" s="32">
        <v>9</v>
      </c>
    </row>
    <row r="8" spans="1:8">
      <c r="A8" s="31" t="s">
        <v>46</v>
      </c>
      <c r="B8" s="32">
        <v>1</v>
      </c>
      <c r="C8" s="32"/>
      <c r="D8" s="32">
        <v>6</v>
      </c>
      <c r="E8" s="32"/>
      <c r="F8" s="32"/>
      <c r="G8" s="32"/>
      <c r="H8" s="32">
        <v>7</v>
      </c>
    </row>
    <row r="9" spans="1:8">
      <c r="A9" s="31" t="s">
        <v>42</v>
      </c>
      <c r="B9" s="32">
        <v>1</v>
      </c>
      <c r="C9" s="32"/>
      <c r="D9" s="32">
        <v>4</v>
      </c>
      <c r="E9" s="32"/>
      <c r="F9" s="32"/>
      <c r="G9" s="32"/>
      <c r="H9" s="32">
        <v>5</v>
      </c>
    </row>
    <row r="10" spans="1:8">
      <c r="A10" s="31" t="s">
        <v>58</v>
      </c>
      <c r="B10" s="32">
        <v>1</v>
      </c>
      <c r="C10" s="32"/>
      <c r="D10" s="32">
        <v>7</v>
      </c>
      <c r="E10" s="32"/>
      <c r="F10" s="32"/>
      <c r="G10" s="32"/>
      <c r="H10" s="32">
        <v>8</v>
      </c>
    </row>
    <row r="11" spans="1:8">
      <c r="A11" s="31" t="s">
        <v>24</v>
      </c>
      <c r="B11" s="32">
        <v>1</v>
      </c>
      <c r="C11" s="32"/>
      <c r="D11" s="32">
        <v>5</v>
      </c>
      <c r="E11" s="32"/>
      <c r="F11" s="32">
        <v>2</v>
      </c>
      <c r="G11" s="32"/>
      <c r="H11" s="32">
        <v>8</v>
      </c>
    </row>
    <row r="12" spans="1:8">
      <c r="A12" s="31" t="s">
        <v>76</v>
      </c>
      <c r="B12" s="32">
        <v>1</v>
      </c>
      <c r="C12" s="32">
        <v>1</v>
      </c>
      <c r="D12" s="32">
        <v>4</v>
      </c>
      <c r="E12" s="32"/>
      <c r="F12" s="32">
        <v>4</v>
      </c>
      <c r="G12" s="32"/>
      <c r="H12" s="32">
        <v>10</v>
      </c>
    </row>
    <row r="13" spans="1:8">
      <c r="A13" s="31" t="s">
        <v>48</v>
      </c>
      <c r="B13" s="32">
        <v>1</v>
      </c>
      <c r="C13" s="32"/>
      <c r="D13" s="32">
        <v>5</v>
      </c>
      <c r="E13" s="32"/>
      <c r="F13" s="32"/>
      <c r="G13" s="32"/>
      <c r="H13" s="32">
        <v>6</v>
      </c>
    </row>
    <row r="14" spans="1:8">
      <c r="A14" s="31" t="s">
        <v>34</v>
      </c>
      <c r="B14" s="32"/>
      <c r="C14" s="32">
        <v>1</v>
      </c>
      <c r="D14" s="32">
        <v>3</v>
      </c>
      <c r="E14" s="32"/>
      <c r="F14" s="32">
        <v>2</v>
      </c>
      <c r="G14" s="32">
        <v>1</v>
      </c>
      <c r="H14" s="32">
        <v>7</v>
      </c>
    </row>
    <row r="15" spans="1:8">
      <c r="A15" s="31" t="s">
        <v>54</v>
      </c>
      <c r="B15" s="32">
        <v>1</v>
      </c>
      <c r="C15" s="32"/>
      <c r="D15" s="32">
        <v>8</v>
      </c>
      <c r="E15" s="32"/>
      <c r="F15" s="32"/>
      <c r="G15" s="32"/>
      <c r="H15" s="32">
        <v>9</v>
      </c>
    </row>
    <row r="16" spans="1:8">
      <c r="A16" s="31" t="s">
        <v>84</v>
      </c>
      <c r="B16" s="32"/>
      <c r="C16" s="32">
        <v>1</v>
      </c>
      <c r="D16" s="32">
        <v>3</v>
      </c>
      <c r="E16" s="32"/>
      <c r="F16" s="32"/>
      <c r="G16" s="32"/>
      <c r="H16" s="32">
        <v>4</v>
      </c>
    </row>
    <row r="17" spans="1:8">
      <c r="A17" s="31" t="s">
        <v>68</v>
      </c>
      <c r="B17" s="32">
        <v>1</v>
      </c>
      <c r="C17" s="32">
        <v>1</v>
      </c>
      <c r="D17" s="32">
        <v>13</v>
      </c>
      <c r="E17" s="32"/>
      <c r="F17" s="32">
        <v>1</v>
      </c>
      <c r="G17" s="32"/>
      <c r="H17" s="32">
        <v>16</v>
      </c>
    </row>
    <row r="18" spans="1:8">
      <c r="A18" s="31" t="s">
        <v>6</v>
      </c>
      <c r="B18" s="32">
        <v>1</v>
      </c>
      <c r="C18" s="32"/>
      <c r="D18" s="32">
        <v>10</v>
      </c>
      <c r="E18" s="32"/>
      <c r="F18" s="32"/>
      <c r="G18" s="32"/>
      <c r="H18" s="32">
        <v>11</v>
      </c>
    </row>
    <row r="19" spans="1:8">
      <c r="A19" s="31" t="s">
        <v>52</v>
      </c>
      <c r="B19" s="32">
        <v>1</v>
      </c>
      <c r="C19" s="32"/>
      <c r="D19" s="32">
        <v>3</v>
      </c>
      <c r="E19" s="32"/>
      <c r="F19" s="32"/>
      <c r="G19" s="32"/>
      <c r="H19" s="32">
        <v>4</v>
      </c>
    </row>
    <row r="20" spans="1:8">
      <c r="A20" s="31" t="s">
        <v>66</v>
      </c>
      <c r="B20" s="32">
        <v>1</v>
      </c>
      <c r="C20" s="32"/>
      <c r="D20" s="32">
        <v>6</v>
      </c>
      <c r="E20" s="32"/>
      <c r="F20" s="32">
        <v>1</v>
      </c>
      <c r="G20" s="32"/>
      <c r="H20" s="32">
        <v>8</v>
      </c>
    </row>
    <row r="21" spans="1:8">
      <c r="A21" s="31" t="s">
        <v>62</v>
      </c>
      <c r="B21" s="32">
        <v>1</v>
      </c>
      <c r="C21" s="32">
        <v>1</v>
      </c>
      <c r="D21" s="32">
        <v>7</v>
      </c>
      <c r="E21" s="32"/>
      <c r="F21" s="32"/>
      <c r="G21" s="32"/>
      <c r="H21" s="32">
        <v>9</v>
      </c>
    </row>
    <row r="22" spans="1:8">
      <c r="A22" s="31" t="s">
        <v>44</v>
      </c>
      <c r="B22" s="32">
        <v>1</v>
      </c>
      <c r="C22" s="32"/>
      <c r="D22" s="32">
        <v>8</v>
      </c>
      <c r="E22" s="32"/>
      <c r="F22" s="32">
        <v>1</v>
      </c>
      <c r="G22" s="32"/>
      <c r="H22" s="32">
        <v>10</v>
      </c>
    </row>
    <row r="23" spans="1:8">
      <c r="A23" s="31" t="s">
        <v>36</v>
      </c>
      <c r="B23" s="32">
        <v>1</v>
      </c>
      <c r="C23" s="32"/>
      <c r="D23" s="32">
        <v>8</v>
      </c>
      <c r="E23" s="32"/>
      <c r="F23" s="32"/>
      <c r="G23" s="32"/>
      <c r="H23" s="32">
        <v>9</v>
      </c>
    </row>
    <row r="24" spans="1:8">
      <c r="A24" s="31" t="s">
        <v>40</v>
      </c>
      <c r="B24" s="32">
        <v>1</v>
      </c>
      <c r="C24" s="32">
        <v>1</v>
      </c>
      <c r="D24" s="32">
        <v>4</v>
      </c>
      <c r="E24" s="32"/>
      <c r="F24" s="32"/>
      <c r="G24" s="32"/>
      <c r="H24" s="32">
        <v>6</v>
      </c>
    </row>
    <row r="25" spans="1:8">
      <c r="A25" s="31" t="s">
        <v>50</v>
      </c>
      <c r="B25" s="32">
        <v>1</v>
      </c>
      <c r="C25" s="32"/>
      <c r="D25" s="32">
        <v>11</v>
      </c>
      <c r="E25" s="32"/>
      <c r="F25" s="32">
        <v>2</v>
      </c>
      <c r="G25" s="32"/>
      <c r="H25" s="32">
        <v>14</v>
      </c>
    </row>
    <row r="26" spans="1:8">
      <c r="A26" s="31" t="s">
        <v>10</v>
      </c>
      <c r="B26" s="32">
        <v>1</v>
      </c>
      <c r="C26" s="32">
        <v>1</v>
      </c>
      <c r="D26" s="32">
        <v>5</v>
      </c>
      <c r="E26" s="32"/>
      <c r="F26" s="32">
        <v>7</v>
      </c>
      <c r="G26" s="32"/>
      <c r="H26" s="32">
        <v>14</v>
      </c>
    </row>
    <row r="27" spans="1:8">
      <c r="A27" s="31" t="s">
        <v>60</v>
      </c>
      <c r="B27" s="32">
        <v>1</v>
      </c>
      <c r="C27" s="32">
        <v>2</v>
      </c>
      <c r="D27" s="32">
        <v>7</v>
      </c>
      <c r="E27" s="32"/>
      <c r="F27" s="32"/>
      <c r="G27" s="32"/>
      <c r="H27" s="32">
        <v>10</v>
      </c>
    </row>
    <row r="28" spans="1:8">
      <c r="A28" s="31" t="s">
        <v>18</v>
      </c>
      <c r="B28" s="32"/>
      <c r="C28" s="32">
        <v>1</v>
      </c>
      <c r="D28" s="32">
        <v>4</v>
      </c>
      <c r="E28" s="32"/>
      <c r="F28" s="32">
        <v>7</v>
      </c>
      <c r="G28" s="32"/>
      <c r="H28" s="32">
        <v>12</v>
      </c>
    </row>
    <row r="29" spans="1:8">
      <c r="A29" s="31" t="s">
        <v>22</v>
      </c>
      <c r="B29" s="32"/>
      <c r="C29" s="32">
        <v>1</v>
      </c>
      <c r="D29" s="32">
        <v>5</v>
      </c>
      <c r="E29" s="32"/>
      <c r="F29" s="32">
        <v>3</v>
      </c>
      <c r="G29" s="32"/>
      <c r="H29" s="32">
        <v>9</v>
      </c>
    </row>
    <row r="30" spans="1:8">
      <c r="A30" s="31" t="s">
        <v>83</v>
      </c>
      <c r="B30" s="32"/>
      <c r="C30" s="32">
        <v>1</v>
      </c>
      <c r="D30" s="32">
        <v>3</v>
      </c>
      <c r="E30" s="32"/>
      <c r="F30" s="32">
        <v>3</v>
      </c>
      <c r="G30" s="32">
        <v>1</v>
      </c>
      <c r="H30" s="32">
        <v>8</v>
      </c>
    </row>
    <row r="31" spans="1:8">
      <c r="A31" s="31" t="s">
        <v>8</v>
      </c>
      <c r="B31" s="32"/>
      <c r="C31" s="32">
        <v>1</v>
      </c>
      <c r="D31" s="32">
        <v>2</v>
      </c>
      <c r="E31" s="32"/>
      <c r="F31" s="32"/>
      <c r="G31" s="32"/>
      <c r="H31" s="32">
        <v>3</v>
      </c>
    </row>
    <row r="32" spans="1:8">
      <c r="A32" s="31" t="s">
        <v>74</v>
      </c>
      <c r="B32" s="32">
        <v>1</v>
      </c>
      <c r="C32" s="32"/>
      <c r="D32" s="32">
        <v>3</v>
      </c>
      <c r="E32" s="32"/>
      <c r="F32" s="32">
        <v>2</v>
      </c>
      <c r="G32" s="32"/>
      <c r="H32" s="32">
        <v>6</v>
      </c>
    </row>
    <row r="33" spans="1:8">
      <c r="A33" s="31" t="s">
        <v>32</v>
      </c>
      <c r="B33" s="32">
        <v>1</v>
      </c>
      <c r="C33" s="32"/>
      <c r="D33" s="32">
        <v>7</v>
      </c>
      <c r="E33" s="32"/>
      <c r="F33" s="32">
        <v>2</v>
      </c>
      <c r="G33" s="32"/>
      <c r="H33" s="32">
        <v>10</v>
      </c>
    </row>
    <row r="34" spans="1:8">
      <c r="A34" s="31" t="s">
        <v>30</v>
      </c>
      <c r="B34" s="32">
        <v>1</v>
      </c>
      <c r="C34" s="32"/>
      <c r="D34" s="32">
        <v>7</v>
      </c>
      <c r="E34" s="32"/>
      <c r="F34" s="32">
        <v>4</v>
      </c>
      <c r="G34" s="32"/>
      <c r="H34" s="32">
        <v>12</v>
      </c>
    </row>
    <row r="35" spans="1:8">
      <c r="A35" s="31" t="s">
        <v>28</v>
      </c>
      <c r="B35" s="32">
        <v>1</v>
      </c>
      <c r="C35" s="32"/>
      <c r="D35" s="32">
        <v>3</v>
      </c>
      <c r="E35" s="32"/>
      <c r="F35" s="32">
        <v>7</v>
      </c>
      <c r="G35" s="32"/>
      <c r="H35" s="32">
        <v>11</v>
      </c>
    </row>
    <row r="36" spans="1:8">
      <c r="A36" s="31" t="s">
        <v>72</v>
      </c>
      <c r="B36" s="32">
        <v>1</v>
      </c>
      <c r="C36" s="32"/>
      <c r="D36" s="32">
        <v>3</v>
      </c>
      <c r="E36" s="32"/>
      <c r="F36" s="32">
        <v>1</v>
      </c>
      <c r="G36" s="32"/>
      <c r="H36" s="32">
        <v>5</v>
      </c>
    </row>
    <row r="37" spans="1:8">
      <c r="A37" s="31" t="s">
        <v>56</v>
      </c>
      <c r="B37" s="32">
        <v>1</v>
      </c>
      <c r="C37" s="32"/>
      <c r="D37" s="32">
        <v>8</v>
      </c>
      <c r="E37" s="32"/>
      <c r="F37" s="32"/>
      <c r="G37" s="32"/>
      <c r="H37" s="32">
        <v>9</v>
      </c>
    </row>
    <row r="38" spans="1:8">
      <c r="A38" s="31" t="s">
        <v>4</v>
      </c>
      <c r="B38" s="32">
        <v>1</v>
      </c>
      <c r="C38" s="32">
        <v>2</v>
      </c>
      <c r="D38" s="32">
        <v>11</v>
      </c>
      <c r="E38" s="32">
        <v>1</v>
      </c>
      <c r="F38" s="32">
        <v>4</v>
      </c>
      <c r="G38" s="32"/>
      <c r="H38" s="32">
        <v>19</v>
      </c>
    </row>
    <row r="39" spans="1:8">
      <c r="A39" s="31" t="s">
        <v>14</v>
      </c>
      <c r="B39" s="32">
        <v>1</v>
      </c>
      <c r="C39" s="32">
        <v>1</v>
      </c>
      <c r="D39" s="32">
        <v>7</v>
      </c>
      <c r="E39" s="32"/>
      <c r="F39" s="32">
        <v>6</v>
      </c>
      <c r="G39" s="32">
        <v>1</v>
      </c>
      <c r="H39" s="32">
        <v>16</v>
      </c>
    </row>
    <row r="40" spans="1:8">
      <c r="A40" s="31" t="s">
        <v>2</v>
      </c>
      <c r="B40" s="32">
        <v>1</v>
      </c>
      <c r="C40" s="32">
        <v>2</v>
      </c>
      <c r="D40" s="32">
        <v>10</v>
      </c>
      <c r="E40" s="32"/>
      <c r="F40" s="32">
        <v>6</v>
      </c>
      <c r="G40" s="32"/>
      <c r="H40" s="32">
        <v>19</v>
      </c>
    </row>
    <row r="41" spans="1:8">
      <c r="A41" s="31" t="s">
        <v>26</v>
      </c>
      <c r="B41" s="32">
        <v>1</v>
      </c>
      <c r="C41" s="32">
        <v>1</v>
      </c>
      <c r="D41" s="32">
        <v>5</v>
      </c>
      <c r="E41" s="32"/>
      <c r="F41" s="32">
        <v>5</v>
      </c>
      <c r="G41" s="32"/>
      <c r="H41" s="32">
        <v>12</v>
      </c>
    </row>
    <row r="42" spans="1:8">
      <c r="A42" s="31" t="s">
        <v>38</v>
      </c>
      <c r="B42" s="32"/>
      <c r="C42" s="32">
        <v>1</v>
      </c>
      <c r="D42" s="32">
        <v>1</v>
      </c>
      <c r="E42" s="32"/>
      <c r="F42" s="32">
        <v>1</v>
      </c>
      <c r="G42" s="32"/>
      <c r="H42" s="32">
        <v>3</v>
      </c>
    </row>
    <row r="43" spans="1:8">
      <c r="A43" s="31" t="s">
        <v>78</v>
      </c>
      <c r="B43" s="32">
        <v>1</v>
      </c>
      <c r="C43" s="32">
        <v>3</v>
      </c>
      <c r="D43" s="32">
        <v>5</v>
      </c>
      <c r="E43" s="32"/>
      <c r="F43" s="32">
        <v>8</v>
      </c>
      <c r="G43" s="32"/>
      <c r="H43" s="32">
        <v>17</v>
      </c>
    </row>
    <row r="44" spans="1:8">
      <c r="A44" s="31" t="s">
        <v>1752</v>
      </c>
      <c r="B44" s="32">
        <v>32</v>
      </c>
      <c r="C44" s="32">
        <v>25</v>
      </c>
      <c r="D44" s="32">
        <v>237</v>
      </c>
      <c r="E44" s="32">
        <v>2</v>
      </c>
      <c r="F44" s="32">
        <v>92</v>
      </c>
      <c r="G44" s="32">
        <v>3</v>
      </c>
      <c r="H44" s="32">
        <v>391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A393"/>
  <sheetViews>
    <sheetView workbookViewId="0">
      <selection activeCell="F21" sqref="F21"/>
    </sheetView>
  </sheetViews>
  <sheetFormatPr defaultRowHeight="16.5"/>
  <sheetData>
    <row r="1" spans="1:27" ht="26.25">
      <c r="A1" s="391" t="s">
        <v>1753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2"/>
      <c r="X1" s="391"/>
      <c r="Y1" s="391"/>
      <c r="Z1" s="391"/>
      <c r="AA1" s="391"/>
    </row>
    <row r="2" spans="1:27">
      <c r="A2" s="33" t="s">
        <v>1754</v>
      </c>
      <c r="B2" s="34" t="s">
        <v>1755</v>
      </c>
      <c r="C2" s="33" t="s">
        <v>155</v>
      </c>
      <c r="D2" s="33" t="s">
        <v>156</v>
      </c>
      <c r="E2" s="34" t="s">
        <v>1756</v>
      </c>
      <c r="F2" s="33" t="s">
        <v>1757</v>
      </c>
      <c r="G2" s="33" t="s">
        <v>1758</v>
      </c>
      <c r="H2" s="33" t="s">
        <v>1759</v>
      </c>
      <c r="I2" s="33" t="s">
        <v>1760</v>
      </c>
      <c r="J2" s="33" t="s">
        <v>1761</v>
      </c>
      <c r="K2" s="33" t="s">
        <v>1762</v>
      </c>
      <c r="L2" s="33" t="s">
        <v>1763</v>
      </c>
      <c r="M2" s="33" t="s">
        <v>1764</v>
      </c>
      <c r="N2" s="33" t="s">
        <v>1765</v>
      </c>
      <c r="O2" s="33" t="s">
        <v>1766</v>
      </c>
      <c r="P2" s="33" t="s">
        <v>1767</v>
      </c>
      <c r="Q2" s="33" t="s">
        <v>1768</v>
      </c>
      <c r="R2" s="33" t="s">
        <v>1769</v>
      </c>
      <c r="S2" s="35" t="s">
        <v>1770</v>
      </c>
      <c r="T2" s="35" t="s">
        <v>1771</v>
      </c>
      <c r="U2" s="36" t="s">
        <v>1772</v>
      </c>
      <c r="V2" s="36" t="s">
        <v>1773</v>
      </c>
      <c r="W2" s="37" t="s">
        <v>1774</v>
      </c>
      <c r="X2" s="38" t="s">
        <v>1775</v>
      </c>
      <c r="Y2" s="38" t="s">
        <v>1776</v>
      </c>
      <c r="Z2" s="39" t="s">
        <v>1777</v>
      </c>
      <c r="AA2" s="35" t="s">
        <v>1778</v>
      </c>
    </row>
    <row r="3" spans="1:27">
      <c r="A3" s="40">
        <v>442</v>
      </c>
      <c r="B3" s="40" t="s">
        <v>80</v>
      </c>
      <c r="C3" s="40" t="s">
        <v>4</v>
      </c>
      <c r="D3" s="41" t="s">
        <v>4</v>
      </c>
      <c r="E3" s="40" t="s">
        <v>0</v>
      </c>
      <c r="F3" s="42" t="s">
        <v>157</v>
      </c>
      <c r="G3" s="42" t="s">
        <v>158</v>
      </c>
      <c r="H3" s="42" t="s">
        <v>0</v>
      </c>
      <c r="I3" s="42" t="s">
        <v>159</v>
      </c>
      <c r="J3" s="42" t="s">
        <v>160</v>
      </c>
      <c r="K3" s="42" t="s">
        <v>160</v>
      </c>
      <c r="L3" s="42"/>
      <c r="M3" s="42">
        <v>120</v>
      </c>
      <c r="N3" s="42">
        <v>82</v>
      </c>
      <c r="O3" s="42">
        <v>38</v>
      </c>
      <c r="P3" s="42">
        <v>3</v>
      </c>
      <c r="Q3" s="42">
        <v>5</v>
      </c>
      <c r="R3" s="42"/>
      <c r="S3" s="43" t="s">
        <v>161</v>
      </c>
      <c r="T3" s="44">
        <v>2003</v>
      </c>
      <c r="U3" s="45">
        <v>4628</v>
      </c>
      <c r="V3" s="45">
        <v>5433.92</v>
      </c>
      <c r="W3" s="46">
        <v>21935</v>
      </c>
      <c r="X3" s="47" t="s">
        <v>162</v>
      </c>
      <c r="Y3" s="47" t="s">
        <v>163</v>
      </c>
      <c r="Z3" s="48" t="s">
        <v>164</v>
      </c>
      <c r="AA3" s="49" t="s">
        <v>159</v>
      </c>
    </row>
    <row r="4" spans="1:27">
      <c r="A4" s="40">
        <v>443</v>
      </c>
      <c r="B4" s="40" t="s">
        <v>80</v>
      </c>
      <c r="C4" s="40" t="s">
        <v>165</v>
      </c>
      <c r="D4" s="41" t="s">
        <v>4</v>
      </c>
      <c r="E4" s="40" t="s">
        <v>166</v>
      </c>
      <c r="F4" s="42" t="s">
        <v>167</v>
      </c>
      <c r="G4" s="42" t="s">
        <v>158</v>
      </c>
      <c r="H4" s="42" t="s">
        <v>168</v>
      </c>
      <c r="I4" s="42" t="s">
        <v>159</v>
      </c>
      <c r="J4" s="42" t="s">
        <v>160</v>
      </c>
      <c r="K4" s="42" t="s">
        <v>169</v>
      </c>
      <c r="L4" s="42"/>
      <c r="M4" s="42">
        <v>4</v>
      </c>
      <c r="N4" s="42">
        <v>4</v>
      </c>
      <c r="O4" s="42"/>
      <c r="P4" s="42">
        <v>2</v>
      </c>
      <c r="Q4" s="42">
        <v>2</v>
      </c>
      <c r="R4" s="42"/>
      <c r="S4" s="43">
        <v>29890</v>
      </c>
      <c r="T4" s="44">
        <v>1981</v>
      </c>
      <c r="U4" s="45">
        <v>403.3</v>
      </c>
      <c r="V4" s="45">
        <v>195.87</v>
      </c>
      <c r="W4" s="46">
        <v>22348</v>
      </c>
      <c r="X4" s="47" t="s">
        <v>170</v>
      </c>
      <c r="Y4" s="47" t="s">
        <v>171</v>
      </c>
      <c r="Z4" s="48" t="s">
        <v>172</v>
      </c>
      <c r="AA4" s="49" t="s">
        <v>159</v>
      </c>
    </row>
    <row r="5" spans="1:27">
      <c r="A5" s="40">
        <v>444</v>
      </c>
      <c r="B5" s="40" t="s">
        <v>80</v>
      </c>
      <c r="C5" s="40" t="s">
        <v>173</v>
      </c>
      <c r="D5" s="41" t="s">
        <v>4</v>
      </c>
      <c r="E5" s="40" t="s">
        <v>166</v>
      </c>
      <c r="F5" s="42" t="s">
        <v>167</v>
      </c>
      <c r="G5" s="42" t="s">
        <v>158</v>
      </c>
      <c r="H5" s="42" t="s">
        <v>168</v>
      </c>
      <c r="I5" s="42" t="s">
        <v>159</v>
      </c>
      <c r="J5" s="42" t="s">
        <v>160</v>
      </c>
      <c r="K5" s="42" t="s">
        <v>169</v>
      </c>
      <c r="L5" s="42"/>
      <c r="M5" s="42">
        <v>5</v>
      </c>
      <c r="N5" s="42">
        <v>5</v>
      </c>
      <c r="O5" s="42"/>
      <c r="P5" s="42">
        <v>2</v>
      </c>
      <c r="Q5" s="42">
        <v>3</v>
      </c>
      <c r="R5" s="42"/>
      <c r="S5" s="43">
        <v>27988</v>
      </c>
      <c r="T5" s="44">
        <v>1977</v>
      </c>
      <c r="U5" s="45">
        <v>901.2</v>
      </c>
      <c r="V5" s="45">
        <v>325.7</v>
      </c>
      <c r="W5" s="46">
        <v>22558</v>
      </c>
      <c r="X5" s="47" t="s">
        <v>174</v>
      </c>
      <c r="Y5" s="47" t="s">
        <v>175</v>
      </c>
      <c r="Z5" s="48" t="s">
        <v>176</v>
      </c>
      <c r="AA5" s="49" t="s">
        <v>159</v>
      </c>
    </row>
    <row r="6" spans="1:27">
      <c r="A6" s="40">
        <v>445</v>
      </c>
      <c r="B6" s="40" t="s">
        <v>80</v>
      </c>
      <c r="C6" s="40" t="s">
        <v>177</v>
      </c>
      <c r="D6" s="41" t="s">
        <v>4</v>
      </c>
      <c r="E6" s="40" t="s">
        <v>166</v>
      </c>
      <c r="F6" s="42" t="s">
        <v>167</v>
      </c>
      <c r="G6" s="42" t="s">
        <v>158</v>
      </c>
      <c r="H6" s="42" t="s">
        <v>168</v>
      </c>
      <c r="I6" s="42" t="s">
        <v>159</v>
      </c>
      <c r="J6" s="42" t="s">
        <v>160</v>
      </c>
      <c r="K6" s="42" t="s">
        <v>169</v>
      </c>
      <c r="L6" s="42"/>
      <c r="M6" s="42">
        <v>3</v>
      </c>
      <c r="N6" s="42">
        <v>3</v>
      </c>
      <c r="O6" s="42"/>
      <c r="P6" s="42">
        <v>2</v>
      </c>
      <c r="Q6" s="42">
        <v>1</v>
      </c>
      <c r="R6" s="42">
        <v>1</v>
      </c>
      <c r="S6" s="43">
        <v>22889</v>
      </c>
      <c r="T6" s="44">
        <v>1989</v>
      </c>
      <c r="U6" s="45">
        <v>184.1</v>
      </c>
      <c r="V6" s="45">
        <v>241.56</v>
      </c>
      <c r="W6" s="46">
        <v>22506</v>
      </c>
      <c r="X6" s="47" t="s">
        <v>178</v>
      </c>
      <c r="Y6" s="47" t="s">
        <v>179</v>
      </c>
      <c r="Z6" s="48" t="s">
        <v>180</v>
      </c>
      <c r="AA6" s="49" t="s">
        <v>159</v>
      </c>
    </row>
    <row r="7" spans="1:27">
      <c r="A7" s="40">
        <v>446</v>
      </c>
      <c r="B7" s="40" t="s">
        <v>80</v>
      </c>
      <c r="C7" s="40" t="s">
        <v>181</v>
      </c>
      <c r="D7" s="41" t="s">
        <v>4</v>
      </c>
      <c r="E7" s="40" t="s">
        <v>166</v>
      </c>
      <c r="F7" s="42" t="s">
        <v>182</v>
      </c>
      <c r="G7" s="42" t="s">
        <v>158</v>
      </c>
      <c r="H7" s="42" t="s">
        <v>168</v>
      </c>
      <c r="I7" s="42" t="s">
        <v>159</v>
      </c>
      <c r="J7" s="42" t="s">
        <v>160</v>
      </c>
      <c r="K7" s="42" t="s">
        <v>169</v>
      </c>
      <c r="L7" s="42"/>
      <c r="M7" s="42">
        <v>3</v>
      </c>
      <c r="N7" s="42">
        <v>3</v>
      </c>
      <c r="O7" s="42"/>
      <c r="P7" s="42">
        <v>2</v>
      </c>
      <c r="Q7" s="42">
        <v>1</v>
      </c>
      <c r="R7" s="42">
        <v>1</v>
      </c>
      <c r="S7" s="43">
        <v>9802</v>
      </c>
      <c r="T7" s="44">
        <v>1976</v>
      </c>
      <c r="U7" s="45">
        <v>222.1</v>
      </c>
      <c r="V7" s="45">
        <v>197.4</v>
      </c>
      <c r="W7" s="46">
        <v>22554</v>
      </c>
      <c r="X7" s="47" t="s">
        <v>183</v>
      </c>
      <c r="Y7" s="47" t="s">
        <v>184</v>
      </c>
      <c r="Z7" s="48" t="s">
        <v>185</v>
      </c>
      <c r="AA7" s="49" t="s">
        <v>159</v>
      </c>
    </row>
    <row r="8" spans="1:27">
      <c r="A8" s="40">
        <v>447</v>
      </c>
      <c r="B8" s="40" t="s">
        <v>80</v>
      </c>
      <c r="C8" s="40" t="s">
        <v>186</v>
      </c>
      <c r="D8" s="41" t="s">
        <v>4</v>
      </c>
      <c r="E8" s="40" t="s">
        <v>166</v>
      </c>
      <c r="F8" s="42" t="s">
        <v>167</v>
      </c>
      <c r="G8" s="42" t="s">
        <v>158</v>
      </c>
      <c r="H8" s="42" t="s">
        <v>168</v>
      </c>
      <c r="I8" s="42" t="s">
        <v>159</v>
      </c>
      <c r="J8" s="42" t="s">
        <v>160</v>
      </c>
      <c r="K8" s="42" t="s">
        <v>169</v>
      </c>
      <c r="L8" s="42"/>
      <c r="M8" s="42">
        <v>4</v>
      </c>
      <c r="N8" s="42">
        <v>4</v>
      </c>
      <c r="O8" s="42"/>
      <c r="P8" s="42">
        <v>2</v>
      </c>
      <c r="Q8" s="42">
        <v>2</v>
      </c>
      <c r="R8" s="42"/>
      <c r="S8" s="43">
        <v>32132</v>
      </c>
      <c r="T8" s="44">
        <v>1987</v>
      </c>
      <c r="U8" s="45">
        <v>251.3</v>
      </c>
      <c r="V8" s="45">
        <v>233.59</v>
      </c>
      <c r="W8" s="46">
        <v>22519</v>
      </c>
      <c r="X8" s="47" t="s">
        <v>187</v>
      </c>
      <c r="Y8" s="47" t="s">
        <v>188</v>
      </c>
      <c r="Z8" s="48" t="s">
        <v>189</v>
      </c>
      <c r="AA8" s="49" t="s">
        <v>159</v>
      </c>
    </row>
    <row r="9" spans="1:27">
      <c r="A9" s="40">
        <v>448</v>
      </c>
      <c r="B9" s="40" t="s">
        <v>80</v>
      </c>
      <c r="C9" s="40" t="s">
        <v>190</v>
      </c>
      <c r="D9" s="41" t="s">
        <v>4</v>
      </c>
      <c r="E9" s="40" t="s">
        <v>166</v>
      </c>
      <c r="F9" s="42" t="s">
        <v>167</v>
      </c>
      <c r="G9" s="42" t="s">
        <v>158</v>
      </c>
      <c r="H9" s="42" t="s">
        <v>191</v>
      </c>
      <c r="I9" s="42" t="s">
        <v>159</v>
      </c>
      <c r="J9" s="42" t="s">
        <v>160</v>
      </c>
      <c r="K9" s="42" t="s">
        <v>160</v>
      </c>
      <c r="L9" s="42" t="s">
        <v>192</v>
      </c>
      <c r="M9" s="42">
        <v>6</v>
      </c>
      <c r="N9" s="42">
        <v>5</v>
      </c>
      <c r="O9" s="42">
        <v>1</v>
      </c>
      <c r="P9" s="42">
        <v>1</v>
      </c>
      <c r="Q9" s="42">
        <v>1</v>
      </c>
      <c r="R9" s="42"/>
      <c r="S9" s="43">
        <v>22463</v>
      </c>
      <c r="T9" s="44">
        <v>2000</v>
      </c>
      <c r="U9" s="45">
        <v>661</v>
      </c>
      <c r="V9" s="45">
        <v>740.09</v>
      </c>
      <c r="W9" s="46">
        <v>23130</v>
      </c>
      <c r="X9" s="47" t="s">
        <v>193</v>
      </c>
      <c r="Y9" s="47" t="s">
        <v>194</v>
      </c>
      <c r="Z9" s="48" t="s">
        <v>195</v>
      </c>
      <c r="AA9" s="49" t="s">
        <v>159</v>
      </c>
    </row>
    <row r="10" spans="1:27">
      <c r="A10" s="40">
        <v>449</v>
      </c>
      <c r="B10" s="40" t="s">
        <v>80</v>
      </c>
      <c r="C10" s="40" t="s">
        <v>196</v>
      </c>
      <c r="D10" s="41" t="s">
        <v>4</v>
      </c>
      <c r="E10" s="40" t="s">
        <v>166</v>
      </c>
      <c r="F10" s="42" t="s">
        <v>167</v>
      </c>
      <c r="G10" s="42" t="s">
        <v>158</v>
      </c>
      <c r="H10" s="42" t="s">
        <v>191</v>
      </c>
      <c r="I10" s="42" t="s">
        <v>159</v>
      </c>
      <c r="J10" s="42" t="s">
        <v>160</v>
      </c>
      <c r="K10" s="42" t="s">
        <v>160</v>
      </c>
      <c r="L10" s="42"/>
      <c r="M10" s="42">
        <v>7</v>
      </c>
      <c r="N10" s="42">
        <v>6</v>
      </c>
      <c r="O10" s="42">
        <v>1</v>
      </c>
      <c r="P10" s="42">
        <v>1</v>
      </c>
      <c r="Q10" s="42">
        <v>1</v>
      </c>
      <c r="R10" s="42"/>
      <c r="S10" s="43">
        <v>24471</v>
      </c>
      <c r="T10" s="44">
        <v>1989</v>
      </c>
      <c r="U10" s="45">
        <v>592</v>
      </c>
      <c r="V10" s="45">
        <v>179.41</v>
      </c>
      <c r="W10" s="46">
        <v>22384</v>
      </c>
      <c r="X10" s="47" t="s">
        <v>197</v>
      </c>
      <c r="Y10" s="47" t="s">
        <v>198</v>
      </c>
      <c r="Z10" s="48" t="s">
        <v>199</v>
      </c>
      <c r="AA10" s="49" t="s">
        <v>159</v>
      </c>
    </row>
    <row r="11" spans="1:27">
      <c r="A11" s="40">
        <v>450</v>
      </c>
      <c r="B11" s="40" t="s">
        <v>80</v>
      </c>
      <c r="C11" s="40" t="s">
        <v>200</v>
      </c>
      <c r="D11" s="41" t="s">
        <v>4</v>
      </c>
      <c r="E11" s="40" t="s">
        <v>166</v>
      </c>
      <c r="F11" s="42" t="s">
        <v>167</v>
      </c>
      <c r="G11" s="42" t="s">
        <v>158</v>
      </c>
      <c r="H11" s="42" t="s">
        <v>168</v>
      </c>
      <c r="I11" s="42" t="s">
        <v>159</v>
      </c>
      <c r="J11" s="42" t="s">
        <v>160</v>
      </c>
      <c r="K11" s="42" t="s">
        <v>169</v>
      </c>
      <c r="L11" s="42"/>
      <c r="M11" s="42">
        <v>4</v>
      </c>
      <c r="N11" s="42">
        <v>4</v>
      </c>
      <c r="O11" s="42"/>
      <c r="P11" s="42">
        <v>2</v>
      </c>
      <c r="Q11" s="42">
        <v>2</v>
      </c>
      <c r="R11" s="42">
        <v>1</v>
      </c>
      <c r="S11" s="43">
        <v>33968</v>
      </c>
      <c r="T11" s="44">
        <v>1992</v>
      </c>
      <c r="U11" s="45">
        <v>1012.5</v>
      </c>
      <c r="V11" s="45">
        <v>309.14999999999998</v>
      </c>
      <c r="W11" s="46">
        <v>21924</v>
      </c>
      <c r="X11" s="47" t="s">
        <v>201</v>
      </c>
      <c r="Y11" s="47" t="s">
        <v>202</v>
      </c>
      <c r="Z11" s="48" t="s">
        <v>203</v>
      </c>
      <c r="AA11" s="49" t="s">
        <v>159</v>
      </c>
    </row>
    <row r="12" spans="1:27">
      <c r="A12" s="40">
        <v>451</v>
      </c>
      <c r="B12" s="40" t="s">
        <v>80</v>
      </c>
      <c r="C12" s="40" t="s">
        <v>204</v>
      </c>
      <c r="D12" s="41" t="s">
        <v>4</v>
      </c>
      <c r="E12" s="40" t="s">
        <v>166</v>
      </c>
      <c r="F12" s="42" t="s">
        <v>167</v>
      </c>
      <c r="G12" s="42" t="s">
        <v>158</v>
      </c>
      <c r="H12" s="42" t="s">
        <v>168</v>
      </c>
      <c r="I12" s="42" t="s">
        <v>159</v>
      </c>
      <c r="J12" s="42" t="s">
        <v>160</v>
      </c>
      <c r="K12" s="42" t="s">
        <v>169</v>
      </c>
      <c r="L12" s="42"/>
      <c r="M12" s="42">
        <v>5</v>
      </c>
      <c r="N12" s="42">
        <v>5</v>
      </c>
      <c r="O12" s="42"/>
      <c r="P12" s="42">
        <v>2</v>
      </c>
      <c r="Q12" s="42">
        <v>3</v>
      </c>
      <c r="R12" s="42"/>
      <c r="S12" s="43">
        <v>36495</v>
      </c>
      <c r="T12" s="44">
        <v>1999</v>
      </c>
      <c r="U12" s="45">
        <v>805</v>
      </c>
      <c r="V12" s="45">
        <v>354.34</v>
      </c>
      <c r="W12" s="46">
        <v>21950</v>
      </c>
      <c r="X12" s="47" t="s">
        <v>205</v>
      </c>
      <c r="Y12" s="47" t="s">
        <v>206</v>
      </c>
      <c r="Z12" s="48" t="s">
        <v>207</v>
      </c>
      <c r="AA12" s="49" t="s">
        <v>159</v>
      </c>
    </row>
    <row r="13" spans="1:27">
      <c r="A13" s="40">
        <v>452</v>
      </c>
      <c r="B13" s="40" t="s">
        <v>80</v>
      </c>
      <c r="C13" s="40" t="s">
        <v>208</v>
      </c>
      <c r="D13" s="41" t="s">
        <v>4</v>
      </c>
      <c r="E13" s="40" t="s">
        <v>166</v>
      </c>
      <c r="F13" s="42" t="s">
        <v>209</v>
      </c>
      <c r="G13" s="42" t="s">
        <v>158</v>
      </c>
      <c r="H13" s="42" t="s">
        <v>191</v>
      </c>
      <c r="I13" s="42" t="s">
        <v>159</v>
      </c>
      <c r="J13" s="42" t="s">
        <v>160</v>
      </c>
      <c r="K13" s="42" t="s">
        <v>160</v>
      </c>
      <c r="L13" s="42"/>
      <c r="M13" s="42">
        <v>35</v>
      </c>
      <c r="N13" s="42">
        <v>15</v>
      </c>
      <c r="O13" s="42">
        <v>20</v>
      </c>
      <c r="P13" s="42">
        <v>2</v>
      </c>
      <c r="Q13" s="42">
        <v>1</v>
      </c>
      <c r="R13" s="42">
        <v>1</v>
      </c>
      <c r="S13" s="43">
        <v>37604</v>
      </c>
      <c r="T13" s="44">
        <v>2002</v>
      </c>
      <c r="U13" s="45">
        <v>659.3</v>
      </c>
      <c r="V13" s="45">
        <v>672.82</v>
      </c>
      <c r="W13" s="46">
        <v>22371</v>
      </c>
      <c r="X13" s="47" t="s">
        <v>210</v>
      </c>
      <c r="Y13" s="47" t="s">
        <v>211</v>
      </c>
      <c r="Z13" s="48" t="s">
        <v>212</v>
      </c>
      <c r="AA13" s="49" t="s">
        <v>159</v>
      </c>
    </row>
    <row r="14" spans="1:27">
      <c r="A14" s="40">
        <v>453</v>
      </c>
      <c r="B14" s="40" t="s">
        <v>80</v>
      </c>
      <c r="C14" s="40" t="s">
        <v>213</v>
      </c>
      <c r="D14" s="41" t="s">
        <v>4</v>
      </c>
      <c r="E14" s="40" t="s">
        <v>166</v>
      </c>
      <c r="F14" s="42" t="s">
        <v>209</v>
      </c>
      <c r="G14" s="42" t="s">
        <v>158</v>
      </c>
      <c r="H14" s="42" t="s">
        <v>191</v>
      </c>
      <c r="I14" s="42" t="s">
        <v>159</v>
      </c>
      <c r="J14" s="42" t="s">
        <v>160</v>
      </c>
      <c r="K14" s="42" t="s">
        <v>160</v>
      </c>
      <c r="L14" s="42"/>
      <c r="M14" s="42">
        <v>49</v>
      </c>
      <c r="N14" s="42">
        <v>39</v>
      </c>
      <c r="O14" s="42">
        <v>10</v>
      </c>
      <c r="P14" s="42">
        <v>4</v>
      </c>
      <c r="Q14" s="42">
        <v>2</v>
      </c>
      <c r="R14" s="42"/>
      <c r="S14" s="43">
        <v>38353</v>
      </c>
      <c r="T14" s="44">
        <v>1923</v>
      </c>
      <c r="U14" s="45">
        <v>1850.7</v>
      </c>
      <c r="V14" s="45">
        <v>2152.4</v>
      </c>
      <c r="W14" s="46">
        <v>22313</v>
      </c>
      <c r="X14" s="47" t="s">
        <v>214</v>
      </c>
      <c r="Y14" s="47" t="s">
        <v>215</v>
      </c>
      <c r="Z14" s="48" t="s">
        <v>216</v>
      </c>
      <c r="AA14" s="49" t="s">
        <v>217</v>
      </c>
    </row>
    <row r="15" spans="1:27">
      <c r="A15" s="40">
        <v>454</v>
      </c>
      <c r="B15" s="40" t="s">
        <v>80</v>
      </c>
      <c r="C15" s="40" t="s">
        <v>218</v>
      </c>
      <c r="D15" s="41" t="s">
        <v>4</v>
      </c>
      <c r="E15" s="40" t="s">
        <v>166</v>
      </c>
      <c r="F15" s="42" t="s">
        <v>167</v>
      </c>
      <c r="G15" s="42" t="s">
        <v>158</v>
      </c>
      <c r="H15" s="42" t="s">
        <v>168</v>
      </c>
      <c r="I15" s="42" t="s">
        <v>159</v>
      </c>
      <c r="J15" s="42" t="s">
        <v>160</v>
      </c>
      <c r="K15" s="42" t="s">
        <v>169</v>
      </c>
      <c r="L15" s="42"/>
      <c r="M15" s="42">
        <v>6</v>
      </c>
      <c r="N15" s="42">
        <v>6</v>
      </c>
      <c r="O15" s="42"/>
      <c r="P15" s="42">
        <v>4</v>
      </c>
      <c r="Q15" s="42">
        <v>2</v>
      </c>
      <c r="R15" s="42"/>
      <c r="S15" s="43">
        <v>38716</v>
      </c>
      <c r="T15" s="44">
        <v>2005</v>
      </c>
      <c r="U15" s="45">
        <v>791.8</v>
      </c>
      <c r="V15" s="45">
        <v>757.83</v>
      </c>
      <c r="W15" s="46">
        <v>21996</v>
      </c>
      <c r="X15" s="47" t="s">
        <v>219</v>
      </c>
      <c r="Y15" s="47" t="s">
        <v>220</v>
      </c>
      <c r="Z15" s="48" t="s">
        <v>221</v>
      </c>
      <c r="AA15" s="49" t="s">
        <v>159</v>
      </c>
    </row>
    <row r="16" spans="1:27">
      <c r="A16" s="40">
        <v>455</v>
      </c>
      <c r="B16" s="40" t="s">
        <v>80</v>
      </c>
      <c r="C16" s="40" t="s">
        <v>222</v>
      </c>
      <c r="D16" s="41" t="s">
        <v>4</v>
      </c>
      <c r="E16" s="40" t="s">
        <v>166</v>
      </c>
      <c r="F16" s="42" t="s">
        <v>167</v>
      </c>
      <c r="G16" s="42" t="s">
        <v>223</v>
      </c>
      <c r="H16" s="42" t="s">
        <v>168</v>
      </c>
      <c r="I16" s="42" t="s">
        <v>159</v>
      </c>
      <c r="J16" s="42" t="s">
        <v>160</v>
      </c>
      <c r="K16" s="42" t="s">
        <v>169</v>
      </c>
      <c r="L16" s="42"/>
      <c r="M16" s="42">
        <v>5</v>
      </c>
      <c r="N16" s="42">
        <v>5</v>
      </c>
      <c r="O16" s="42"/>
      <c r="P16" s="42">
        <v>3</v>
      </c>
      <c r="Q16" s="42">
        <v>1</v>
      </c>
      <c r="R16" s="42"/>
      <c r="S16" s="43">
        <v>35737</v>
      </c>
      <c r="T16" s="44"/>
      <c r="U16" s="45">
        <v>97</v>
      </c>
      <c r="V16" s="45">
        <v>97</v>
      </c>
      <c r="W16" s="46">
        <v>22382</v>
      </c>
      <c r="X16" s="47" t="s">
        <v>224</v>
      </c>
      <c r="Y16" s="47" t="s">
        <v>225</v>
      </c>
      <c r="Z16" s="48" t="s">
        <v>226</v>
      </c>
      <c r="AA16" s="49" t="s">
        <v>159</v>
      </c>
    </row>
    <row r="17" spans="1:27">
      <c r="A17" s="40">
        <v>456</v>
      </c>
      <c r="B17" s="40" t="s">
        <v>80</v>
      </c>
      <c r="C17" s="40" t="s">
        <v>227</v>
      </c>
      <c r="D17" s="41" t="s">
        <v>4</v>
      </c>
      <c r="E17" s="40" t="s">
        <v>166</v>
      </c>
      <c r="F17" s="42" t="s">
        <v>167</v>
      </c>
      <c r="G17" s="42" t="s">
        <v>228</v>
      </c>
      <c r="H17" s="42" t="s">
        <v>168</v>
      </c>
      <c r="I17" s="42" t="s">
        <v>159</v>
      </c>
      <c r="J17" s="42" t="s">
        <v>160</v>
      </c>
      <c r="K17" s="42" t="s">
        <v>169</v>
      </c>
      <c r="L17" s="42"/>
      <c r="M17" s="42">
        <v>3</v>
      </c>
      <c r="N17" s="42">
        <v>3</v>
      </c>
      <c r="O17" s="42"/>
      <c r="P17" s="42">
        <v>2</v>
      </c>
      <c r="Q17" s="42">
        <v>1</v>
      </c>
      <c r="R17" s="42">
        <v>1</v>
      </c>
      <c r="S17" s="43">
        <v>41428</v>
      </c>
      <c r="T17" s="44"/>
      <c r="U17" s="45">
        <v>24042</v>
      </c>
      <c r="V17" s="45">
        <v>257.62</v>
      </c>
      <c r="W17" s="46">
        <v>22004</v>
      </c>
      <c r="X17" s="47" t="s">
        <v>229</v>
      </c>
      <c r="Y17" s="47" t="s">
        <v>230</v>
      </c>
      <c r="Z17" s="48" t="s">
        <v>231</v>
      </c>
      <c r="AA17" s="49" t="s">
        <v>159</v>
      </c>
    </row>
    <row r="18" spans="1:27">
      <c r="A18" s="40">
        <v>457</v>
      </c>
      <c r="B18" s="40" t="s">
        <v>80</v>
      </c>
      <c r="C18" s="40" t="s">
        <v>232</v>
      </c>
      <c r="D18" s="41" t="s">
        <v>4</v>
      </c>
      <c r="E18" s="40" t="s">
        <v>166</v>
      </c>
      <c r="F18" s="42" t="s">
        <v>81</v>
      </c>
      <c r="G18" s="42" t="s">
        <v>81</v>
      </c>
      <c r="H18" s="42" t="s">
        <v>191</v>
      </c>
      <c r="I18" s="42" t="s">
        <v>159</v>
      </c>
      <c r="J18" s="42" t="s">
        <v>160</v>
      </c>
      <c r="K18" s="42" t="s">
        <v>160</v>
      </c>
      <c r="L18" s="42"/>
      <c r="M18" s="42">
        <v>6</v>
      </c>
      <c r="N18" s="42">
        <v>5</v>
      </c>
      <c r="O18" s="42">
        <v>1</v>
      </c>
      <c r="P18" s="42">
        <v>1</v>
      </c>
      <c r="Q18" s="42">
        <v>1</v>
      </c>
      <c r="R18" s="42"/>
      <c r="S18" s="43">
        <v>24421</v>
      </c>
      <c r="T18" s="44"/>
      <c r="U18" s="45">
        <v>301</v>
      </c>
      <c r="V18" s="45">
        <v>103</v>
      </c>
      <c r="W18" s="46">
        <v>23114</v>
      </c>
      <c r="X18" s="47" t="s">
        <v>233</v>
      </c>
      <c r="Y18" s="47" t="s">
        <v>234</v>
      </c>
      <c r="Z18" s="48" t="s">
        <v>235</v>
      </c>
      <c r="AA18" s="49" t="s">
        <v>159</v>
      </c>
    </row>
    <row r="19" spans="1:27">
      <c r="A19" s="40">
        <v>458</v>
      </c>
      <c r="B19" s="40" t="s">
        <v>80</v>
      </c>
      <c r="C19" s="40" t="s">
        <v>236</v>
      </c>
      <c r="D19" s="41" t="s">
        <v>4</v>
      </c>
      <c r="E19" s="40" t="s">
        <v>166</v>
      </c>
      <c r="F19" s="42" t="s">
        <v>81</v>
      </c>
      <c r="G19" s="42" t="s">
        <v>81</v>
      </c>
      <c r="H19" s="42" t="s">
        <v>191</v>
      </c>
      <c r="I19" s="42" t="s">
        <v>159</v>
      </c>
      <c r="J19" s="42" t="s">
        <v>160</v>
      </c>
      <c r="K19" s="42" t="s">
        <v>160</v>
      </c>
      <c r="L19" s="42"/>
      <c r="M19" s="42">
        <v>5</v>
      </c>
      <c r="N19" s="42">
        <v>5</v>
      </c>
      <c r="O19" s="42"/>
      <c r="P19" s="42">
        <v>1</v>
      </c>
      <c r="Q19" s="42">
        <v>1</v>
      </c>
      <c r="R19" s="42"/>
      <c r="S19" s="43">
        <v>22782</v>
      </c>
      <c r="T19" s="44"/>
      <c r="U19" s="45">
        <v>1140</v>
      </c>
      <c r="V19" s="45">
        <v>148</v>
      </c>
      <c r="W19" s="46">
        <v>23108</v>
      </c>
      <c r="X19" s="47" t="s">
        <v>237</v>
      </c>
      <c r="Y19" s="47" t="s">
        <v>238</v>
      </c>
      <c r="Z19" s="48" t="s">
        <v>239</v>
      </c>
      <c r="AA19" s="49" t="s">
        <v>159</v>
      </c>
    </row>
    <row r="20" spans="1:27">
      <c r="A20" s="40">
        <v>459</v>
      </c>
      <c r="B20" s="40" t="s">
        <v>80</v>
      </c>
      <c r="C20" s="40" t="s">
        <v>240</v>
      </c>
      <c r="D20" s="41" t="s">
        <v>4</v>
      </c>
      <c r="E20" s="40" t="s">
        <v>166</v>
      </c>
      <c r="F20" s="42" t="s">
        <v>81</v>
      </c>
      <c r="G20" s="42" t="s">
        <v>81</v>
      </c>
      <c r="H20" s="42" t="s">
        <v>168</v>
      </c>
      <c r="I20" s="42" t="s">
        <v>159</v>
      </c>
      <c r="J20" s="42" t="s">
        <v>160</v>
      </c>
      <c r="K20" s="42" t="s">
        <v>169</v>
      </c>
      <c r="L20" s="42"/>
      <c r="M20" s="42">
        <v>7</v>
      </c>
      <c r="N20" s="42">
        <v>6</v>
      </c>
      <c r="O20" s="42">
        <v>1</v>
      </c>
      <c r="P20" s="42">
        <v>3</v>
      </c>
      <c r="Q20" s="42">
        <v>2</v>
      </c>
      <c r="R20" s="42"/>
      <c r="S20" s="43">
        <v>22812</v>
      </c>
      <c r="T20" s="44"/>
      <c r="U20" s="45">
        <v>792</v>
      </c>
      <c r="V20" s="45">
        <v>106</v>
      </c>
      <c r="W20" s="46">
        <v>22372</v>
      </c>
      <c r="X20" s="47" t="s">
        <v>241</v>
      </c>
      <c r="Y20" s="47" t="s">
        <v>242</v>
      </c>
      <c r="Z20" s="48" t="s">
        <v>243</v>
      </c>
      <c r="AA20" s="49" t="s">
        <v>159</v>
      </c>
    </row>
    <row r="21" spans="1:27">
      <c r="A21" s="40">
        <v>460</v>
      </c>
      <c r="B21" s="40" t="s">
        <v>80</v>
      </c>
      <c r="C21" s="40" t="s">
        <v>244</v>
      </c>
      <c r="D21" s="41" t="s">
        <v>4</v>
      </c>
      <c r="E21" s="40" t="s">
        <v>166</v>
      </c>
      <c r="F21" s="42" t="s">
        <v>81</v>
      </c>
      <c r="G21" s="42" t="s">
        <v>81</v>
      </c>
      <c r="H21" s="42" t="s">
        <v>191</v>
      </c>
      <c r="I21" s="42" t="s">
        <v>159</v>
      </c>
      <c r="J21" s="42" t="s">
        <v>160</v>
      </c>
      <c r="K21" s="42" t="s">
        <v>160</v>
      </c>
      <c r="L21" s="42"/>
      <c r="M21" s="42">
        <v>6</v>
      </c>
      <c r="N21" s="42">
        <v>6</v>
      </c>
      <c r="O21" s="42"/>
      <c r="P21" s="42">
        <v>1</v>
      </c>
      <c r="Q21" s="42">
        <v>1</v>
      </c>
      <c r="R21" s="42"/>
      <c r="S21" s="43">
        <v>23162</v>
      </c>
      <c r="T21" s="44"/>
      <c r="U21" s="45">
        <v>660</v>
      </c>
      <c r="V21" s="45">
        <v>93</v>
      </c>
      <c r="W21" s="46">
        <v>23119</v>
      </c>
      <c r="X21" s="47" t="s">
        <v>245</v>
      </c>
      <c r="Y21" s="47" t="s">
        <v>246</v>
      </c>
      <c r="Z21" s="48" t="s">
        <v>247</v>
      </c>
      <c r="AA21" s="49" t="s">
        <v>159</v>
      </c>
    </row>
    <row r="22" spans="1:27">
      <c r="A22" s="40">
        <v>466</v>
      </c>
      <c r="B22" s="40" t="s">
        <v>80</v>
      </c>
      <c r="C22" s="40" t="s">
        <v>66</v>
      </c>
      <c r="D22" s="41" t="s">
        <v>66</v>
      </c>
      <c r="E22" s="40" t="s">
        <v>0</v>
      </c>
      <c r="F22" s="50" t="s">
        <v>157</v>
      </c>
      <c r="G22" s="50" t="s">
        <v>158</v>
      </c>
      <c r="H22" s="50" t="s">
        <v>0</v>
      </c>
      <c r="I22" s="50" t="s">
        <v>159</v>
      </c>
      <c r="J22" s="50" t="s">
        <v>160</v>
      </c>
      <c r="K22" s="50" t="s">
        <v>160</v>
      </c>
      <c r="L22" s="50"/>
      <c r="M22" s="42">
        <v>224</v>
      </c>
      <c r="N22" s="50">
        <v>114</v>
      </c>
      <c r="O22" s="50">
        <v>110</v>
      </c>
      <c r="P22" s="51">
        <v>4</v>
      </c>
      <c r="Q22" s="51">
        <v>3</v>
      </c>
      <c r="R22" s="51">
        <v>2</v>
      </c>
      <c r="S22" s="52">
        <v>35139</v>
      </c>
      <c r="T22" s="53">
        <v>1996</v>
      </c>
      <c r="U22" s="54">
        <v>2987.1</v>
      </c>
      <c r="V22" s="54">
        <v>6412.37</v>
      </c>
      <c r="W22" s="55">
        <v>22713</v>
      </c>
      <c r="X22" s="56" t="s">
        <v>248</v>
      </c>
      <c r="Y22" s="56" t="s">
        <v>249</v>
      </c>
      <c r="Z22" s="57" t="s">
        <v>250</v>
      </c>
      <c r="AA22" s="58" t="s">
        <v>159</v>
      </c>
    </row>
    <row r="23" spans="1:27">
      <c r="A23" s="40">
        <v>467</v>
      </c>
      <c r="B23" s="40" t="s">
        <v>80</v>
      </c>
      <c r="C23" s="40" t="s">
        <v>251</v>
      </c>
      <c r="D23" s="41" t="s">
        <v>66</v>
      </c>
      <c r="E23" s="40" t="s">
        <v>166</v>
      </c>
      <c r="F23" s="50" t="s">
        <v>167</v>
      </c>
      <c r="G23" s="50" t="s">
        <v>158</v>
      </c>
      <c r="H23" s="50" t="s">
        <v>168</v>
      </c>
      <c r="I23" s="50" t="s">
        <v>159</v>
      </c>
      <c r="J23" s="50" t="s">
        <v>160</v>
      </c>
      <c r="K23" s="50" t="s">
        <v>169</v>
      </c>
      <c r="L23" s="50"/>
      <c r="M23" s="42">
        <v>5</v>
      </c>
      <c r="N23" s="50">
        <v>4</v>
      </c>
      <c r="O23" s="50">
        <v>1</v>
      </c>
      <c r="P23" s="51">
        <v>2</v>
      </c>
      <c r="Q23" s="51">
        <v>2</v>
      </c>
      <c r="R23" s="51">
        <v>1</v>
      </c>
      <c r="S23" s="59">
        <v>31656</v>
      </c>
      <c r="T23" s="60">
        <v>1986</v>
      </c>
      <c r="U23" s="54">
        <v>430.1</v>
      </c>
      <c r="V23" s="61">
        <v>291.73</v>
      </c>
      <c r="W23" s="55">
        <v>22784</v>
      </c>
      <c r="X23" s="56" t="s">
        <v>252</v>
      </c>
      <c r="Y23" s="56" t="s">
        <v>253</v>
      </c>
      <c r="Z23" s="57" t="s">
        <v>254</v>
      </c>
      <c r="AA23" s="62" t="s">
        <v>255</v>
      </c>
    </row>
    <row r="24" spans="1:27">
      <c r="A24" s="40">
        <v>468</v>
      </c>
      <c r="B24" s="40" t="s">
        <v>80</v>
      </c>
      <c r="C24" s="40" t="s">
        <v>256</v>
      </c>
      <c r="D24" s="41" t="s">
        <v>66</v>
      </c>
      <c r="E24" s="40" t="s">
        <v>166</v>
      </c>
      <c r="F24" s="50" t="s">
        <v>167</v>
      </c>
      <c r="G24" s="50" t="s">
        <v>158</v>
      </c>
      <c r="H24" s="50" t="s">
        <v>168</v>
      </c>
      <c r="I24" s="50" t="s">
        <v>159</v>
      </c>
      <c r="J24" s="50" t="s">
        <v>160</v>
      </c>
      <c r="K24" s="50" t="s">
        <v>169</v>
      </c>
      <c r="L24" s="50"/>
      <c r="M24" s="42">
        <v>6</v>
      </c>
      <c r="N24" s="50">
        <v>5</v>
      </c>
      <c r="O24" s="50">
        <v>1</v>
      </c>
      <c r="P24" s="51">
        <v>2</v>
      </c>
      <c r="Q24" s="51">
        <v>3</v>
      </c>
      <c r="R24" s="51">
        <v>0</v>
      </c>
      <c r="S24" s="59">
        <v>33373</v>
      </c>
      <c r="T24" s="53">
        <v>1991</v>
      </c>
      <c r="U24" s="54">
        <v>450.6</v>
      </c>
      <c r="V24" s="61">
        <v>296.2</v>
      </c>
      <c r="W24" s="55">
        <v>22810</v>
      </c>
      <c r="X24" s="56" t="s">
        <v>257</v>
      </c>
      <c r="Y24" s="56" t="s">
        <v>258</v>
      </c>
      <c r="Z24" s="57" t="s">
        <v>259</v>
      </c>
      <c r="AA24" s="62" t="s">
        <v>255</v>
      </c>
    </row>
    <row r="25" spans="1:27">
      <c r="A25" s="40">
        <v>469</v>
      </c>
      <c r="B25" s="40" t="s">
        <v>80</v>
      </c>
      <c r="C25" s="40" t="s">
        <v>260</v>
      </c>
      <c r="D25" s="41" t="s">
        <v>66</v>
      </c>
      <c r="E25" s="40" t="s">
        <v>166</v>
      </c>
      <c r="F25" s="50" t="s">
        <v>167</v>
      </c>
      <c r="G25" s="50" t="s">
        <v>223</v>
      </c>
      <c r="H25" s="50" t="s">
        <v>168</v>
      </c>
      <c r="I25" s="50" t="s">
        <v>159</v>
      </c>
      <c r="J25" s="50" t="s">
        <v>160</v>
      </c>
      <c r="K25" s="50" t="s">
        <v>169</v>
      </c>
      <c r="L25" s="50"/>
      <c r="M25" s="42">
        <v>3</v>
      </c>
      <c r="N25" s="50">
        <v>3</v>
      </c>
      <c r="O25" s="50"/>
      <c r="P25" s="51">
        <v>2</v>
      </c>
      <c r="Q25" s="51">
        <v>1</v>
      </c>
      <c r="R25" s="51">
        <v>1</v>
      </c>
      <c r="S25" s="59">
        <v>27881</v>
      </c>
      <c r="T25" s="60"/>
      <c r="U25" s="61" t="s">
        <v>261</v>
      </c>
      <c r="V25" s="61">
        <v>120</v>
      </c>
      <c r="W25" s="55">
        <v>22829</v>
      </c>
      <c r="X25" s="56" t="s">
        <v>262</v>
      </c>
      <c r="Y25" s="56" t="s">
        <v>263</v>
      </c>
      <c r="Z25" s="57" t="s">
        <v>264</v>
      </c>
      <c r="AA25" s="62" t="s">
        <v>159</v>
      </c>
    </row>
    <row r="26" spans="1:27">
      <c r="A26" s="40">
        <v>470</v>
      </c>
      <c r="B26" s="40" t="s">
        <v>80</v>
      </c>
      <c r="C26" s="40" t="s">
        <v>265</v>
      </c>
      <c r="D26" s="41" t="s">
        <v>66</v>
      </c>
      <c r="E26" s="40" t="s">
        <v>166</v>
      </c>
      <c r="F26" s="50" t="s">
        <v>167</v>
      </c>
      <c r="G26" s="50" t="s">
        <v>158</v>
      </c>
      <c r="H26" s="50" t="s">
        <v>168</v>
      </c>
      <c r="I26" s="50" t="s">
        <v>159</v>
      </c>
      <c r="J26" s="50" t="s">
        <v>160</v>
      </c>
      <c r="K26" s="50" t="s">
        <v>169</v>
      </c>
      <c r="L26" s="50"/>
      <c r="M26" s="42">
        <v>4</v>
      </c>
      <c r="N26" s="50">
        <v>4</v>
      </c>
      <c r="O26" s="50"/>
      <c r="P26" s="51">
        <v>3</v>
      </c>
      <c r="Q26" s="51">
        <v>2</v>
      </c>
      <c r="R26" s="51">
        <v>1</v>
      </c>
      <c r="S26" s="59">
        <v>39447</v>
      </c>
      <c r="T26" s="53">
        <v>2007</v>
      </c>
      <c r="U26" s="54">
        <v>1268.5</v>
      </c>
      <c r="V26" s="61">
        <v>805.4</v>
      </c>
      <c r="W26" s="55">
        <v>22647</v>
      </c>
      <c r="X26" s="56" t="s">
        <v>266</v>
      </c>
      <c r="Y26" s="56" t="s">
        <v>267</v>
      </c>
      <c r="Z26" s="57" t="s">
        <v>268</v>
      </c>
      <c r="AA26" s="62" t="s">
        <v>269</v>
      </c>
    </row>
    <row r="27" spans="1:27">
      <c r="A27" s="40">
        <v>471</v>
      </c>
      <c r="B27" s="40" t="s">
        <v>80</v>
      </c>
      <c r="C27" s="40" t="s">
        <v>270</v>
      </c>
      <c r="D27" s="41" t="s">
        <v>66</v>
      </c>
      <c r="E27" s="40" t="s">
        <v>166</v>
      </c>
      <c r="F27" s="50" t="s">
        <v>167</v>
      </c>
      <c r="G27" s="50" t="s">
        <v>158</v>
      </c>
      <c r="H27" s="50" t="s">
        <v>168</v>
      </c>
      <c r="I27" s="50" t="s">
        <v>159</v>
      </c>
      <c r="J27" s="50" t="s">
        <v>160</v>
      </c>
      <c r="K27" s="50" t="s">
        <v>169</v>
      </c>
      <c r="L27" s="50"/>
      <c r="M27" s="42">
        <v>4</v>
      </c>
      <c r="N27" s="50">
        <v>4</v>
      </c>
      <c r="O27" s="50"/>
      <c r="P27" s="51">
        <v>3</v>
      </c>
      <c r="Q27" s="51">
        <v>2</v>
      </c>
      <c r="R27" s="51">
        <v>0</v>
      </c>
      <c r="S27" s="59">
        <v>41267</v>
      </c>
      <c r="T27" s="53">
        <v>2012</v>
      </c>
      <c r="U27" s="61">
        <v>1000</v>
      </c>
      <c r="V27" s="61">
        <v>460.32</v>
      </c>
      <c r="W27" s="55">
        <v>22738</v>
      </c>
      <c r="X27" s="56" t="s">
        <v>271</v>
      </c>
      <c r="Y27" s="56" t="s">
        <v>272</v>
      </c>
      <c r="Z27" s="57" t="s">
        <v>273</v>
      </c>
      <c r="AA27" s="62" t="s">
        <v>159</v>
      </c>
    </row>
    <row r="28" spans="1:27">
      <c r="A28" s="40">
        <v>472</v>
      </c>
      <c r="B28" s="40" t="s">
        <v>80</v>
      </c>
      <c r="C28" s="40" t="s">
        <v>274</v>
      </c>
      <c r="D28" s="41" t="s">
        <v>66</v>
      </c>
      <c r="E28" s="40" t="s">
        <v>166</v>
      </c>
      <c r="F28" s="50" t="s">
        <v>167</v>
      </c>
      <c r="G28" s="50" t="s">
        <v>158</v>
      </c>
      <c r="H28" s="50" t="s">
        <v>168</v>
      </c>
      <c r="I28" s="50" t="s">
        <v>159</v>
      </c>
      <c r="J28" s="50" t="s">
        <v>160</v>
      </c>
      <c r="K28" s="50" t="s">
        <v>169</v>
      </c>
      <c r="L28" s="50"/>
      <c r="M28" s="42">
        <v>4</v>
      </c>
      <c r="N28" s="50">
        <v>4</v>
      </c>
      <c r="O28" s="50"/>
      <c r="P28" s="51">
        <v>2</v>
      </c>
      <c r="Q28" s="51">
        <v>2</v>
      </c>
      <c r="R28" s="51">
        <v>0</v>
      </c>
      <c r="S28" s="59">
        <v>40905</v>
      </c>
      <c r="T28" s="53">
        <v>2011</v>
      </c>
      <c r="U28" s="54">
        <v>679.8</v>
      </c>
      <c r="V28" s="61">
        <v>335.16</v>
      </c>
      <c r="W28" s="55">
        <v>22698</v>
      </c>
      <c r="X28" s="56" t="s">
        <v>275</v>
      </c>
      <c r="Y28" s="56" t="s">
        <v>276</v>
      </c>
      <c r="Z28" s="57" t="s">
        <v>277</v>
      </c>
      <c r="AA28" s="62" t="s">
        <v>159</v>
      </c>
    </row>
    <row r="29" spans="1:27">
      <c r="A29" s="40">
        <v>473</v>
      </c>
      <c r="B29" s="40" t="s">
        <v>80</v>
      </c>
      <c r="C29" s="40" t="s">
        <v>278</v>
      </c>
      <c r="D29" s="41" t="s">
        <v>66</v>
      </c>
      <c r="E29" s="40" t="s">
        <v>166</v>
      </c>
      <c r="F29" s="50" t="s">
        <v>81</v>
      </c>
      <c r="G29" s="50" t="s">
        <v>81</v>
      </c>
      <c r="H29" s="50" t="s">
        <v>168</v>
      </c>
      <c r="I29" s="50" t="s">
        <v>159</v>
      </c>
      <c r="J29" s="50" t="s">
        <v>160</v>
      </c>
      <c r="K29" s="50" t="s">
        <v>169</v>
      </c>
      <c r="L29" s="50"/>
      <c r="M29" s="42">
        <v>5</v>
      </c>
      <c r="N29" s="50">
        <v>5</v>
      </c>
      <c r="O29" s="50"/>
      <c r="P29" s="51">
        <v>2</v>
      </c>
      <c r="Q29" s="51">
        <v>2</v>
      </c>
      <c r="R29" s="51">
        <v>1</v>
      </c>
      <c r="S29" s="59">
        <v>23742</v>
      </c>
      <c r="T29" s="60"/>
      <c r="U29" s="61">
        <v>208</v>
      </c>
      <c r="V29" s="61">
        <v>119.8</v>
      </c>
      <c r="W29" s="55">
        <v>22617</v>
      </c>
      <c r="X29" s="56" t="s">
        <v>279</v>
      </c>
      <c r="Y29" s="56" t="s">
        <v>280</v>
      </c>
      <c r="Z29" s="57" t="s">
        <v>281</v>
      </c>
      <c r="AA29" s="62" t="s">
        <v>159</v>
      </c>
    </row>
    <row r="30" spans="1:27">
      <c r="A30" s="40">
        <v>478</v>
      </c>
      <c r="B30" s="40" t="s">
        <v>80</v>
      </c>
      <c r="C30" s="40" t="s">
        <v>6</v>
      </c>
      <c r="D30" s="41" t="s">
        <v>6</v>
      </c>
      <c r="E30" s="40" t="s">
        <v>0</v>
      </c>
      <c r="F30" s="40" t="s">
        <v>157</v>
      </c>
      <c r="G30" s="40" t="s">
        <v>158</v>
      </c>
      <c r="H30" s="40" t="s">
        <v>282</v>
      </c>
      <c r="I30" s="40" t="s">
        <v>159</v>
      </c>
      <c r="J30" s="40" t="s">
        <v>160</v>
      </c>
      <c r="K30" s="40" t="s">
        <v>160</v>
      </c>
      <c r="L30" s="40"/>
      <c r="M30" s="42">
        <v>190</v>
      </c>
      <c r="N30" s="40">
        <v>148</v>
      </c>
      <c r="O30" s="40">
        <v>42</v>
      </c>
      <c r="P30" s="40">
        <v>4</v>
      </c>
      <c r="Q30" s="40">
        <v>3</v>
      </c>
      <c r="R30" s="40">
        <v>2</v>
      </c>
      <c r="S30" s="63">
        <v>41030</v>
      </c>
      <c r="T30" s="64">
        <v>2012</v>
      </c>
      <c r="U30" s="65">
        <v>23844</v>
      </c>
      <c r="V30" s="65">
        <v>26913.52</v>
      </c>
      <c r="W30" s="66">
        <v>21313</v>
      </c>
      <c r="X30" s="67" t="s">
        <v>283</v>
      </c>
      <c r="Y30" s="67" t="s">
        <v>284</v>
      </c>
      <c r="Z30" s="68" t="s">
        <v>285</v>
      </c>
      <c r="AA30" s="69" t="s">
        <v>159</v>
      </c>
    </row>
    <row r="31" spans="1:27">
      <c r="A31" s="40">
        <v>479</v>
      </c>
      <c r="B31" s="40" t="s">
        <v>80</v>
      </c>
      <c r="C31" s="40" t="s">
        <v>286</v>
      </c>
      <c r="D31" s="41" t="s">
        <v>6</v>
      </c>
      <c r="E31" s="40" t="s">
        <v>166</v>
      </c>
      <c r="F31" s="40" t="s">
        <v>167</v>
      </c>
      <c r="G31" s="40" t="s">
        <v>158</v>
      </c>
      <c r="H31" s="40" t="s">
        <v>168</v>
      </c>
      <c r="I31" s="40" t="s">
        <v>159</v>
      </c>
      <c r="J31" s="40" t="s">
        <v>160</v>
      </c>
      <c r="K31" s="40" t="s">
        <v>169</v>
      </c>
      <c r="L31" s="40"/>
      <c r="M31" s="42">
        <v>5</v>
      </c>
      <c r="N31" s="40">
        <v>5</v>
      </c>
      <c r="O31" s="40"/>
      <c r="P31" s="40">
        <v>2</v>
      </c>
      <c r="Q31" s="40">
        <v>3</v>
      </c>
      <c r="R31" s="40"/>
      <c r="S31" s="63">
        <v>31411</v>
      </c>
      <c r="T31" s="64">
        <v>1985</v>
      </c>
      <c r="U31" s="65">
        <v>762</v>
      </c>
      <c r="V31" s="65">
        <v>174</v>
      </c>
      <c r="W31" s="66">
        <v>21384</v>
      </c>
      <c r="X31" s="67" t="s">
        <v>287</v>
      </c>
      <c r="Y31" s="67" t="s">
        <v>288</v>
      </c>
      <c r="Z31" s="68" t="s">
        <v>289</v>
      </c>
      <c r="AA31" s="69" t="s">
        <v>159</v>
      </c>
    </row>
    <row r="32" spans="1:27">
      <c r="A32" s="40">
        <v>480</v>
      </c>
      <c r="B32" s="40" t="s">
        <v>80</v>
      </c>
      <c r="C32" s="40" t="s">
        <v>290</v>
      </c>
      <c r="D32" s="41" t="s">
        <v>6</v>
      </c>
      <c r="E32" s="40" t="s">
        <v>166</v>
      </c>
      <c r="F32" s="40" t="s">
        <v>167</v>
      </c>
      <c r="G32" s="40" t="s">
        <v>158</v>
      </c>
      <c r="H32" s="40" t="s">
        <v>168</v>
      </c>
      <c r="I32" s="40" t="s">
        <v>159</v>
      </c>
      <c r="J32" s="40" t="s">
        <v>160</v>
      </c>
      <c r="K32" s="40" t="s">
        <v>169</v>
      </c>
      <c r="L32" s="40"/>
      <c r="M32" s="42">
        <v>5</v>
      </c>
      <c r="N32" s="40">
        <v>5</v>
      </c>
      <c r="O32" s="40"/>
      <c r="P32" s="40">
        <v>2</v>
      </c>
      <c r="Q32" s="40">
        <v>3</v>
      </c>
      <c r="R32" s="40"/>
      <c r="S32" s="63">
        <v>34333</v>
      </c>
      <c r="T32" s="64">
        <v>1993</v>
      </c>
      <c r="U32" s="65">
        <v>736.9</v>
      </c>
      <c r="V32" s="65">
        <v>329.58</v>
      </c>
      <c r="W32" s="66">
        <v>21335</v>
      </c>
      <c r="X32" s="67" t="s">
        <v>291</v>
      </c>
      <c r="Y32" s="67" t="s">
        <v>292</v>
      </c>
      <c r="Z32" s="68" t="s">
        <v>293</v>
      </c>
      <c r="AA32" s="69" t="s">
        <v>159</v>
      </c>
    </row>
    <row r="33" spans="1:27">
      <c r="A33" s="40">
        <v>481</v>
      </c>
      <c r="B33" s="40" t="s">
        <v>80</v>
      </c>
      <c r="C33" s="40" t="s">
        <v>294</v>
      </c>
      <c r="D33" s="41" t="s">
        <v>6</v>
      </c>
      <c r="E33" s="40" t="s">
        <v>166</v>
      </c>
      <c r="F33" s="40" t="s">
        <v>167</v>
      </c>
      <c r="G33" s="40" t="s">
        <v>158</v>
      </c>
      <c r="H33" s="40" t="s">
        <v>168</v>
      </c>
      <c r="I33" s="40" t="s">
        <v>159</v>
      </c>
      <c r="J33" s="40" t="s">
        <v>160</v>
      </c>
      <c r="K33" s="40" t="s">
        <v>169</v>
      </c>
      <c r="L33" s="40"/>
      <c r="M33" s="42">
        <v>5</v>
      </c>
      <c r="N33" s="40">
        <v>5</v>
      </c>
      <c r="O33" s="40"/>
      <c r="P33" s="40">
        <v>2</v>
      </c>
      <c r="Q33" s="40">
        <v>3</v>
      </c>
      <c r="R33" s="40">
        <v>1</v>
      </c>
      <c r="S33" s="63">
        <v>32482</v>
      </c>
      <c r="T33" s="64" t="s">
        <v>295</v>
      </c>
      <c r="U33" s="65">
        <v>524</v>
      </c>
      <c r="V33" s="65">
        <v>255.06</v>
      </c>
      <c r="W33" s="66">
        <v>21452</v>
      </c>
      <c r="X33" s="67" t="s">
        <v>296</v>
      </c>
      <c r="Y33" s="67" t="s">
        <v>297</v>
      </c>
      <c r="Z33" s="68" t="s">
        <v>298</v>
      </c>
      <c r="AA33" s="69" t="s">
        <v>159</v>
      </c>
    </row>
    <row r="34" spans="1:27">
      <c r="A34" s="40">
        <v>482</v>
      </c>
      <c r="B34" s="40" t="s">
        <v>80</v>
      </c>
      <c r="C34" s="40" t="s">
        <v>299</v>
      </c>
      <c r="D34" s="41" t="s">
        <v>6</v>
      </c>
      <c r="E34" s="40" t="s">
        <v>166</v>
      </c>
      <c r="F34" s="40" t="s">
        <v>167</v>
      </c>
      <c r="G34" s="40" t="s">
        <v>158</v>
      </c>
      <c r="H34" s="40" t="s">
        <v>168</v>
      </c>
      <c r="I34" s="40" t="s">
        <v>159</v>
      </c>
      <c r="J34" s="40" t="s">
        <v>160</v>
      </c>
      <c r="K34" s="40" t="s">
        <v>169</v>
      </c>
      <c r="L34" s="40"/>
      <c r="M34" s="42">
        <v>5</v>
      </c>
      <c r="N34" s="40">
        <v>5</v>
      </c>
      <c r="O34" s="40"/>
      <c r="P34" s="40">
        <v>2</v>
      </c>
      <c r="Q34" s="40">
        <v>3</v>
      </c>
      <c r="R34" s="40"/>
      <c r="S34" s="63">
        <v>35408</v>
      </c>
      <c r="T34" s="64">
        <v>1996</v>
      </c>
      <c r="U34" s="65">
        <v>600.1</v>
      </c>
      <c r="V34" s="65">
        <v>322.83</v>
      </c>
      <c r="W34" s="66">
        <v>21348</v>
      </c>
      <c r="X34" s="67" t="s">
        <v>300</v>
      </c>
      <c r="Y34" s="67" t="s">
        <v>301</v>
      </c>
      <c r="Z34" s="68" t="s">
        <v>302</v>
      </c>
      <c r="AA34" s="69" t="s">
        <v>159</v>
      </c>
    </row>
    <row r="35" spans="1:27">
      <c r="A35" s="40">
        <v>483</v>
      </c>
      <c r="B35" s="40" t="s">
        <v>80</v>
      </c>
      <c r="C35" s="40" t="s">
        <v>303</v>
      </c>
      <c r="D35" s="41" t="s">
        <v>6</v>
      </c>
      <c r="E35" s="40" t="s">
        <v>166</v>
      </c>
      <c r="F35" s="40" t="s">
        <v>167</v>
      </c>
      <c r="G35" s="40" t="s">
        <v>158</v>
      </c>
      <c r="H35" s="40" t="s">
        <v>168</v>
      </c>
      <c r="I35" s="40" t="s">
        <v>159</v>
      </c>
      <c r="J35" s="40" t="s">
        <v>160</v>
      </c>
      <c r="K35" s="40" t="s">
        <v>169</v>
      </c>
      <c r="L35" s="40"/>
      <c r="M35" s="42">
        <v>6</v>
      </c>
      <c r="N35" s="40">
        <v>6</v>
      </c>
      <c r="O35" s="40"/>
      <c r="P35" s="40">
        <v>3</v>
      </c>
      <c r="Q35" s="40">
        <v>3</v>
      </c>
      <c r="R35" s="40"/>
      <c r="S35" s="63">
        <v>14685</v>
      </c>
      <c r="T35" s="64">
        <v>2007</v>
      </c>
      <c r="U35" s="65">
        <v>1324.3</v>
      </c>
      <c r="V35" s="65">
        <v>12092.37</v>
      </c>
      <c r="W35" s="66">
        <v>21359</v>
      </c>
      <c r="X35" s="67" t="s">
        <v>304</v>
      </c>
      <c r="Y35" s="67" t="s">
        <v>305</v>
      </c>
      <c r="Z35" s="68" t="s">
        <v>306</v>
      </c>
      <c r="AA35" s="69" t="s">
        <v>159</v>
      </c>
    </row>
    <row r="36" spans="1:27">
      <c r="A36" s="40">
        <v>484</v>
      </c>
      <c r="B36" s="40" t="s">
        <v>80</v>
      </c>
      <c r="C36" s="40" t="s">
        <v>307</v>
      </c>
      <c r="D36" s="41" t="s">
        <v>6</v>
      </c>
      <c r="E36" s="40" t="s">
        <v>166</v>
      </c>
      <c r="F36" s="40" t="s">
        <v>167</v>
      </c>
      <c r="G36" s="40" t="s">
        <v>158</v>
      </c>
      <c r="H36" s="40" t="s">
        <v>168</v>
      </c>
      <c r="I36" s="40" t="s">
        <v>159</v>
      </c>
      <c r="J36" s="40" t="s">
        <v>160</v>
      </c>
      <c r="K36" s="40" t="s">
        <v>169</v>
      </c>
      <c r="L36" s="40"/>
      <c r="M36" s="42">
        <v>4</v>
      </c>
      <c r="N36" s="40">
        <v>4</v>
      </c>
      <c r="O36" s="40"/>
      <c r="P36" s="40">
        <v>2</v>
      </c>
      <c r="Q36" s="40">
        <v>2</v>
      </c>
      <c r="R36" s="40"/>
      <c r="S36" s="63">
        <v>32426</v>
      </c>
      <c r="T36" s="64">
        <v>1988</v>
      </c>
      <c r="U36" s="65">
        <v>703.3</v>
      </c>
      <c r="V36" s="65">
        <v>255.06</v>
      </c>
      <c r="W36" s="66">
        <v>21414</v>
      </c>
      <c r="X36" s="67" t="s">
        <v>308</v>
      </c>
      <c r="Y36" s="67" t="s">
        <v>309</v>
      </c>
      <c r="Z36" s="68" t="s">
        <v>310</v>
      </c>
      <c r="AA36" s="69" t="s">
        <v>159</v>
      </c>
    </row>
    <row r="37" spans="1:27">
      <c r="A37" s="40">
        <v>485</v>
      </c>
      <c r="B37" s="40" t="s">
        <v>80</v>
      </c>
      <c r="C37" s="40" t="s">
        <v>311</v>
      </c>
      <c r="D37" s="41" t="s">
        <v>6</v>
      </c>
      <c r="E37" s="40" t="s">
        <v>166</v>
      </c>
      <c r="F37" s="40" t="s">
        <v>167</v>
      </c>
      <c r="G37" s="40" t="s">
        <v>158</v>
      </c>
      <c r="H37" s="40" t="s">
        <v>168</v>
      </c>
      <c r="I37" s="40" t="s">
        <v>159</v>
      </c>
      <c r="J37" s="40" t="s">
        <v>160</v>
      </c>
      <c r="K37" s="40" t="s">
        <v>169</v>
      </c>
      <c r="L37" s="40"/>
      <c r="M37" s="42">
        <v>4</v>
      </c>
      <c r="N37" s="40">
        <v>4</v>
      </c>
      <c r="O37" s="40"/>
      <c r="P37" s="40">
        <v>2</v>
      </c>
      <c r="Q37" s="40">
        <v>2</v>
      </c>
      <c r="R37" s="40"/>
      <c r="S37" s="63">
        <v>36150</v>
      </c>
      <c r="T37" s="64">
        <v>1998</v>
      </c>
      <c r="U37" s="65">
        <v>350</v>
      </c>
      <c r="V37" s="65">
        <v>345.36</v>
      </c>
      <c r="W37" s="66">
        <v>21376</v>
      </c>
      <c r="X37" s="67" t="s">
        <v>312</v>
      </c>
      <c r="Y37" s="67" t="s">
        <v>313</v>
      </c>
      <c r="Z37" s="68" t="s">
        <v>314</v>
      </c>
      <c r="AA37" s="69" t="s">
        <v>159</v>
      </c>
    </row>
    <row r="38" spans="1:27">
      <c r="A38" s="40">
        <v>486</v>
      </c>
      <c r="B38" s="40" t="s">
        <v>80</v>
      </c>
      <c r="C38" s="40" t="s">
        <v>315</v>
      </c>
      <c r="D38" s="41" t="s">
        <v>6</v>
      </c>
      <c r="E38" s="40" t="s">
        <v>166</v>
      </c>
      <c r="F38" s="40" t="s">
        <v>167</v>
      </c>
      <c r="G38" s="40" t="s">
        <v>223</v>
      </c>
      <c r="H38" s="40" t="s">
        <v>168</v>
      </c>
      <c r="I38" s="40" t="s">
        <v>159</v>
      </c>
      <c r="J38" s="40" t="s">
        <v>160</v>
      </c>
      <c r="K38" s="40" t="s">
        <v>169</v>
      </c>
      <c r="L38" s="40"/>
      <c r="M38" s="42">
        <v>4</v>
      </c>
      <c r="N38" s="40">
        <v>4</v>
      </c>
      <c r="O38" s="40"/>
      <c r="P38" s="40">
        <v>2</v>
      </c>
      <c r="Q38" s="40">
        <v>2</v>
      </c>
      <c r="R38" s="40"/>
      <c r="S38" s="63">
        <v>30256</v>
      </c>
      <c r="T38" s="64"/>
      <c r="U38" s="65"/>
      <c r="V38" s="65">
        <v>164.36</v>
      </c>
      <c r="W38" s="66">
        <v>21314</v>
      </c>
      <c r="X38" s="67" t="s">
        <v>316</v>
      </c>
      <c r="Y38" s="67" t="s">
        <v>317</v>
      </c>
      <c r="Z38" s="68" t="s">
        <v>318</v>
      </c>
      <c r="AA38" s="69" t="s">
        <v>159</v>
      </c>
    </row>
    <row r="39" spans="1:27">
      <c r="A39" s="40">
        <v>487</v>
      </c>
      <c r="B39" s="40" t="s">
        <v>80</v>
      </c>
      <c r="C39" s="40" t="s">
        <v>319</v>
      </c>
      <c r="D39" s="41" t="s">
        <v>6</v>
      </c>
      <c r="E39" s="40" t="s">
        <v>166</v>
      </c>
      <c r="F39" s="40" t="s">
        <v>167</v>
      </c>
      <c r="G39" s="40" t="s">
        <v>158</v>
      </c>
      <c r="H39" s="40" t="s">
        <v>168</v>
      </c>
      <c r="I39" s="40" t="s">
        <v>159</v>
      </c>
      <c r="J39" s="40" t="s">
        <v>160</v>
      </c>
      <c r="K39" s="40" t="s">
        <v>169</v>
      </c>
      <c r="L39" s="40"/>
      <c r="M39" s="42">
        <v>7</v>
      </c>
      <c r="N39" s="40">
        <v>7</v>
      </c>
      <c r="O39" s="40"/>
      <c r="P39" s="40">
        <v>4</v>
      </c>
      <c r="Q39" s="40">
        <v>3</v>
      </c>
      <c r="R39" s="40"/>
      <c r="S39" s="63">
        <v>31623</v>
      </c>
      <c r="T39" s="64">
        <v>2010</v>
      </c>
      <c r="U39" s="65">
        <v>1933</v>
      </c>
      <c r="V39" s="65">
        <v>12903.04</v>
      </c>
      <c r="W39" s="66">
        <v>21389</v>
      </c>
      <c r="X39" s="67" t="s">
        <v>320</v>
      </c>
      <c r="Y39" s="67" t="s">
        <v>321</v>
      </c>
      <c r="Z39" s="68" t="s">
        <v>322</v>
      </c>
      <c r="AA39" s="69" t="s">
        <v>159</v>
      </c>
    </row>
    <row r="40" spans="1:27">
      <c r="A40" s="40">
        <v>488</v>
      </c>
      <c r="B40" s="40" t="s">
        <v>80</v>
      </c>
      <c r="C40" s="40" t="s">
        <v>323</v>
      </c>
      <c r="D40" s="41" t="s">
        <v>6</v>
      </c>
      <c r="E40" s="40" t="s">
        <v>166</v>
      </c>
      <c r="F40" s="40" t="s">
        <v>167</v>
      </c>
      <c r="G40" s="40" t="s">
        <v>158</v>
      </c>
      <c r="H40" s="40" t="s">
        <v>168</v>
      </c>
      <c r="I40" s="40" t="s">
        <v>159</v>
      </c>
      <c r="J40" s="40" t="s">
        <v>160</v>
      </c>
      <c r="K40" s="40" t="s">
        <v>169</v>
      </c>
      <c r="L40" s="40"/>
      <c r="M40" s="42">
        <v>4</v>
      </c>
      <c r="N40" s="40">
        <v>4</v>
      </c>
      <c r="O40" s="40"/>
      <c r="P40" s="40">
        <v>2</v>
      </c>
      <c r="Q40" s="40">
        <v>2</v>
      </c>
      <c r="R40" s="40"/>
      <c r="S40" s="63">
        <v>39426</v>
      </c>
      <c r="T40" s="64">
        <v>2007</v>
      </c>
      <c r="U40" s="65">
        <v>760</v>
      </c>
      <c r="V40" s="65">
        <v>720.83</v>
      </c>
      <c r="W40" s="66">
        <v>21327</v>
      </c>
      <c r="X40" s="67" t="s">
        <v>324</v>
      </c>
      <c r="Y40" s="67" t="s">
        <v>325</v>
      </c>
      <c r="Z40" s="68" t="s">
        <v>326</v>
      </c>
      <c r="AA40" s="69" t="s">
        <v>159</v>
      </c>
    </row>
    <row r="41" spans="1:27">
      <c r="A41" s="40">
        <v>495</v>
      </c>
      <c r="B41" s="40" t="s">
        <v>80</v>
      </c>
      <c r="C41" s="40" t="s">
        <v>72</v>
      </c>
      <c r="D41" s="41" t="s">
        <v>72</v>
      </c>
      <c r="E41" s="40" t="s">
        <v>0</v>
      </c>
      <c r="F41" s="50" t="s">
        <v>157</v>
      </c>
      <c r="G41" s="50" t="s">
        <v>158</v>
      </c>
      <c r="H41" s="50" t="s">
        <v>0</v>
      </c>
      <c r="I41" s="50" t="s">
        <v>159</v>
      </c>
      <c r="J41" s="50" t="s">
        <v>160</v>
      </c>
      <c r="K41" s="50" t="s">
        <v>160</v>
      </c>
      <c r="L41" s="50"/>
      <c r="M41" s="42">
        <v>136</v>
      </c>
      <c r="N41" s="50">
        <v>107</v>
      </c>
      <c r="O41" s="50">
        <v>29</v>
      </c>
      <c r="P41" s="50">
        <v>5</v>
      </c>
      <c r="Q41" s="50">
        <v>5</v>
      </c>
      <c r="R41" s="50">
        <v>1</v>
      </c>
      <c r="S41" s="52">
        <v>35674</v>
      </c>
      <c r="T41" s="53">
        <v>1997</v>
      </c>
      <c r="U41" s="70">
        <v>3998.9</v>
      </c>
      <c r="V41" s="70">
        <v>6155.73</v>
      </c>
      <c r="W41" s="71">
        <v>21066</v>
      </c>
      <c r="X41" s="72" t="s">
        <v>327</v>
      </c>
      <c r="Y41" s="72" t="s">
        <v>328</v>
      </c>
      <c r="Z41" s="73" t="s">
        <v>329</v>
      </c>
      <c r="AA41" s="74" t="s">
        <v>159</v>
      </c>
    </row>
    <row r="42" spans="1:27">
      <c r="A42" s="40">
        <v>496</v>
      </c>
      <c r="B42" s="40" t="s">
        <v>80</v>
      </c>
      <c r="C42" s="40" t="s">
        <v>330</v>
      </c>
      <c r="D42" s="41" t="s">
        <v>72</v>
      </c>
      <c r="E42" s="40" t="s">
        <v>166</v>
      </c>
      <c r="F42" s="50" t="s">
        <v>167</v>
      </c>
      <c r="G42" s="50" t="s">
        <v>158</v>
      </c>
      <c r="H42" s="50" t="s">
        <v>168</v>
      </c>
      <c r="I42" s="50" t="s">
        <v>159</v>
      </c>
      <c r="J42" s="50" t="s">
        <v>160</v>
      </c>
      <c r="K42" s="50" t="s">
        <v>169</v>
      </c>
      <c r="L42" s="50"/>
      <c r="M42" s="42">
        <v>5</v>
      </c>
      <c r="N42" s="50">
        <v>5</v>
      </c>
      <c r="O42" s="50">
        <v>0</v>
      </c>
      <c r="P42" s="50">
        <v>2</v>
      </c>
      <c r="Q42" s="50">
        <v>3</v>
      </c>
      <c r="R42" s="50"/>
      <c r="S42" s="52">
        <v>18275</v>
      </c>
      <c r="T42" s="53">
        <v>1981</v>
      </c>
      <c r="U42" s="70">
        <v>496.9</v>
      </c>
      <c r="V42" s="70">
        <v>482.27</v>
      </c>
      <c r="W42" s="71">
        <v>21039</v>
      </c>
      <c r="X42" s="72" t="s">
        <v>331</v>
      </c>
      <c r="Y42" s="72" t="s">
        <v>332</v>
      </c>
      <c r="Z42" s="73" t="s">
        <v>333</v>
      </c>
      <c r="AA42" s="74" t="s">
        <v>334</v>
      </c>
    </row>
    <row r="43" spans="1:27">
      <c r="A43" s="40">
        <v>497</v>
      </c>
      <c r="B43" s="40" t="s">
        <v>80</v>
      </c>
      <c r="C43" s="40" t="s">
        <v>335</v>
      </c>
      <c r="D43" s="41" t="s">
        <v>72</v>
      </c>
      <c r="E43" s="40" t="s">
        <v>166</v>
      </c>
      <c r="F43" s="50" t="s">
        <v>167</v>
      </c>
      <c r="G43" s="50" t="s">
        <v>158</v>
      </c>
      <c r="H43" s="50" t="s">
        <v>168</v>
      </c>
      <c r="I43" s="50" t="s">
        <v>159</v>
      </c>
      <c r="J43" s="50" t="s">
        <v>160</v>
      </c>
      <c r="K43" s="50" t="s">
        <v>169</v>
      </c>
      <c r="L43" s="50"/>
      <c r="M43" s="42">
        <v>5</v>
      </c>
      <c r="N43" s="50">
        <v>5</v>
      </c>
      <c r="O43" s="50">
        <v>0</v>
      </c>
      <c r="P43" s="50">
        <v>2</v>
      </c>
      <c r="Q43" s="50">
        <v>2</v>
      </c>
      <c r="R43" s="50">
        <v>1</v>
      </c>
      <c r="S43" s="52">
        <v>33141</v>
      </c>
      <c r="T43" s="53">
        <v>1990</v>
      </c>
      <c r="U43" s="70">
        <v>374.2</v>
      </c>
      <c r="V43" s="70">
        <v>306.7</v>
      </c>
      <c r="W43" s="71">
        <v>21119</v>
      </c>
      <c r="X43" s="72" t="s">
        <v>336</v>
      </c>
      <c r="Y43" s="72" t="s">
        <v>337</v>
      </c>
      <c r="Z43" s="73" t="s">
        <v>338</v>
      </c>
      <c r="AA43" s="74" t="s">
        <v>159</v>
      </c>
    </row>
    <row r="44" spans="1:27">
      <c r="A44" s="40">
        <v>498</v>
      </c>
      <c r="B44" s="40" t="s">
        <v>80</v>
      </c>
      <c r="C44" s="40" t="s">
        <v>339</v>
      </c>
      <c r="D44" s="41" t="s">
        <v>72</v>
      </c>
      <c r="E44" s="40" t="s">
        <v>166</v>
      </c>
      <c r="F44" s="50" t="s">
        <v>167</v>
      </c>
      <c r="G44" s="50" t="s">
        <v>158</v>
      </c>
      <c r="H44" s="50" t="s">
        <v>168</v>
      </c>
      <c r="I44" s="50" t="s">
        <v>159</v>
      </c>
      <c r="J44" s="50" t="s">
        <v>160</v>
      </c>
      <c r="K44" s="50" t="s">
        <v>169</v>
      </c>
      <c r="L44" s="50"/>
      <c r="M44" s="42">
        <v>4</v>
      </c>
      <c r="N44" s="50">
        <v>4</v>
      </c>
      <c r="O44" s="50">
        <v>0</v>
      </c>
      <c r="P44" s="50">
        <v>2</v>
      </c>
      <c r="Q44" s="50">
        <v>2</v>
      </c>
      <c r="R44" s="50"/>
      <c r="S44" s="52">
        <v>32843</v>
      </c>
      <c r="T44" s="53">
        <v>1989</v>
      </c>
      <c r="U44" s="70">
        <v>627.9</v>
      </c>
      <c r="V44" s="70">
        <v>255.06</v>
      </c>
      <c r="W44" s="71">
        <v>21112</v>
      </c>
      <c r="X44" s="72" t="s">
        <v>340</v>
      </c>
      <c r="Y44" s="72" t="s">
        <v>341</v>
      </c>
      <c r="Z44" s="73" t="s">
        <v>342</v>
      </c>
      <c r="AA44" s="74" t="s">
        <v>159</v>
      </c>
    </row>
    <row r="45" spans="1:27">
      <c r="A45" s="40">
        <v>499</v>
      </c>
      <c r="B45" s="40" t="s">
        <v>80</v>
      </c>
      <c r="C45" s="40" t="s">
        <v>343</v>
      </c>
      <c r="D45" s="41" t="s">
        <v>72</v>
      </c>
      <c r="E45" s="40" t="s">
        <v>166</v>
      </c>
      <c r="F45" s="50" t="s">
        <v>81</v>
      </c>
      <c r="G45" s="50" t="s">
        <v>81</v>
      </c>
      <c r="H45" s="50" t="s">
        <v>168</v>
      </c>
      <c r="I45" s="50" t="s">
        <v>159</v>
      </c>
      <c r="J45" s="50" t="s">
        <v>160</v>
      </c>
      <c r="K45" s="50" t="s">
        <v>169</v>
      </c>
      <c r="L45" s="50"/>
      <c r="M45" s="42">
        <v>4</v>
      </c>
      <c r="N45" s="50">
        <v>4</v>
      </c>
      <c r="O45" s="50">
        <v>0</v>
      </c>
      <c r="P45" s="50">
        <v>2</v>
      </c>
      <c r="Q45" s="50">
        <v>2</v>
      </c>
      <c r="R45" s="50">
        <v>1</v>
      </c>
      <c r="S45" s="52">
        <v>23721</v>
      </c>
      <c r="T45" s="53"/>
      <c r="U45" s="70">
        <v>150</v>
      </c>
      <c r="V45" s="70">
        <v>99.5</v>
      </c>
      <c r="W45" s="71">
        <v>21006</v>
      </c>
      <c r="X45" s="72" t="s">
        <v>344</v>
      </c>
      <c r="Y45" s="72" t="s">
        <v>345</v>
      </c>
      <c r="Z45" s="73" t="s">
        <v>346</v>
      </c>
      <c r="AA45" s="74" t="s">
        <v>159</v>
      </c>
    </row>
    <row r="46" spans="1:27">
      <c r="A46" s="40">
        <v>502</v>
      </c>
      <c r="B46" s="40" t="s">
        <v>80</v>
      </c>
      <c r="C46" s="40" t="s">
        <v>48</v>
      </c>
      <c r="D46" s="41" t="s">
        <v>48</v>
      </c>
      <c r="E46" s="40" t="s">
        <v>0</v>
      </c>
      <c r="F46" s="50" t="s">
        <v>157</v>
      </c>
      <c r="G46" s="50" t="s">
        <v>158</v>
      </c>
      <c r="H46" s="50" t="s">
        <v>0</v>
      </c>
      <c r="I46" s="50" t="s">
        <v>159</v>
      </c>
      <c r="J46" s="50" t="s">
        <v>160</v>
      </c>
      <c r="K46" s="50" t="s">
        <v>160</v>
      </c>
      <c r="L46" s="50"/>
      <c r="M46" s="42">
        <v>138</v>
      </c>
      <c r="N46" s="50">
        <v>109</v>
      </c>
      <c r="O46" s="50">
        <v>29</v>
      </c>
      <c r="P46" s="50">
        <v>3</v>
      </c>
      <c r="Q46" s="50">
        <v>3</v>
      </c>
      <c r="R46" s="50">
        <v>4</v>
      </c>
      <c r="S46" s="52">
        <v>28551</v>
      </c>
      <c r="T46" s="53">
        <v>1978</v>
      </c>
      <c r="U46" s="70">
        <v>3446</v>
      </c>
      <c r="V46" s="70">
        <v>4924.3500000000004</v>
      </c>
      <c r="W46" s="71">
        <v>21552</v>
      </c>
      <c r="X46" s="72" t="s">
        <v>347</v>
      </c>
      <c r="Y46" s="72" t="s">
        <v>348</v>
      </c>
      <c r="Z46" s="73" t="s">
        <v>349</v>
      </c>
      <c r="AA46" s="74" t="s">
        <v>350</v>
      </c>
    </row>
    <row r="47" spans="1:27">
      <c r="A47" s="40">
        <v>503</v>
      </c>
      <c r="B47" s="40" t="s">
        <v>80</v>
      </c>
      <c r="C47" s="40" t="s">
        <v>351</v>
      </c>
      <c r="D47" s="41" t="s">
        <v>48</v>
      </c>
      <c r="E47" s="40" t="s">
        <v>166</v>
      </c>
      <c r="F47" s="50" t="s">
        <v>167</v>
      </c>
      <c r="G47" s="50" t="s">
        <v>228</v>
      </c>
      <c r="H47" s="50" t="s">
        <v>168</v>
      </c>
      <c r="I47" s="50" t="s">
        <v>159</v>
      </c>
      <c r="J47" s="50" t="s">
        <v>160</v>
      </c>
      <c r="K47" s="50" t="s">
        <v>169</v>
      </c>
      <c r="L47" s="50"/>
      <c r="M47" s="42">
        <v>6</v>
      </c>
      <c r="N47" s="50">
        <v>6</v>
      </c>
      <c r="O47" s="50"/>
      <c r="P47" s="50">
        <v>3</v>
      </c>
      <c r="Q47" s="50">
        <v>2</v>
      </c>
      <c r="R47" s="50" t="s">
        <v>352</v>
      </c>
      <c r="S47" s="52">
        <v>27211</v>
      </c>
      <c r="T47" s="53"/>
      <c r="U47" s="70"/>
      <c r="V47" s="70">
        <v>138.80000000000001</v>
      </c>
      <c r="W47" s="71">
        <v>22220</v>
      </c>
      <c r="X47" s="72" t="s">
        <v>353</v>
      </c>
      <c r="Y47" s="72" t="s">
        <v>354</v>
      </c>
      <c r="Z47" s="73" t="s">
        <v>355</v>
      </c>
      <c r="AA47" s="74"/>
    </row>
    <row r="48" spans="1:27">
      <c r="A48" s="40">
        <v>504</v>
      </c>
      <c r="B48" s="40" t="s">
        <v>80</v>
      </c>
      <c r="C48" s="40" t="s">
        <v>356</v>
      </c>
      <c r="D48" s="41" t="s">
        <v>48</v>
      </c>
      <c r="E48" s="40" t="s">
        <v>166</v>
      </c>
      <c r="F48" s="50" t="s">
        <v>167</v>
      </c>
      <c r="G48" s="50" t="s">
        <v>158</v>
      </c>
      <c r="H48" s="50" t="s">
        <v>168</v>
      </c>
      <c r="I48" s="50" t="s">
        <v>159</v>
      </c>
      <c r="J48" s="50" t="s">
        <v>160</v>
      </c>
      <c r="K48" s="50" t="s">
        <v>169</v>
      </c>
      <c r="L48" s="50"/>
      <c r="M48" s="42">
        <v>4</v>
      </c>
      <c r="N48" s="50">
        <v>4</v>
      </c>
      <c r="O48" s="50"/>
      <c r="P48" s="50">
        <v>2</v>
      </c>
      <c r="Q48" s="50">
        <v>3</v>
      </c>
      <c r="R48" s="50"/>
      <c r="S48" s="52">
        <v>34185</v>
      </c>
      <c r="T48" s="53">
        <v>1993</v>
      </c>
      <c r="U48" s="70">
        <v>596.1</v>
      </c>
      <c r="V48" s="70">
        <v>255.06</v>
      </c>
      <c r="W48" s="71">
        <v>22235</v>
      </c>
      <c r="X48" s="72" t="s">
        <v>357</v>
      </c>
      <c r="Y48" s="72" t="s">
        <v>358</v>
      </c>
      <c r="Z48" s="73" t="s">
        <v>359</v>
      </c>
      <c r="AA48" s="74" t="s">
        <v>159</v>
      </c>
    </row>
    <row r="49" spans="1:27">
      <c r="A49" s="40">
        <v>505</v>
      </c>
      <c r="B49" s="40" t="s">
        <v>80</v>
      </c>
      <c r="C49" s="40" t="s">
        <v>360</v>
      </c>
      <c r="D49" s="41" t="s">
        <v>48</v>
      </c>
      <c r="E49" s="40" t="s">
        <v>166</v>
      </c>
      <c r="F49" s="50" t="s">
        <v>167</v>
      </c>
      <c r="G49" s="50" t="s">
        <v>158</v>
      </c>
      <c r="H49" s="50" t="s">
        <v>168</v>
      </c>
      <c r="I49" s="50" t="s">
        <v>159</v>
      </c>
      <c r="J49" s="50" t="s">
        <v>160</v>
      </c>
      <c r="K49" s="50" t="s">
        <v>169</v>
      </c>
      <c r="L49" s="50"/>
      <c r="M49" s="42">
        <v>5</v>
      </c>
      <c r="N49" s="50">
        <v>5</v>
      </c>
      <c r="O49" s="50"/>
      <c r="P49" s="50">
        <v>3</v>
      </c>
      <c r="Q49" s="50">
        <v>3</v>
      </c>
      <c r="R49" s="50"/>
      <c r="S49" s="52">
        <v>20121</v>
      </c>
      <c r="T49" s="53">
        <v>1985</v>
      </c>
      <c r="U49" s="70">
        <v>269.8</v>
      </c>
      <c r="V49" s="70">
        <v>247.4</v>
      </c>
      <c r="W49" s="71">
        <v>22171</v>
      </c>
      <c r="X49" s="72" t="s">
        <v>361</v>
      </c>
      <c r="Y49" s="72" t="s">
        <v>362</v>
      </c>
      <c r="Z49" s="73" t="s">
        <v>363</v>
      </c>
      <c r="AA49" s="74" t="s">
        <v>159</v>
      </c>
    </row>
    <row r="50" spans="1:27">
      <c r="A50" s="40">
        <v>506</v>
      </c>
      <c r="B50" s="40" t="s">
        <v>80</v>
      </c>
      <c r="C50" s="40" t="s">
        <v>364</v>
      </c>
      <c r="D50" s="41" t="s">
        <v>48</v>
      </c>
      <c r="E50" s="40" t="s">
        <v>166</v>
      </c>
      <c r="F50" s="50" t="s">
        <v>167</v>
      </c>
      <c r="G50" s="50" t="s">
        <v>158</v>
      </c>
      <c r="H50" s="50" t="s">
        <v>168</v>
      </c>
      <c r="I50" s="50" t="s">
        <v>159</v>
      </c>
      <c r="J50" s="50" t="s">
        <v>160</v>
      </c>
      <c r="K50" s="50" t="s">
        <v>169</v>
      </c>
      <c r="L50" s="50"/>
      <c r="M50" s="42">
        <v>5</v>
      </c>
      <c r="N50" s="50">
        <v>5</v>
      </c>
      <c r="O50" s="50"/>
      <c r="P50" s="50">
        <v>2</v>
      </c>
      <c r="Q50" s="50">
        <v>3</v>
      </c>
      <c r="R50" s="50"/>
      <c r="S50" s="52">
        <v>5199</v>
      </c>
      <c r="T50" s="53">
        <v>1997</v>
      </c>
      <c r="U50" s="70">
        <v>227.4</v>
      </c>
      <c r="V50" s="70">
        <v>326.39</v>
      </c>
      <c r="W50" s="71">
        <v>22153</v>
      </c>
      <c r="X50" s="72" t="s">
        <v>365</v>
      </c>
      <c r="Y50" s="72" t="s">
        <v>366</v>
      </c>
      <c r="Z50" s="73" t="s">
        <v>367</v>
      </c>
      <c r="AA50" s="74" t="s">
        <v>159</v>
      </c>
    </row>
    <row r="51" spans="1:27">
      <c r="A51" s="40">
        <v>507</v>
      </c>
      <c r="B51" s="40" t="s">
        <v>80</v>
      </c>
      <c r="C51" s="40" t="s">
        <v>368</v>
      </c>
      <c r="D51" s="41" t="s">
        <v>48</v>
      </c>
      <c r="E51" s="40" t="s">
        <v>166</v>
      </c>
      <c r="F51" s="50" t="s">
        <v>167</v>
      </c>
      <c r="G51" s="50" t="s">
        <v>158</v>
      </c>
      <c r="H51" s="50" t="s">
        <v>168</v>
      </c>
      <c r="I51" s="50" t="s">
        <v>159</v>
      </c>
      <c r="J51" s="50" t="s">
        <v>160</v>
      </c>
      <c r="K51" s="50" t="s">
        <v>169</v>
      </c>
      <c r="L51" s="50"/>
      <c r="M51" s="42">
        <v>5</v>
      </c>
      <c r="N51" s="50">
        <v>5</v>
      </c>
      <c r="O51" s="50"/>
      <c r="P51" s="50">
        <v>2</v>
      </c>
      <c r="Q51" s="50">
        <v>2</v>
      </c>
      <c r="R51" s="50"/>
      <c r="S51" s="52">
        <v>31411</v>
      </c>
      <c r="T51" s="53">
        <v>1985</v>
      </c>
      <c r="U51" s="70">
        <v>431</v>
      </c>
      <c r="V51" s="70">
        <v>255.06</v>
      </c>
      <c r="W51" s="71">
        <v>22219</v>
      </c>
      <c r="X51" s="72" t="s">
        <v>369</v>
      </c>
      <c r="Y51" s="72" t="s">
        <v>370</v>
      </c>
      <c r="Z51" s="73" t="s">
        <v>371</v>
      </c>
      <c r="AA51" s="74" t="s">
        <v>159</v>
      </c>
    </row>
    <row r="52" spans="1:27">
      <c r="A52" s="40">
        <v>516</v>
      </c>
      <c r="B52" s="40" t="s">
        <v>80</v>
      </c>
      <c r="C52" s="40" t="s">
        <v>56</v>
      </c>
      <c r="D52" s="41" t="s">
        <v>56</v>
      </c>
      <c r="E52" s="40" t="s">
        <v>0</v>
      </c>
      <c r="F52" s="50" t="s">
        <v>157</v>
      </c>
      <c r="G52" s="50" t="s">
        <v>158</v>
      </c>
      <c r="H52" s="50" t="s">
        <v>0</v>
      </c>
      <c r="I52" s="50" t="s">
        <v>159</v>
      </c>
      <c r="J52" s="50" t="s">
        <v>160</v>
      </c>
      <c r="K52" s="50" t="s">
        <v>160</v>
      </c>
      <c r="L52" s="50"/>
      <c r="M52" s="42">
        <v>164</v>
      </c>
      <c r="N52" s="50">
        <v>118</v>
      </c>
      <c r="O52" s="50">
        <v>46</v>
      </c>
      <c r="P52" s="50">
        <v>4</v>
      </c>
      <c r="Q52" s="50">
        <v>4</v>
      </c>
      <c r="R52" s="50" t="s">
        <v>372</v>
      </c>
      <c r="S52" s="52">
        <v>42209</v>
      </c>
      <c r="T52" s="53" t="s">
        <v>373</v>
      </c>
      <c r="U52" s="70">
        <v>6546.7</v>
      </c>
      <c r="V52" s="70">
        <v>14934.27</v>
      </c>
      <c r="W52" s="71">
        <v>21655</v>
      </c>
      <c r="X52" s="72" t="s">
        <v>374</v>
      </c>
      <c r="Y52" s="72" t="s">
        <v>375</v>
      </c>
      <c r="Z52" s="73" t="s">
        <v>376</v>
      </c>
      <c r="AA52" s="74" t="s">
        <v>159</v>
      </c>
    </row>
    <row r="53" spans="1:27">
      <c r="A53" s="40">
        <v>517</v>
      </c>
      <c r="B53" s="40" t="s">
        <v>80</v>
      </c>
      <c r="C53" s="40" t="s">
        <v>377</v>
      </c>
      <c r="D53" s="41" t="s">
        <v>56</v>
      </c>
      <c r="E53" s="40" t="s">
        <v>166</v>
      </c>
      <c r="F53" s="50" t="s">
        <v>167</v>
      </c>
      <c r="G53" s="50" t="s">
        <v>158</v>
      </c>
      <c r="H53" s="50" t="s">
        <v>168</v>
      </c>
      <c r="I53" s="50" t="s">
        <v>159</v>
      </c>
      <c r="J53" s="50" t="s">
        <v>160</v>
      </c>
      <c r="K53" s="50" t="s">
        <v>169</v>
      </c>
      <c r="L53" s="50"/>
      <c r="M53" s="42">
        <v>5</v>
      </c>
      <c r="N53" s="50">
        <v>5</v>
      </c>
      <c r="O53" s="50"/>
      <c r="P53" s="50">
        <v>2</v>
      </c>
      <c r="Q53" s="50">
        <v>2</v>
      </c>
      <c r="R53" s="50"/>
      <c r="S53" s="52">
        <v>30560</v>
      </c>
      <c r="T53" s="53">
        <v>1983</v>
      </c>
      <c r="U53" s="70">
        <v>352.7</v>
      </c>
      <c r="V53" s="70">
        <v>255.6</v>
      </c>
      <c r="W53" s="71">
        <v>21545</v>
      </c>
      <c r="X53" s="72" t="s">
        <v>378</v>
      </c>
      <c r="Y53" s="72" t="s">
        <v>379</v>
      </c>
      <c r="Z53" s="73" t="s">
        <v>380</v>
      </c>
      <c r="AA53" s="74" t="s">
        <v>381</v>
      </c>
    </row>
    <row r="54" spans="1:27">
      <c r="A54" s="40">
        <v>518</v>
      </c>
      <c r="B54" s="40" t="s">
        <v>80</v>
      </c>
      <c r="C54" s="40" t="s">
        <v>382</v>
      </c>
      <c r="D54" s="41" t="s">
        <v>56</v>
      </c>
      <c r="E54" s="40" t="s">
        <v>166</v>
      </c>
      <c r="F54" s="50" t="s">
        <v>167</v>
      </c>
      <c r="G54" s="50" t="s">
        <v>158</v>
      </c>
      <c r="H54" s="50" t="s">
        <v>168</v>
      </c>
      <c r="I54" s="50" t="s">
        <v>159</v>
      </c>
      <c r="J54" s="50" t="s">
        <v>160</v>
      </c>
      <c r="K54" s="50" t="s">
        <v>169</v>
      </c>
      <c r="L54" s="50"/>
      <c r="M54" s="42">
        <v>7</v>
      </c>
      <c r="N54" s="50">
        <v>7</v>
      </c>
      <c r="O54" s="50"/>
      <c r="P54" s="50">
        <v>4</v>
      </c>
      <c r="Q54" s="50">
        <v>2</v>
      </c>
      <c r="R54" s="50"/>
      <c r="S54" s="52">
        <v>32083</v>
      </c>
      <c r="T54" s="53">
        <v>1987</v>
      </c>
      <c r="U54" s="70">
        <v>395.1</v>
      </c>
      <c r="V54" s="70">
        <v>255.06</v>
      </c>
      <c r="W54" s="71">
        <v>21569</v>
      </c>
      <c r="X54" s="72" t="s">
        <v>383</v>
      </c>
      <c r="Y54" s="72" t="s">
        <v>384</v>
      </c>
      <c r="Z54" s="73" t="s">
        <v>385</v>
      </c>
      <c r="AA54" s="74" t="s">
        <v>159</v>
      </c>
    </row>
    <row r="55" spans="1:27">
      <c r="A55" s="40">
        <v>519</v>
      </c>
      <c r="B55" s="40" t="s">
        <v>80</v>
      </c>
      <c r="C55" s="40" t="s">
        <v>386</v>
      </c>
      <c r="D55" s="41" t="s">
        <v>56</v>
      </c>
      <c r="E55" s="40" t="s">
        <v>166</v>
      </c>
      <c r="F55" s="50" t="s">
        <v>167</v>
      </c>
      <c r="G55" s="50" t="s">
        <v>158</v>
      </c>
      <c r="H55" s="50" t="s">
        <v>168</v>
      </c>
      <c r="I55" s="50" t="s">
        <v>159</v>
      </c>
      <c r="J55" s="50" t="s">
        <v>160</v>
      </c>
      <c r="K55" s="50" t="s">
        <v>169</v>
      </c>
      <c r="L55" s="50"/>
      <c r="M55" s="42">
        <v>5</v>
      </c>
      <c r="N55" s="50">
        <v>5</v>
      </c>
      <c r="O55" s="50"/>
      <c r="P55" s="50">
        <v>4</v>
      </c>
      <c r="Q55" s="50">
        <v>2</v>
      </c>
      <c r="R55" s="50"/>
      <c r="S55" s="52">
        <v>33235</v>
      </c>
      <c r="T55" s="53">
        <v>1990</v>
      </c>
      <c r="U55" s="70">
        <v>1236.3</v>
      </c>
      <c r="V55" s="70">
        <v>767.53</v>
      </c>
      <c r="W55" s="71">
        <v>21632</v>
      </c>
      <c r="X55" s="72" t="s">
        <v>387</v>
      </c>
      <c r="Y55" s="72" t="s">
        <v>388</v>
      </c>
      <c r="Z55" s="73" t="s">
        <v>389</v>
      </c>
      <c r="AA55" s="74" t="s">
        <v>159</v>
      </c>
    </row>
    <row r="56" spans="1:27">
      <c r="A56" s="40">
        <v>520</v>
      </c>
      <c r="B56" s="40" t="s">
        <v>80</v>
      </c>
      <c r="C56" s="40" t="s">
        <v>390</v>
      </c>
      <c r="D56" s="41" t="s">
        <v>56</v>
      </c>
      <c r="E56" s="40" t="s">
        <v>166</v>
      </c>
      <c r="F56" s="50" t="s">
        <v>167</v>
      </c>
      <c r="G56" s="50" t="s">
        <v>158</v>
      </c>
      <c r="H56" s="50" t="s">
        <v>168</v>
      </c>
      <c r="I56" s="50" t="s">
        <v>159</v>
      </c>
      <c r="J56" s="50" t="s">
        <v>160</v>
      </c>
      <c r="K56" s="50" t="s">
        <v>169</v>
      </c>
      <c r="L56" s="50"/>
      <c r="M56" s="42">
        <v>4</v>
      </c>
      <c r="N56" s="50">
        <v>4</v>
      </c>
      <c r="O56" s="50"/>
      <c r="P56" s="50">
        <v>2</v>
      </c>
      <c r="Q56" s="50">
        <v>3</v>
      </c>
      <c r="R56" s="50"/>
      <c r="S56" s="52">
        <v>33602</v>
      </c>
      <c r="T56" s="53">
        <v>1990</v>
      </c>
      <c r="U56" s="70">
        <v>330.1</v>
      </c>
      <c r="V56" s="70">
        <v>255.75</v>
      </c>
      <c r="W56" s="71">
        <v>21541</v>
      </c>
      <c r="X56" s="72" t="s">
        <v>391</v>
      </c>
      <c r="Y56" s="72" t="s">
        <v>392</v>
      </c>
      <c r="Z56" s="73" t="s">
        <v>393</v>
      </c>
      <c r="AA56" s="74" t="s">
        <v>159</v>
      </c>
    </row>
    <row r="57" spans="1:27">
      <c r="A57" s="40">
        <v>521</v>
      </c>
      <c r="B57" s="40" t="s">
        <v>80</v>
      </c>
      <c r="C57" s="40" t="s">
        <v>394</v>
      </c>
      <c r="D57" s="41" t="s">
        <v>56</v>
      </c>
      <c r="E57" s="40" t="s">
        <v>166</v>
      </c>
      <c r="F57" s="50" t="s">
        <v>167</v>
      </c>
      <c r="G57" s="50" t="s">
        <v>158</v>
      </c>
      <c r="H57" s="50" t="s">
        <v>168</v>
      </c>
      <c r="I57" s="50" t="s">
        <v>159</v>
      </c>
      <c r="J57" s="50" t="s">
        <v>160</v>
      </c>
      <c r="K57" s="50" t="s">
        <v>169</v>
      </c>
      <c r="L57" s="50"/>
      <c r="M57" s="42">
        <v>5</v>
      </c>
      <c r="N57" s="50">
        <v>5</v>
      </c>
      <c r="O57" s="50"/>
      <c r="P57" s="50">
        <v>2</v>
      </c>
      <c r="Q57" s="50">
        <v>2</v>
      </c>
      <c r="R57" s="50" t="s">
        <v>395</v>
      </c>
      <c r="S57" s="52">
        <v>34333</v>
      </c>
      <c r="T57" s="53">
        <v>1993</v>
      </c>
      <c r="U57" s="70">
        <v>565.70000000000005</v>
      </c>
      <c r="V57" s="70">
        <v>247.18</v>
      </c>
      <c r="W57" s="71">
        <v>21594</v>
      </c>
      <c r="X57" s="72" t="s">
        <v>396</v>
      </c>
      <c r="Y57" s="72" t="s">
        <v>397</v>
      </c>
      <c r="Z57" s="73" t="s">
        <v>398</v>
      </c>
      <c r="AA57" s="74" t="s">
        <v>399</v>
      </c>
    </row>
    <row r="58" spans="1:27">
      <c r="A58" s="40">
        <v>522</v>
      </c>
      <c r="B58" s="40" t="s">
        <v>80</v>
      </c>
      <c r="C58" s="40" t="s">
        <v>400</v>
      </c>
      <c r="D58" s="41" t="s">
        <v>56</v>
      </c>
      <c r="E58" s="40" t="s">
        <v>166</v>
      </c>
      <c r="F58" s="50" t="s">
        <v>167</v>
      </c>
      <c r="G58" s="50" t="s">
        <v>158</v>
      </c>
      <c r="H58" s="50" t="s">
        <v>168</v>
      </c>
      <c r="I58" s="50" t="s">
        <v>159</v>
      </c>
      <c r="J58" s="50" t="s">
        <v>160</v>
      </c>
      <c r="K58" s="50" t="s">
        <v>169</v>
      </c>
      <c r="L58" s="50"/>
      <c r="M58" s="42">
        <v>4</v>
      </c>
      <c r="N58" s="50">
        <v>4</v>
      </c>
      <c r="O58" s="50"/>
      <c r="P58" s="50">
        <v>2</v>
      </c>
      <c r="Q58" s="50">
        <v>3</v>
      </c>
      <c r="R58" s="50"/>
      <c r="S58" s="52">
        <v>32132</v>
      </c>
      <c r="T58" s="53">
        <v>1987</v>
      </c>
      <c r="U58" s="70">
        <v>603.20000000000005</v>
      </c>
      <c r="V58" s="70">
        <v>255.06</v>
      </c>
      <c r="W58" s="71">
        <v>21526</v>
      </c>
      <c r="X58" s="72" t="s">
        <v>401</v>
      </c>
      <c r="Y58" s="72" t="s">
        <v>402</v>
      </c>
      <c r="Z58" s="73" t="s">
        <v>403</v>
      </c>
      <c r="AA58" s="74" t="s">
        <v>404</v>
      </c>
    </row>
    <row r="59" spans="1:27">
      <c r="A59" s="40">
        <v>523</v>
      </c>
      <c r="B59" s="40" t="s">
        <v>80</v>
      </c>
      <c r="C59" s="40" t="s">
        <v>405</v>
      </c>
      <c r="D59" s="41" t="s">
        <v>56</v>
      </c>
      <c r="E59" s="40" t="s">
        <v>166</v>
      </c>
      <c r="F59" s="50" t="s">
        <v>167</v>
      </c>
      <c r="G59" s="50" t="s">
        <v>158</v>
      </c>
      <c r="H59" s="50" t="s">
        <v>168</v>
      </c>
      <c r="I59" s="50" t="s">
        <v>159</v>
      </c>
      <c r="J59" s="50" t="s">
        <v>160</v>
      </c>
      <c r="K59" s="50" t="s">
        <v>169</v>
      </c>
      <c r="L59" s="50"/>
      <c r="M59" s="42">
        <v>4</v>
      </c>
      <c r="N59" s="50">
        <v>4</v>
      </c>
      <c r="O59" s="50"/>
      <c r="P59" s="50">
        <v>2</v>
      </c>
      <c r="Q59" s="50">
        <v>2</v>
      </c>
      <c r="R59" s="50"/>
      <c r="S59" s="52">
        <v>38334</v>
      </c>
      <c r="T59" s="53">
        <v>2004</v>
      </c>
      <c r="U59" s="70">
        <v>621.6</v>
      </c>
      <c r="V59" s="70">
        <v>749.6</v>
      </c>
      <c r="W59" s="71">
        <v>21636</v>
      </c>
      <c r="X59" s="72" t="s">
        <v>406</v>
      </c>
      <c r="Y59" s="72" t="s">
        <v>407</v>
      </c>
      <c r="Z59" s="73" t="s">
        <v>408</v>
      </c>
      <c r="AA59" s="74" t="s">
        <v>159</v>
      </c>
    </row>
    <row r="60" spans="1:27">
      <c r="A60" s="40">
        <v>524</v>
      </c>
      <c r="B60" s="40" t="s">
        <v>80</v>
      </c>
      <c r="C60" s="40" t="s">
        <v>409</v>
      </c>
      <c r="D60" s="41" t="s">
        <v>56</v>
      </c>
      <c r="E60" s="40" t="s">
        <v>166</v>
      </c>
      <c r="F60" s="50" t="s">
        <v>167</v>
      </c>
      <c r="G60" s="50" t="s">
        <v>158</v>
      </c>
      <c r="H60" s="50" t="s">
        <v>168</v>
      </c>
      <c r="I60" s="50" t="s">
        <v>159</v>
      </c>
      <c r="J60" s="50" t="s">
        <v>160</v>
      </c>
      <c r="K60" s="50" t="s">
        <v>169</v>
      </c>
      <c r="L60" s="50"/>
      <c r="M60" s="42">
        <v>4</v>
      </c>
      <c r="N60" s="50">
        <v>4</v>
      </c>
      <c r="O60" s="50"/>
      <c r="P60" s="50">
        <v>3</v>
      </c>
      <c r="Q60" s="50">
        <v>2</v>
      </c>
      <c r="R60" s="50"/>
      <c r="S60" s="52">
        <v>40154</v>
      </c>
      <c r="T60" s="53">
        <v>2009</v>
      </c>
      <c r="U60" s="70">
        <v>961</v>
      </c>
      <c r="V60" s="70">
        <v>559.20000000000005</v>
      </c>
      <c r="W60" s="71">
        <v>21684</v>
      </c>
      <c r="X60" s="72" t="s">
        <v>410</v>
      </c>
      <c r="Y60" s="72" t="s">
        <v>411</v>
      </c>
      <c r="Z60" s="73" t="s">
        <v>412</v>
      </c>
      <c r="AA60" s="74" t="s">
        <v>159</v>
      </c>
    </row>
    <row r="61" spans="1:27">
      <c r="A61" s="40">
        <v>528</v>
      </c>
      <c r="B61" s="40" t="s">
        <v>80</v>
      </c>
      <c r="C61" s="40" t="s">
        <v>30</v>
      </c>
      <c r="D61" s="75" t="s">
        <v>30</v>
      </c>
      <c r="E61" s="40" t="s">
        <v>0</v>
      </c>
      <c r="F61" s="50" t="s">
        <v>157</v>
      </c>
      <c r="G61" s="50" t="s">
        <v>158</v>
      </c>
      <c r="H61" s="50" t="s">
        <v>0</v>
      </c>
      <c r="I61" s="50" t="s">
        <v>159</v>
      </c>
      <c r="J61" s="50" t="s">
        <v>160</v>
      </c>
      <c r="K61" s="50" t="s">
        <v>160</v>
      </c>
      <c r="L61" s="40"/>
      <c r="M61" s="42">
        <v>151</v>
      </c>
      <c r="N61" s="50">
        <v>114</v>
      </c>
      <c r="O61" s="50">
        <v>37</v>
      </c>
      <c r="P61" s="50">
        <v>4</v>
      </c>
      <c r="Q61" s="50">
        <v>6</v>
      </c>
      <c r="R61" s="50">
        <v>2</v>
      </c>
      <c r="S61" s="52">
        <v>2648</v>
      </c>
      <c r="T61" s="53">
        <v>2006</v>
      </c>
      <c r="U61" s="70">
        <v>4845.8999999999996</v>
      </c>
      <c r="V61" s="70">
        <v>8952.5400000000009</v>
      </c>
      <c r="W61" s="71">
        <v>11778</v>
      </c>
      <c r="X61" s="72" t="s">
        <v>413</v>
      </c>
      <c r="Y61" s="72" t="s">
        <v>414</v>
      </c>
      <c r="Z61" s="73" t="s">
        <v>415</v>
      </c>
      <c r="AA61" s="74" t="s">
        <v>416</v>
      </c>
    </row>
    <row r="62" spans="1:27">
      <c r="A62" s="40">
        <v>529</v>
      </c>
      <c r="B62" s="40" t="s">
        <v>80</v>
      </c>
      <c r="C62" s="40" t="s">
        <v>417</v>
      </c>
      <c r="D62" s="75" t="s">
        <v>30</v>
      </c>
      <c r="E62" s="40" t="s">
        <v>166</v>
      </c>
      <c r="F62" s="50" t="s">
        <v>167</v>
      </c>
      <c r="G62" s="50" t="s">
        <v>158</v>
      </c>
      <c r="H62" s="50" t="s">
        <v>168</v>
      </c>
      <c r="I62" s="50" t="s">
        <v>159</v>
      </c>
      <c r="J62" s="50" t="s">
        <v>160</v>
      </c>
      <c r="K62" s="50" t="s">
        <v>169</v>
      </c>
      <c r="L62" s="40"/>
      <c r="M62" s="42">
        <v>5</v>
      </c>
      <c r="N62" s="50">
        <v>5</v>
      </c>
      <c r="O62" s="50"/>
      <c r="P62" s="50">
        <v>2</v>
      </c>
      <c r="Q62" s="50">
        <v>3</v>
      </c>
      <c r="R62" s="50"/>
      <c r="S62" s="52">
        <v>31260</v>
      </c>
      <c r="T62" s="53">
        <v>1985</v>
      </c>
      <c r="U62" s="70">
        <v>523.70000000000005</v>
      </c>
      <c r="V62" s="70">
        <v>260.5</v>
      </c>
      <c r="W62" s="71">
        <v>11675</v>
      </c>
      <c r="X62" s="72" t="s">
        <v>418</v>
      </c>
      <c r="Y62" s="72" t="s">
        <v>419</v>
      </c>
      <c r="Z62" s="73" t="s">
        <v>420</v>
      </c>
      <c r="AA62" s="74" t="s">
        <v>159</v>
      </c>
    </row>
    <row r="63" spans="1:27">
      <c r="A63" s="40">
        <v>530</v>
      </c>
      <c r="B63" s="40" t="s">
        <v>80</v>
      </c>
      <c r="C63" s="40" t="s">
        <v>421</v>
      </c>
      <c r="D63" s="75" t="s">
        <v>30</v>
      </c>
      <c r="E63" s="40" t="s">
        <v>166</v>
      </c>
      <c r="F63" s="50" t="s">
        <v>167</v>
      </c>
      <c r="G63" s="50" t="s">
        <v>223</v>
      </c>
      <c r="H63" s="50" t="s">
        <v>168</v>
      </c>
      <c r="I63" s="50" t="s">
        <v>159</v>
      </c>
      <c r="J63" s="50" t="s">
        <v>160</v>
      </c>
      <c r="K63" s="50" t="s">
        <v>169</v>
      </c>
      <c r="L63" s="40"/>
      <c r="M63" s="42">
        <v>4</v>
      </c>
      <c r="N63" s="50">
        <v>4</v>
      </c>
      <c r="O63" s="50"/>
      <c r="P63" s="50">
        <v>2</v>
      </c>
      <c r="Q63" s="50">
        <v>2</v>
      </c>
      <c r="R63" s="50"/>
      <c r="S63" s="52">
        <v>33770</v>
      </c>
      <c r="T63" s="53"/>
      <c r="U63" s="70"/>
      <c r="V63" s="70">
        <v>214.66</v>
      </c>
      <c r="W63" s="71">
        <v>11692</v>
      </c>
      <c r="X63" s="72" t="s">
        <v>422</v>
      </c>
      <c r="Y63" s="72" t="s">
        <v>423</v>
      </c>
      <c r="Z63" s="73" t="s">
        <v>424</v>
      </c>
      <c r="AA63" s="74" t="s">
        <v>159</v>
      </c>
    </row>
    <row r="64" spans="1:27">
      <c r="A64" s="40">
        <v>531</v>
      </c>
      <c r="B64" s="40" t="s">
        <v>80</v>
      </c>
      <c r="C64" s="40" t="s">
        <v>425</v>
      </c>
      <c r="D64" s="75" t="s">
        <v>30</v>
      </c>
      <c r="E64" s="40" t="s">
        <v>166</v>
      </c>
      <c r="F64" s="50" t="s">
        <v>167</v>
      </c>
      <c r="G64" s="50" t="s">
        <v>158</v>
      </c>
      <c r="H64" s="50" t="s">
        <v>168</v>
      </c>
      <c r="I64" s="50" t="s">
        <v>159</v>
      </c>
      <c r="J64" s="50" t="s">
        <v>160</v>
      </c>
      <c r="K64" s="50" t="s">
        <v>169</v>
      </c>
      <c r="L64" s="40"/>
      <c r="M64" s="42">
        <v>6</v>
      </c>
      <c r="N64" s="50">
        <v>6</v>
      </c>
      <c r="O64" s="50"/>
      <c r="P64" s="50">
        <v>3</v>
      </c>
      <c r="Q64" s="50">
        <v>3</v>
      </c>
      <c r="R64" s="50"/>
      <c r="S64" s="52">
        <v>34698</v>
      </c>
      <c r="T64" s="53">
        <v>1994</v>
      </c>
      <c r="U64" s="70">
        <v>570.1</v>
      </c>
      <c r="V64" s="70">
        <v>508.1</v>
      </c>
      <c r="W64" s="71">
        <v>11673</v>
      </c>
      <c r="X64" s="72" t="s">
        <v>426</v>
      </c>
      <c r="Y64" s="72" t="s">
        <v>427</v>
      </c>
      <c r="Z64" s="73" t="s">
        <v>428</v>
      </c>
      <c r="AA64" s="74" t="s">
        <v>159</v>
      </c>
    </row>
    <row r="65" spans="1:27">
      <c r="A65" s="40">
        <v>532</v>
      </c>
      <c r="B65" s="40" t="s">
        <v>80</v>
      </c>
      <c r="C65" s="40" t="s">
        <v>429</v>
      </c>
      <c r="D65" s="75" t="s">
        <v>30</v>
      </c>
      <c r="E65" s="40" t="s">
        <v>166</v>
      </c>
      <c r="F65" s="50" t="s">
        <v>167</v>
      </c>
      <c r="G65" s="50" t="s">
        <v>158</v>
      </c>
      <c r="H65" s="50" t="s">
        <v>168</v>
      </c>
      <c r="I65" s="50" t="s">
        <v>159</v>
      </c>
      <c r="J65" s="50" t="s">
        <v>160</v>
      </c>
      <c r="K65" s="50" t="s">
        <v>169</v>
      </c>
      <c r="L65" s="40"/>
      <c r="M65" s="42">
        <v>6</v>
      </c>
      <c r="N65" s="50">
        <v>6</v>
      </c>
      <c r="O65" s="50"/>
      <c r="P65" s="50">
        <v>3</v>
      </c>
      <c r="Q65" s="50">
        <v>3</v>
      </c>
      <c r="R65" s="50"/>
      <c r="S65" s="52">
        <v>2648</v>
      </c>
      <c r="T65" s="53">
        <v>1973</v>
      </c>
      <c r="U65" s="70">
        <v>1755.9</v>
      </c>
      <c r="V65" s="70">
        <v>2377.7199999999998</v>
      </c>
      <c r="W65" s="71">
        <v>11697</v>
      </c>
      <c r="X65" s="72" t="s">
        <v>430</v>
      </c>
      <c r="Y65" s="72" t="s">
        <v>431</v>
      </c>
      <c r="Z65" s="73" t="s">
        <v>432</v>
      </c>
      <c r="AA65" s="74" t="s">
        <v>159</v>
      </c>
    </row>
    <row r="66" spans="1:27">
      <c r="A66" s="40">
        <v>533</v>
      </c>
      <c r="B66" s="40" t="s">
        <v>80</v>
      </c>
      <c r="C66" s="40" t="s">
        <v>433</v>
      </c>
      <c r="D66" s="75" t="s">
        <v>30</v>
      </c>
      <c r="E66" s="40" t="s">
        <v>166</v>
      </c>
      <c r="F66" s="50" t="s">
        <v>167</v>
      </c>
      <c r="G66" s="50" t="s">
        <v>158</v>
      </c>
      <c r="H66" s="50" t="s">
        <v>168</v>
      </c>
      <c r="I66" s="50" t="s">
        <v>159</v>
      </c>
      <c r="J66" s="50" t="s">
        <v>160</v>
      </c>
      <c r="K66" s="50" t="s">
        <v>169</v>
      </c>
      <c r="L66" s="40"/>
      <c r="M66" s="42">
        <v>4</v>
      </c>
      <c r="N66" s="50">
        <v>4</v>
      </c>
      <c r="O66" s="50"/>
      <c r="P66" s="50">
        <v>2</v>
      </c>
      <c r="Q66" s="50">
        <v>2</v>
      </c>
      <c r="R66" s="50"/>
      <c r="S66" s="52">
        <v>36150</v>
      </c>
      <c r="T66" s="53">
        <v>1998</v>
      </c>
      <c r="U66" s="70">
        <v>617.79999999999995</v>
      </c>
      <c r="V66" s="70">
        <v>334.3</v>
      </c>
      <c r="W66" s="71">
        <v>11730</v>
      </c>
      <c r="X66" s="72" t="s">
        <v>434</v>
      </c>
      <c r="Y66" s="72" t="s">
        <v>435</v>
      </c>
      <c r="Z66" s="73" t="s">
        <v>436</v>
      </c>
      <c r="AA66" s="74" t="s">
        <v>159</v>
      </c>
    </row>
    <row r="67" spans="1:27">
      <c r="A67" s="40">
        <v>534</v>
      </c>
      <c r="B67" s="40" t="s">
        <v>80</v>
      </c>
      <c r="C67" s="40" t="s">
        <v>437</v>
      </c>
      <c r="D67" s="75" t="s">
        <v>30</v>
      </c>
      <c r="E67" s="40" t="s">
        <v>166</v>
      </c>
      <c r="F67" s="50" t="s">
        <v>167</v>
      </c>
      <c r="G67" s="50" t="s">
        <v>158</v>
      </c>
      <c r="H67" s="50" t="s">
        <v>168</v>
      </c>
      <c r="I67" s="50" t="s">
        <v>159</v>
      </c>
      <c r="J67" s="50" t="s">
        <v>160</v>
      </c>
      <c r="K67" s="50" t="s">
        <v>169</v>
      </c>
      <c r="L67" s="40"/>
      <c r="M67" s="42">
        <v>5</v>
      </c>
      <c r="N67" s="50">
        <v>5</v>
      </c>
      <c r="O67" s="50"/>
      <c r="P67" s="50">
        <v>3</v>
      </c>
      <c r="Q67" s="50">
        <v>2</v>
      </c>
      <c r="R67" s="50"/>
      <c r="S67" s="52">
        <v>36880</v>
      </c>
      <c r="T67" s="53">
        <v>2000</v>
      </c>
      <c r="U67" s="70">
        <v>410.9</v>
      </c>
      <c r="V67" s="70">
        <v>389.4</v>
      </c>
      <c r="W67" s="71">
        <v>11805</v>
      </c>
      <c r="X67" s="72" t="s">
        <v>438</v>
      </c>
      <c r="Y67" s="72" t="s">
        <v>439</v>
      </c>
      <c r="Z67" s="73" t="s">
        <v>440</v>
      </c>
      <c r="AA67" s="74" t="s">
        <v>159</v>
      </c>
    </row>
    <row r="68" spans="1:27">
      <c r="A68" s="40">
        <v>535</v>
      </c>
      <c r="B68" s="40" t="s">
        <v>80</v>
      </c>
      <c r="C68" s="40" t="s">
        <v>441</v>
      </c>
      <c r="D68" s="75" t="s">
        <v>30</v>
      </c>
      <c r="E68" s="40" t="s">
        <v>166</v>
      </c>
      <c r="F68" s="50" t="s">
        <v>167</v>
      </c>
      <c r="G68" s="50" t="s">
        <v>158</v>
      </c>
      <c r="H68" s="50" t="s">
        <v>168</v>
      </c>
      <c r="I68" s="50" t="s">
        <v>159</v>
      </c>
      <c r="J68" s="50" t="s">
        <v>160</v>
      </c>
      <c r="K68" s="50" t="s">
        <v>169</v>
      </c>
      <c r="L68" s="40"/>
      <c r="M68" s="42">
        <v>5</v>
      </c>
      <c r="N68" s="50">
        <v>5</v>
      </c>
      <c r="O68" s="50"/>
      <c r="P68" s="50">
        <v>2</v>
      </c>
      <c r="Q68" s="50">
        <v>2</v>
      </c>
      <c r="R68" s="50"/>
      <c r="S68" s="52">
        <v>40532</v>
      </c>
      <c r="T68" s="53">
        <v>2010</v>
      </c>
      <c r="U68" s="70">
        <v>665</v>
      </c>
      <c r="V68" s="70">
        <v>302.2</v>
      </c>
      <c r="W68" s="71">
        <v>11493</v>
      </c>
      <c r="X68" s="72" t="s">
        <v>442</v>
      </c>
      <c r="Y68" s="72" t="s">
        <v>443</v>
      </c>
      <c r="Z68" s="73" t="s">
        <v>444</v>
      </c>
      <c r="AA68" s="74" t="s">
        <v>159</v>
      </c>
    </row>
    <row r="69" spans="1:27">
      <c r="A69" s="40">
        <v>536</v>
      </c>
      <c r="B69" s="40" t="s">
        <v>80</v>
      </c>
      <c r="C69" s="40" t="s">
        <v>445</v>
      </c>
      <c r="D69" s="75" t="s">
        <v>30</v>
      </c>
      <c r="E69" s="40" t="s">
        <v>166</v>
      </c>
      <c r="F69" s="50" t="s">
        <v>81</v>
      </c>
      <c r="G69" s="50" t="s">
        <v>81</v>
      </c>
      <c r="H69" s="50" t="s">
        <v>191</v>
      </c>
      <c r="I69" s="50" t="s">
        <v>159</v>
      </c>
      <c r="J69" s="50" t="s">
        <v>160</v>
      </c>
      <c r="K69" s="50" t="s">
        <v>160</v>
      </c>
      <c r="L69" s="40"/>
      <c r="M69" s="42">
        <v>9</v>
      </c>
      <c r="N69" s="50">
        <v>9</v>
      </c>
      <c r="O69" s="50"/>
      <c r="P69" s="50">
        <v>2</v>
      </c>
      <c r="Q69" s="50">
        <v>2</v>
      </c>
      <c r="R69" s="50"/>
      <c r="S69" s="52">
        <v>24101</v>
      </c>
      <c r="T69" s="53"/>
      <c r="U69" s="70">
        <v>222</v>
      </c>
      <c r="V69" s="70">
        <v>112</v>
      </c>
      <c r="W69" s="71">
        <v>11520</v>
      </c>
      <c r="X69" s="72" t="s">
        <v>446</v>
      </c>
      <c r="Y69" s="72" t="s">
        <v>447</v>
      </c>
      <c r="Z69" s="73" t="s">
        <v>448</v>
      </c>
      <c r="AA69" s="74" t="s">
        <v>159</v>
      </c>
    </row>
    <row r="70" spans="1:27">
      <c r="A70" s="40">
        <v>537</v>
      </c>
      <c r="B70" s="40" t="s">
        <v>80</v>
      </c>
      <c r="C70" s="40" t="s">
        <v>449</v>
      </c>
      <c r="D70" s="75" t="s">
        <v>30</v>
      </c>
      <c r="E70" s="40" t="s">
        <v>166</v>
      </c>
      <c r="F70" s="50" t="s">
        <v>81</v>
      </c>
      <c r="G70" s="50" t="s">
        <v>81</v>
      </c>
      <c r="H70" s="50" t="s">
        <v>191</v>
      </c>
      <c r="I70" s="50" t="s">
        <v>159</v>
      </c>
      <c r="J70" s="50" t="s">
        <v>160</v>
      </c>
      <c r="K70" s="50" t="s">
        <v>160</v>
      </c>
      <c r="L70" s="40"/>
      <c r="M70" s="42">
        <v>12</v>
      </c>
      <c r="N70" s="50">
        <v>12</v>
      </c>
      <c r="O70" s="50"/>
      <c r="P70" s="50">
        <v>2</v>
      </c>
      <c r="Q70" s="50">
        <v>2</v>
      </c>
      <c r="R70" s="50"/>
      <c r="S70" s="52">
        <v>22782</v>
      </c>
      <c r="T70" s="53"/>
      <c r="U70" s="70">
        <v>518</v>
      </c>
      <c r="V70" s="70">
        <v>176</v>
      </c>
      <c r="W70" s="71">
        <v>11419</v>
      </c>
      <c r="X70" s="72" t="s">
        <v>450</v>
      </c>
      <c r="Y70" s="72" t="s">
        <v>451</v>
      </c>
      <c r="Z70" s="73" t="s">
        <v>452</v>
      </c>
      <c r="AA70" s="74" t="s">
        <v>159</v>
      </c>
    </row>
    <row r="71" spans="1:27">
      <c r="A71" s="40">
        <v>538</v>
      </c>
      <c r="B71" s="40" t="s">
        <v>80</v>
      </c>
      <c r="C71" s="40" t="s">
        <v>453</v>
      </c>
      <c r="D71" s="75" t="s">
        <v>30</v>
      </c>
      <c r="E71" s="40" t="s">
        <v>166</v>
      </c>
      <c r="F71" s="50" t="s">
        <v>81</v>
      </c>
      <c r="G71" s="50" t="s">
        <v>81</v>
      </c>
      <c r="H71" s="50" t="s">
        <v>191</v>
      </c>
      <c r="I71" s="50" t="s">
        <v>159</v>
      </c>
      <c r="J71" s="50" t="s">
        <v>160</v>
      </c>
      <c r="K71" s="50" t="s">
        <v>160</v>
      </c>
      <c r="L71" s="40"/>
      <c r="M71" s="42">
        <v>10</v>
      </c>
      <c r="N71" s="50">
        <v>10</v>
      </c>
      <c r="O71" s="50"/>
      <c r="P71" s="50">
        <v>2</v>
      </c>
      <c r="Q71" s="50">
        <v>2</v>
      </c>
      <c r="R71" s="50"/>
      <c r="S71" s="52">
        <v>24370</v>
      </c>
      <c r="T71" s="53"/>
      <c r="U71" s="70">
        <v>225</v>
      </c>
      <c r="V71" s="70">
        <v>145.9</v>
      </c>
      <c r="W71" s="71">
        <v>11508</v>
      </c>
      <c r="X71" s="72" t="s">
        <v>454</v>
      </c>
      <c r="Y71" s="72" t="s">
        <v>455</v>
      </c>
      <c r="Z71" s="73" t="s">
        <v>456</v>
      </c>
      <c r="AA71" s="74" t="s">
        <v>159</v>
      </c>
    </row>
    <row r="72" spans="1:27">
      <c r="A72" s="40">
        <v>539</v>
      </c>
      <c r="B72" s="40" t="s">
        <v>80</v>
      </c>
      <c r="C72" s="40" t="s">
        <v>457</v>
      </c>
      <c r="D72" s="75" t="s">
        <v>30</v>
      </c>
      <c r="E72" s="40" t="s">
        <v>166</v>
      </c>
      <c r="F72" s="50" t="s">
        <v>81</v>
      </c>
      <c r="G72" s="50" t="s">
        <v>81</v>
      </c>
      <c r="H72" s="50" t="s">
        <v>168</v>
      </c>
      <c r="I72" s="50" t="s">
        <v>159</v>
      </c>
      <c r="J72" s="50" t="s">
        <v>160</v>
      </c>
      <c r="K72" s="50" t="s">
        <v>169</v>
      </c>
      <c r="L72" s="40"/>
      <c r="M72" s="42">
        <v>7</v>
      </c>
      <c r="N72" s="50">
        <v>7</v>
      </c>
      <c r="O72" s="50"/>
      <c r="P72" s="50">
        <v>2</v>
      </c>
      <c r="Q72" s="50">
        <v>2</v>
      </c>
      <c r="R72" s="50"/>
      <c r="S72" s="52">
        <v>25873</v>
      </c>
      <c r="T72" s="53"/>
      <c r="U72" s="70">
        <v>990</v>
      </c>
      <c r="V72" s="70">
        <v>995.5</v>
      </c>
      <c r="W72" s="71">
        <v>11498</v>
      </c>
      <c r="X72" s="72" t="s">
        <v>458</v>
      </c>
      <c r="Y72" s="72" t="s">
        <v>459</v>
      </c>
      <c r="Z72" s="73" t="s">
        <v>460</v>
      </c>
      <c r="AA72" s="74" t="s">
        <v>159</v>
      </c>
    </row>
    <row r="73" spans="1:27">
      <c r="A73" s="40">
        <v>545</v>
      </c>
      <c r="B73" s="40" t="s">
        <v>80</v>
      </c>
      <c r="C73" s="40" t="s">
        <v>36</v>
      </c>
      <c r="D73" s="75" t="s">
        <v>36</v>
      </c>
      <c r="E73" s="40" t="s">
        <v>0</v>
      </c>
      <c r="F73" s="50" t="s">
        <v>157</v>
      </c>
      <c r="G73" s="50" t="s">
        <v>158</v>
      </c>
      <c r="H73" s="50" t="s">
        <v>0</v>
      </c>
      <c r="I73" s="50" t="s">
        <v>159</v>
      </c>
      <c r="J73" s="50" t="s">
        <v>160</v>
      </c>
      <c r="K73" s="50" t="s">
        <v>160</v>
      </c>
      <c r="L73" s="50"/>
      <c r="M73" s="42">
        <v>246</v>
      </c>
      <c r="N73" s="50">
        <v>115</v>
      </c>
      <c r="O73" s="50">
        <v>131</v>
      </c>
      <c r="P73" s="50">
        <v>3</v>
      </c>
      <c r="Q73" s="50">
        <v>2</v>
      </c>
      <c r="R73" s="50">
        <v>1</v>
      </c>
      <c r="S73" s="52" t="s">
        <v>461</v>
      </c>
      <c r="T73" s="53">
        <v>2008</v>
      </c>
      <c r="U73" s="70">
        <v>3300.1</v>
      </c>
      <c r="V73" s="70">
        <v>11326.5</v>
      </c>
      <c r="W73" s="71">
        <v>16326</v>
      </c>
      <c r="X73" s="72" t="s">
        <v>462</v>
      </c>
      <c r="Y73" s="72" t="s">
        <v>463</v>
      </c>
      <c r="Z73" s="73" t="s">
        <v>464</v>
      </c>
      <c r="AA73" s="74" t="s">
        <v>159</v>
      </c>
    </row>
    <row r="74" spans="1:27">
      <c r="A74" s="40">
        <v>546</v>
      </c>
      <c r="B74" s="40" t="s">
        <v>80</v>
      </c>
      <c r="C74" s="40" t="s">
        <v>465</v>
      </c>
      <c r="D74" s="75" t="s">
        <v>36</v>
      </c>
      <c r="E74" s="40" t="s">
        <v>166</v>
      </c>
      <c r="F74" s="50" t="s">
        <v>167</v>
      </c>
      <c r="G74" s="50" t="s">
        <v>158</v>
      </c>
      <c r="H74" s="50" t="s">
        <v>168</v>
      </c>
      <c r="I74" s="50" t="s">
        <v>159</v>
      </c>
      <c r="J74" s="50" t="s">
        <v>160</v>
      </c>
      <c r="K74" s="50" t="s">
        <v>169</v>
      </c>
      <c r="L74" s="50"/>
      <c r="M74" s="42">
        <v>7</v>
      </c>
      <c r="N74" s="50">
        <v>6</v>
      </c>
      <c r="O74" s="50">
        <v>1</v>
      </c>
      <c r="P74" s="50">
        <v>3</v>
      </c>
      <c r="Q74" s="50">
        <v>2</v>
      </c>
      <c r="R74" s="50">
        <v>1</v>
      </c>
      <c r="S74" s="52">
        <v>32139</v>
      </c>
      <c r="T74" s="53">
        <v>1988</v>
      </c>
      <c r="U74" s="70">
        <v>458.19</v>
      </c>
      <c r="V74" s="70">
        <v>277.83999999999997</v>
      </c>
      <c r="W74" s="71">
        <v>16269</v>
      </c>
      <c r="X74" s="72" t="s">
        <v>466</v>
      </c>
      <c r="Y74" s="72" t="s">
        <v>467</v>
      </c>
      <c r="Z74" s="73" t="s">
        <v>468</v>
      </c>
      <c r="AA74" s="74" t="s">
        <v>159</v>
      </c>
    </row>
    <row r="75" spans="1:27">
      <c r="A75" s="40">
        <v>547</v>
      </c>
      <c r="B75" s="76" t="s">
        <v>80</v>
      </c>
      <c r="C75" s="77" t="s">
        <v>469</v>
      </c>
      <c r="D75" s="78" t="s">
        <v>36</v>
      </c>
      <c r="E75" s="76" t="s">
        <v>166</v>
      </c>
      <c r="F75" s="50" t="s">
        <v>167</v>
      </c>
      <c r="G75" s="50" t="s">
        <v>158</v>
      </c>
      <c r="H75" s="50" t="s">
        <v>168</v>
      </c>
      <c r="I75" s="50" t="s">
        <v>159</v>
      </c>
      <c r="J75" s="50" t="s">
        <v>160</v>
      </c>
      <c r="K75" s="50" t="s">
        <v>169</v>
      </c>
      <c r="L75" s="50"/>
      <c r="M75" s="42">
        <v>6</v>
      </c>
      <c r="N75" s="50">
        <v>5</v>
      </c>
      <c r="O75" s="50">
        <v>1</v>
      </c>
      <c r="P75" s="50">
        <v>2</v>
      </c>
      <c r="Q75" s="50">
        <v>2</v>
      </c>
      <c r="R75" s="50">
        <v>1</v>
      </c>
      <c r="S75" s="52">
        <v>36521</v>
      </c>
      <c r="T75" s="53">
        <v>1996</v>
      </c>
      <c r="U75" s="70">
        <v>588.20000000000005</v>
      </c>
      <c r="V75" s="70">
        <v>292.45</v>
      </c>
      <c r="W75" s="71">
        <v>16324</v>
      </c>
      <c r="X75" s="72" t="s">
        <v>470</v>
      </c>
      <c r="Y75" s="72" t="s">
        <v>471</v>
      </c>
      <c r="Z75" s="73" t="s">
        <v>472</v>
      </c>
      <c r="AA75" s="74" t="s">
        <v>159</v>
      </c>
    </row>
    <row r="76" spans="1:27">
      <c r="A76" s="40">
        <v>548</v>
      </c>
      <c r="B76" s="76" t="s">
        <v>80</v>
      </c>
      <c r="C76" s="77" t="s">
        <v>473</v>
      </c>
      <c r="D76" s="78" t="s">
        <v>36</v>
      </c>
      <c r="E76" s="76" t="s">
        <v>166</v>
      </c>
      <c r="F76" s="50" t="s">
        <v>167</v>
      </c>
      <c r="G76" s="50" t="s">
        <v>158</v>
      </c>
      <c r="H76" s="50" t="s">
        <v>168</v>
      </c>
      <c r="I76" s="50" t="s">
        <v>159</v>
      </c>
      <c r="J76" s="50" t="s">
        <v>160</v>
      </c>
      <c r="K76" s="50" t="s">
        <v>169</v>
      </c>
      <c r="L76" s="50"/>
      <c r="M76" s="42">
        <v>6</v>
      </c>
      <c r="N76" s="50">
        <v>4</v>
      </c>
      <c r="O76" s="50">
        <v>2</v>
      </c>
      <c r="P76" s="50">
        <v>1</v>
      </c>
      <c r="Q76" s="50">
        <v>2</v>
      </c>
      <c r="R76" s="50">
        <v>1</v>
      </c>
      <c r="S76" s="52">
        <v>36880</v>
      </c>
      <c r="T76" s="53">
        <v>2000</v>
      </c>
      <c r="U76" s="70">
        <v>700.1</v>
      </c>
      <c r="V76" s="70">
        <v>389.4</v>
      </c>
      <c r="W76" s="71">
        <v>16319</v>
      </c>
      <c r="X76" s="72" t="s">
        <v>474</v>
      </c>
      <c r="Y76" s="79" t="s">
        <v>475</v>
      </c>
      <c r="Z76" s="73" t="s">
        <v>476</v>
      </c>
      <c r="AA76" s="74" t="s">
        <v>159</v>
      </c>
    </row>
    <row r="77" spans="1:27">
      <c r="A77" s="40">
        <v>550</v>
      </c>
      <c r="B77" s="76" t="s">
        <v>80</v>
      </c>
      <c r="C77" s="77" t="s">
        <v>477</v>
      </c>
      <c r="D77" s="78" t="s">
        <v>36</v>
      </c>
      <c r="E77" s="76" t="s">
        <v>166</v>
      </c>
      <c r="F77" s="50" t="s">
        <v>167</v>
      </c>
      <c r="G77" s="50" t="s">
        <v>228</v>
      </c>
      <c r="H77" s="50" t="s">
        <v>168</v>
      </c>
      <c r="I77" s="50" t="s">
        <v>159</v>
      </c>
      <c r="J77" s="50" t="s">
        <v>160</v>
      </c>
      <c r="K77" s="50" t="s">
        <v>169</v>
      </c>
      <c r="L77" s="50"/>
      <c r="M77" s="42">
        <v>4</v>
      </c>
      <c r="N77" s="50">
        <v>4</v>
      </c>
      <c r="O77" s="50">
        <v>0</v>
      </c>
      <c r="P77" s="50">
        <v>1</v>
      </c>
      <c r="Q77" s="50">
        <v>2</v>
      </c>
      <c r="R77" s="50">
        <v>1</v>
      </c>
      <c r="S77" s="52">
        <v>23029</v>
      </c>
      <c r="T77" s="53"/>
      <c r="U77" s="70"/>
      <c r="V77" s="70">
        <v>99</v>
      </c>
      <c r="W77" s="71">
        <v>16291</v>
      </c>
      <c r="X77" s="72" t="s">
        <v>478</v>
      </c>
      <c r="Y77" s="79" t="s">
        <v>479</v>
      </c>
      <c r="Z77" s="73" t="s">
        <v>480</v>
      </c>
      <c r="AA77" s="74" t="s">
        <v>159</v>
      </c>
    </row>
    <row r="78" spans="1:27">
      <c r="A78" s="40">
        <v>553</v>
      </c>
      <c r="B78" s="76" t="s">
        <v>80</v>
      </c>
      <c r="C78" s="77" t="s">
        <v>481</v>
      </c>
      <c r="D78" s="78" t="s">
        <v>36</v>
      </c>
      <c r="E78" s="76" t="s">
        <v>166</v>
      </c>
      <c r="F78" s="50" t="s">
        <v>167</v>
      </c>
      <c r="G78" s="50" t="s">
        <v>158</v>
      </c>
      <c r="H78" s="50" t="s">
        <v>168</v>
      </c>
      <c r="I78" s="50" t="s">
        <v>159</v>
      </c>
      <c r="J78" s="50" t="s">
        <v>160</v>
      </c>
      <c r="K78" s="50" t="s">
        <v>169</v>
      </c>
      <c r="L78" s="50"/>
      <c r="M78" s="42">
        <v>7</v>
      </c>
      <c r="N78" s="50">
        <v>6</v>
      </c>
      <c r="O78" s="50">
        <v>1</v>
      </c>
      <c r="P78" s="50">
        <v>2</v>
      </c>
      <c r="Q78" s="50">
        <v>2</v>
      </c>
      <c r="R78" s="50">
        <v>2</v>
      </c>
      <c r="S78" s="52">
        <v>1309</v>
      </c>
      <c r="T78" s="53">
        <v>2000</v>
      </c>
      <c r="U78" s="70">
        <v>333</v>
      </c>
      <c r="V78" s="70">
        <v>370.35</v>
      </c>
      <c r="W78" s="71">
        <v>16455</v>
      </c>
      <c r="X78" s="72" t="s">
        <v>482</v>
      </c>
      <c r="Y78" s="79" t="s">
        <v>483</v>
      </c>
      <c r="Z78" s="73" t="s">
        <v>484</v>
      </c>
      <c r="AA78" s="74" t="s">
        <v>159</v>
      </c>
    </row>
    <row r="79" spans="1:27">
      <c r="A79" s="40">
        <v>554</v>
      </c>
      <c r="B79" s="76" t="s">
        <v>80</v>
      </c>
      <c r="C79" s="77" t="s">
        <v>485</v>
      </c>
      <c r="D79" s="78" t="s">
        <v>36</v>
      </c>
      <c r="E79" s="76" t="s">
        <v>166</v>
      </c>
      <c r="F79" s="50" t="s">
        <v>167</v>
      </c>
      <c r="G79" s="50" t="s">
        <v>158</v>
      </c>
      <c r="H79" s="50" t="s">
        <v>168</v>
      </c>
      <c r="I79" s="50" t="s">
        <v>159</v>
      </c>
      <c r="J79" s="50" t="s">
        <v>160</v>
      </c>
      <c r="K79" s="50" t="s">
        <v>169</v>
      </c>
      <c r="L79" s="50"/>
      <c r="M79" s="42">
        <v>5</v>
      </c>
      <c r="N79" s="50">
        <v>4</v>
      </c>
      <c r="O79" s="50">
        <v>1</v>
      </c>
      <c r="P79" s="50">
        <v>1</v>
      </c>
      <c r="Q79" s="50">
        <v>2</v>
      </c>
      <c r="R79" s="50">
        <v>1</v>
      </c>
      <c r="S79" s="52">
        <v>33176</v>
      </c>
      <c r="T79" s="53">
        <v>1990</v>
      </c>
      <c r="U79" s="70">
        <v>633.4</v>
      </c>
      <c r="V79" s="70">
        <v>275.06</v>
      </c>
      <c r="W79" s="71">
        <v>16440</v>
      </c>
      <c r="X79" s="72" t="s">
        <v>486</v>
      </c>
      <c r="Y79" s="79" t="s">
        <v>487</v>
      </c>
      <c r="Z79" s="73" t="s">
        <v>488</v>
      </c>
      <c r="AA79" s="74" t="s">
        <v>159</v>
      </c>
    </row>
    <row r="80" spans="1:27">
      <c r="A80" s="40">
        <v>555</v>
      </c>
      <c r="B80" s="76" t="s">
        <v>80</v>
      </c>
      <c r="C80" s="77" t="s">
        <v>489</v>
      </c>
      <c r="D80" s="78" t="s">
        <v>36</v>
      </c>
      <c r="E80" s="76" t="s">
        <v>166</v>
      </c>
      <c r="F80" s="50" t="s">
        <v>167</v>
      </c>
      <c r="G80" s="50" t="s">
        <v>223</v>
      </c>
      <c r="H80" s="50" t="s">
        <v>168</v>
      </c>
      <c r="I80" s="50" t="s">
        <v>159</v>
      </c>
      <c r="J80" s="50" t="s">
        <v>160</v>
      </c>
      <c r="K80" s="50" t="s">
        <v>169</v>
      </c>
      <c r="L80" s="50"/>
      <c r="M80" s="42">
        <v>4</v>
      </c>
      <c r="N80" s="50">
        <v>4</v>
      </c>
      <c r="O80" s="50">
        <v>0</v>
      </c>
      <c r="P80" s="50">
        <v>1</v>
      </c>
      <c r="Q80" s="50">
        <v>2</v>
      </c>
      <c r="R80" s="50">
        <v>1</v>
      </c>
      <c r="S80" s="52">
        <v>29890</v>
      </c>
      <c r="T80" s="53"/>
      <c r="U80" s="70"/>
      <c r="V80" s="70">
        <v>210</v>
      </c>
      <c r="W80" s="71">
        <v>16249</v>
      </c>
      <c r="X80" s="72" t="s">
        <v>490</v>
      </c>
      <c r="Y80" s="72" t="s">
        <v>491</v>
      </c>
      <c r="Z80" s="73" t="s">
        <v>492</v>
      </c>
      <c r="AA80" s="74" t="s">
        <v>159</v>
      </c>
    </row>
    <row r="81" spans="1:27">
      <c r="A81" s="40">
        <v>556</v>
      </c>
      <c r="B81" s="76" t="s">
        <v>80</v>
      </c>
      <c r="C81" s="77" t="s">
        <v>493</v>
      </c>
      <c r="D81" s="78" t="s">
        <v>36</v>
      </c>
      <c r="E81" s="76" t="s">
        <v>166</v>
      </c>
      <c r="F81" s="50" t="s">
        <v>167</v>
      </c>
      <c r="G81" s="50" t="s">
        <v>228</v>
      </c>
      <c r="H81" s="50" t="s">
        <v>168</v>
      </c>
      <c r="I81" s="50" t="s">
        <v>159</v>
      </c>
      <c r="J81" s="50" t="s">
        <v>160</v>
      </c>
      <c r="K81" s="50" t="s">
        <v>169</v>
      </c>
      <c r="L81" s="50"/>
      <c r="M81" s="42">
        <v>4</v>
      </c>
      <c r="N81" s="50">
        <v>4</v>
      </c>
      <c r="O81" s="50">
        <v>0</v>
      </c>
      <c r="P81" s="50">
        <v>1</v>
      </c>
      <c r="Q81" s="50">
        <v>1</v>
      </c>
      <c r="R81" s="50">
        <v>2</v>
      </c>
      <c r="S81" s="52">
        <v>39419</v>
      </c>
      <c r="T81" s="53"/>
      <c r="U81" s="70"/>
      <c r="V81" s="70">
        <v>122.18</v>
      </c>
      <c r="W81" s="71">
        <v>16261</v>
      </c>
      <c r="X81" s="72" t="s">
        <v>494</v>
      </c>
      <c r="Y81" s="72" t="s">
        <v>495</v>
      </c>
      <c r="Z81" s="73" t="s">
        <v>496</v>
      </c>
      <c r="AA81" s="74" t="s">
        <v>159</v>
      </c>
    </row>
    <row r="82" spans="1:27">
      <c r="A82" s="40">
        <v>559</v>
      </c>
      <c r="B82" s="76" t="s">
        <v>80</v>
      </c>
      <c r="C82" s="77" t="s">
        <v>54</v>
      </c>
      <c r="D82" s="78" t="s">
        <v>54</v>
      </c>
      <c r="E82" s="76" t="s">
        <v>0</v>
      </c>
      <c r="F82" s="80" t="s">
        <v>157</v>
      </c>
      <c r="G82" s="80" t="s">
        <v>158</v>
      </c>
      <c r="H82" s="80" t="s">
        <v>0</v>
      </c>
      <c r="I82" s="80" t="s">
        <v>159</v>
      </c>
      <c r="J82" s="80" t="s">
        <v>160</v>
      </c>
      <c r="K82" s="80" t="s">
        <v>160</v>
      </c>
      <c r="L82" s="80"/>
      <c r="M82" s="42">
        <v>124</v>
      </c>
      <c r="N82" s="80">
        <v>95</v>
      </c>
      <c r="O82" s="80">
        <v>29</v>
      </c>
      <c r="P82" s="80">
        <v>6</v>
      </c>
      <c r="Q82" s="80">
        <v>4</v>
      </c>
      <c r="R82" s="80">
        <v>2</v>
      </c>
      <c r="S82" s="81">
        <v>34274</v>
      </c>
      <c r="T82" s="82">
        <v>1993</v>
      </c>
      <c r="U82" s="54">
        <v>1516.8</v>
      </c>
      <c r="V82" s="54">
        <v>4912.24</v>
      </c>
      <c r="W82" s="55">
        <v>16487</v>
      </c>
      <c r="X82" s="56" t="s">
        <v>497</v>
      </c>
      <c r="Y82" s="56" t="s">
        <v>498</v>
      </c>
      <c r="Z82" s="57" t="s">
        <v>499</v>
      </c>
      <c r="AA82" s="58" t="s">
        <v>159</v>
      </c>
    </row>
    <row r="83" spans="1:27">
      <c r="A83" s="40">
        <v>560</v>
      </c>
      <c r="B83" s="76" t="s">
        <v>80</v>
      </c>
      <c r="C83" s="77" t="s">
        <v>500</v>
      </c>
      <c r="D83" s="78" t="s">
        <v>54</v>
      </c>
      <c r="E83" s="76" t="s">
        <v>166</v>
      </c>
      <c r="F83" s="80" t="s">
        <v>167</v>
      </c>
      <c r="G83" s="80" t="s">
        <v>158</v>
      </c>
      <c r="H83" s="80" t="s">
        <v>168</v>
      </c>
      <c r="I83" s="80" t="s">
        <v>159</v>
      </c>
      <c r="J83" s="80" t="s">
        <v>160</v>
      </c>
      <c r="K83" s="80" t="s">
        <v>169</v>
      </c>
      <c r="L83" s="80"/>
      <c r="M83" s="42">
        <v>5</v>
      </c>
      <c r="N83" s="80">
        <v>5</v>
      </c>
      <c r="O83" s="80"/>
      <c r="P83" s="80">
        <v>3</v>
      </c>
      <c r="Q83" s="80">
        <v>2</v>
      </c>
      <c r="R83" s="80">
        <v>0</v>
      </c>
      <c r="S83" s="81">
        <v>33003</v>
      </c>
      <c r="T83" s="82">
        <v>1990</v>
      </c>
      <c r="U83" s="54">
        <v>539</v>
      </c>
      <c r="V83" s="54">
        <v>322.66000000000003</v>
      </c>
      <c r="W83" s="55">
        <v>16530</v>
      </c>
      <c r="X83" s="56" t="s">
        <v>501</v>
      </c>
      <c r="Y83" s="56" t="s">
        <v>502</v>
      </c>
      <c r="Z83" s="57" t="s">
        <v>503</v>
      </c>
      <c r="AA83" s="58" t="s">
        <v>504</v>
      </c>
    </row>
    <row r="84" spans="1:27">
      <c r="A84" s="40">
        <v>561</v>
      </c>
      <c r="B84" s="76" t="s">
        <v>80</v>
      </c>
      <c r="C84" s="77" t="s">
        <v>505</v>
      </c>
      <c r="D84" s="78" t="s">
        <v>54</v>
      </c>
      <c r="E84" s="76" t="s">
        <v>166</v>
      </c>
      <c r="F84" s="80" t="s">
        <v>167</v>
      </c>
      <c r="G84" s="80" t="s">
        <v>158</v>
      </c>
      <c r="H84" s="80" t="s">
        <v>168</v>
      </c>
      <c r="I84" s="80" t="s">
        <v>159</v>
      </c>
      <c r="J84" s="80" t="s">
        <v>160</v>
      </c>
      <c r="K84" s="80" t="s">
        <v>169</v>
      </c>
      <c r="L84" s="80"/>
      <c r="M84" s="42">
        <v>4</v>
      </c>
      <c r="N84" s="80">
        <v>4</v>
      </c>
      <c r="O84" s="80"/>
      <c r="P84" s="80">
        <v>2</v>
      </c>
      <c r="Q84" s="80">
        <v>2</v>
      </c>
      <c r="R84" s="80">
        <v>1</v>
      </c>
      <c r="S84" s="81">
        <v>34655</v>
      </c>
      <c r="T84" s="82">
        <v>1994</v>
      </c>
      <c r="U84" s="54">
        <v>700.1</v>
      </c>
      <c r="V84" s="54">
        <v>415.4</v>
      </c>
      <c r="W84" s="55">
        <v>16527</v>
      </c>
      <c r="X84" s="56" t="s">
        <v>506</v>
      </c>
      <c r="Y84" s="56" t="s">
        <v>507</v>
      </c>
      <c r="Z84" s="57" t="s">
        <v>508</v>
      </c>
      <c r="AA84" s="58" t="s">
        <v>159</v>
      </c>
    </row>
    <row r="85" spans="1:27">
      <c r="A85" s="40">
        <v>562</v>
      </c>
      <c r="B85" s="76" t="s">
        <v>80</v>
      </c>
      <c r="C85" s="77" t="s">
        <v>509</v>
      </c>
      <c r="D85" s="78" t="s">
        <v>54</v>
      </c>
      <c r="E85" s="76" t="s">
        <v>166</v>
      </c>
      <c r="F85" s="80" t="s">
        <v>167</v>
      </c>
      <c r="G85" s="80" t="s">
        <v>158</v>
      </c>
      <c r="H85" s="80" t="s">
        <v>168</v>
      </c>
      <c r="I85" s="80" t="s">
        <v>159</v>
      </c>
      <c r="J85" s="80" t="s">
        <v>160</v>
      </c>
      <c r="K85" s="80" t="s">
        <v>169</v>
      </c>
      <c r="L85" s="80"/>
      <c r="M85" s="42">
        <v>6</v>
      </c>
      <c r="N85" s="83">
        <v>6</v>
      </c>
      <c r="O85" s="83"/>
      <c r="P85" s="83">
        <v>3</v>
      </c>
      <c r="Q85" s="83">
        <v>2</v>
      </c>
      <c r="R85" s="83">
        <v>1</v>
      </c>
      <c r="S85" s="81">
        <v>35774</v>
      </c>
      <c r="T85" s="82">
        <v>1997</v>
      </c>
      <c r="U85" s="54">
        <v>590.1</v>
      </c>
      <c r="V85" s="54">
        <v>405.51</v>
      </c>
      <c r="W85" s="55">
        <v>16698</v>
      </c>
      <c r="X85" s="56" t="s">
        <v>510</v>
      </c>
      <c r="Y85" s="56" t="s">
        <v>511</v>
      </c>
      <c r="Z85" s="57" t="s">
        <v>512</v>
      </c>
      <c r="AA85" s="58" t="s">
        <v>159</v>
      </c>
    </row>
    <row r="86" spans="1:27">
      <c r="A86" s="40">
        <v>563</v>
      </c>
      <c r="B86" s="76" t="s">
        <v>80</v>
      </c>
      <c r="C86" s="77" t="s">
        <v>513</v>
      </c>
      <c r="D86" s="78" t="s">
        <v>54</v>
      </c>
      <c r="E86" s="76" t="s">
        <v>166</v>
      </c>
      <c r="F86" s="80" t="s">
        <v>167</v>
      </c>
      <c r="G86" s="80" t="s">
        <v>158</v>
      </c>
      <c r="H86" s="80" t="s">
        <v>168</v>
      </c>
      <c r="I86" s="80" t="s">
        <v>159</v>
      </c>
      <c r="J86" s="80" t="s">
        <v>160</v>
      </c>
      <c r="K86" s="80" t="s">
        <v>169</v>
      </c>
      <c r="L86" s="80"/>
      <c r="M86" s="42">
        <v>4</v>
      </c>
      <c r="N86" s="80">
        <v>4</v>
      </c>
      <c r="O86" s="80"/>
      <c r="P86" s="80">
        <v>3</v>
      </c>
      <c r="Q86" s="80">
        <v>2</v>
      </c>
      <c r="R86" s="80"/>
      <c r="S86" s="81">
        <v>36495</v>
      </c>
      <c r="T86" s="82">
        <v>1999</v>
      </c>
      <c r="U86" s="54">
        <v>600.20000000000005</v>
      </c>
      <c r="V86" s="54">
        <v>359.02</v>
      </c>
      <c r="W86" s="55">
        <v>16712</v>
      </c>
      <c r="X86" s="56" t="s">
        <v>514</v>
      </c>
      <c r="Y86" s="56" t="s">
        <v>515</v>
      </c>
      <c r="Z86" s="57" t="s">
        <v>516</v>
      </c>
      <c r="AA86" s="58" t="s">
        <v>159</v>
      </c>
    </row>
    <row r="87" spans="1:27">
      <c r="A87" s="40">
        <v>564</v>
      </c>
      <c r="B87" s="76" t="s">
        <v>80</v>
      </c>
      <c r="C87" s="77" t="s">
        <v>517</v>
      </c>
      <c r="D87" s="78" t="s">
        <v>54</v>
      </c>
      <c r="E87" s="76" t="s">
        <v>166</v>
      </c>
      <c r="F87" s="80" t="s">
        <v>167</v>
      </c>
      <c r="G87" s="80" t="s">
        <v>158</v>
      </c>
      <c r="H87" s="80" t="s">
        <v>168</v>
      </c>
      <c r="I87" s="80" t="s">
        <v>159</v>
      </c>
      <c r="J87" s="80" t="s">
        <v>160</v>
      </c>
      <c r="K87" s="80" t="s">
        <v>169</v>
      </c>
      <c r="L87" s="80"/>
      <c r="M87" s="42">
        <v>6</v>
      </c>
      <c r="N87" s="80">
        <v>6</v>
      </c>
      <c r="O87" s="80"/>
      <c r="P87" s="80">
        <v>3</v>
      </c>
      <c r="Q87" s="80">
        <v>2</v>
      </c>
      <c r="R87" s="80">
        <v>1</v>
      </c>
      <c r="S87" s="81">
        <v>36557</v>
      </c>
      <c r="T87" s="82">
        <v>2000</v>
      </c>
      <c r="U87" s="54">
        <v>159</v>
      </c>
      <c r="V87" s="54">
        <v>159</v>
      </c>
      <c r="W87" s="55">
        <v>16704</v>
      </c>
      <c r="X87" s="56" t="s">
        <v>518</v>
      </c>
      <c r="Y87" s="56" t="s">
        <v>519</v>
      </c>
      <c r="Z87" s="57" t="s">
        <v>520</v>
      </c>
      <c r="AA87" s="58" t="s">
        <v>159</v>
      </c>
    </row>
    <row r="88" spans="1:27">
      <c r="A88" s="40">
        <v>565</v>
      </c>
      <c r="B88" s="76" t="s">
        <v>80</v>
      </c>
      <c r="C88" s="77" t="s">
        <v>521</v>
      </c>
      <c r="D88" s="78" t="s">
        <v>54</v>
      </c>
      <c r="E88" s="76" t="s">
        <v>166</v>
      </c>
      <c r="F88" s="80" t="s">
        <v>167</v>
      </c>
      <c r="G88" s="80" t="s">
        <v>228</v>
      </c>
      <c r="H88" s="80" t="s">
        <v>168</v>
      </c>
      <c r="I88" s="80" t="s">
        <v>159</v>
      </c>
      <c r="J88" s="80" t="s">
        <v>160</v>
      </c>
      <c r="K88" s="80" t="s">
        <v>169</v>
      </c>
      <c r="L88" s="80"/>
      <c r="M88" s="42">
        <v>5</v>
      </c>
      <c r="N88" s="80">
        <v>5</v>
      </c>
      <c r="O88" s="80"/>
      <c r="P88" s="80">
        <v>4</v>
      </c>
      <c r="Q88" s="80">
        <v>1</v>
      </c>
      <c r="R88" s="80">
        <v>0</v>
      </c>
      <c r="S88" s="81">
        <v>31213</v>
      </c>
      <c r="T88" s="82"/>
      <c r="U88" s="54"/>
      <c r="V88" s="54">
        <v>54</v>
      </c>
      <c r="W88" s="55">
        <v>16517</v>
      </c>
      <c r="X88" s="56" t="s">
        <v>522</v>
      </c>
      <c r="Y88" s="56" t="s">
        <v>523</v>
      </c>
      <c r="Z88" s="57" t="s">
        <v>524</v>
      </c>
      <c r="AA88" s="58" t="s">
        <v>159</v>
      </c>
    </row>
    <row r="89" spans="1:27">
      <c r="A89" s="40">
        <v>566</v>
      </c>
      <c r="B89" s="76" t="s">
        <v>80</v>
      </c>
      <c r="C89" s="77" t="s">
        <v>525</v>
      </c>
      <c r="D89" s="78" t="s">
        <v>54</v>
      </c>
      <c r="E89" s="76" t="s">
        <v>166</v>
      </c>
      <c r="F89" s="80" t="s">
        <v>167</v>
      </c>
      <c r="G89" s="80" t="s">
        <v>158</v>
      </c>
      <c r="H89" s="80" t="s">
        <v>168</v>
      </c>
      <c r="I89" s="80" t="s">
        <v>159</v>
      </c>
      <c r="J89" s="80" t="s">
        <v>160</v>
      </c>
      <c r="K89" s="80" t="s">
        <v>169</v>
      </c>
      <c r="L89" s="80"/>
      <c r="M89" s="42">
        <v>4</v>
      </c>
      <c r="N89" s="80">
        <v>4</v>
      </c>
      <c r="O89" s="80"/>
      <c r="P89" s="80">
        <v>2</v>
      </c>
      <c r="Q89" s="80">
        <v>2</v>
      </c>
      <c r="R89" s="80">
        <v>0</v>
      </c>
      <c r="S89" s="81">
        <v>37970</v>
      </c>
      <c r="T89" s="82">
        <v>2003</v>
      </c>
      <c r="U89" s="54">
        <v>609</v>
      </c>
      <c r="V89" s="54">
        <v>447.36</v>
      </c>
      <c r="W89" s="55">
        <v>16548</v>
      </c>
      <c r="X89" s="56" t="s">
        <v>526</v>
      </c>
      <c r="Y89" s="56" t="s">
        <v>527</v>
      </c>
      <c r="Z89" s="57" t="s">
        <v>528</v>
      </c>
      <c r="AA89" s="58" t="s">
        <v>159</v>
      </c>
    </row>
    <row r="90" spans="1:27">
      <c r="A90" s="40">
        <v>571</v>
      </c>
      <c r="B90" s="76" t="s">
        <v>80</v>
      </c>
      <c r="C90" s="77" t="s">
        <v>529</v>
      </c>
      <c r="D90" s="78" t="s">
        <v>54</v>
      </c>
      <c r="E90" s="76" t="s">
        <v>166</v>
      </c>
      <c r="F90" s="80" t="s">
        <v>167</v>
      </c>
      <c r="G90" s="80" t="s">
        <v>223</v>
      </c>
      <c r="H90" s="80" t="s">
        <v>168</v>
      </c>
      <c r="I90" s="80" t="s">
        <v>159</v>
      </c>
      <c r="J90" s="80" t="s">
        <v>160</v>
      </c>
      <c r="K90" s="80" t="s">
        <v>169</v>
      </c>
      <c r="L90" s="80"/>
      <c r="M90" s="42">
        <v>4</v>
      </c>
      <c r="N90" s="80">
        <v>4</v>
      </c>
      <c r="O90" s="80"/>
      <c r="P90" s="80">
        <v>2</v>
      </c>
      <c r="Q90" s="80">
        <v>2</v>
      </c>
      <c r="R90" s="80"/>
      <c r="S90" s="81">
        <v>41913</v>
      </c>
      <c r="T90" s="82"/>
      <c r="U90" s="54"/>
      <c r="V90" s="54">
        <v>157.97999999999999</v>
      </c>
      <c r="W90" s="55">
        <v>16509</v>
      </c>
      <c r="X90" s="56" t="s">
        <v>530</v>
      </c>
      <c r="Y90" s="56" t="s">
        <v>531</v>
      </c>
      <c r="Z90" s="57" t="s">
        <v>532</v>
      </c>
      <c r="AA90" s="58" t="s">
        <v>159</v>
      </c>
    </row>
    <row r="91" spans="1:27">
      <c r="A91" s="40">
        <v>572</v>
      </c>
      <c r="B91" s="76" t="s">
        <v>80</v>
      </c>
      <c r="C91" s="77" t="s">
        <v>52</v>
      </c>
      <c r="D91" s="78" t="s">
        <v>52</v>
      </c>
      <c r="E91" s="76" t="s">
        <v>0</v>
      </c>
      <c r="F91" s="50" t="s">
        <v>157</v>
      </c>
      <c r="G91" s="50" t="s">
        <v>158</v>
      </c>
      <c r="H91" s="50" t="s">
        <v>0</v>
      </c>
      <c r="I91" s="50" t="s">
        <v>159</v>
      </c>
      <c r="J91" s="50" t="s">
        <v>160</v>
      </c>
      <c r="K91" s="50" t="s">
        <v>160</v>
      </c>
      <c r="L91" s="50"/>
      <c r="M91" s="42">
        <v>117</v>
      </c>
      <c r="N91" s="50">
        <v>88</v>
      </c>
      <c r="O91" s="50">
        <v>29</v>
      </c>
      <c r="P91" s="50">
        <v>3</v>
      </c>
      <c r="Q91" s="50">
        <v>3</v>
      </c>
      <c r="R91" s="50">
        <v>3</v>
      </c>
      <c r="S91" s="52">
        <v>41913</v>
      </c>
      <c r="T91" s="53">
        <v>2014</v>
      </c>
      <c r="U91" s="70">
        <v>9763.7999999999993</v>
      </c>
      <c r="V91" s="70">
        <v>14464.94</v>
      </c>
      <c r="W91" s="71">
        <v>16626</v>
      </c>
      <c r="X91" s="72" t="s">
        <v>533</v>
      </c>
      <c r="Y91" s="72" t="s">
        <v>534</v>
      </c>
      <c r="Z91" s="57" t="s">
        <v>535</v>
      </c>
      <c r="AA91" s="74" t="s">
        <v>159</v>
      </c>
    </row>
    <row r="92" spans="1:27">
      <c r="A92" s="40">
        <v>573</v>
      </c>
      <c r="B92" s="76" t="s">
        <v>80</v>
      </c>
      <c r="C92" s="77" t="s">
        <v>536</v>
      </c>
      <c r="D92" s="78" t="s">
        <v>52</v>
      </c>
      <c r="E92" s="76" t="s">
        <v>166</v>
      </c>
      <c r="F92" s="50" t="s">
        <v>167</v>
      </c>
      <c r="G92" s="50" t="s">
        <v>158</v>
      </c>
      <c r="H92" s="50" t="s">
        <v>168</v>
      </c>
      <c r="I92" s="50" t="s">
        <v>159</v>
      </c>
      <c r="J92" s="50" t="s">
        <v>160</v>
      </c>
      <c r="K92" s="50" t="s">
        <v>169</v>
      </c>
      <c r="L92" s="50"/>
      <c r="M92" s="42">
        <v>5</v>
      </c>
      <c r="N92" s="50">
        <v>5</v>
      </c>
      <c r="O92" s="50">
        <v>0</v>
      </c>
      <c r="P92" s="50">
        <v>2</v>
      </c>
      <c r="Q92" s="50">
        <v>2</v>
      </c>
      <c r="R92" s="50">
        <v>0</v>
      </c>
      <c r="S92" s="52">
        <v>32690</v>
      </c>
      <c r="T92" s="53">
        <v>1989</v>
      </c>
      <c r="U92" s="70">
        <v>559.70000000000005</v>
      </c>
      <c r="V92" s="70">
        <v>374.25</v>
      </c>
      <c r="W92" s="71">
        <v>16571</v>
      </c>
      <c r="X92" s="72" t="s">
        <v>537</v>
      </c>
      <c r="Y92" s="72" t="s">
        <v>538</v>
      </c>
      <c r="Z92" s="73" t="s">
        <v>539</v>
      </c>
      <c r="AA92" s="74" t="s">
        <v>540</v>
      </c>
    </row>
    <row r="93" spans="1:27">
      <c r="A93" s="40">
        <v>574</v>
      </c>
      <c r="B93" s="76" t="s">
        <v>80</v>
      </c>
      <c r="C93" s="77" t="s">
        <v>541</v>
      </c>
      <c r="D93" s="78" t="s">
        <v>52</v>
      </c>
      <c r="E93" s="76" t="s">
        <v>166</v>
      </c>
      <c r="F93" s="50" t="s">
        <v>167</v>
      </c>
      <c r="G93" s="50" t="s">
        <v>158</v>
      </c>
      <c r="H93" s="50" t="s">
        <v>168</v>
      </c>
      <c r="I93" s="50" t="s">
        <v>159</v>
      </c>
      <c r="J93" s="50" t="s">
        <v>160</v>
      </c>
      <c r="K93" s="50" t="s">
        <v>169</v>
      </c>
      <c r="L93" s="50"/>
      <c r="M93" s="42">
        <v>4</v>
      </c>
      <c r="N93" s="50">
        <v>4</v>
      </c>
      <c r="O93" s="50">
        <v>0</v>
      </c>
      <c r="P93" s="50">
        <v>2</v>
      </c>
      <c r="Q93" s="50">
        <v>2</v>
      </c>
      <c r="R93" s="50">
        <v>0</v>
      </c>
      <c r="S93" s="52">
        <v>34333</v>
      </c>
      <c r="T93" s="53">
        <v>1993</v>
      </c>
      <c r="U93" s="70">
        <v>642</v>
      </c>
      <c r="V93" s="70">
        <v>247.18</v>
      </c>
      <c r="W93" s="71">
        <v>16655</v>
      </c>
      <c r="X93" s="72" t="s">
        <v>542</v>
      </c>
      <c r="Y93" s="72" t="s">
        <v>543</v>
      </c>
      <c r="Z93" s="73" t="s">
        <v>544</v>
      </c>
      <c r="AA93" s="74" t="s">
        <v>159</v>
      </c>
    </row>
    <row r="94" spans="1:27">
      <c r="A94" s="40">
        <v>575</v>
      </c>
      <c r="B94" s="76" t="s">
        <v>80</v>
      </c>
      <c r="C94" s="77" t="s">
        <v>545</v>
      </c>
      <c r="D94" s="78" t="s">
        <v>52</v>
      </c>
      <c r="E94" s="76" t="s">
        <v>166</v>
      </c>
      <c r="F94" s="50" t="s">
        <v>167</v>
      </c>
      <c r="G94" s="50" t="s">
        <v>158</v>
      </c>
      <c r="H94" s="50" t="s">
        <v>168</v>
      </c>
      <c r="I94" s="50" t="s">
        <v>159</v>
      </c>
      <c r="J94" s="50" t="s">
        <v>160</v>
      </c>
      <c r="K94" s="50" t="s">
        <v>169</v>
      </c>
      <c r="L94" s="50"/>
      <c r="M94" s="42">
        <v>5</v>
      </c>
      <c r="N94" s="50">
        <v>4</v>
      </c>
      <c r="O94" s="50">
        <v>1</v>
      </c>
      <c r="P94" s="50">
        <v>2</v>
      </c>
      <c r="Q94" s="50">
        <v>2</v>
      </c>
      <c r="R94" s="50">
        <v>0</v>
      </c>
      <c r="S94" s="52">
        <v>35408</v>
      </c>
      <c r="T94" s="53">
        <v>1996</v>
      </c>
      <c r="U94" s="70">
        <v>1225.0999999999999</v>
      </c>
      <c r="V94" s="70">
        <v>292.45</v>
      </c>
      <c r="W94" s="71">
        <v>16558</v>
      </c>
      <c r="X94" s="72" t="s">
        <v>546</v>
      </c>
      <c r="Y94" s="72" t="s">
        <v>547</v>
      </c>
      <c r="Z94" s="73" t="s">
        <v>548</v>
      </c>
      <c r="AA94" s="74" t="s">
        <v>159</v>
      </c>
    </row>
    <row r="95" spans="1:27">
      <c r="A95" s="40">
        <v>579</v>
      </c>
      <c r="B95" s="76" t="s">
        <v>80</v>
      </c>
      <c r="C95" s="77" t="s">
        <v>58</v>
      </c>
      <c r="D95" s="78" t="s">
        <v>58</v>
      </c>
      <c r="E95" s="76" t="s">
        <v>0</v>
      </c>
      <c r="F95" s="50" t="s">
        <v>157</v>
      </c>
      <c r="G95" s="50" t="s">
        <v>158</v>
      </c>
      <c r="H95" s="50" t="s">
        <v>0</v>
      </c>
      <c r="I95" s="50" t="s">
        <v>159</v>
      </c>
      <c r="J95" s="50" t="s">
        <v>160</v>
      </c>
      <c r="K95" s="50" t="s">
        <v>160</v>
      </c>
      <c r="L95" s="50"/>
      <c r="M95" s="42">
        <v>175</v>
      </c>
      <c r="N95" s="80">
        <v>145</v>
      </c>
      <c r="O95" s="80">
        <v>30</v>
      </c>
      <c r="P95" s="80">
        <v>4</v>
      </c>
      <c r="Q95" s="80">
        <v>3</v>
      </c>
      <c r="R95" s="80">
        <v>1</v>
      </c>
      <c r="S95" s="81">
        <v>34814</v>
      </c>
      <c r="T95" s="82">
        <v>1995</v>
      </c>
      <c r="U95" s="54">
        <v>3629</v>
      </c>
      <c r="V95" s="54">
        <v>8176.86</v>
      </c>
      <c r="W95" s="55">
        <v>15829</v>
      </c>
      <c r="X95" s="72" t="s">
        <v>549</v>
      </c>
      <c r="Y95" s="79" t="s">
        <v>550</v>
      </c>
      <c r="Z95" s="73" t="s">
        <v>551</v>
      </c>
      <c r="AA95" s="74" t="s">
        <v>552</v>
      </c>
    </row>
    <row r="96" spans="1:27">
      <c r="A96" s="40">
        <v>580</v>
      </c>
      <c r="B96" s="76" t="s">
        <v>80</v>
      </c>
      <c r="C96" s="77" t="s">
        <v>553</v>
      </c>
      <c r="D96" s="78" t="s">
        <v>58</v>
      </c>
      <c r="E96" s="76" t="s">
        <v>166</v>
      </c>
      <c r="F96" s="50" t="s">
        <v>167</v>
      </c>
      <c r="G96" s="50" t="s">
        <v>158</v>
      </c>
      <c r="H96" s="50" t="s">
        <v>168</v>
      </c>
      <c r="I96" s="50" t="s">
        <v>159</v>
      </c>
      <c r="J96" s="50" t="s">
        <v>160</v>
      </c>
      <c r="K96" s="50" t="s">
        <v>169</v>
      </c>
      <c r="L96" s="50"/>
      <c r="M96" s="42">
        <v>5</v>
      </c>
      <c r="N96" s="80">
        <v>5</v>
      </c>
      <c r="O96" s="80">
        <v>0</v>
      </c>
      <c r="P96" s="80">
        <v>2</v>
      </c>
      <c r="Q96" s="80">
        <v>2</v>
      </c>
      <c r="R96" s="80"/>
      <c r="S96" s="81">
        <v>19541</v>
      </c>
      <c r="T96" s="82">
        <v>1982</v>
      </c>
      <c r="U96" s="54">
        <v>400.7</v>
      </c>
      <c r="V96" s="54">
        <v>197.75</v>
      </c>
      <c r="W96" s="55">
        <v>15861</v>
      </c>
      <c r="X96" s="72" t="s">
        <v>554</v>
      </c>
      <c r="Y96" s="79" t="s">
        <v>555</v>
      </c>
      <c r="Z96" s="73" t="s">
        <v>556</v>
      </c>
      <c r="AA96" s="74" t="s">
        <v>159</v>
      </c>
    </row>
    <row r="97" spans="1:27">
      <c r="A97" s="40">
        <v>581</v>
      </c>
      <c r="B97" s="76" t="s">
        <v>80</v>
      </c>
      <c r="C97" s="77" t="s">
        <v>557</v>
      </c>
      <c r="D97" s="78" t="s">
        <v>58</v>
      </c>
      <c r="E97" s="76" t="s">
        <v>166</v>
      </c>
      <c r="F97" s="50" t="s">
        <v>167</v>
      </c>
      <c r="G97" s="50" t="s">
        <v>158</v>
      </c>
      <c r="H97" s="50" t="s">
        <v>168</v>
      </c>
      <c r="I97" s="50" t="s">
        <v>159</v>
      </c>
      <c r="J97" s="50" t="s">
        <v>160</v>
      </c>
      <c r="K97" s="50" t="s">
        <v>169</v>
      </c>
      <c r="L97" s="50"/>
      <c r="M97" s="42">
        <v>4</v>
      </c>
      <c r="N97" s="80">
        <v>4</v>
      </c>
      <c r="O97" s="80">
        <v>0</v>
      </c>
      <c r="P97" s="80">
        <v>2</v>
      </c>
      <c r="Q97" s="80">
        <v>2</v>
      </c>
      <c r="R97" s="80"/>
      <c r="S97" s="81">
        <v>33207</v>
      </c>
      <c r="T97" s="82">
        <v>1990</v>
      </c>
      <c r="U97" s="54">
        <v>514.20000000000005</v>
      </c>
      <c r="V97" s="54">
        <v>259.13</v>
      </c>
      <c r="W97" s="55">
        <v>15830</v>
      </c>
      <c r="X97" s="72" t="s">
        <v>558</v>
      </c>
      <c r="Y97" s="79" t="s">
        <v>559</v>
      </c>
      <c r="Z97" s="73" t="s">
        <v>560</v>
      </c>
      <c r="AA97" s="74" t="s">
        <v>159</v>
      </c>
    </row>
    <row r="98" spans="1:27">
      <c r="A98" s="40">
        <v>582</v>
      </c>
      <c r="B98" s="76" t="s">
        <v>80</v>
      </c>
      <c r="C98" s="77" t="s">
        <v>561</v>
      </c>
      <c r="D98" s="78" t="s">
        <v>58</v>
      </c>
      <c r="E98" s="76" t="s">
        <v>166</v>
      </c>
      <c r="F98" s="50" t="s">
        <v>167</v>
      </c>
      <c r="G98" s="50" t="s">
        <v>158</v>
      </c>
      <c r="H98" s="50" t="s">
        <v>168</v>
      </c>
      <c r="I98" s="50" t="s">
        <v>159</v>
      </c>
      <c r="J98" s="50" t="s">
        <v>160</v>
      </c>
      <c r="K98" s="50" t="s">
        <v>169</v>
      </c>
      <c r="L98" s="50"/>
      <c r="M98" s="42">
        <v>4</v>
      </c>
      <c r="N98" s="80">
        <v>4</v>
      </c>
      <c r="O98" s="80">
        <v>0</v>
      </c>
      <c r="P98" s="80">
        <v>2</v>
      </c>
      <c r="Q98" s="80">
        <v>2</v>
      </c>
      <c r="R98" s="80"/>
      <c r="S98" s="81">
        <v>33724</v>
      </c>
      <c r="T98" s="82">
        <v>1992</v>
      </c>
      <c r="U98" s="54">
        <v>711.7</v>
      </c>
      <c r="V98" s="54">
        <v>393.15</v>
      </c>
      <c r="W98" s="55">
        <v>15870</v>
      </c>
      <c r="X98" s="72" t="s">
        <v>562</v>
      </c>
      <c r="Y98" s="79" t="s">
        <v>563</v>
      </c>
      <c r="Z98" s="73" t="s">
        <v>564</v>
      </c>
      <c r="AA98" s="74" t="s">
        <v>159</v>
      </c>
    </row>
    <row r="99" spans="1:27">
      <c r="A99" s="40">
        <v>583</v>
      </c>
      <c r="B99" s="40" t="s">
        <v>80</v>
      </c>
      <c r="C99" s="40" t="s">
        <v>565</v>
      </c>
      <c r="D99" s="75" t="s">
        <v>58</v>
      </c>
      <c r="E99" s="40" t="s">
        <v>166</v>
      </c>
      <c r="F99" s="50" t="s">
        <v>167</v>
      </c>
      <c r="G99" s="50" t="s">
        <v>158</v>
      </c>
      <c r="H99" s="50" t="s">
        <v>168</v>
      </c>
      <c r="I99" s="50" t="s">
        <v>159</v>
      </c>
      <c r="J99" s="50" t="s">
        <v>160</v>
      </c>
      <c r="K99" s="50" t="s">
        <v>169</v>
      </c>
      <c r="L99" s="50"/>
      <c r="M99" s="42">
        <v>4</v>
      </c>
      <c r="N99" s="80">
        <v>4</v>
      </c>
      <c r="O99" s="80">
        <v>0</v>
      </c>
      <c r="P99" s="80">
        <v>2</v>
      </c>
      <c r="Q99" s="80">
        <v>2</v>
      </c>
      <c r="R99" s="80"/>
      <c r="S99" s="81">
        <v>33968</v>
      </c>
      <c r="T99" s="82">
        <v>1992</v>
      </c>
      <c r="U99" s="54">
        <v>520</v>
      </c>
      <c r="V99" s="54">
        <v>309.14999999999998</v>
      </c>
      <c r="W99" s="55">
        <v>15814</v>
      </c>
      <c r="X99" s="72" t="s">
        <v>566</v>
      </c>
      <c r="Y99" s="72" t="s">
        <v>567</v>
      </c>
      <c r="Z99" s="73" t="s">
        <v>568</v>
      </c>
      <c r="AA99" s="74" t="s">
        <v>159</v>
      </c>
    </row>
    <row r="100" spans="1:27">
      <c r="A100" s="40">
        <v>584</v>
      </c>
      <c r="B100" s="40" t="s">
        <v>80</v>
      </c>
      <c r="C100" s="40" t="s">
        <v>569</v>
      </c>
      <c r="D100" s="75" t="s">
        <v>58</v>
      </c>
      <c r="E100" s="40"/>
      <c r="F100" s="50" t="s">
        <v>167</v>
      </c>
      <c r="G100" s="50" t="s">
        <v>158</v>
      </c>
      <c r="H100" s="50" t="s">
        <v>168</v>
      </c>
      <c r="I100" s="50" t="s">
        <v>159</v>
      </c>
      <c r="J100" s="50" t="s">
        <v>160</v>
      </c>
      <c r="K100" s="50" t="s">
        <v>169</v>
      </c>
      <c r="L100" s="50"/>
      <c r="M100" s="42">
        <v>4</v>
      </c>
      <c r="N100" s="80">
        <v>4</v>
      </c>
      <c r="O100" s="80">
        <v>0</v>
      </c>
      <c r="P100" s="80">
        <v>2</v>
      </c>
      <c r="Q100" s="80">
        <v>2</v>
      </c>
      <c r="R100" s="80"/>
      <c r="S100" s="81">
        <v>29118</v>
      </c>
      <c r="T100" s="82" t="s">
        <v>570</v>
      </c>
      <c r="U100" s="54">
        <v>371</v>
      </c>
      <c r="V100" s="54">
        <v>194.13</v>
      </c>
      <c r="W100" s="55">
        <v>16058</v>
      </c>
      <c r="X100" s="72" t="s">
        <v>571</v>
      </c>
      <c r="Y100" s="72" t="s">
        <v>572</v>
      </c>
      <c r="Z100" s="73" t="s">
        <v>573</v>
      </c>
      <c r="AA100" s="74" t="s">
        <v>574</v>
      </c>
    </row>
    <row r="101" spans="1:27">
      <c r="A101" s="40">
        <v>585</v>
      </c>
      <c r="B101" s="40" t="s">
        <v>80</v>
      </c>
      <c r="C101" s="40" t="s">
        <v>575</v>
      </c>
      <c r="D101" s="75" t="s">
        <v>58</v>
      </c>
      <c r="E101" s="40" t="s">
        <v>166</v>
      </c>
      <c r="F101" s="50" t="s">
        <v>167</v>
      </c>
      <c r="G101" s="50" t="s">
        <v>158</v>
      </c>
      <c r="H101" s="50" t="s">
        <v>168</v>
      </c>
      <c r="I101" s="50" t="s">
        <v>159</v>
      </c>
      <c r="J101" s="50" t="s">
        <v>160</v>
      </c>
      <c r="K101" s="50" t="s">
        <v>169</v>
      </c>
      <c r="L101" s="50"/>
      <c r="M101" s="42">
        <v>4</v>
      </c>
      <c r="N101" s="80">
        <v>4</v>
      </c>
      <c r="O101" s="80">
        <v>0</v>
      </c>
      <c r="P101" s="80">
        <v>2</v>
      </c>
      <c r="Q101" s="80">
        <v>2</v>
      </c>
      <c r="R101" s="80"/>
      <c r="S101" s="81">
        <v>27881</v>
      </c>
      <c r="T101" s="82">
        <v>1998</v>
      </c>
      <c r="U101" s="54">
        <v>326</v>
      </c>
      <c r="V101" s="54">
        <v>320.37</v>
      </c>
      <c r="W101" s="55">
        <v>16088</v>
      </c>
      <c r="X101" s="72" t="s">
        <v>576</v>
      </c>
      <c r="Y101" s="72" t="s">
        <v>577</v>
      </c>
      <c r="Z101" s="73" t="s">
        <v>578</v>
      </c>
      <c r="AA101" s="74" t="s">
        <v>159</v>
      </c>
    </row>
    <row r="102" spans="1:27">
      <c r="A102" s="40">
        <v>586</v>
      </c>
      <c r="B102" s="40" t="s">
        <v>80</v>
      </c>
      <c r="C102" s="40" t="s">
        <v>579</v>
      </c>
      <c r="D102" s="75" t="s">
        <v>58</v>
      </c>
      <c r="E102" s="40" t="s">
        <v>166</v>
      </c>
      <c r="F102" s="50" t="s">
        <v>167</v>
      </c>
      <c r="G102" s="50" t="s">
        <v>158</v>
      </c>
      <c r="H102" s="50" t="s">
        <v>168</v>
      </c>
      <c r="I102" s="50" t="s">
        <v>159</v>
      </c>
      <c r="J102" s="50" t="s">
        <v>160</v>
      </c>
      <c r="K102" s="50" t="s">
        <v>169</v>
      </c>
      <c r="L102" s="50"/>
      <c r="M102" s="42">
        <v>4</v>
      </c>
      <c r="N102" s="80">
        <v>4</v>
      </c>
      <c r="O102" s="80">
        <v>0</v>
      </c>
      <c r="P102" s="80">
        <v>2</v>
      </c>
      <c r="Q102" s="80">
        <v>2</v>
      </c>
      <c r="R102" s="80"/>
      <c r="S102" s="81">
        <v>38353</v>
      </c>
      <c r="T102" s="82">
        <v>2004</v>
      </c>
      <c r="U102" s="54">
        <v>800</v>
      </c>
      <c r="V102" s="54">
        <v>534.70000000000005</v>
      </c>
      <c r="W102" s="55">
        <v>16037</v>
      </c>
      <c r="X102" s="72" t="s">
        <v>580</v>
      </c>
      <c r="Y102" s="72" t="s">
        <v>581</v>
      </c>
      <c r="Z102" s="73" t="s">
        <v>582</v>
      </c>
      <c r="AA102" s="74" t="s">
        <v>159</v>
      </c>
    </row>
    <row r="103" spans="1:27">
      <c r="A103" s="84">
        <v>593</v>
      </c>
      <c r="B103" s="84" t="s">
        <v>80</v>
      </c>
      <c r="C103" s="84" t="s">
        <v>60</v>
      </c>
      <c r="D103" s="75" t="s">
        <v>60</v>
      </c>
      <c r="E103" s="84" t="s">
        <v>0</v>
      </c>
      <c r="F103" s="51" t="s">
        <v>157</v>
      </c>
      <c r="G103" s="85" t="s">
        <v>158</v>
      </c>
      <c r="H103" s="85" t="s">
        <v>0</v>
      </c>
      <c r="I103" s="85" t="s">
        <v>159</v>
      </c>
      <c r="J103" s="85" t="s">
        <v>160</v>
      </c>
      <c r="K103" s="85" t="s">
        <v>160</v>
      </c>
      <c r="L103" s="85"/>
      <c r="M103" s="42">
        <v>199</v>
      </c>
      <c r="N103" s="85">
        <v>158</v>
      </c>
      <c r="O103" s="85">
        <v>41</v>
      </c>
      <c r="P103" s="85">
        <v>7</v>
      </c>
      <c r="Q103" s="85">
        <v>5</v>
      </c>
      <c r="R103" s="85">
        <v>2</v>
      </c>
      <c r="S103" s="86">
        <v>4292</v>
      </c>
      <c r="T103" s="87">
        <v>1995</v>
      </c>
      <c r="U103" s="88">
        <v>4053.1</v>
      </c>
      <c r="V103" s="88">
        <v>7581.9</v>
      </c>
      <c r="W103" s="89">
        <v>14047</v>
      </c>
      <c r="X103" s="90" t="s">
        <v>583</v>
      </c>
      <c r="Y103" s="90" t="s">
        <v>584</v>
      </c>
      <c r="Z103" s="91" t="s">
        <v>585</v>
      </c>
      <c r="AA103" s="92" t="s">
        <v>159</v>
      </c>
    </row>
    <row r="104" spans="1:27">
      <c r="A104" s="40">
        <v>594</v>
      </c>
      <c r="B104" s="40" t="s">
        <v>80</v>
      </c>
      <c r="C104" s="40" t="s">
        <v>586</v>
      </c>
      <c r="D104" s="75" t="s">
        <v>60</v>
      </c>
      <c r="E104" s="40" t="s">
        <v>166</v>
      </c>
      <c r="F104" s="93" t="s">
        <v>209</v>
      </c>
      <c r="G104" s="93" t="s">
        <v>158</v>
      </c>
      <c r="H104" s="93" t="s">
        <v>191</v>
      </c>
      <c r="I104" s="93" t="s">
        <v>159</v>
      </c>
      <c r="J104" s="93" t="s">
        <v>160</v>
      </c>
      <c r="K104" s="93" t="s">
        <v>160</v>
      </c>
      <c r="L104" s="93"/>
      <c r="M104" s="42">
        <v>30</v>
      </c>
      <c r="N104" s="94">
        <v>26</v>
      </c>
      <c r="O104" s="94">
        <v>4</v>
      </c>
      <c r="P104" s="94">
        <v>4</v>
      </c>
      <c r="Q104" s="94">
        <v>2</v>
      </c>
      <c r="R104" s="94">
        <v>1</v>
      </c>
      <c r="S104" s="95">
        <v>3805</v>
      </c>
      <c r="T104" s="96">
        <v>1983</v>
      </c>
      <c r="U104" s="97">
        <v>1648.3</v>
      </c>
      <c r="V104" s="97">
        <v>1726.02</v>
      </c>
      <c r="W104" s="98">
        <v>13834</v>
      </c>
      <c r="X104" s="99" t="s">
        <v>587</v>
      </c>
      <c r="Y104" s="99" t="s">
        <v>588</v>
      </c>
      <c r="Z104" s="100" t="s">
        <v>589</v>
      </c>
      <c r="AA104" s="101" t="s">
        <v>159</v>
      </c>
    </row>
    <row r="105" spans="1:27">
      <c r="A105" s="40">
        <v>595</v>
      </c>
      <c r="B105" s="40" t="s">
        <v>80</v>
      </c>
      <c r="C105" s="40" t="s">
        <v>590</v>
      </c>
      <c r="D105" s="75" t="s">
        <v>60</v>
      </c>
      <c r="E105" s="40" t="s">
        <v>166</v>
      </c>
      <c r="F105" s="93" t="s">
        <v>209</v>
      </c>
      <c r="G105" s="93" t="s">
        <v>158</v>
      </c>
      <c r="H105" s="93" t="s">
        <v>168</v>
      </c>
      <c r="I105" s="93" t="s">
        <v>159</v>
      </c>
      <c r="J105" s="93" t="s">
        <v>160</v>
      </c>
      <c r="K105" s="93" t="s">
        <v>169</v>
      </c>
      <c r="L105" s="93"/>
      <c r="M105" s="42">
        <v>7</v>
      </c>
      <c r="N105" s="94">
        <v>7</v>
      </c>
      <c r="O105" s="94">
        <v>0</v>
      </c>
      <c r="P105" s="94">
        <v>3</v>
      </c>
      <c r="Q105" s="94">
        <v>4</v>
      </c>
      <c r="R105" s="94">
        <v>1</v>
      </c>
      <c r="S105" s="95">
        <v>4292</v>
      </c>
      <c r="T105" s="96">
        <v>1990</v>
      </c>
      <c r="U105" s="97">
        <v>1805</v>
      </c>
      <c r="V105" s="97">
        <v>4396.72</v>
      </c>
      <c r="W105" s="98">
        <v>14030</v>
      </c>
      <c r="X105" s="99" t="s">
        <v>591</v>
      </c>
      <c r="Y105" s="99" t="s">
        <v>592</v>
      </c>
      <c r="Z105" s="100" t="s">
        <v>593</v>
      </c>
      <c r="AA105" s="101" t="s">
        <v>159</v>
      </c>
    </row>
    <row r="106" spans="1:27">
      <c r="A106" s="40">
        <v>596</v>
      </c>
      <c r="B106" s="40" t="s">
        <v>80</v>
      </c>
      <c r="C106" s="40" t="s">
        <v>594</v>
      </c>
      <c r="D106" s="75" t="s">
        <v>60</v>
      </c>
      <c r="E106" s="40" t="s">
        <v>166</v>
      </c>
      <c r="F106" s="93" t="s">
        <v>167</v>
      </c>
      <c r="G106" s="93" t="s">
        <v>228</v>
      </c>
      <c r="H106" s="93" t="s">
        <v>168</v>
      </c>
      <c r="I106" s="93" t="s">
        <v>159</v>
      </c>
      <c r="J106" s="93" t="s">
        <v>160</v>
      </c>
      <c r="K106" s="93" t="s">
        <v>169</v>
      </c>
      <c r="L106" s="93"/>
      <c r="M106" s="42">
        <v>3</v>
      </c>
      <c r="N106" s="94">
        <v>3</v>
      </c>
      <c r="O106" s="94">
        <v>0</v>
      </c>
      <c r="P106" s="94">
        <v>2</v>
      </c>
      <c r="Q106" s="94">
        <v>2</v>
      </c>
      <c r="R106" s="94">
        <v>1</v>
      </c>
      <c r="S106" s="95">
        <v>30447</v>
      </c>
      <c r="T106" s="96"/>
      <c r="U106" s="97"/>
      <c r="V106" s="97">
        <v>104</v>
      </c>
      <c r="W106" s="98">
        <v>13809</v>
      </c>
      <c r="X106" s="99" t="s">
        <v>595</v>
      </c>
      <c r="Y106" s="99" t="s">
        <v>596</v>
      </c>
      <c r="Z106" s="100" t="s">
        <v>597</v>
      </c>
      <c r="AA106" s="101" t="s">
        <v>159</v>
      </c>
    </row>
    <row r="107" spans="1:27">
      <c r="A107" s="40">
        <v>597</v>
      </c>
      <c r="B107" s="40" t="s">
        <v>80</v>
      </c>
      <c r="C107" s="40" t="s">
        <v>598</v>
      </c>
      <c r="D107" s="75" t="s">
        <v>60</v>
      </c>
      <c r="E107" s="40" t="s">
        <v>166</v>
      </c>
      <c r="F107" s="93" t="s">
        <v>167</v>
      </c>
      <c r="G107" s="93" t="s">
        <v>158</v>
      </c>
      <c r="H107" s="93" t="s">
        <v>168</v>
      </c>
      <c r="I107" s="93" t="s">
        <v>159</v>
      </c>
      <c r="J107" s="93" t="s">
        <v>160</v>
      </c>
      <c r="K107" s="93" t="s">
        <v>169</v>
      </c>
      <c r="L107" s="93"/>
      <c r="M107" s="42">
        <v>6</v>
      </c>
      <c r="N107" s="94">
        <v>6</v>
      </c>
      <c r="O107" s="94">
        <v>0</v>
      </c>
      <c r="P107" s="94">
        <v>3</v>
      </c>
      <c r="Q107" s="94">
        <v>2</v>
      </c>
      <c r="R107" s="94">
        <v>1</v>
      </c>
      <c r="S107" s="95">
        <v>26803</v>
      </c>
      <c r="T107" s="96">
        <v>1987</v>
      </c>
      <c r="U107" s="97">
        <v>586.4</v>
      </c>
      <c r="V107" s="97">
        <v>309.14999999999998</v>
      </c>
      <c r="W107" s="98">
        <v>14001</v>
      </c>
      <c r="X107" s="99" t="s">
        <v>599</v>
      </c>
      <c r="Y107" s="99" t="s">
        <v>600</v>
      </c>
      <c r="Z107" s="100" t="s">
        <v>601</v>
      </c>
      <c r="AA107" s="101" t="s">
        <v>159</v>
      </c>
    </row>
    <row r="108" spans="1:27">
      <c r="A108" s="40">
        <v>598</v>
      </c>
      <c r="B108" s="40" t="s">
        <v>80</v>
      </c>
      <c r="C108" s="40" t="s">
        <v>602</v>
      </c>
      <c r="D108" s="75" t="s">
        <v>60</v>
      </c>
      <c r="E108" s="40" t="s">
        <v>166</v>
      </c>
      <c r="F108" s="93" t="s">
        <v>167</v>
      </c>
      <c r="G108" s="93" t="s">
        <v>158</v>
      </c>
      <c r="H108" s="93" t="s">
        <v>168</v>
      </c>
      <c r="I108" s="93" t="s">
        <v>159</v>
      </c>
      <c r="J108" s="93" t="s">
        <v>160</v>
      </c>
      <c r="K108" s="93" t="s">
        <v>169</v>
      </c>
      <c r="L108" s="93"/>
      <c r="M108" s="42">
        <v>5</v>
      </c>
      <c r="N108" s="94">
        <v>5</v>
      </c>
      <c r="O108" s="94">
        <v>0</v>
      </c>
      <c r="P108" s="94">
        <v>2</v>
      </c>
      <c r="Q108" s="94">
        <v>2</v>
      </c>
      <c r="R108" s="94">
        <v>0</v>
      </c>
      <c r="S108" s="95">
        <v>33693</v>
      </c>
      <c r="T108" s="96">
        <v>1992</v>
      </c>
      <c r="U108" s="97">
        <v>578.20000000000005</v>
      </c>
      <c r="V108" s="97">
        <v>309.14999999999998</v>
      </c>
      <c r="W108" s="98">
        <v>14066</v>
      </c>
      <c r="X108" s="99" t="s">
        <v>603</v>
      </c>
      <c r="Y108" s="99" t="s">
        <v>604</v>
      </c>
      <c r="Z108" s="100" t="s">
        <v>605</v>
      </c>
      <c r="AA108" s="101" t="s">
        <v>159</v>
      </c>
    </row>
    <row r="109" spans="1:27">
      <c r="A109" s="40">
        <v>599</v>
      </c>
      <c r="B109" s="40" t="s">
        <v>80</v>
      </c>
      <c r="C109" s="40" t="s">
        <v>606</v>
      </c>
      <c r="D109" s="75" t="s">
        <v>60</v>
      </c>
      <c r="E109" s="40" t="s">
        <v>166</v>
      </c>
      <c r="F109" s="93" t="s">
        <v>167</v>
      </c>
      <c r="G109" s="93" t="s">
        <v>158</v>
      </c>
      <c r="H109" s="93" t="s">
        <v>168</v>
      </c>
      <c r="I109" s="93" t="s">
        <v>159</v>
      </c>
      <c r="J109" s="93" t="s">
        <v>160</v>
      </c>
      <c r="K109" s="93" t="s">
        <v>169</v>
      </c>
      <c r="L109" s="93"/>
      <c r="M109" s="42">
        <v>5</v>
      </c>
      <c r="N109" s="94">
        <v>5</v>
      </c>
      <c r="O109" s="94">
        <v>0</v>
      </c>
      <c r="P109" s="94">
        <v>2</v>
      </c>
      <c r="Q109" s="94">
        <v>2</v>
      </c>
      <c r="R109" s="94">
        <v>0</v>
      </c>
      <c r="S109" s="95">
        <v>33968</v>
      </c>
      <c r="T109" s="96">
        <v>1992</v>
      </c>
      <c r="U109" s="97">
        <v>596.79999999999995</v>
      </c>
      <c r="V109" s="97">
        <v>309.14999999999998</v>
      </c>
      <c r="W109" s="98">
        <v>14103</v>
      </c>
      <c r="X109" s="99" t="s">
        <v>607</v>
      </c>
      <c r="Y109" s="99" t="s">
        <v>608</v>
      </c>
      <c r="Z109" s="100" t="s">
        <v>609</v>
      </c>
      <c r="AA109" s="101" t="s">
        <v>159</v>
      </c>
    </row>
    <row r="110" spans="1:27">
      <c r="A110" s="40">
        <v>600</v>
      </c>
      <c r="B110" s="40" t="s">
        <v>80</v>
      </c>
      <c r="C110" s="40" t="s">
        <v>610</v>
      </c>
      <c r="D110" s="75" t="s">
        <v>60</v>
      </c>
      <c r="E110" s="40" t="s">
        <v>166</v>
      </c>
      <c r="F110" s="93" t="s">
        <v>167</v>
      </c>
      <c r="G110" s="93" t="s">
        <v>158</v>
      </c>
      <c r="H110" s="93" t="s">
        <v>168</v>
      </c>
      <c r="I110" s="93" t="s">
        <v>159</v>
      </c>
      <c r="J110" s="93" t="s">
        <v>160</v>
      </c>
      <c r="K110" s="93" t="s">
        <v>169</v>
      </c>
      <c r="L110" s="93"/>
      <c r="M110" s="42">
        <v>5</v>
      </c>
      <c r="N110" s="94">
        <v>5</v>
      </c>
      <c r="O110" s="94">
        <v>0</v>
      </c>
      <c r="P110" s="94">
        <v>2</v>
      </c>
      <c r="Q110" s="94">
        <v>2</v>
      </c>
      <c r="R110" s="94">
        <v>1</v>
      </c>
      <c r="S110" s="95">
        <v>31306</v>
      </c>
      <c r="T110" s="96">
        <v>1985</v>
      </c>
      <c r="U110" s="97">
        <v>403.7</v>
      </c>
      <c r="V110" s="97">
        <v>250.36</v>
      </c>
      <c r="W110" s="98">
        <v>13939</v>
      </c>
      <c r="X110" s="99" t="s">
        <v>611</v>
      </c>
      <c r="Y110" s="99" t="s">
        <v>612</v>
      </c>
      <c r="Z110" s="100" t="s">
        <v>613</v>
      </c>
      <c r="AA110" s="101" t="s">
        <v>159</v>
      </c>
    </row>
    <row r="111" spans="1:27">
      <c r="A111" s="40">
        <v>601</v>
      </c>
      <c r="B111" s="40" t="s">
        <v>80</v>
      </c>
      <c r="C111" s="40" t="s">
        <v>614</v>
      </c>
      <c r="D111" s="75" t="s">
        <v>60</v>
      </c>
      <c r="E111" s="40" t="s">
        <v>166</v>
      </c>
      <c r="F111" s="93" t="s">
        <v>167</v>
      </c>
      <c r="G111" s="93" t="s">
        <v>158</v>
      </c>
      <c r="H111" s="93" t="s">
        <v>168</v>
      </c>
      <c r="I111" s="93" t="s">
        <v>159</v>
      </c>
      <c r="J111" s="93" t="s">
        <v>160</v>
      </c>
      <c r="K111" s="93" t="s">
        <v>169</v>
      </c>
      <c r="L111" s="93"/>
      <c r="M111" s="42">
        <v>5</v>
      </c>
      <c r="N111" s="94">
        <v>5</v>
      </c>
      <c r="O111" s="94">
        <v>0</v>
      </c>
      <c r="P111" s="94">
        <v>3</v>
      </c>
      <c r="Q111" s="94">
        <v>2</v>
      </c>
      <c r="R111" s="94">
        <v>1</v>
      </c>
      <c r="S111" s="95">
        <v>32030</v>
      </c>
      <c r="T111" s="96">
        <v>1987</v>
      </c>
      <c r="U111" s="97">
        <v>362.3</v>
      </c>
      <c r="V111" s="97">
        <v>255.06</v>
      </c>
      <c r="W111" s="98">
        <v>13970</v>
      </c>
      <c r="X111" s="99" t="s">
        <v>615</v>
      </c>
      <c r="Y111" s="99" t="s">
        <v>616</v>
      </c>
      <c r="Z111" s="100" t="s">
        <v>617</v>
      </c>
      <c r="AA111" s="101" t="s">
        <v>159</v>
      </c>
    </row>
    <row r="112" spans="1:27">
      <c r="A112" s="40">
        <v>615</v>
      </c>
      <c r="B112" s="40" t="s">
        <v>80</v>
      </c>
      <c r="C112" s="40" t="s">
        <v>618</v>
      </c>
      <c r="D112" s="75" t="s">
        <v>60</v>
      </c>
      <c r="E112" s="40" t="s">
        <v>166</v>
      </c>
      <c r="F112" s="93" t="s">
        <v>167</v>
      </c>
      <c r="G112" s="93" t="s">
        <v>158</v>
      </c>
      <c r="H112" s="93" t="s">
        <v>168</v>
      </c>
      <c r="I112" s="93" t="s">
        <v>159</v>
      </c>
      <c r="J112" s="93" t="s">
        <v>160</v>
      </c>
      <c r="K112" s="93" t="s">
        <v>169</v>
      </c>
      <c r="L112" s="93"/>
      <c r="M112" s="42">
        <v>3</v>
      </c>
      <c r="N112" s="94">
        <v>3</v>
      </c>
      <c r="O112" s="94">
        <v>0</v>
      </c>
      <c r="P112" s="94">
        <v>2</v>
      </c>
      <c r="Q112" s="94">
        <v>2</v>
      </c>
      <c r="R112" s="94">
        <v>0</v>
      </c>
      <c r="S112" s="95">
        <v>40898</v>
      </c>
      <c r="T112" s="96">
        <v>2011</v>
      </c>
      <c r="U112" s="97">
        <v>19297</v>
      </c>
      <c r="V112" s="97">
        <v>167</v>
      </c>
      <c r="W112" s="98">
        <v>14041</v>
      </c>
      <c r="X112" s="99" t="s">
        <v>619</v>
      </c>
      <c r="Y112" s="99" t="s">
        <v>620</v>
      </c>
      <c r="Z112" s="100" t="s">
        <v>621</v>
      </c>
      <c r="AA112" s="101" t="s">
        <v>159</v>
      </c>
    </row>
    <row r="113" spans="1:27">
      <c r="A113" s="40">
        <v>616</v>
      </c>
      <c r="B113" s="40" t="s">
        <v>80</v>
      </c>
      <c r="C113" s="40" t="s">
        <v>44</v>
      </c>
      <c r="D113" s="75" t="s">
        <v>44</v>
      </c>
      <c r="E113" s="40" t="s">
        <v>0</v>
      </c>
      <c r="F113" s="50" t="s">
        <v>157</v>
      </c>
      <c r="G113" s="50" t="s">
        <v>158</v>
      </c>
      <c r="H113" s="50" t="s">
        <v>0</v>
      </c>
      <c r="I113" s="50" t="s">
        <v>159</v>
      </c>
      <c r="J113" s="50" t="s">
        <v>160</v>
      </c>
      <c r="K113" s="50" t="s">
        <v>160</v>
      </c>
      <c r="L113" s="50"/>
      <c r="M113" s="42">
        <v>222</v>
      </c>
      <c r="N113" s="50">
        <v>180</v>
      </c>
      <c r="O113" s="50">
        <v>42</v>
      </c>
      <c r="P113" s="50">
        <v>3</v>
      </c>
      <c r="Q113" s="50">
        <v>4</v>
      </c>
      <c r="R113" s="50">
        <v>2</v>
      </c>
      <c r="S113" s="52">
        <v>26654</v>
      </c>
      <c r="T113" s="53">
        <v>1972</v>
      </c>
      <c r="U113" s="70">
        <v>6115.9</v>
      </c>
      <c r="V113" s="70">
        <v>7108.26</v>
      </c>
      <c r="W113" s="71">
        <v>13354</v>
      </c>
      <c r="X113" s="72" t="s">
        <v>622</v>
      </c>
      <c r="Y113" s="72" t="s">
        <v>623</v>
      </c>
      <c r="Z113" s="73" t="s">
        <v>624</v>
      </c>
      <c r="AA113" s="74" t="s">
        <v>159</v>
      </c>
    </row>
    <row r="114" spans="1:27">
      <c r="A114" s="40">
        <v>617</v>
      </c>
      <c r="B114" s="40" t="s">
        <v>80</v>
      </c>
      <c r="C114" s="40" t="s">
        <v>625</v>
      </c>
      <c r="D114" s="75" t="s">
        <v>44</v>
      </c>
      <c r="E114" s="40" t="s">
        <v>166</v>
      </c>
      <c r="F114" s="50" t="s">
        <v>167</v>
      </c>
      <c r="G114" s="50" t="s">
        <v>158</v>
      </c>
      <c r="H114" s="50" t="s">
        <v>168</v>
      </c>
      <c r="I114" s="50" t="s">
        <v>159</v>
      </c>
      <c r="J114" s="50" t="s">
        <v>160</v>
      </c>
      <c r="K114" s="50" t="s">
        <v>169</v>
      </c>
      <c r="L114" s="50"/>
      <c r="M114" s="42">
        <v>7</v>
      </c>
      <c r="N114" s="50">
        <v>7</v>
      </c>
      <c r="O114" s="50">
        <v>0</v>
      </c>
      <c r="P114" s="50">
        <v>3</v>
      </c>
      <c r="Q114" s="50">
        <v>3</v>
      </c>
      <c r="R114" s="50">
        <v>0</v>
      </c>
      <c r="S114" s="52">
        <v>27758</v>
      </c>
      <c r="T114" s="53" t="s">
        <v>626</v>
      </c>
      <c r="U114" s="70">
        <v>173.2</v>
      </c>
      <c r="V114" s="70">
        <v>318.02999999999997</v>
      </c>
      <c r="W114" s="71">
        <v>13305</v>
      </c>
      <c r="X114" s="72" t="s">
        <v>627</v>
      </c>
      <c r="Y114" s="72" t="s">
        <v>628</v>
      </c>
      <c r="Z114" s="73" t="s">
        <v>629</v>
      </c>
      <c r="AA114" s="74" t="s">
        <v>630</v>
      </c>
    </row>
    <row r="115" spans="1:27">
      <c r="A115" s="40">
        <v>618</v>
      </c>
      <c r="B115" s="40" t="s">
        <v>80</v>
      </c>
      <c r="C115" s="40" t="s">
        <v>631</v>
      </c>
      <c r="D115" s="75" t="s">
        <v>44</v>
      </c>
      <c r="E115" s="40" t="s">
        <v>166</v>
      </c>
      <c r="F115" s="50" t="s">
        <v>167</v>
      </c>
      <c r="G115" s="50" t="s">
        <v>158</v>
      </c>
      <c r="H115" s="50" t="s">
        <v>168</v>
      </c>
      <c r="I115" s="50" t="s">
        <v>159</v>
      </c>
      <c r="J115" s="50" t="s">
        <v>160</v>
      </c>
      <c r="K115" s="50" t="s">
        <v>169</v>
      </c>
      <c r="L115" s="50"/>
      <c r="M115" s="42">
        <v>4</v>
      </c>
      <c r="N115" s="50">
        <v>3</v>
      </c>
      <c r="O115" s="50">
        <v>1</v>
      </c>
      <c r="P115" s="50">
        <v>1</v>
      </c>
      <c r="Q115" s="50">
        <v>1</v>
      </c>
      <c r="R115" s="50">
        <v>0</v>
      </c>
      <c r="S115" s="52">
        <v>29556</v>
      </c>
      <c r="T115" s="53">
        <v>1980</v>
      </c>
      <c r="U115" s="70">
        <v>268.8</v>
      </c>
      <c r="V115" s="70">
        <v>153.25</v>
      </c>
      <c r="W115" s="71">
        <v>13394</v>
      </c>
      <c r="X115" s="56" t="s">
        <v>632</v>
      </c>
      <c r="Y115" s="56" t="s">
        <v>633</v>
      </c>
      <c r="Z115" s="73" t="s">
        <v>634</v>
      </c>
      <c r="AA115" s="74" t="s">
        <v>159</v>
      </c>
    </row>
    <row r="116" spans="1:27">
      <c r="A116" s="40">
        <v>619</v>
      </c>
      <c r="B116" s="40" t="s">
        <v>80</v>
      </c>
      <c r="C116" s="40" t="s">
        <v>635</v>
      </c>
      <c r="D116" s="75" t="s">
        <v>44</v>
      </c>
      <c r="E116" s="40" t="s">
        <v>166</v>
      </c>
      <c r="F116" s="50" t="s">
        <v>167</v>
      </c>
      <c r="G116" s="50" t="s">
        <v>158</v>
      </c>
      <c r="H116" s="50" t="s">
        <v>168</v>
      </c>
      <c r="I116" s="50" t="s">
        <v>159</v>
      </c>
      <c r="J116" s="50" t="s">
        <v>160</v>
      </c>
      <c r="K116" s="50" t="s">
        <v>169</v>
      </c>
      <c r="L116" s="50"/>
      <c r="M116" s="42">
        <v>4</v>
      </c>
      <c r="N116" s="50">
        <v>4</v>
      </c>
      <c r="O116" s="50">
        <v>0</v>
      </c>
      <c r="P116" s="50">
        <v>1</v>
      </c>
      <c r="Q116" s="50">
        <v>2</v>
      </c>
      <c r="R116" s="50">
        <v>0</v>
      </c>
      <c r="S116" s="52">
        <v>31411</v>
      </c>
      <c r="T116" s="53">
        <v>1985</v>
      </c>
      <c r="U116" s="70">
        <v>341.5</v>
      </c>
      <c r="V116" s="70">
        <v>303.72000000000003</v>
      </c>
      <c r="W116" s="71">
        <v>13326</v>
      </c>
      <c r="X116" s="56" t="s">
        <v>636</v>
      </c>
      <c r="Y116" s="56" t="s">
        <v>637</v>
      </c>
      <c r="Z116" s="73" t="s">
        <v>638</v>
      </c>
      <c r="AA116" s="74" t="s">
        <v>159</v>
      </c>
    </row>
    <row r="117" spans="1:27">
      <c r="A117" s="40">
        <v>620</v>
      </c>
      <c r="B117" s="40" t="s">
        <v>80</v>
      </c>
      <c r="C117" s="40" t="s">
        <v>639</v>
      </c>
      <c r="D117" s="75" t="s">
        <v>44</v>
      </c>
      <c r="E117" s="40" t="s">
        <v>166</v>
      </c>
      <c r="F117" s="50" t="s">
        <v>167</v>
      </c>
      <c r="G117" s="50" t="s">
        <v>158</v>
      </c>
      <c r="H117" s="50" t="s">
        <v>168</v>
      </c>
      <c r="I117" s="50" t="s">
        <v>159</v>
      </c>
      <c r="J117" s="50" t="s">
        <v>160</v>
      </c>
      <c r="K117" s="50" t="s">
        <v>169</v>
      </c>
      <c r="L117" s="50"/>
      <c r="M117" s="42">
        <v>4</v>
      </c>
      <c r="N117" s="50">
        <v>4</v>
      </c>
      <c r="O117" s="50">
        <v>0</v>
      </c>
      <c r="P117" s="50">
        <v>1</v>
      </c>
      <c r="Q117" s="50">
        <v>2</v>
      </c>
      <c r="R117" s="50">
        <v>1</v>
      </c>
      <c r="S117" s="52">
        <v>31656</v>
      </c>
      <c r="T117" s="53">
        <v>1986</v>
      </c>
      <c r="U117" s="70">
        <v>439.7</v>
      </c>
      <c r="V117" s="70">
        <v>255.06</v>
      </c>
      <c r="W117" s="71">
        <v>13178</v>
      </c>
      <c r="X117" s="56" t="s">
        <v>640</v>
      </c>
      <c r="Y117" s="56" t="s">
        <v>641</v>
      </c>
      <c r="Z117" s="73" t="s">
        <v>642</v>
      </c>
      <c r="AA117" s="74" t="s">
        <v>159</v>
      </c>
    </row>
    <row r="118" spans="1:27">
      <c r="A118" s="40">
        <v>621</v>
      </c>
      <c r="B118" s="40" t="s">
        <v>80</v>
      </c>
      <c r="C118" s="40" t="s">
        <v>643</v>
      </c>
      <c r="D118" s="75" t="s">
        <v>44</v>
      </c>
      <c r="E118" s="40" t="s">
        <v>166</v>
      </c>
      <c r="F118" s="50" t="s">
        <v>167</v>
      </c>
      <c r="G118" s="50" t="s">
        <v>223</v>
      </c>
      <c r="H118" s="50" t="s">
        <v>168</v>
      </c>
      <c r="I118" s="50" t="s">
        <v>159</v>
      </c>
      <c r="J118" s="50" t="s">
        <v>160</v>
      </c>
      <c r="K118" s="50" t="s">
        <v>169</v>
      </c>
      <c r="L118" s="50"/>
      <c r="M118" s="42">
        <v>4</v>
      </c>
      <c r="N118" s="50">
        <v>4</v>
      </c>
      <c r="O118" s="50">
        <v>0</v>
      </c>
      <c r="P118" s="50">
        <v>1</v>
      </c>
      <c r="Q118" s="50">
        <v>2</v>
      </c>
      <c r="R118" s="50">
        <v>0</v>
      </c>
      <c r="S118" s="52">
        <v>32353</v>
      </c>
      <c r="T118" s="53"/>
      <c r="U118" s="70"/>
      <c r="V118" s="70">
        <v>164.88</v>
      </c>
      <c r="W118" s="71">
        <v>13266</v>
      </c>
      <c r="X118" s="56" t="s">
        <v>644</v>
      </c>
      <c r="Y118" s="56" t="s">
        <v>645</v>
      </c>
      <c r="Z118" s="73" t="s">
        <v>646</v>
      </c>
      <c r="AA118" s="74" t="s">
        <v>159</v>
      </c>
    </row>
    <row r="119" spans="1:27">
      <c r="A119" s="40">
        <v>622</v>
      </c>
      <c r="B119" s="40" t="s">
        <v>80</v>
      </c>
      <c r="C119" s="40" t="s">
        <v>647</v>
      </c>
      <c r="D119" s="75" t="s">
        <v>44</v>
      </c>
      <c r="E119" s="40" t="s">
        <v>166</v>
      </c>
      <c r="F119" s="50" t="s">
        <v>167</v>
      </c>
      <c r="G119" s="50" t="s">
        <v>158</v>
      </c>
      <c r="H119" s="50" t="s">
        <v>168</v>
      </c>
      <c r="I119" s="50" t="s">
        <v>159</v>
      </c>
      <c r="J119" s="50" t="s">
        <v>160</v>
      </c>
      <c r="K119" s="50" t="s">
        <v>169</v>
      </c>
      <c r="L119" s="50"/>
      <c r="M119" s="42">
        <v>5</v>
      </c>
      <c r="N119" s="50">
        <v>5</v>
      </c>
      <c r="O119" s="50">
        <v>0</v>
      </c>
      <c r="P119" s="50">
        <v>2</v>
      </c>
      <c r="Q119" s="50">
        <v>2</v>
      </c>
      <c r="R119" s="50">
        <v>2</v>
      </c>
      <c r="S119" s="52">
        <v>32801</v>
      </c>
      <c r="T119" s="53">
        <v>1989</v>
      </c>
      <c r="U119" s="70">
        <v>610.20000000000005</v>
      </c>
      <c r="V119" s="70">
        <v>284.04000000000002</v>
      </c>
      <c r="W119" s="71">
        <v>13143</v>
      </c>
      <c r="X119" s="56" t="s">
        <v>648</v>
      </c>
      <c r="Y119" s="102" t="s">
        <v>649</v>
      </c>
      <c r="Z119" s="73" t="s">
        <v>650</v>
      </c>
      <c r="AA119" s="74" t="s">
        <v>159</v>
      </c>
    </row>
    <row r="120" spans="1:27">
      <c r="A120" s="40">
        <v>623</v>
      </c>
      <c r="B120" s="40" t="s">
        <v>80</v>
      </c>
      <c r="C120" s="40" t="s">
        <v>651</v>
      </c>
      <c r="D120" s="75" t="s">
        <v>44</v>
      </c>
      <c r="E120" s="40" t="s">
        <v>166</v>
      </c>
      <c r="F120" s="50" t="s">
        <v>167</v>
      </c>
      <c r="G120" s="50" t="s">
        <v>158</v>
      </c>
      <c r="H120" s="50" t="s">
        <v>168</v>
      </c>
      <c r="I120" s="50" t="s">
        <v>159</v>
      </c>
      <c r="J120" s="50" t="s">
        <v>160</v>
      </c>
      <c r="K120" s="50" t="s">
        <v>169</v>
      </c>
      <c r="L120" s="50"/>
      <c r="M120" s="42">
        <v>5</v>
      </c>
      <c r="N120" s="50">
        <v>5</v>
      </c>
      <c r="O120" s="50">
        <v>0</v>
      </c>
      <c r="P120" s="50">
        <v>2</v>
      </c>
      <c r="Q120" s="50">
        <v>2</v>
      </c>
      <c r="R120" s="50">
        <v>0</v>
      </c>
      <c r="S120" s="52">
        <v>30228</v>
      </c>
      <c r="T120" s="82">
        <v>2004</v>
      </c>
      <c r="U120" s="70">
        <v>113.5</v>
      </c>
      <c r="V120" s="70">
        <v>696.04</v>
      </c>
      <c r="W120" s="71">
        <v>13229</v>
      </c>
      <c r="X120" s="56" t="s">
        <v>652</v>
      </c>
      <c r="Y120" s="102" t="s">
        <v>653</v>
      </c>
      <c r="Z120" s="73" t="s">
        <v>654</v>
      </c>
      <c r="AA120" s="74" t="s">
        <v>159</v>
      </c>
    </row>
    <row r="121" spans="1:27">
      <c r="A121" s="40">
        <v>624</v>
      </c>
      <c r="B121" s="40" t="s">
        <v>80</v>
      </c>
      <c r="C121" s="40" t="s">
        <v>655</v>
      </c>
      <c r="D121" s="75" t="s">
        <v>44</v>
      </c>
      <c r="E121" s="40" t="s">
        <v>166</v>
      </c>
      <c r="F121" s="50" t="s">
        <v>167</v>
      </c>
      <c r="G121" s="50" t="s">
        <v>158</v>
      </c>
      <c r="H121" s="50" t="s">
        <v>168</v>
      </c>
      <c r="I121" s="50" t="s">
        <v>159</v>
      </c>
      <c r="J121" s="50" t="s">
        <v>160</v>
      </c>
      <c r="K121" s="50" t="s">
        <v>169</v>
      </c>
      <c r="L121" s="50"/>
      <c r="M121" s="42">
        <v>4</v>
      </c>
      <c r="N121" s="50">
        <v>4</v>
      </c>
      <c r="O121" s="50">
        <v>0</v>
      </c>
      <c r="P121" s="50">
        <v>1</v>
      </c>
      <c r="Q121" s="50">
        <v>2</v>
      </c>
      <c r="R121" s="50">
        <v>1</v>
      </c>
      <c r="S121" s="52">
        <v>39811</v>
      </c>
      <c r="T121" s="82">
        <v>2008</v>
      </c>
      <c r="U121" s="70">
        <v>1538.6</v>
      </c>
      <c r="V121" s="70">
        <v>559.11</v>
      </c>
      <c r="W121" s="71">
        <v>13420</v>
      </c>
      <c r="X121" s="56" t="s">
        <v>656</v>
      </c>
      <c r="Y121" s="102" t="s">
        <v>657</v>
      </c>
      <c r="Z121" s="73" t="s">
        <v>658</v>
      </c>
      <c r="AA121" s="74" t="s">
        <v>159</v>
      </c>
    </row>
    <row r="122" spans="1:27">
      <c r="A122" s="40">
        <v>626</v>
      </c>
      <c r="B122" s="40" t="s">
        <v>80</v>
      </c>
      <c r="C122" s="40" t="s">
        <v>659</v>
      </c>
      <c r="D122" s="75" t="s">
        <v>44</v>
      </c>
      <c r="E122" s="40" t="s">
        <v>166</v>
      </c>
      <c r="F122" s="50" t="s">
        <v>81</v>
      </c>
      <c r="G122" s="50" t="s">
        <v>81</v>
      </c>
      <c r="H122" s="50" t="s">
        <v>168</v>
      </c>
      <c r="I122" s="50" t="s">
        <v>159</v>
      </c>
      <c r="J122" s="50" t="s">
        <v>160</v>
      </c>
      <c r="K122" s="50" t="s">
        <v>169</v>
      </c>
      <c r="L122" s="50"/>
      <c r="M122" s="42">
        <v>3</v>
      </c>
      <c r="N122" s="50">
        <v>3</v>
      </c>
      <c r="O122" s="50">
        <v>0</v>
      </c>
      <c r="P122" s="50">
        <v>1</v>
      </c>
      <c r="Q122" s="50">
        <v>1</v>
      </c>
      <c r="R122" s="50">
        <v>0</v>
      </c>
      <c r="S122" s="52">
        <v>23372</v>
      </c>
      <c r="T122" s="82">
        <v>1984</v>
      </c>
      <c r="U122" s="70">
        <v>341</v>
      </c>
      <c r="V122" s="70">
        <v>177</v>
      </c>
      <c r="W122" s="71">
        <v>13105</v>
      </c>
      <c r="X122" s="56" t="s">
        <v>660</v>
      </c>
      <c r="Y122" s="102" t="s">
        <v>661</v>
      </c>
      <c r="Z122" s="73" t="s">
        <v>662</v>
      </c>
      <c r="AA122" s="74" t="s">
        <v>159</v>
      </c>
    </row>
    <row r="123" spans="1:27">
      <c r="A123" s="40">
        <v>636</v>
      </c>
      <c r="B123" s="40" t="s">
        <v>80</v>
      </c>
      <c r="C123" s="40" t="s">
        <v>62</v>
      </c>
      <c r="D123" s="75" t="s">
        <v>62</v>
      </c>
      <c r="E123" s="40" t="s">
        <v>0</v>
      </c>
      <c r="F123" s="50" t="s">
        <v>157</v>
      </c>
      <c r="G123" s="50" t="s">
        <v>158</v>
      </c>
      <c r="H123" s="50" t="s">
        <v>0</v>
      </c>
      <c r="I123" s="50" t="s">
        <v>159</v>
      </c>
      <c r="J123" s="50" t="s">
        <v>160</v>
      </c>
      <c r="K123" s="50" t="s">
        <v>160</v>
      </c>
      <c r="L123" s="50"/>
      <c r="M123" s="42">
        <v>200</v>
      </c>
      <c r="N123" s="50">
        <v>138</v>
      </c>
      <c r="O123" s="50">
        <v>62</v>
      </c>
      <c r="P123" s="50">
        <v>6</v>
      </c>
      <c r="Q123" s="50">
        <v>5</v>
      </c>
      <c r="R123" s="50" t="s">
        <v>663</v>
      </c>
      <c r="S123" s="52">
        <v>34943</v>
      </c>
      <c r="T123" s="53">
        <v>1995</v>
      </c>
      <c r="U123" s="70">
        <v>5049.3999999999996</v>
      </c>
      <c r="V123" s="70">
        <v>6367.47</v>
      </c>
      <c r="W123" s="71">
        <v>13590</v>
      </c>
      <c r="X123" s="72" t="s">
        <v>664</v>
      </c>
      <c r="Y123" s="103" t="s">
        <v>665</v>
      </c>
      <c r="Z123" s="73" t="s">
        <v>666</v>
      </c>
      <c r="AA123" s="74" t="s">
        <v>667</v>
      </c>
    </row>
    <row r="124" spans="1:27">
      <c r="A124" s="40">
        <v>637</v>
      </c>
      <c r="B124" s="40" t="s">
        <v>80</v>
      </c>
      <c r="C124" s="40" t="s">
        <v>668</v>
      </c>
      <c r="D124" s="75" t="s">
        <v>62</v>
      </c>
      <c r="E124" s="40" t="s">
        <v>166</v>
      </c>
      <c r="F124" s="50" t="s">
        <v>167</v>
      </c>
      <c r="G124" s="50" t="s">
        <v>158</v>
      </c>
      <c r="H124" s="50" t="s">
        <v>168</v>
      </c>
      <c r="I124" s="50" t="s">
        <v>159</v>
      </c>
      <c r="J124" s="50" t="s">
        <v>160</v>
      </c>
      <c r="K124" s="50" t="s">
        <v>169</v>
      </c>
      <c r="L124" s="50"/>
      <c r="M124" s="42">
        <v>5</v>
      </c>
      <c r="N124" s="50">
        <v>5</v>
      </c>
      <c r="O124" s="50"/>
      <c r="P124" s="50">
        <v>2</v>
      </c>
      <c r="Q124" s="50">
        <v>2</v>
      </c>
      <c r="R124" s="50"/>
      <c r="S124" s="52">
        <v>34517</v>
      </c>
      <c r="T124" s="53">
        <v>1993</v>
      </c>
      <c r="U124" s="70">
        <v>750.3</v>
      </c>
      <c r="V124" s="70">
        <v>309.14999999999998</v>
      </c>
      <c r="W124" s="71">
        <v>13587</v>
      </c>
      <c r="X124" s="72" t="s">
        <v>669</v>
      </c>
      <c r="Y124" s="103" t="s">
        <v>670</v>
      </c>
      <c r="Z124" s="73" t="s">
        <v>671</v>
      </c>
      <c r="AA124" s="74" t="s">
        <v>159</v>
      </c>
    </row>
    <row r="125" spans="1:27">
      <c r="A125" s="40">
        <v>638</v>
      </c>
      <c r="B125" s="40" t="s">
        <v>80</v>
      </c>
      <c r="C125" s="40" t="s">
        <v>672</v>
      </c>
      <c r="D125" s="75" t="s">
        <v>62</v>
      </c>
      <c r="E125" s="40" t="s">
        <v>166</v>
      </c>
      <c r="F125" s="50" t="s">
        <v>167</v>
      </c>
      <c r="G125" s="50" t="s">
        <v>158</v>
      </c>
      <c r="H125" s="50" t="s">
        <v>168</v>
      </c>
      <c r="I125" s="50" t="s">
        <v>159</v>
      </c>
      <c r="J125" s="50" t="s">
        <v>160</v>
      </c>
      <c r="K125" s="50" t="s">
        <v>169</v>
      </c>
      <c r="L125" s="50"/>
      <c r="M125" s="42">
        <v>5</v>
      </c>
      <c r="N125" s="50">
        <v>5</v>
      </c>
      <c r="O125" s="50"/>
      <c r="P125" s="50">
        <v>2</v>
      </c>
      <c r="Q125" s="50">
        <v>2</v>
      </c>
      <c r="R125" s="50"/>
      <c r="S125" s="52">
        <v>33491</v>
      </c>
      <c r="T125" s="53">
        <v>1991</v>
      </c>
      <c r="U125" s="70">
        <v>723.4</v>
      </c>
      <c r="V125" s="70">
        <v>319.42</v>
      </c>
      <c r="W125" s="71">
        <v>13588</v>
      </c>
      <c r="X125" s="72" t="s">
        <v>673</v>
      </c>
      <c r="Y125" s="103" t="s">
        <v>674</v>
      </c>
      <c r="Z125" s="73" t="s">
        <v>675</v>
      </c>
      <c r="AA125" s="74" t="s">
        <v>676</v>
      </c>
    </row>
    <row r="126" spans="1:27">
      <c r="A126" s="40">
        <v>639</v>
      </c>
      <c r="B126" s="40" t="s">
        <v>80</v>
      </c>
      <c r="C126" s="40" t="s">
        <v>677</v>
      </c>
      <c r="D126" s="75" t="s">
        <v>62</v>
      </c>
      <c r="E126" s="40" t="s">
        <v>166</v>
      </c>
      <c r="F126" s="50" t="s">
        <v>167</v>
      </c>
      <c r="G126" s="50" t="s">
        <v>158</v>
      </c>
      <c r="H126" s="50" t="s">
        <v>168</v>
      </c>
      <c r="I126" s="50" t="s">
        <v>159</v>
      </c>
      <c r="J126" s="50" t="s">
        <v>160</v>
      </c>
      <c r="K126" s="50" t="s">
        <v>169</v>
      </c>
      <c r="L126" s="50"/>
      <c r="M126" s="42">
        <v>5</v>
      </c>
      <c r="N126" s="50">
        <v>5</v>
      </c>
      <c r="O126" s="50"/>
      <c r="P126" s="50">
        <v>3</v>
      </c>
      <c r="Q126" s="50">
        <v>2</v>
      </c>
      <c r="R126" s="50"/>
      <c r="S126" s="52">
        <v>33724</v>
      </c>
      <c r="T126" s="53">
        <v>1992</v>
      </c>
      <c r="U126" s="70">
        <v>680.1</v>
      </c>
      <c r="V126" s="70">
        <v>309.14999999999998</v>
      </c>
      <c r="W126" s="71">
        <v>13599</v>
      </c>
      <c r="X126" s="72" t="s">
        <v>678</v>
      </c>
      <c r="Y126" s="103" t="s">
        <v>679</v>
      </c>
      <c r="Z126" s="73" t="s">
        <v>680</v>
      </c>
      <c r="AA126" s="74" t="s">
        <v>159</v>
      </c>
    </row>
    <row r="127" spans="1:27">
      <c r="A127" s="40">
        <v>640</v>
      </c>
      <c r="B127" s="40" t="s">
        <v>80</v>
      </c>
      <c r="C127" s="40" t="s">
        <v>681</v>
      </c>
      <c r="D127" s="75" t="s">
        <v>62</v>
      </c>
      <c r="E127" s="40" t="s">
        <v>166</v>
      </c>
      <c r="F127" s="50" t="s">
        <v>167</v>
      </c>
      <c r="G127" s="50" t="s">
        <v>158</v>
      </c>
      <c r="H127" s="50" t="s">
        <v>168</v>
      </c>
      <c r="I127" s="50" t="s">
        <v>159</v>
      </c>
      <c r="J127" s="50" t="s">
        <v>160</v>
      </c>
      <c r="K127" s="50" t="s">
        <v>169</v>
      </c>
      <c r="L127" s="50"/>
      <c r="M127" s="42">
        <v>7</v>
      </c>
      <c r="N127" s="50">
        <v>7</v>
      </c>
      <c r="O127" s="50"/>
      <c r="P127" s="50">
        <v>4</v>
      </c>
      <c r="Q127" s="50">
        <v>3</v>
      </c>
      <c r="R127" s="50"/>
      <c r="S127" s="52">
        <v>34330</v>
      </c>
      <c r="T127" s="53">
        <v>1993</v>
      </c>
      <c r="U127" s="70">
        <v>677.9</v>
      </c>
      <c r="V127" s="70">
        <v>309.14999999999998</v>
      </c>
      <c r="W127" s="71">
        <v>13505</v>
      </c>
      <c r="X127" s="72" t="s">
        <v>682</v>
      </c>
      <c r="Y127" s="103" t="s">
        <v>683</v>
      </c>
      <c r="Z127" s="73" t="s">
        <v>684</v>
      </c>
      <c r="AA127" s="74" t="s">
        <v>159</v>
      </c>
    </row>
    <row r="128" spans="1:27">
      <c r="A128" s="40">
        <v>641</v>
      </c>
      <c r="B128" s="40" t="s">
        <v>80</v>
      </c>
      <c r="C128" s="40" t="s">
        <v>685</v>
      </c>
      <c r="D128" s="75" t="s">
        <v>62</v>
      </c>
      <c r="E128" s="40" t="s">
        <v>166</v>
      </c>
      <c r="F128" s="50" t="s">
        <v>209</v>
      </c>
      <c r="G128" s="50" t="s">
        <v>158</v>
      </c>
      <c r="H128" s="50" t="s">
        <v>168</v>
      </c>
      <c r="I128" s="50" t="s">
        <v>159</v>
      </c>
      <c r="J128" s="50" t="s">
        <v>160</v>
      </c>
      <c r="K128" s="50" t="s">
        <v>169</v>
      </c>
      <c r="L128" s="50"/>
      <c r="M128" s="42">
        <v>7</v>
      </c>
      <c r="N128" s="50">
        <v>7</v>
      </c>
      <c r="O128" s="50"/>
      <c r="P128" s="50">
        <v>4</v>
      </c>
      <c r="Q128" s="50">
        <v>3</v>
      </c>
      <c r="R128" s="50"/>
      <c r="S128" s="52">
        <v>34698</v>
      </c>
      <c r="T128" s="53">
        <v>1994</v>
      </c>
      <c r="U128" s="70">
        <v>868.7</v>
      </c>
      <c r="V128" s="70">
        <v>313.95</v>
      </c>
      <c r="W128" s="71">
        <v>13627</v>
      </c>
      <c r="X128" s="72" t="s">
        <v>686</v>
      </c>
      <c r="Y128" s="103" t="s">
        <v>687</v>
      </c>
      <c r="Z128" s="73" t="s">
        <v>688</v>
      </c>
      <c r="AA128" s="74" t="s">
        <v>689</v>
      </c>
    </row>
    <row r="129" spans="1:27">
      <c r="A129" s="40">
        <v>642</v>
      </c>
      <c r="B129" s="40" t="s">
        <v>80</v>
      </c>
      <c r="C129" s="40" t="s">
        <v>690</v>
      </c>
      <c r="D129" s="75" t="s">
        <v>62</v>
      </c>
      <c r="E129" s="40" t="s">
        <v>166</v>
      </c>
      <c r="F129" s="50" t="s">
        <v>167</v>
      </c>
      <c r="G129" s="50" t="s">
        <v>158</v>
      </c>
      <c r="H129" s="50" t="s">
        <v>168</v>
      </c>
      <c r="I129" s="50" t="s">
        <v>159</v>
      </c>
      <c r="J129" s="50" t="s">
        <v>160</v>
      </c>
      <c r="K129" s="50" t="s">
        <v>169</v>
      </c>
      <c r="L129" s="50"/>
      <c r="M129" s="42">
        <v>6</v>
      </c>
      <c r="N129" s="50">
        <v>6</v>
      </c>
      <c r="O129" s="50"/>
      <c r="P129" s="50">
        <v>3</v>
      </c>
      <c r="Q129" s="50">
        <v>3</v>
      </c>
      <c r="R129" s="50"/>
      <c r="S129" s="52">
        <v>34698</v>
      </c>
      <c r="T129" s="53">
        <v>1994</v>
      </c>
      <c r="U129" s="70">
        <v>659.9</v>
      </c>
      <c r="V129" s="70">
        <v>304.17</v>
      </c>
      <c r="W129" s="71">
        <v>13558</v>
      </c>
      <c r="X129" s="72" t="s">
        <v>691</v>
      </c>
      <c r="Y129" s="72" t="s">
        <v>692</v>
      </c>
      <c r="Z129" s="73" t="s">
        <v>693</v>
      </c>
      <c r="AA129" s="74" t="s">
        <v>159</v>
      </c>
    </row>
    <row r="130" spans="1:27">
      <c r="A130" s="40">
        <v>643</v>
      </c>
      <c r="B130" s="40" t="s">
        <v>80</v>
      </c>
      <c r="C130" s="40" t="s">
        <v>694</v>
      </c>
      <c r="D130" s="75" t="s">
        <v>62</v>
      </c>
      <c r="E130" s="40" t="s">
        <v>166</v>
      </c>
      <c r="F130" s="50" t="s">
        <v>167</v>
      </c>
      <c r="G130" s="50" t="s">
        <v>158</v>
      </c>
      <c r="H130" s="50" t="s">
        <v>168</v>
      </c>
      <c r="I130" s="50" t="s">
        <v>159</v>
      </c>
      <c r="J130" s="50" t="s">
        <v>160</v>
      </c>
      <c r="K130" s="50" t="s">
        <v>169</v>
      </c>
      <c r="L130" s="50"/>
      <c r="M130" s="42">
        <v>4</v>
      </c>
      <c r="N130" s="50">
        <v>4</v>
      </c>
      <c r="O130" s="50"/>
      <c r="P130" s="50">
        <v>3</v>
      </c>
      <c r="Q130" s="50">
        <v>2</v>
      </c>
      <c r="R130" s="50"/>
      <c r="S130" s="52">
        <v>39846</v>
      </c>
      <c r="T130" s="53">
        <v>2008</v>
      </c>
      <c r="U130" s="70">
        <v>939</v>
      </c>
      <c r="V130" s="70">
        <v>947.83</v>
      </c>
      <c r="W130" s="71">
        <v>13466</v>
      </c>
      <c r="X130" s="72" t="s">
        <v>695</v>
      </c>
      <c r="Y130" s="72" t="s">
        <v>696</v>
      </c>
      <c r="Z130" s="73" t="s">
        <v>697</v>
      </c>
      <c r="AA130" s="74" t="s">
        <v>159</v>
      </c>
    </row>
    <row r="131" spans="1:27">
      <c r="A131" s="40">
        <v>644</v>
      </c>
      <c r="B131" s="40" t="s">
        <v>80</v>
      </c>
      <c r="C131" s="40" t="s">
        <v>698</v>
      </c>
      <c r="D131" s="75" t="s">
        <v>62</v>
      </c>
      <c r="E131" s="40" t="s">
        <v>166</v>
      </c>
      <c r="F131" s="50" t="s">
        <v>167</v>
      </c>
      <c r="G131" s="50" t="s">
        <v>158</v>
      </c>
      <c r="H131" s="50" t="s">
        <v>168</v>
      </c>
      <c r="I131" s="50" t="s">
        <v>159</v>
      </c>
      <c r="J131" s="50" t="s">
        <v>160</v>
      </c>
      <c r="K131" s="50" t="s">
        <v>169</v>
      </c>
      <c r="L131" s="50"/>
      <c r="M131" s="42">
        <v>5</v>
      </c>
      <c r="N131" s="50">
        <v>5</v>
      </c>
      <c r="O131" s="50"/>
      <c r="P131" s="50">
        <v>4</v>
      </c>
      <c r="Q131" s="50">
        <v>2</v>
      </c>
      <c r="R131" s="50"/>
      <c r="S131" s="52">
        <v>40539</v>
      </c>
      <c r="T131" s="53">
        <v>2010</v>
      </c>
      <c r="U131" s="70">
        <v>1001.1</v>
      </c>
      <c r="V131" s="70">
        <v>755.5</v>
      </c>
      <c r="W131" s="71">
        <v>13490</v>
      </c>
      <c r="X131" s="72" t="s">
        <v>699</v>
      </c>
      <c r="Y131" s="72" t="s">
        <v>700</v>
      </c>
      <c r="Z131" s="73" t="s">
        <v>701</v>
      </c>
      <c r="AA131" s="74" t="s">
        <v>159</v>
      </c>
    </row>
    <row r="132" spans="1:27">
      <c r="A132" s="40">
        <v>650</v>
      </c>
      <c r="B132" s="40" t="s">
        <v>80</v>
      </c>
      <c r="C132" s="40" t="s">
        <v>68</v>
      </c>
      <c r="D132" s="75" t="s">
        <v>68</v>
      </c>
      <c r="E132" s="40" t="s">
        <v>0</v>
      </c>
      <c r="F132" s="50" t="s">
        <v>157</v>
      </c>
      <c r="G132" s="50" t="s">
        <v>158</v>
      </c>
      <c r="H132" s="50" t="s">
        <v>0</v>
      </c>
      <c r="I132" s="50" t="s">
        <v>159</v>
      </c>
      <c r="J132" s="50" t="s">
        <v>160</v>
      </c>
      <c r="K132" s="50" t="s">
        <v>160</v>
      </c>
      <c r="L132" s="50"/>
      <c r="M132" s="42">
        <v>271</v>
      </c>
      <c r="N132" s="50">
        <v>154</v>
      </c>
      <c r="O132" s="50">
        <v>117</v>
      </c>
      <c r="P132" s="104">
        <v>5</v>
      </c>
      <c r="Q132" s="104">
        <v>3</v>
      </c>
      <c r="R132" s="104">
        <v>3</v>
      </c>
      <c r="S132" s="52">
        <v>35205</v>
      </c>
      <c r="T132" s="53">
        <v>1996</v>
      </c>
      <c r="U132" s="70">
        <v>6709.5</v>
      </c>
      <c r="V132" s="70">
        <v>6497.05</v>
      </c>
      <c r="W132" s="71">
        <v>14546</v>
      </c>
      <c r="X132" s="72" t="s">
        <v>702</v>
      </c>
      <c r="Y132" s="72" t="s">
        <v>703</v>
      </c>
      <c r="Z132" s="73" t="s">
        <v>704</v>
      </c>
      <c r="AA132" s="74" t="s">
        <v>159</v>
      </c>
    </row>
    <row r="133" spans="1:27">
      <c r="A133" s="40">
        <v>651</v>
      </c>
      <c r="B133" s="40" t="s">
        <v>80</v>
      </c>
      <c r="C133" s="40" t="s">
        <v>705</v>
      </c>
      <c r="D133" s="75" t="s">
        <v>68</v>
      </c>
      <c r="E133" s="40" t="s">
        <v>166</v>
      </c>
      <c r="F133" s="50" t="s">
        <v>209</v>
      </c>
      <c r="G133" s="50" t="s">
        <v>158</v>
      </c>
      <c r="H133" s="50" t="s">
        <v>191</v>
      </c>
      <c r="I133" s="50" t="s">
        <v>159</v>
      </c>
      <c r="J133" s="50" t="s">
        <v>160</v>
      </c>
      <c r="K133" s="50" t="s">
        <v>160</v>
      </c>
      <c r="L133" s="50"/>
      <c r="M133" s="42">
        <v>60</v>
      </c>
      <c r="N133" s="50">
        <v>44</v>
      </c>
      <c r="O133" s="50">
        <v>16</v>
      </c>
      <c r="P133" s="105">
        <v>3</v>
      </c>
      <c r="Q133" s="105">
        <v>2</v>
      </c>
      <c r="R133" s="105">
        <v>1</v>
      </c>
      <c r="S133" s="52">
        <v>28322</v>
      </c>
      <c r="T133" s="53">
        <v>1990</v>
      </c>
      <c r="U133" s="70">
        <v>3026.2</v>
      </c>
      <c r="V133" s="70">
        <v>4138.79</v>
      </c>
      <c r="W133" s="71">
        <v>14725</v>
      </c>
      <c r="X133" s="72" t="s">
        <v>706</v>
      </c>
      <c r="Y133" s="72" t="s">
        <v>707</v>
      </c>
      <c r="Z133" s="73" t="s">
        <v>708</v>
      </c>
      <c r="AA133" s="74" t="s">
        <v>709</v>
      </c>
    </row>
    <row r="134" spans="1:27">
      <c r="A134" s="40">
        <v>652</v>
      </c>
      <c r="B134" s="40" t="s">
        <v>80</v>
      </c>
      <c r="C134" s="40" t="s">
        <v>710</v>
      </c>
      <c r="D134" s="75" t="s">
        <v>68</v>
      </c>
      <c r="E134" s="40" t="s">
        <v>166</v>
      </c>
      <c r="F134" s="50" t="s">
        <v>167</v>
      </c>
      <c r="G134" s="50" t="s">
        <v>158</v>
      </c>
      <c r="H134" s="50" t="s">
        <v>168</v>
      </c>
      <c r="I134" s="50" t="s">
        <v>159</v>
      </c>
      <c r="J134" s="50" t="s">
        <v>160</v>
      </c>
      <c r="K134" s="50" t="s">
        <v>169</v>
      </c>
      <c r="L134" s="50"/>
      <c r="M134" s="42">
        <v>5</v>
      </c>
      <c r="N134" s="50">
        <v>4</v>
      </c>
      <c r="O134" s="50">
        <v>1</v>
      </c>
      <c r="P134" s="105">
        <v>2</v>
      </c>
      <c r="Q134" s="105">
        <v>2</v>
      </c>
      <c r="R134" s="105">
        <v>1</v>
      </c>
      <c r="S134" s="52">
        <v>29886</v>
      </c>
      <c r="T134" s="53">
        <v>1981</v>
      </c>
      <c r="U134" s="70">
        <v>651.20000000000005</v>
      </c>
      <c r="V134" s="70">
        <v>506.14</v>
      </c>
      <c r="W134" s="71">
        <v>14752</v>
      </c>
      <c r="X134" s="72" t="s">
        <v>711</v>
      </c>
      <c r="Y134" s="72" t="s">
        <v>712</v>
      </c>
      <c r="Z134" s="73" t="s">
        <v>713</v>
      </c>
      <c r="AA134" s="74" t="s">
        <v>714</v>
      </c>
    </row>
    <row r="135" spans="1:27">
      <c r="A135" s="40">
        <v>653</v>
      </c>
      <c r="B135" s="40" t="s">
        <v>80</v>
      </c>
      <c r="C135" s="40" t="s">
        <v>715</v>
      </c>
      <c r="D135" s="75" t="s">
        <v>68</v>
      </c>
      <c r="E135" s="40" t="s">
        <v>166</v>
      </c>
      <c r="F135" s="50" t="s">
        <v>167</v>
      </c>
      <c r="G135" s="50" t="s">
        <v>158</v>
      </c>
      <c r="H135" s="50" t="s">
        <v>168</v>
      </c>
      <c r="I135" s="50" t="s">
        <v>159</v>
      </c>
      <c r="J135" s="50" t="s">
        <v>160</v>
      </c>
      <c r="K135" s="50" t="s">
        <v>169</v>
      </c>
      <c r="L135" s="50"/>
      <c r="M135" s="42">
        <v>6</v>
      </c>
      <c r="N135" s="50">
        <v>5</v>
      </c>
      <c r="O135" s="50">
        <v>1</v>
      </c>
      <c r="P135" s="104">
        <v>2</v>
      </c>
      <c r="Q135" s="104">
        <v>2</v>
      </c>
      <c r="R135" s="104">
        <v>1</v>
      </c>
      <c r="S135" s="52">
        <v>30560</v>
      </c>
      <c r="T135" s="53">
        <v>1983</v>
      </c>
      <c r="U135" s="70">
        <v>394.3</v>
      </c>
      <c r="V135" s="70">
        <v>256.5</v>
      </c>
      <c r="W135" s="71">
        <v>14671</v>
      </c>
      <c r="X135" s="72" t="s">
        <v>716</v>
      </c>
      <c r="Y135" s="72" t="s">
        <v>717</v>
      </c>
      <c r="Z135" s="73" t="s">
        <v>718</v>
      </c>
      <c r="AA135" s="74" t="s">
        <v>719</v>
      </c>
    </row>
    <row r="136" spans="1:27">
      <c r="A136" s="40">
        <v>654</v>
      </c>
      <c r="B136" s="40" t="s">
        <v>80</v>
      </c>
      <c r="C136" s="40" t="s">
        <v>720</v>
      </c>
      <c r="D136" s="75" t="s">
        <v>68</v>
      </c>
      <c r="E136" s="40" t="s">
        <v>166</v>
      </c>
      <c r="F136" s="50" t="s">
        <v>167</v>
      </c>
      <c r="G136" s="50" t="s">
        <v>158</v>
      </c>
      <c r="H136" s="50" t="s">
        <v>168</v>
      </c>
      <c r="I136" s="50" t="s">
        <v>159</v>
      </c>
      <c r="J136" s="50" t="s">
        <v>160</v>
      </c>
      <c r="K136" s="50" t="s">
        <v>169</v>
      </c>
      <c r="L136" s="50"/>
      <c r="M136" s="42">
        <v>5</v>
      </c>
      <c r="N136" s="50">
        <v>4</v>
      </c>
      <c r="O136" s="50">
        <v>1</v>
      </c>
      <c r="P136" s="105">
        <v>2</v>
      </c>
      <c r="Q136" s="105">
        <v>2</v>
      </c>
      <c r="R136" s="105"/>
      <c r="S136" s="52">
        <v>31756</v>
      </c>
      <c r="T136" s="53">
        <v>1986</v>
      </c>
      <c r="U136" s="70">
        <v>450.6</v>
      </c>
      <c r="V136" s="70">
        <v>255.06</v>
      </c>
      <c r="W136" s="71">
        <v>14727</v>
      </c>
      <c r="X136" s="72" t="s">
        <v>721</v>
      </c>
      <c r="Y136" s="72" t="s">
        <v>722</v>
      </c>
      <c r="Z136" s="73" t="s">
        <v>723</v>
      </c>
      <c r="AA136" s="74" t="s">
        <v>159</v>
      </c>
    </row>
    <row r="137" spans="1:27">
      <c r="A137" s="40">
        <v>655</v>
      </c>
      <c r="B137" s="40" t="s">
        <v>80</v>
      </c>
      <c r="C137" s="40" t="s">
        <v>724</v>
      </c>
      <c r="D137" s="75" t="s">
        <v>68</v>
      </c>
      <c r="E137" s="40" t="s">
        <v>166</v>
      </c>
      <c r="F137" s="50" t="s">
        <v>167</v>
      </c>
      <c r="G137" s="50" t="s">
        <v>158</v>
      </c>
      <c r="H137" s="50" t="s">
        <v>168</v>
      </c>
      <c r="I137" s="50" t="s">
        <v>159</v>
      </c>
      <c r="J137" s="50" t="s">
        <v>160</v>
      </c>
      <c r="K137" s="50" t="s">
        <v>169</v>
      </c>
      <c r="L137" s="50"/>
      <c r="M137" s="42">
        <v>5</v>
      </c>
      <c r="N137" s="50">
        <v>4</v>
      </c>
      <c r="O137" s="50">
        <v>1</v>
      </c>
      <c r="P137" s="104">
        <v>2</v>
      </c>
      <c r="Q137" s="104">
        <v>2</v>
      </c>
      <c r="R137" s="104"/>
      <c r="S137" s="52">
        <v>32139</v>
      </c>
      <c r="T137" s="53">
        <v>1987</v>
      </c>
      <c r="U137" s="70">
        <v>430.9</v>
      </c>
      <c r="V137" s="70">
        <v>270.2</v>
      </c>
      <c r="W137" s="71">
        <v>14696</v>
      </c>
      <c r="X137" s="72" t="s">
        <v>725</v>
      </c>
      <c r="Y137" s="72" t="s">
        <v>726</v>
      </c>
      <c r="Z137" s="73" t="s">
        <v>727</v>
      </c>
      <c r="AA137" s="74" t="s">
        <v>159</v>
      </c>
    </row>
    <row r="138" spans="1:27">
      <c r="A138" s="40">
        <v>656</v>
      </c>
      <c r="B138" s="40" t="s">
        <v>80</v>
      </c>
      <c r="C138" s="40" t="s">
        <v>728</v>
      </c>
      <c r="D138" s="75" t="s">
        <v>68</v>
      </c>
      <c r="E138" s="40" t="s">
        <v>166</v>
      </c>
      <c r="F138" s="50" t="s">
        <v>167</v>
      </c>
      <c r="G138" s="50" t="s">
        <v>158</v>
      </c>
      <c r="H138" s="50" t="s">
        <v>168</v>
      </c>
      <c r="I138" s="50" t="s">
        <v>159</v>
      </c>
      <c r="J138" s="50" t="s">
        <v>160</v>
      </c>
      <c r="K138" s="50" t="s">
        <v>169</v>
      </c>
      <c r="L138" s="50"/>
      <c r="M138" s="42">
        <v>6</v>
      </c>
      <c r="N138" s="50">
        <v>5</v>
      </c>
      <c r="O138" s="50">
        <v>1</v>
      </c>
      <c r="P138" s="104">
        <v>3</v>
      </c>
      <c r="Q138" s="104">
        <v>2</v>
      </c>
      <c r="R138" s="104"/>
      <c r="S138" s="52">
        <v>32482</v>
      </c>
      <c r="T138" s="53">
        <v>1988</v>
      </c>
      <c r="U138" s="70">
        <v>397</v>
      </c>
      <c r="V138" s="70">
        <v>265.69</v>
      </c>
      <c r="W138" s="71">
        <v>14569</v>
      </c>
      <c r="X138" s="72" t="s">
        <v>729</v>
      </c>
      <c r="Y138" s="72" t="s">
        <v>730</v>
      </c>
      <c r="Z138" s="73" t="s">
        <v>731</v>
      </c>
      <c r="AA138" s="74" t="s">
        <v>159</v>
      </c>
    </row>
    <row r="139" spans="1:27">
      <c r="A139" s="40">
        <v>657</v>
      </c>
      <c r="B139" s="40" t="s">
        <v>80</v>
      </c>
      <c r="C139" s="40" t="s">
        <v>732</v>
      </c>
      <c r="D139" s="75" t="s">
        <v>68</v>
      </c>
      <c r="E139" s="40" t="s">
        <v>166</v>
      </c>
      <c r="F139" s="50" t="s">
        <v>167</v>
      </c>
      <c r="G139" s="50" t="s">
        <v>158</v>
      </c>
      <c r="H139" s="50" t="s">
        <v>168</v>
      </c>
      <c r="I139" s="50" t="s">
        <v>159</v>
      </c>
      <c r="J139" s="50" t="s">
        <v>160</v>
      </c>
      <c r="K139" s="50" t="s">
        <v>169</v>
      </c>
      <c r="L139" s="50"/>
      <c r="M139" s="42">
        <v>5</v>
      </c>
      <c r="N139" s="50">
        <v>4</v>
      </c>
      <c r="O139" s="50">
        <v>1</v>
      </c>
      <c r="P139" s="104">
        <v>2</v>
      </c>
      <c r="Q139" s="104">
        <v>2</v>
      </c>
      <c r="R139" s="104"/>
      <c r="S139" s="52">
        <v>32832</v>
      </c>
      <c r="T139" s="53">
        <v>1989</v>
      </c>
      <c r="U139" s="70">
        <v>455.4</v>
      </c>
      <c r="V139" s="70">
        <v>355.2</v>
      </c>
      <c r="W139" s="71">
        <v>14628</v>
      </c>
      <c r="X139" s="72" t="s">
        <v>733</v>
      </c>
      <c r="Y139" s="72" t="s">
        <v>734</v>
      </c>
      <c r="Z139" s="73" t="s">
        <v>735</v>
      </c>
      <c r="AA139" s="74" t="s">
        <v>159</v>
      </c>
    </row>
    <row r="140" spans="1:27">
      <c r="A140" s="40">
        <v>658</v>
      </c>
      <c r="B140" s="40" t="s">
        <v>80</v>
      </c>
      <c r="C140" s="40" t="s">
        <v>736</v>
      </c>
      <c r="D140" s="75" t="s">
        <v>68</v>
      </c>
      <c r="E140" s="40" t="s">
        <v>166</v>
      </c>
      <c r="F140" s="50" t="s">
        <v>167</v>
      </c>
      <c r="G140" s="50" t="s">
        <v>223</v>
      </c>
      <c r="H140" s="50" t="s">
        <v>168</v>
      </c>
      <c r="I140" s="50" t="s">
        <v>159</v>
      </c>
      <c r="J140" s="50" t="s">
        <v>160</v>
      </c>
      <c r="K140" s="50" t="s">
        <v>169</v>
      </c>
      <c r="L140" s="50"/>
      <c r="M140" s="42">
        <v>4</v>
      </c>
      <c r="N140" s="50">
        <v>4</v>
      </c>
      <c r="O140" s="50">
        <v>0</v>
      </c>
      <c r="P140" s="104">
        <v>2</v>
      </c>
      <c r="Q140" s="104">
        <v>2</v>
      </c>
      <c r="R140" s="104"/>
      <c r="S140" s="52">
        <v>33497</v>
      </c>
      <c r="T140" s="53"/>
      <c r="U140" s="70"/>
      <c r="V140" s="70">
        <v>149</v>
      </c>
      <c r="W140" s="71">
        <v>14408</v>
      </c>
      <c r="X140" s="72" t="s">
        <v>737</v>
      </c>
      <c r="Y140" s="72" t="s">
        <v>738</v>
      </c>
      <c r="Z140" s="73" t="s">
        <v>739</v>
      </c>
      <c r="AA140" s="74" t="s">
        <v>159</v>
      </c>
    </row>
    <row r="141" spans="1:27">
      <c r="A141" s="40">
        <v>659</v>
      </c>
      <c r="B141" s="40" t="s">
        <v>80</v>
      </c>
      <c r="C141" s="40" t="s">
        <v>740</v>
      </c>
      <c r="D141" s="75" t="s">
        <v>68</v>
      </c>
      <c r="E141" s="40" t="s">
        <v>166</v>
      </c>
      <c r="F141" s="50" t="s">
        <v>167</v>
      </c>
      <c r="G141" s="50" t="s">
        <v>158</v>
      </c>
      <c r="H141" s="50" t="s">
        <v>168</v>
      </c>
      <c r="I141" s="50" t="s">
        <v>159</v>
      </c>
      <c r="J141" s="50" t="s">
        <v>160</v>
      </c>
      <c r="K141" s="50" t="s">
        <v>169</v>
      </c>
      <c r="L141" s="50"/>
      <c r="M141" s="42">
        <v>5</v>
      </c>
      <c r="N141" s="50">
        <v>5</v>
      </c>
      <c r="O141" s="50">
        <v>0</v>
      </c>
      <c r="P141" s="104">
        <v>2</v>
      </c>
      <c r="Q141" s="104">
        <v>2</v>
      </c>
      <c r="R141" s="104"/>
      <c r="S141" s="52">
        <v>33968</v>
      </c>
      <c r="T141" s="53">
        <v>1992</v>
      </c>
      <c r="U141" s="70">
        <v>599.29999999999995</v>
      </c>
      <c r="V141" s="70">
        <v>321.89999999999998</v>
      </c>
      <c r="W141" s="71">
        <v>14581</v>
      </c>
      <c r="X141" s="72" t="s">
        <v>741</v>
      </c>
      <c r="Y141" s="72" t="s">
        <v>742</v>
      </c>
      <c r="Z141" s="73" t="s">
        <v>743</v>
      </c>
      <c r="AA141" s="74" t="s">
        <v>159</v>
      </c>
    </row>
    <row r="142" spans="1:27">
      <c r="A142" s="40">
        <v>660</v>
      </c>
      <c r="B142" s="40" t="s">
        <v>80</v>
      </c>
      <c r="C142" s="40" t="s">
        <v>744</v>
      </c>
      <c r="D142" s="75" t="s">
        <v>68</v>
      </c>
      <c r="E142" s="40" t="s">
        <v>166</v>
      </c>
      <c r="F142" s="50" t="s">
        <v>167</v>
      </c>
      <c r="G142" s="50" t="s">
        <v>158</v>
      </c>
      <c r="H142" s="50" t="s">
        <v>168</v>
      </c>
      <c r="I142" s="50" t="s">
        <v>159</v>
      </c>
      <c r="J142" s="50" t="s">
        <v>160</v>
      </c>
      <c r="K142" s="50" t="s">
        <v>169</v>
      </c>
      <c r="L142" s="50"/>
      <c r="M142" s="42">
        <v>6</v>
      </c>
      <c r="N142" s="50">
        <v>5</v>
      </c>
      <c r="O142" s="50">
        <v>1</v>
      </c>
      <c r="P142" s="104">
        <v>3</v>
      </c>
      <c r="Q142" s="104">
        <v>3</v>
      </c>
      <c r="R142" s="104"/>
      <c r="S142" s="52">
        <v>34333</v>
      </c>
      <c r="T142" s="53">
        <v>1993</v>
      </c>
      <c r="U142" s="70">
        <v>600.1</v>
      </c>
      <c r="V142" s="70">
        <v>260.45999999999998</v>
      </c>
      <c r="W142" s="71">
        <v>14535</v>
      </c>
      <c r="X142" s="72" t="s">
        <v>745</v>
      </c>
      <c r="Y142" s="72" t="s">
        <v>746</v>
      </c>
      <c r="Z142" s="73" t="s">
        <v>747</v>
      </c>
      <c r="AA142" s="74" t="s">
        <v>159</v>
      </c>
    </row>
    <row r="143" spans="1:27">
      <c r="A143" s="40">
        <v>661</v>
      </c>
      <c r="B143" s="40" t="s">
        <v>80</v>
      </c>
      <c r="C143" s="40" t="s">
        <v>748</v>
      </c>
      <c r="D143" s="75" t="s">
        <v>68</v>
      </c>
      <c r="E143" s="40" t="s">
        <v>166</v>
      </c>
      <c r="F143" s="50" t="s">
        <v>167</v>
      </c>
      <c r="G143" s="50" t="s">
        <v>158</v>
      </c>
      <c r="H143" s="50" t="s">
        <v>168</v>
      </c>
      <c r="I143" s="50" t="s">
        <v>159</v>
      </c>
      <c r="J143" s="50" t="s">
        <v>160</v>
      </c>
      <c r="K143" s="50" t="s">
        <v>169</v>
      </c>
      <c r="L143" s="50"/>
      <c r="M143" s="42">
        <v>6</v>
      </c>
      <c r="N143" s="50">
        <v>5</v>
      </c>
      <c r="O143" s="50">
        <v>1</v>
      </c>
      <c r="P143" s="104">
        <v>3</v>
      </c>
      <c r="Q143" s="104">
        <v>2</v>
      </c>
      <c r="R143" s="104"/>
      <c r="S143" s="52">
        <v>34333</v>
      </c>
      <c r="T143" s="53">
        <v>1993</v>
      </c>
      <c r="U143" s="70">
        <v>599.79999999999995</v>
      </c>
      <c r="V143" s="70">
        <v>247.18</v>
      </c>
      <c r="W143" s="71">
        <v>14596</v>
      </c>
      <c r="X143" s="72" t="s">
        <v>749</v>
      </c>
      <c r="Y143" s="72" t="s">
        <v>750</v>
      </c>
      <c r="Z143" s="73" t="s">
        <v>751</v>
      </c>
      <c r="AA143" s="74" t="s">
        <v>159</v>
      </c>
    </row>
    <row r="144" spans="1:27">
      <c r="A144" s="40">
        <v>662</v>
      </c>
      <c r="B144" s="40" t="s">
        <v>80</v>
      </c>
      <c r="C144" s="40" t="s">
        <v>752</v>
      </c>
      <c r="D144" s="75" t="s">
        <v>68</v>
      </c>
      <c r="E144" s="40" t="s">
        <v>166</v>
      </c>
      <c r="F144" s="50" t="s">
        <v>167</v>
      </c>
      <c r="G144" s="50" t="s">
        <v>223</v>
      </c>
      <c r="H144" s="50" t="s">
        <v>168</v>
      </c>
      <c r="I144" s="50" t="s">
        <v>159</v>
      </c>
      <c r="J144" s="50" t="s">
        <v>160</v>
      </c>
      <c r="K144" s="50" t="s">
        <v>169</v>
      </c>
      <c r="L144" s="50"/>
      <c r="M144" s="42">
        <v>5</v>
      </c>
      <c r="N144" s="50">
        <v>4</v>
      </c>
      <c r="O144" s="50">
        <v>1</v>
      </c>
      <c r="P144" s="104">
        <v>2</v>
      </c>
      <c r="Q144" s="104">
        <v>2</v>
      </c>
      <c r="R144" s="104"/>
      <c r="S144" s="52">
        <v>34655</v>
      </c>
      <c r="T144" s="53"/>
      <c r="U144" s="70"/>
      <c r="V144" s="70">
        <v>185</v>
      </c>
      <c r="W144" s="71">
        <v>14480</v>
      </c>
      <c r="X144" s="72" t="s">
        <v>753</v>
      </c>
      <c r="Y144" s="72" t="s">
        <v>754</v>
      </c>
      <c r="Z144" s="73" t="s">
        <v>755</v>
      </c>
      <c r="AA144" s="74" t="s">
        <v>159</v>
      </c>
    </row>
    <row r="145" spans="1:27">
      <c r="A145" s="40">
        <v>663</v>
      </c>
      <c r="B145" s="40" t="s">
        <v>80</v>
      </c>
      <c r="C145" s="40" t="s">
        <v>756</v>
      </c>
      <c r="D145" s="75" t="s">
        <v>68</v>
      </c>
      <c r="E145" s="40" t="s">
        <v>166</v>
      </c>
      <c r="F145" s="50" t="s">
        <v>167</v>
      </c>
      <c r="G145" s="50" t="s">
        <v>158</v>
      </c>
      <c r="H145" s="50" t="s">
        <v>168</v>
      </c>
      <c r="I145" s="50" t="s">
        <v>159</v>
      </c>
      <c r="J145" s="50" t="s">
        <v>160</v>
      </c>
      <c r="K145" s="50" t="s">
        <v>169</v>
      </c>
      <c r="L145" s="50"/>
      <c r="M145" s="42">
        <v>4</v>
      </c>
      <c r="N145" s="50">
        <v>4</v>
      </c>
      <c r="O145" s="50">
        <v>0</v>
      </c>
      <c r="P145" s="104">
        <v>2</v>
      </c>
      <c r="Q145" s="104">
        <v>2</v>
      </c>
      <c r="R145" s="104"/>
      <c r="S145" s="52">
        <v>35034</v>
      </c>
      <c r="T145" s="53">
        <v>1995</v>
      </c>
      <c r="U145" s="70">
        <v>768.9</v>
      </c>
      <c r="V145" s="70">
        <v>300.72000000000003</v>
      </c>
      <c r="W145" s="71">
        <v>14774</v>
      </c>
      <c r="X145" s="72" t="s">
        <v>757</v>
      </c>
      <c r="Y145" s="72" t="s">
        <v>758</v>
      </c>
      <c r="Z145" s="73" t="s">
        <v>759</v>
      </c>
      <c r="AA145" s="74" t="s">
        <v>760</v>
      </c>
    </row>
    <row r="146" spans="1:27">
      <c r="A146" s="40">
        <v>664</v>
      </c>
      <c r="B146" s="40" t="s">
        <v>80</v>
      </c>
      <c r="C146" s="40" t="s">
        <v>761</v>
      </c>
      <c r="D146" s="75" t="s">
        <v>68</v>
      </c>
      <c r="E146" s="40" t="s">
        <v>166</v>
      </c>
      <c r="F146" s="50" t="s">
        <v>167</v>
      </c>
      <c r="G146" s="50" t="s">
        <v>228</v>
      </c>
      <c r="H146" s="50" t="s">
        <v>168</v>
      </c>
      <c r="I146" s="50" t="s">
        <v>159</v>
      </c>
      <c r="J146" s="50" t="s">
        <v>160</v>
      </c>
      <c r="K146" s="50" t="s">
        <v>169</v>
      </c>
      <c r="L146" s="50"/>
      <c r="M146" s="42">
        <v>6</v>
      </c>
      <c r="N146" s="50">
        <v>6</v>
      </c>
      <c r="O146" s="50">
        <v>0</v>
      </c>
      <c r="P146" s="105">
        <v>2</v>
      </c>
      <c r="Q146" s="105">
        <v>2</v>
      </c>
      <c r="R146" s="105">
        <v>1</v>
      </c>
      <c r="S146" s="52">
        <v>35023</v>
      </c>
      <c r="T146" s="53"/>
      <c r="U146" s="70"/>
      <c r="V146" s="70">
        <v>77</v>
      </c>
      <c r="W146" s="71">
        <v>14602</v>
      </c>
      <c r="X146" s="72" t="s">
        <v>762</v>
      </c>
      <c r="Y146" s="72" t="s">
        <v>763</v>
      </c>
      <c r="Z146" s="73" t="s">
        <v>764</v>
      </c>
      <c r="AA146" s="74" t="s">
        <v>159</v>
      </c>
    </row>
    <row r="147" spans="1:27">
      <c r="A147" s="40">
        <v>666</v>
      </c>
      <c r="B147" s="40" t="s">
        <v>80</v>
      </c>
      <c r="C147" s="40" t="s">
        <v>765</v>
      </c>
      <c r="D147" s="75" t="s">
        <v>68</v>
      </c>
      <c r="E147" s="40" t="s">
        <v>166</v>
      </c>
      <c r="F147" s="50" t="s">
        <v>81</v>
      </c>
      <c r="G147" s="50" t="s">
        <v>81</v>
      </c>
      <c r="H147" s="50" t="s">
        <v>168</v>
      </c>
      <c r="I147" s="50" t="s">
        <v>159</v>
      </c>
      <c r="J147" s="50" t="s">
        <v>160</v>
      </c>
      <c r="K147" s="50" t="s">
        <v>169</v>
      </c>
      <c r="L147" s="50"/>
      <c r="M147" s="42">
        <v>5</v>
      </c>
      <c r="N147" s="50">
        <v>5</v>
      </c>
      <c r="O147" s="50">
        <v>0</v>
      </c>
      <c r="P147" s="104">
        <v>3</v>
      </c>
      <c r="Q147" s="50"/>
      <c r="R147" s="50"/>
      <c r="S147" s="52">
        <v>23731</v>
      </c>
      <c r="T147" s="53"/>
      <c r="U147" s="70">
        <v>321</v>
      </c>
      <c r="V147" s="70">
        <v>119</v>
      </c>
      <c r="W147" s="71">
        <v>14434</v>
      </c>
      <c r="X147" s="72" t="s">
        <v>766</v>
      </c>
      <c r="Y147" s="72" t="s">
        <v>767</v>
      </c>
      <c r="Z147" s="73" t="s">
        <v>768</v>
      </c>
      <c r="AA147" s="74" t="s">
        <v>159</v>
      </c>
    </row>
    <row r="148" spans="1:27">
      <c r="A148" s="40">
        <v>674</v>
      </c>
      <c r="B148" s="40" t="s">
        <v>80</v>
      </c>
      <c r="C148" s="40" t="s">
        <v>50</v>
      </c>
      <c r="D148" s="75" t="s">
        <v>50</v>
      </c>
      <c r="E148" s="40" t="s">
        <v>0</v>
      </c>
      <c r="F148" s="50" t="s">
        <v>157</v>
      </c>
      <c r="G148" s="50" t="s">
        <v>158</v>
      </c>
      <c r="H148" s="50" t="s">
        <v>0</v>
      </c>
      <c r="I148" s="50" t="s">
        <v>159</v>
      </c>
      <c r="J148" s="50" t="s">
        <v>160</v>
      </c>
      <c r="K148" s="50" t="s">
        <v>160</v>
      </c>
      <c r="L148" s="50"/>
      <c r="M148" s="42">
        <v>222</v>
      </c>
      <c r="N148" s="50">
        <v>158</v>
      </c>
      <c r="O148" s="50">
        <v>64</v>
      </c>
      <c r="P148" s="50">
        <v>4</v>
      </c>
      <c r="Q148" s="50">
        <v>4</v>
      </c>
      <c r="R148" s="50">
        <v>2</v>
      </c>
      <c r="S148" s="52">
        <v>31818</v>
      </c>
      <c r="T148" s="53">
        <v>1987</v>
      </c>
      <c r="U148" s="70">
        <v>4531</v>
      </c>
      <c r="V148" s="70">
        <v>5987.04</v>
      </c>
      <c r="W148" s="71">
        <v>15357</v>
      </c>
      <c r="X148" s="72" t="s">
        <v>769</v>
      </c>
      <c r="Y148" s="72" t="s">
        <v>770</v>
      </c>
      <c r="Z148" s="73" t="s">
        <v>771</v>
      </c>
      <c r="AA148" s="74" t="s">
        <v>772</v>
      </c>
    </row>
    <row r="149" spans="1:27">
      <c r="A149" s="40">
        <v>675</v>
      </c>
      <c r="B149" s="40" t="s">
        <v>80</v>
      </c>
      <c r="C149" s="40" t="s">
        <v>773</v>
      </c>
      <c r="D149" s="75" t="s">
        <v>50</v>
      </c>
      <c r="E149" s="40" t="s">
        <v>166</v>
      </c>
      <c r="F149" s="50" t="s">
        <v>167</v>
      </c>
      <c r="G149" s="50" t="s">
        <v>158</v>
      </c>
      <c r="H149" s="50" t="s">
        <v>168</v>
      </c>
      <c r="I149" s="50" t="s">
        <v>159</v>
      </c>
      <c r="J149" s="50" t="s">
        <v>160</v>
      </c>
      <c r="K149" s="50" t="s">
        <v>169</v>
      </c>
      <c r="L149" s="50"/>
      <c r="M149" s="42">
        <v>3</v>
      </c>
      <c r="N149" s="50">
        <v>3</v>
      </c>
      <c r="O149" s="50">
        <v>0</v>
      </c>
      <c r="P149" s="50">
        <v>3</v>
      </c>
      <c r="Q149" s="50">
        <v>2</v>
      </c>
      <c r="R149" s="50">
        <v>0</v>
      </c>
      <c r="S149" s="52">
        <v>29189</v>
      </c>
      <c r="T149" s="53">
        <v>1989</v>
      </c>
      <c r="U149" s="70">
        <v>1884.8</v>
      </c>
      <c r="V149" s="70">
        <v>537.05999999999995</v>
      </c>
      <c r="W149" s="71">
        <v>15433</v>
      </c>
      <c r="X149" s="72" t="s">
        <v>774</v>
      </c>
      <c r="Y149" s="72" t="s">
        <v>775</v>
      </c>
      <c r="Z149" s="73" t="s">
        <v>776</v>
      </c>
      <c r="AA149" s="74" t="s">
        <v>159</v>
      </c>
    </row>
    <row r="150" spans="1:27">
      <c r="A150" s="40">
        <v>676</v>
      </c>
      <c r="B150" s="40" t="s">
        <v>80</v>
      </c>
      <c r="C150" s="40" t="s">
        <v>777</v>
      </c>
      <c r="D150" s="75" t="s">
        <v>50</v>
      </c>
      <c r="E150" s="40" t="s">
        <v>166</v>
      </c>
      <c r="F150" s="50" t="s">
        <v>167</v>
      </c>
      <c r="G150" s="50" t="s">
        <v>158</v>
      </c>
      <c r="H150" s="50" t="s">
        <v>168</v>
      </c>
      <c r="I150" s="50" t="s">
        <v>159</v>
      </c>
      <c r="J150" s="50" t="s">
        <v>160</v>
      </c>
      <c r="K150" s="50" t="s">
        <v>169</v>
      </c>
      <c r="L150" s="50"/>
      <c r="M150" s="42">
        <v>4</v>
      </c>
      <c r="N150" s="50">
        <v>4</v>
      </c>
      <c r="O150" s="50">
        <v>0</v>
      </c>
      <c r="P150" s="50">
        <v>2</v>
      </c>
      <c r="Q150" s="50">
        <v>2</v>
      </c>
      <c r="R150" s="50">
        <v>0</v>
      </c>
      <c r="S150" s="52">
        <v>32426</v>
      </c>
      <c r="T150" s="53">
        <v>1988</v>
      </c>
      <c r="U150" s="70">
        <v>500</v>
      </c>
      <c r="V150" s="70">
        <v>255.06</v>
      </c>
      <c r="W150" s="71">
        <v>15339</v>
      </c>
      <c r="X150" s="72" t="s">
        <v>778</v>
      </c>
      <c r="Y150" s="72" t="s">
        <v>779</v>
      </c>
      <c r="Z150" s="73" t="s">
        <v>780</v>
      </c>
      <c r="AA150" s="74" t="s">
        <v>159</v>
      </c>
    </row>
    <row r="151" spans="1:27">
      <c r="A151" s="40">
        <v>677</v>
      </c>
      <c r="B151" s="40" t="s">
        <v>80</v>
      </c>
      <c r="C151" s="40" t="s">
        <v>781</v>
      </c>
      <c r="D151" s="75" t="s">
        <v>50</v>
      </c>
      <c r="E151" s="40" t="s">
        <v>166</v>
      </c>
      <c r="F151" s="50" t="s">
        <v>167</v>
      </c>
      <c r="G151" s="50" t="s">
        <v>158</v>
      </c>
      <c r="H151" s="50" t="s">
        <v>168</v>
      </c>
      <c r="I151" s="50" t="s">
        <v>159</v>
      </c>
      <c r="J151" s="50" t="s">
        <v>160</v>
      </c>
      <c r="K151" s="50" t="s">
        <v>169</v>
      </c>
      <c r="L151" s="50"/>
      <c r="M151" s="42">
        <v>5</v>
      </c>
      <c r="N151" s="50">
        <v>5</v>
      </c>
      <c r="O151" s="50">
        <v>0</v>
      </c>
      <c r="P151" s="50">
        <v>2</v>
      </c>
      <c r="Q151" s="50">
        <v>3</v>
      </c>
      <c r="R151" s="50">
        <v>0</v>
      </c>
      <c r="S151" s="52">
        <v>33378</v>
      </c>
      <c r="T151" s="53">
        <v>1990</v>
      </c>
      <c r="U151" s="70">
        <v>456.4</v>
      </c>
      <c r="V151" s="70">
        <v>274.24</v>
      </c>
      <c r="W151" s="71">
        <v>15291</v>
      </c>
      <c r="X151" s="72" t="s">
        <v>782</v>
      </c>
      <c r="Y151" s="72" t="s">
        <v>783</v>
      </c>
      <c r="Z151" s="73" t="s">
        <v>784</v>
      </c>
      <c r="AA151" s="74" t="s">
        <v>159</v>
      </c>
    </row>
    <row r="152" spans="1:27">
      <c r="A152" s="40">
        <v>678</v>
      </c>
      <c r="B152" s="40" t="s">
        <v>80</v>
      </c>
      <c r="C152" s="40" t="s">
        <v>785</v>
      </c>
      <c r="D152" s="75" t="s">
        <v>50</v>
      </c>
      <c r="E152" s="40" t="s">
        <v>166</v>
      </c>
      <c r="F152" s="50" t="s">
        <v>167</v>
      </c>
      <c r="G152" s="50" t="s">
        <v>158</v>
      </c>
      <c r="H152" s="50" t="s">
        <v>168</v>
      </c>
      <c r="I152" s="50" t="s">
        <v>159</v>
      </c>
      <c r="J152" s="50" t="s">
        <v>160</v>
      </c>
      <c r="K152" s="50" t="s">
        <v>169</v>
      </c>
      <c r="L152" s="50"/>
      <c r="M152" s="42">
        <v>5</v>
      </c>
      <c r="N152" s="50">
        <v>5</v>
      </c>
      <c r="O152" s="50">
        <v>0</v>
      </c>
      <c r="P152" s="50">
        <v>3</v>
      </c>
      <c r="Q152" s="50">
        <v>3</v>
      </c>
      <c r="R152" s="50">
        <v>0</v>
      </c>
      <c r="S152" s="52">
        <v>33847</v>
      </c>
      <c r="T152" s="53">
        <v>1992</v>
      </c>
      <c r="U152" s="70">
        <v>558</v>
      </c>
      <c r="V152" s="70">
        <v>255.06</v>
      </c>
      <c r="W152" s="71">
        <v>15368</v>
      </c>
      <c r="X152" s="72" t="s">
        <v>786</v>
      </c>
      <c r="Y152" s="72" t="s">
        <v>787</v>
      </c>
      <c r="Z152" s="73" t="s">
        <v>788</v>
      </c>
      <c r="AA152" s="74" t="s">
        <v>159</v>
      </c>
    </row>
    <row r="153" spans="1:27">
      <c r="A153" s="40">
        <v>679</v>
      </c>
      <c r="B153" s="40" t="s">
        <v>80</v>
      </c>
      <c r="C153" s="40" t="s">
        <v>789</v>
      </c>
      <c r="D153" s="75" t="s">
        <v>50</v>
      </c>
      <c r="E153" s="40" t="s">
        <v>166</v>
      </c>
      <c r="F153" s="50" t="s">
        <v>167</v>
      </c>
      <c r="G153" s="50" t="s">
        <v>223</v>
      </c>
      <c r="H153" s="50" t="s">
        <v>168</v>
      </c>
      <c r="I153" s="50" t="s">
        <v>159</v>
      </c>
      <c r="J153" s="50" t="s">
        <v>160</v>
      </c>
      <c r="K153" s="50" t="s">
        <v>169</v>
      </c>
      <c r="L153" s="50"/>
      <c r="M153" s="42">
        <v>5</v>
      </c>
      <c r="N153" s="50">
        <v>5</v>
      </c>
      <c r="O153" s="50">
        <v>0</v>
      </c>
      <c r="P153" s="50">
        <v>2</v>
      </c>
      <c r="Q153" s="50">
        <v>2</v>
      </c>
      <c r="R153" s="50">
        <v>0</v>
      </c>
      <c r="S153" s="52">
        <v>33892</v>
      </c>
      <c r="T153" s="53"/>
      <c r="U153" s="70"/>
      <c r="V153" s="70">
        <v>212</v>
      </c>
      <c r="W153" s="71">
        <v>15537</v>
      </c>
      <c r="X153" s="72" t="s">
        <v>790</v>
      </c>
      <c r="Y153" s="72" t="s">
        <v>791</v>
      </c>
      <c r="Z153" s="73" t="s">
        <v>792</v>
      </c>
      <c r="AA153" s="74" t="s">
        <v>159</v>
      </c>
    </row>
    <row r="154" spans="1:27">
      <c r="A154" s="40">
        <v>680</v>
      </c>
      <c r="B154" s="40" t="s">
        <v>80</v>
      </c>
      <c r="C154" s="40" t="s">
        <v>793</v>
      </c>
      <c r="D154" s="75" t="s">
        <v>50</v>
      </c>
      <c r="E154" s="40" t="s">
        <v>166</v>
      </c>
      <c r="F154" s="50" t="s">
        <v>167</v>
      </c>
      <c r="G154" s="50" t="s">
        <v>158</v>
      </c>
      <c r="H154" s="50" t="s">
        <v>168</v>
      </c>
      <c r="I154" s="50" t="s">
        <v>159</v>
      </c>
      <c r="J154" s="50" t="s">
        <v>160</v>
      </c>
      <c r="K154" s="50" t="s">
        <v>169</v>
      </c>
      <c r="L154" s="50"/>
      <c r="M154" s="42">
        <v>4</v>
      </c>
      <c r="N154" s="50">
        <v>4</v>
      </c>
      <c r="O154" s="50">
        <v>0</v>
      </c>
      <c r="P154" s="50">
        <v>2</v>
      </c>
      <c r="Q154" s="50">
        <v>2</v>
      </c>
      <c r="R154" s="50">
        <v>0</v>
      </c>
      <c r="S154" s="52">
        <v>34330</v>
      </c>
      <c r="T154" s="53">
        <v>1993</v>
      </c>
      <c r="U154" s="70">
        <v>324</v>
      </c>
      <c r="V154" s="70">
        <v>240.86</v>
      </c>
      <c r="W154" s="71">
        <v>15326</v>
      </c>
      <c r="X154" s="72" t="s">
        <v>794</v>
      </c>
      <c r="Y154" s="72" t="s">
        <v>795</v>
      </c>
      <c r="Z154" s="73" t="s">
        <v>796</v>
      </c>
      <c r="AA154" s="74" t="s">
        <v>159</v>
      </c>
    </row>
    <row r="155" spans="1:27">
      <c r="A155" s="40">
        <v>681</v>
      </c>
      <c r="B155" s="40" t="s">
        <v>80</v>
      </c>
      <c r="C155" s="40" t="s">
        <v>797</v>
      </c>
      <c r="D155" s="75" t="s">
        <v>50</v>
      </c>
      <c r="E155" s="40" t="s">
        <v>166</v>
      </c>
      <c r="F155" s="50" t="s">
        <v>167</v>
      </c>
      <c r="G155" s="50" t="s">
        <v>158</v>
      </c>
      <c r="H155" s="50" t="s">
        <v>168</v>
      </c>
      <c r="I155" s="50" t="s">
        <v>159</v>
      </c>
      <c r="J155" s="50" t="s">
        <v>160</v>
      </c>
      <c r="K155" s="50" t="s">
        <v>169</v>
      </c>
      <c r="L155" s="50"/>
      <c r="M155" s="42">
        <v>4</v>
      </c>
      <c r="N155" s="50">
        <v>4</v>
      </c>
      <c r="O155" s="50">
        <v>0</v>
      </c>
      <c r="P155" s="50">
        <v>2</v>
      </c>
      <c r="Q155" s="50">
        <v>3</v>
      </c>
      <c r="R155" s="50">
        <v>1</v>
      </c>
      <c r="S155" s="52">
        <v>34698</v>
      </c>
      <c r="T155" s="53">
        <v>1994</v>
      </c>
      <c r="U155" s="70">
        <v>482.8</v>
      </c>
      <c r="V155" s="70">
        <v>286.29000000000002</v>
      </c>
      <c r="W155" s="71">
        <v>15549</v>
      </c>
      <c r="X155" s="72" t="s">
        <v>798</v>
      </c>
      <c r="Y155" s="72" t="s">
        <v>799</v>
      </c>
      <c r="Z155" s="73" t="s">
        <v>800</v>
      </c>
      <c r="AA155" s="74" t="s">
        <v>159</v>
      </c>
    </row>
    <row r="156" spans="1:27">
      <c r="A156" s="40">
        <v>682</v>
      </c>
      <c r="B156" s="40" t="s">
        <v>80</v>
      </c>
      <c r="C156" s="40" t="s">
        <v>801</v>
      </c>
      <c r="D156" s="75" t="s">
        <v>50</v>
      </c>
      <c r="E156" s="40" t="s">
        <v>166</v>
      </c>
      <c r="F156" s="50" t="s">
        <v>167</v>
      </c>
      <c r="G156" s="50" t="s">
        <v>158</v>
      </c>
      <c r="H156" s="50" t="s">
        <v>168</v>
      </c>
      <c r="I156" s="50" t="s">
        <v>159</v>
      </c>
      <c r="J156" s="50" t="s">
        <v>160</v>
      </c>
      <c r="K156" s="50" t="s">
        <v>169</v>
      </c>
      <c r="L156" s="50"/>
      <c r="M156" s="42">
        <v>5</v>
      </c>
      <c r="N156" s="50">
        <v>5</v>
      </c>
      <c r="O156" s="50">
        <v>0</v>
      </c>
      <c r="P156" s="50">
        <v>2</v>
      </c>
      <c r="Q156" s="50">
        <v>2</v>
      </c>
      <c r="R156" s="50">
        <v>1</v>
      </c>
      <c r="S156" s="52">
        <v>37242</v>
      </c>
      <c r="T156" s="53">
        <v>2001</v>
      </c>
      <c r="U156" s="70">
        <v>619.9</v>
      </c>
      <c r="V156" s="70">
        <v>372.4</v>
      </c>
      <c r="W156" s="71">
        <v>15495</v>
      </c>
      <c r="X156" s="72" t="s">
        <v>802</v>
      </c>
      <c r="Y156" s="72" t="s">
        <v>803</v>
      </c>
      <c r="Z156" s="73" t="s">
        <v>804</v>
      </c>
      <c r="AA156" s="74" t="s">
        <v>159</v>
      </c>
    </row>
    <row r="157" spans="1:27">
      <c r="A157" s="40">
        <v>683</v>
      </c>
      <c r="B157" s="40" t="s">
        <v>80</v>
      </c>
      <c r="C157" s="40" t="s">
        <v>805</v>
      </c>
      <c r="D157" s="75" t="s">
        <v>50</v>
      </c>
      <c r="E157" s="40" t="s">
        <v>166</v>
      </c>
      <c r="F157" s="50" t="s">
        <v>167</v>
      </c>
      <c r="G157" s="50" t="s">
        <v>158</v>
      </c>
      <c r="H157" s="50" t="s">
        <v>168</v>
      </c>
      <c r="I157" s="50" t="s">
        <v>159</v>
      </c>
      <c r="J157" s="50" t="s">
        <v>160</v>
      </c>
      <c r="K157" s="50" t="s">
        <v>169</v>
      </c>
      <c r="L157" s="50"/>
      <c r="M157" s="42">
        <v>5</v>
      </c>
      <c r="N157" s="50">
        <v>5</v>
      </c>
      <c r="O157" s="50">
        <v>0</v>
      </c>
      <c r="P157" s="50">
        <v>2</v>
      </c>
      <c r="Q157" s="50">
        <v>2</v>
      </c>
      <c r="R157" s="50">
        <v>1</v>
      </c>
      <c r="S157" s="52">
        <v>37590</v>
      </c>
      <c r="T157" s="53">
        <v>2002</v>
      </c>
      <c r="U157" s="70">
        <v>571.29999999999995</v>
      </c>
      <c r="V157" s="70">
        <v>456.51</v>
      </c>
      <c r="W157" s="71">
        <v>15477</v>
      </c>
      <c r="X157" s="72" t="s">
        <v>806</v>
      </c>
      <c r="Y157" s="72" t="s">
        <v>807</v>
      </c>
      <c r="Z157" s="73" t="s">
        <v>808</v>
      </c>
      <c r="AA157" s="74" t="s">
        <v>159</v>
      </c>
    </row>
    <row r="158" spans="1:27">
      <c r="A158" s="40">
        <v>684</v>
      </c>
      <c r="B158" s="40" t="s">
        <v>80</v>
      </c>
      <c r="C158" s="40" t="s">
        <v>809</v>
      </c>
      <c r="D158" s="75" t="s">
        <v>50</v>
      </c>
      <c r="E158" s="40" t="s">
        <v>166</v>
      </c>
      <c r="F158" s="50" t="s">
        <v>167</v>
      </c>
      <c r="G158" s="50" t="s">
        <v>158</v>
      </c>
      <c r="H158" s="50" t="s">
        <v>168</v>
      </c>
      <c r="I158" s="50" t="s">
        <v>159</v>
      </c>
      <c r="J158" s="50" t="s">
        <v>160</v>
      </c>
      <c r="K158" s="50" t="s">
        <v>169</v>
      </c>
      <c r="L158" s="50"/>
      <c r="M158" s="42">
        <v>5</v>
      </c>
      <c r="N158" s="50">
        <v>5</v>
      </c>
      <c r="O158" s="50">
        <v>0</v>
      </c>
      <c r="P158" s="50">
        <v>2</v>
      </c>
      <c r="Q158" s="50">
        <v>2</v>
      </c>
      <c r="R158" s="50">
        <v>0</v>
      </c>
      <c r="S158" s="52">
        <v>37590</v>
      </c>
      <c r="T158" s="53">
        <v>2002</v>
      </c>
      <c r="U158" s="70">
        <v>749.8</v>
      </c>
      <c r="V158" s="70">
        <v>425.91</v>
      </c>
      <c r="W158" s="71">
        <v>15445</v>
      </c>
      <c r="X158" s="72" t="s">
        <v>810</v>
      </c>
      <c r="Y158" s="72" t="s">
        <v>811</v>
      </c>
      <c r="Z158" s="73" t="s">
        <v>812</v>
      </c>
      <c r="AA158" s="74" t="s">
        <v>159</v>
      </c>
    </row>
    <row r="159" spans="1:27">
      <c r="A159" s="40">
        <v>685</v>
      </c>
      <c r="B159" s="40" t="s">
        <v>80</v>
      </c>
      <c r="C159" s="40" t="s">
        <v>813</v>
      </c>
      <c r="D159" s="75" t="s">
        <v>50</v>
      </c>
      <c r="E159" s="40" t="s">
        <v>166</v>
      </c>
      <c r="F159" s="50" t="s">
        <v>167</v>
      </c>
      <c r="G159" s="50" t="s">
        <v>223</v>
      </c>
      <c r="H159" s="50" t="s">
        <v>168</v>
      </c>
      <c r="I159" s="50" t="s">
        <v>159</v>
      </c>
      <c r="J159" s="50" t="s">
        <v>160</v>
      </c>
      <c r="K159" s="50" t="s">
        <v>169</v>
      </c>
      <c r="L159" s="50"/>
      <c r="M159" s="42">
        <v>4</v>
      </c>
      <c r="N159" s="50">
        <v>4</v>
      </c>
      <c r="O159" s="50">
        <v>0</v>
      </c>
      <c r="P159" s="50">
        <v>2</v>
      </c>
      <c r="Q159" s="50">
        <v>2</v>
      </c>
      <c r="R159" s="50">
        <v>0</v>
      </c>
      <c r="S159" s="52">
        <v>23665</v>
      </c>
      <c r="T159" s="53"/>
      <c r="U159" s="70"/>
      <c r="V159" s="70">
        <v>128</v>
      </c>
      <c r="W159" s="71">
        <v>15202</v>
      </c>
      <c r="X159" s="72" t="s">
        <v>814</v>
      </c>
      <c r="Y159" s="72" t="s">
        <v>815</v>
      </c>
      <c r="Z159" s="73" t="s">
        <v>816</v>
      </c>
      <c r="AA159" s="74" t="s">
        <v>159</v>
      </c>
    </row>
    <row r="160" spans="1:27">
      <c r="A160" s="40">
        <v>687</v>
      </c>
      <c r="B160" s="40" t="s">
        <v>80</v>
      </c>
      <c r="C160" s="40" t="s">
        <v>817</v>
      </c>
      <c r="D160" s="75" t="s">
        <v>50</v>
      </c>
      <c r="E160" s="40" t="s">
        <v>166</v>
      </c>
      <c r="F160" s="50" t="s">
        <v>81</v>
      </c>
      <c r="G160" s="50" t="s">
        <v>81</v>
      </c>
      <c r="H160" s="50" t="s">
        <v>168</v>
      </c>
      <c r="I160" s="50" t="s">
        <v>159</v>
      </c>
      <c r="J160" s="50" t="s">
        <v>160</v>
      </c>
      <c r="K160" s="50" t="s">
        <v>169</v>
      </c>
      <c r="L160" s="50"/>
      <c r="M160" s="42">
        <v>4</v>
      </c>
      <c r="N160" s="50">
        <v>4</v>
      </c>
      <c r="O160" s="50">
        <v>0</v>
      </c>
      <c r="P160" s="50">
        <v>2</v>
      </c>
      <c r="Q160" s="50">
        <v>2</v>
      </c>
      <c r="R160" s="50">
        <v>0</v>
      </c>
      <c r="S160" s="52">
        <v>23255</v>
      </c>
      <c r="T160" s="53"/>
      <c r="U160" s="70">
        <v>217</v>
      </c>
      <c r="V160" s="70">
        <v>211</v>
      </c>
      <c r="W160" s="71">
        <v>15521</v>
      </c>
      <c r="X160" s="72" t="s">
        <v>818</v>
      </c>
      <c r="Y160" s="72" t="s">
        <v>819</v>
      </c>
      <c r="Z160" s="73" t="s">
        <v>820</v>
      </c>
      <c r="AA160" s="74" t="s">
        <v>159</v>
      </c>
    </row>
    <row r="161" spans="1:27">
      <c r="A161" s="40">
        <v>688</v>
      </c>
      <c r="B161" s="40" t="s">
        <v>80</v>
      </c>
      <c r="C161" s="40" t="s">
        <v>821</v>
      </c>
      <c r="D161" s="75" t="s">
        <v>50</v>
      </c>
      <c r="E161" s="40" t="s">
        <v>166</v>
      </c>
      <c r="F161" s="50" t="s">
        <v>81</v>
      </c>
      <c r="G161" s="50" t="s">
        <v>81</v>
      </c>
      <c r="H161" s="50" t="s">
        <v>191</v>
      </c>
      <c r="I161" s="50" t="s">
        <v>159</v>
      </c>
      <c r="J161" s="50" t="s">
        <v>160</v>
      </c>
      <c r="K161" s="50" t="s">
        <v>160</v>
      </c>
      <c r="L161" s="50"/>
      <c r="M161" s="42">
        <v>8</v>
      </c>
      <c r="N161" s="50">
        <v>8</v>
      </c>
      <c r="O161" s="50">
        <v>0</v>
      </c>
      <c r="P161" s="50">
        <v>2</v>
      </c>
      <c r="Q161" s="50">
        <v>2</v>
      </c>
      <c r="R161" s="50">
        <v>0</v>
      </c>
      <c r="S161" s="52">
        <v>22782</v>
      </c>
      <c r="T161" s="53"/>
      <c r="U161" s="70">
        <v>145</v>
      </c>
      <c r="V161" s="70">
        <v>192</v>
      </c>
      <c r="W161" s="71">
        <v>15645</v>
      </c>
      <c r="X161" s="72" t="s">
        <v>822</v>
      </c>
      <c r="Y161" s="72" t="s">
        <v>823</v>
      </c>
      <c r="Z161" s="73" t="s">
        <v>824</v>
      </c>
      <c r="AA161" s="74" t="s">
        <v>159</v>
      </c>
    </row>
    <row r="162" spans="1:27">
      <c r="A162" s="40">
        <v>698</v>
      </c>
      <c r="B162" s="40" t="s">
        <v>80</v>
      </c>
      <c r="C162" s="40" t="s">
        <v>64</v>
      </c>
      <c r="D162" s="75" t="s">
        <v>64</v>
      </c>
      <c r="E162" s="40" t="s">
        <v>0</v>
      </c>
      <c r="F162" s="40" t="s">
        <v>157</v>
      </c>
      <c r="G162" s="40" t="s">
        <v>158</v>
      </c>
      <c r="H162" s="40" t="s">
        <v>0</v>
      </c>
      <c r="I162" s="40" t="s">
        <v>159</v>
      </c>
      <c r="J162" s="40" t="s">
        <v>160</v>
      </c>
      <c r="K162" s="40" t="s">
        <v>160</v>
      </c>
      <c r="L162" s="40"/>
      <c r="M162" s="42">
        <v>187</v>
      </c>
      <c r="N162" s="40">
        <v>135</v>
      </c>
      <c r="O162" s="40">
        <v>52</v>
      </c>
      <c r="P162" s="40">
        <v>5</v>
      </c>
      <c r="Q162" s="40">
        <v>3</v>
      </c>
      <c r="R162" s="40">
        <v>3</v>
      </c>
      <c r="S162" s="63">
        <v>34943</v>
      </c>
      <c r="T162" s="64">
        <v>1995</v>
      </c>
      <c r="U162" s="65">
        <v>4795.1000000000004</v>
      </c>
      <c r="V162" s="65">
        <v>8116.15</v>
      </c>
      <c r="W162" s="66">
        <v>10401</v>
      </c>
      <c r="X162" s="67" t="s">
        <v>825</v>
      </c>
      <c r="Y162" s="67" t="s">
        <v>826</v>
      </c>
      <c r="Z162" s="68" t="s">
        <v>827</v>
      </c>
      <c r="AA162" s="69" t="s">
        <v>828</v>
      </c>
    </row>
    <row r="163" spans="1:27">
      <c r="A163" s="40">
        <v>699</v>
      </c>
      <c r="B163" s="40" t="s">
        <v>80</v>
      </c>
      <c r="C163" s="40" t="s">
        <v>829</v>
      </c>
      <c r="D163" s="75" t="s">
        <v>64</v>
      </c>
      <c r="E163" s="40" t="s">
        <v>166</v>
      </c>
      <c r="F163" s="40" t="s">
        <v>167</v>
      </c>
      <c r="G163" s="40" t="s">
        <v>158</v>
      </c>
      <c r="H163" s="40" t="s">
        <v>168</v>
      </c>
      <c r="I163" s="40" t="s">
        <v>159</v>
      </c>
      <c r="J163" s="40" t="s">
        <v>160</v>
      </c>
      <c r="K163" s="40" t="s">
        <v>169</v>
      </c>
      <c r="L163" s="40"/>
      <c r="M163" s="42">
        <v>4</v>
      </c>
      <c r="N163" s="40">
        <v>4</v>
      </c>
      <c r="O163" s="40"/>
      <c r="P163" s="40">
        <v>2</v>
      </c>
      <c r="Q163" s="40">
        <v>3</v>
      </c>
      <c r="R163" s="40"/>
      <c r="S163" s="63">
        <v>35004</v>
      </c>
      <c r="T163" s="64">
        <v>1995</v>
      </c>
      <c r="U163" s="65">
        <v>848</v>
      </c>
      <c r="V163" s="65">
        <v>313.63</v>
      </c>
      <c r="W163" s="66">
        <v>10368</v>
      </c>
      <c r="X163" s="67" t="s">
        <v>830</v>
      </c>
      <c r="Y163" s="67" t="s">
        <v>831</v>
      </c>
      <c r="Z163" s="68" t="s">
        <v>832</v>
      </c>
      <c r="AA163" s="69" t="s">
        <v>159</v>
      </c>
    </row>
    <row r="164" spans="1:27">
      <c r="A164" s="40">
        <v>700</v>
      </c>
      <c r="B164" s="40" t="s">
        <v>80</v>
      </c>
      <c r="C164" s="40" t="s">
        <v>833</v>
      </c>
      <c r="D164" s="75" t="s">
        <v>64</v>
      </c>
      <c r="E164" s="40" t="s">
        <v>166</v>
      </c>
      <c r="F164" s="40" t="s">
        <v>167</v>
      </c>
      <c r="G164" s="40" t="s">
        <v>158</v>
      </c>
      <c r="H164" s="40" t="s">
        <v>168</v>
      </c>
      <c r="I164" s="40" t="s">
        <v>159</v>
      </c>
      <c r="J164" s="40" t="s">
        <v>160</v>
      </c>
      <c r="K164" s="40" t="s">
        <v>169</v>
      </c>
      <c r="L164" s="40"/>
      <c r="M164" s="42">
        <v>6</v>
      </c>
      <c r="N164" s="40">
        <v>6</v>
      </c>
      <c r="O164" s="40"/>
      <c r="P164" s="40">
        <v>3</v>
      </c>
      <c r="Q164" s="40">
        <v>3</v>
      </c>
      <c r="R164" s="40"/>
      <c r="S164" s="63">
        <v>33847</v>
      </c>
      <c r="T164" s="64">
        <v>1992</v>
      </c>
      <c r="U164" s="65">
        <v>773</v>
      </c>
      <c r="V164" s="65">
        <v>344.14</v>
      </c>
      <c r="W164" s="66">
        <v>10420</v>
      </c>
      <c r="X164" s="67" t="s">
        <v>834</v>
      </c>
      <c r="Y164" s="67" t="s">
        <v>835</v>
      </c>
      <c r="Z164" s="68" t="s">
        <v>836</v>
      </c>
      <c r="AA164" s="69" t="s">
        <v>159</v>
      </c>
    </row>
    <row r="165" spans="1:27">
      <c r="A165" s="40">
        <v>701</v>
      </c>
      <c r="B165" s="40" t="s">
        <v>80</v>
      </c>
      <c r="C165" s="40" t="s">
        <v>837</v>
      </c>
      <c r="D165" s="75" t="s">
        <v>64</v>
      </c>
      <c r="E165" s="40" t="s">
        <v>166</v>
      </c>
      <c r="F165" s="40" t="s">
        <v>167</v>
      </c>
      <c r="G165" s="40" t="s">
        <v>158</v>
      </c>
      <c r="H165" s="40" t="s">
        <v>168</v>
      </c>
      <c r="I165" s="40" t="s">
        <v>159</v>
      </c>
      <c r="J165" s="40" t="s">
        <v>160</v>
      </c>
      <c r="K165" s="40" t="s">
        <v>169</v>
      </c>
      <c r="L165" s="40"/>
      <c r="M165" s="42">
        <v>4</v>
      </c>
      <c r="N165" s="40">
        <v>4</v>
      </c>
      <c r="O165" s="40"/>
      <c r="P165" s="40">
        <v>2</v>
      </c>
      <c r="Q165" s="40">
        <v>2</v>
      </c>
      <c r="R165" s="40"/>
      <c r="S165" s="63">
        <v>6252</v>
      </c>
      <c r="T165" s="64">
        <v>1989</v>
      </c>
      <c r="U165" s="65">
        <v>693</v>
      </c>
      <c r="V165" s="65">
        <v>663.16</v>
      </c>
      <c r="W165" s="66">
        <v>10353</v>
      </c>
      <c r="X165" s="67" t="s">
        <v>838</v>
      </c>
      <c r="Y165" s="67" t="s">
        <v>839</v>
      </c>
      <c r="Z165" s="68" t="s">
        <v>840</v>
      </c>
      <c r="AA165" s="69" t="s">
        <v>159</v>
      </c>
    </row>
    <row r="166" spans="1:27">
      <c r="A166" s="40">
        <v>702</v>
      </c>
      <c r="B166" s="40" t="s">
        <v>80</v>
      </c>
      <c r="C166" s="40" t="s">
        <v>841</v>
      </c>
      <c r="D166" s="75" t="s">
        <v>64</v>
      </c>
      <c r="E166" s="40" t="s">
        <v>166</v>
      </c>
      <c r="F166" s="40" t="s">
        <v>167</v>
      </c>
      <c r="G166" s="40" t="s">
        <v>158</v>
      </c>
      <c r="H166" s="40" t="s">
        <v>168</v>
      </c>
      <c r="I166" s="40" t="s">
        <v>159</v>
      </c>
      <c r="J166" s="40" t="s">
        <v>160</v>
      </c>
      <c r="K166" s="40" t="s">
        <v>169</v>
      </c>
      <c r="L166" s="40"/>
      <c r="M166" s="42">
        <v>4</v>
      </c>
      <c r="N166" s="40">
        <v>4</v>
      </c>
      <c r="O166" s="40"/>
      <c r="P166" s="40">
        <v>2</v>
      </c>
      <c r="Q166" s="40">
        <v>2</v>
      </c>
      <c r="R166" s="40"/>
      <c r="S166" s="63">
        <v>34698</v>
      </c>
      <c r="T166" s="64">
        <v>1994</v>
      </c>
      <c r="U166" s="65">
        <v>759</v>
      </c>
      <c r="V166" s="65">
        <v>312.54000000000002</v>
      </c>
      <c r="W166" s="66">
        <v>10359</v>
      </c>
      <c r="X166" s="67" t="s">
        <v>842</v>
      </c>
      <c r="Y166" s="67" t="s">
        <v>843</v>
      </c>
      <c r="Z166" s="68" t="s">
        <v>844</v>
      </c>
      <c r="AA166" s="69" t="s">
        <v>159</v>
      </c>
    </row>
    <row r="167" spans="1:27">
      <c r="A167" s="40">
        <v>703</v>
      </c>
      <c r="B167" s="40" t="s">
        <v>80</v>
      </c>
      <c r="C167" s="40" t="s">
        <v>845</v>
      </c>
      <c r="D167" s="75" t="s">
        <v>64</v>
      </c>
      <c r="E167" s="40" t="s">
        <v>166</v>
      </c>
      <c r="F167" s="40" t="s">
        <v>167</v>
      </c>
      <c r="G167" s="40" t="s">
        <v>158</v>
      </c>
      <c r="H167" s="40" t="s">
        <v>168</v>
      </c>
      <c r="I167" s="40" t="s">
        <v>159</v>
      </c>
      <c r="J167" s="40" t="s">
        <v>160</v>
      </c>
      <c r="K167" s="40" t="s">
        <v>169</v>
      </c>
      <c r="L167" s="40"/>
      <c r="M167" s="42">
        <v>6</v>
      </c>
      <c r="N167" s="40">
        <v>6</v>
      </c>
      <c r="O167" s="40"/>
      <c r="P167" s="40">
        <v>3</v>
      </c>
      <c r="Q167" s="40">
        <v>3</v>
      </c>
      <c r="R167" s="40"/>
      <c r="S167" s="63">
        <v>34121</v>
      </c>
      <c r="T167" s="64">
        <v>1993</v>
      </c>
      <c r="U167" s="65">
        <v>750.1</v>
      </c>
      <c r="V167" s="65">
        <v>256.63</v>
      </c>
      <c r="W167" s="66">
        <v>10387</v>
      </c>
      <c r="X167" s="67" t="s">
        <v>846</v>
      </c>
      <c r="Y167" s="67" t="s">
        <v>847</v>
      </c>
      <c r="Z167" s="68" t="s">
        <v>848</v>
      </c>
      <c r="AA167" s="69" t="s">
        <v>159</v>
      </c>
    </row>
    <row r="168" spans="1:27">
      <c r="A168" s="40">
        <v>704</v>
      </c>
      <c r="B168" s="40" t="s">
        <v>80</v>
      </c>
      <c r="C168" s="40" t="s">
        <v>849</v>
      </c>
      <c r="D168" s="75" t="s">
        <v>64</v>
      </c>
      <c r="E168" s="40" t="s">
        <v>166</v>
      </c>
      <c r="F168" s="40" t="s">
        <v>167</v>
      </c>
      <c r="G168" s="40" t="s">
        <v>158</v>
      </c>
      <c r="H168" s="40" t="s">
        <v>168</v>
      </c>
      <c r="I168" s="40" t="s">
        <v>159</v>
      </c>
      <c r="J168" s="40" t="s">
        <v>160</v>
      </c>
      <c r="K168" s="40" t="s">
        <v>169</v>
      </c>
      <c r="L168" s="40"/>
      <c r="M168" s="42">
        <v>4</v>
      </c>
      <c r="N168" s="40">
        <v>4</v>
      </c>
      <c r="O168" s="40"/>
      <c r="P168" s="40">
        <v>2</v>
      </c>
      <c r="Q168" s="40">
        <v>2</v>
      </c>
      <c r="R168" s="40"/>
      <c r="S168" s="63">
        <v>35034</v>
      </c>
      <c r="T168" s="64">
        <v>1995</v>
      </c>
      <c r="U168" s="65">
        <v>600.70000000000005</v>
      </c>
      <c r="V168" s="65">
        <v>304.33999999999997</v>
      </c>
      <c r="W168" s="66">
        <v>10333</v>
      </c>
      <c r="X168" s="67" t="s">
        <v>850</v>
      </c>
      <c r="Y168" s="67" t="s">
        <v>851</v>
      </c>
      <c r="Z168" s="68" t="s">
        <v>852</v>
      </c>
      <c r="AA168" s="69" t="s">
        <v>159</v>
      </c>
    </row>
    <row r="169" spans="1:27">
      <c r="A169" s="40">
        <v>705</v>
      </c>
      <c r="B169" s="40" t="s">
        <v>80</v>
      </c>
      <c r="C169" s="40" t="s">
        <v>853</v>
      </c>
      <c r="D169" s="75" t="s">
        <v>64</v>
      </c>
      <c r="E169" s="40" t="s">
        <v>166</v>
      </c>
      <c r="F169" s="40" t="s">
        <v>167</v>
      </c>
      <c r="G169" s="40" t="s">
        <v>158</v>
      </c>
      <c r="H169" s="40" t="s">
        <v>168</v>
      </c>
      <c r="I169" s="40" t="s">
        <v>159</v>
      </c>
      <c r="J169" s="40" t="s">
        <v>160</v>
      </c>
      <c r="K169" s="40" t="s">
        <v>169</v>
      </c>
      <c r="L169" s="40"/>
      <c r="M169" s="42">
        <v>5</v>
      </c>
      <c r="N169" s="40">
        <v>5</v>
      </c>
      <c r="O169" s="40"/>
      <c r="P169" s="40">
        <v>3</v>
      </c>
      <c r="Q169" s="40">
        <v>2</v>
      </c>
      <c r="R169" s="40"/>
      <c r="S169" s="63">
        <v>35034</v>
      </c>
      <c r="T169" s="64">
        <v>1995</v>
      </c>
      <c r="U169" s="65">
        <v>359</v>
      </c>
      <c r="V169" s="65">
        <v>300.63</v>
      </c>
      <c r="W169" s="66">
        <v>10244</v>
      </c>
      <c r="X169" s="67" t="s">
        <v>854</v>
      </c>
      <c r="Y169" s="67" t="s">
        <v>855</v>
      </c>
      <c r="Z169" s="68" t="s">
        <v>856</v>
      </c>
      <c r="AA169" s="69" t="s">
        <v>159</v>
      </c>
    </row>
    <row r="170" spans="1:27">
      <c r="A170" s="40">
        <v>706</v>
      </c>
      <c r="B170" s="40" t="s">
        <v>80</v>
      </c>
      <c r="C170" s="40" t="s">
        <v>857</v>
      </c>
      <c r="D170" s="75" t="s">
        <v>64</v>
      </c>
      <c r="E170" s="40" t="s">
        <v>166</v>
      </c>
      <c r="F170" s="40" t="s">
        <v>167</v>
      </c>
      <c r="G170" s="40" t="s">
        <v>158</v>
      </c>
      <c r="H170" s="40" t="s">
        <v>168</v>
      </c>
      <c r="I170" s="40" t="s">
        <v>159</v>
      </c>
      <c r="J170" s="40" t="s">
        <v>160</v>
      </c>
      <c r="K170" s="40" t="s">
        <v>169</v>
      </c>
      <c r="L170" s="40"/>
      <c r="M170" s="42">
        <v>4</v>
      </c>
      <c r="N170" s="40">
        <v>4</v>
      </c>
      <c r="O170" s="40"/>
      <c r="P170" s="40">
        <v>2</v>
      </c>
      <c r="Q170" s="40">
        <v>2</v>
      </c>
      <c r="R170" s="40">
        <v>1</v>
      </c>
      <c r="S170" s="63">
        <v>39421</v>
      </c>
      <c r="T170" s="64">
        <v>2007</v>
      </c>
      <c r="U170" s="65">
        <v>800.4</v>
      </c>
      <c r="V170" s="65">
        <v>768.36</v>
      </c>
      <c r="W170" s="66">
        <v>10306</v>
      </c>
      <c r="X170" s="67" t="s">
        <v>858</v>
      </c>
      <c r="Y170" s="67" t="s">
        <v>859</v>
      </c>
      <c r="Z170" s="68" t="s">
        <v>860</v>
      </c>
      <c r="AA170" s="69" t="s">
        <v>159</v>
      </c>
    </row>
    <row r="171" spans="1:27">
      <c r="A171" s="40">
        <v>714</v>
      </c>
      <c r="B171" s="40" t="s">
        <v>80</v>
      </c>
      <c r="C171" s="40" t="s">
        <v>70</v>
      </c>
      <c r="D171" s="75" t="s">
        <v>70</v>
      </c>
      <c r="E171" s="40" t="s">
        <v>0</v>
      </c>
      <c r="F171" s="40" t="s">
        <v>157</v>
      </c>
      <c r="G171" s="40" t="s">
        <v>158</v>
      </c>
      <c r="H171" s="40" t="s">
        <v>0</v>
      </c>
      <c r="I171" s="40" t="s">
        <v>159</v>
      </c>
      <c r="J171" s="40" t="s">
        <v>160</v>
      </c>
      <c r="K171" s="40" t="s">
        <v>160</v>
      </c>
      <c r="L171" s="40"/>
      <c r="M171" s="42">
        <v>146</v>
      </c>
      <c r="N171" s="40">
        <v>109</v>
      </c>
      <c r="O171" s="40">
        <v>37</v>
      </c>
      <c r="P171" s="40">
        <v>5</v>
      </c>
      <c r="Q171" s="40">
        <v>3</v>
      </c>
      <c r="R171" s="40">
        <v>1</v>
      </c>
      <c r="S171" s="43">
        <v>35278</v>
      </c>
      <c r="T171" s="44">
        <v>1996</v>
      </c>
      <c r="U171" s="45">
        <v>3315.3</v>
      </c>
      <c r="V171" s="45">
        <v>4998.4399999999996</v>
      </c>
      <c r="W171" s="46">
        <v>10498</v>
      </c>
      <c r="X171" s="47" t="s">
        <v>861</v>
      </c>
      <c r="Y171" s="47" t="s">
        <v>862</v>
      </c>
      <c r="Z171" s="48" t="s">
        <v>863</v>
      </c>
      <c r="AA171" s="49" t="s">
        <v>864</v>
      </c>
    </row>
    <row r="172" spans="1:27" ht="24">
      <c r="A172" s="40">
        <v>715</v>
      </c>
      <c r="B172" s="40" t="s">
        <v>80</v>
      </c>
      <c r="C172" s="40" t="s">
        <v>865</v>
      </c>
      <c r="D172" s="75" t="s">
        <v>70</v>
      </c>
      <c r="E172" s="40" t="s">
        <v>166</v>
      </c>
      <c r="F172" s="40" t="s">
        <v>167</v>
      </c>
      <c r="G172" s="40" t="s">
        <v>158</v>
      </c>
      <c r="H172" s="40" t="s">
        <v>168</v>
      </c>
      <c r="I172" s="40" t="s">
        <v>159</v>
      </c>
      <c r="J172" s="40" t="s">
        <v>160</v>
      </c>
      <c r="K172" s="40" t="s">
        <v>169</v>
      </c>
      <c r="L172" s="40"/>
      <c r="M172" s="42">
        <v>6</v>
      </c>
      <c r="N172" s="40">
        <v>6</v>
      </c>
      <c r="O172" s="40"/>
      <c r="P172" s="40">
        <v>3</v>
      </c>
      <c r="Q172" s="40">
        <v>2</v>
      </c>
      <c r="R172" s="40"/>
      <c r="S172" s="43">
        <v>22573</v>
      </c>
      <c r="T172" s="44">
        <v>1990</v>
      </c>
      <c r="U172" s="45">
        <v>1665.8</v>
      </c>
      <c r="V172" s="45">
        <v>1854</v>
      </c>
      <c r="W172" s="46">
        <v>10462</v>
      </c>
      <c r="X172" s="47" t="s">
        <v>866</v>
      </c>
      <c r="Y172" s="47" t="s">
        <v>867</v>
      </c>
      <c r="Z172" s="48" t="s">
        <v>868</v>
      </c>
      <c r="AA172" s="106" t="s">
        <v>869</v>
      </c>
    </row>
    <row r="173" spans="1:27">
      <c r="A173" s="40">
        <v>716</v>
      </c>
      <c r="B173" s="40" t="s">
        <v>80</v>
      </c>
      <c r="C173" s="40" t="s">
        <v>870</v>
      </c>
      <c r="D173" s="75" t="s">
        <v>70</v>
      </c>
      <c r="E173" s="40" t="s">
        <v>166</v>
      </c>
      <c r="F173" s="40" t="s">
        <v>167</v>
      </c>
      <c r="G173" s="40" t="s">
        <v>158</v>
      </c>
      <c r="H173" s="40" t="s">
        <v>168</v>
      </c>
      <c r="I173" s="40" t="s">
        <v>159</v>
      </c>
      <c r="J173" s="40" t="s">
        <v>160</v>
      </c>
      <c r="K173" s="40" t="s">
        <v>169</v>
      </c>
      <c r="L173" s="40"/>
      <c r="M173" s="42">
        <v>4</v>
      </c>
      <c r="N173" s="40">
        <v>4</v>
      </c>
      <c r="O173" s="40"/>
      <c r="P173" s="40">
        <v>2</v>
      </c>
      <c r="Q173" s="40">
        <v>2</v>
      </c>
      <c r="R173" s="40"/>
      <c r="S173" s="43">
        <v>22605</v>
      </c>
      <c r="T173" s="44">
        <v>1983</v>
      </c>
      <c r="U173" s="45">
        <v>457</v>
      </c>
      <c r="V173" s="45">
        <v>204.9</v>
      </c>
      <c r="W173" s="46">
        <v>10509</v>
      </c>
      <c r="X173" s="47" t="s">
        <v>871</v>
      </c>
      <c r="Y173" s="47" t="s">
        <v>872</v>
      </c>
      <c r="Z173" s="48" t="s">
        <v>873</v>
      </c>
      <c r="AA173" s="49" t="s">
        <v>159</v>
      </c>
    </row>
    <row r="174" spans="1:27">
      <c r="A174" s="40">
        <v>717</v>
      </c>
      <c r="B174" s="40" t="s">
        <v>80</v>
      </c>
      <c r="C174" s="40" t="s">
        <v>874</v>
      </c>
      <c r="D174" s="75" t="s">
        <v>70</v>
      </c>
      <c r="E174" s="40" t="s">
        <v>166</v>
      </c>
      <c r="F174" s="40" t="s">
        <v>167</v>
      </c>
      <c r="G174" s="40" t="s">
        <v>158</v>
      </c>
      <c r="H174" s="40" t="s">
        <v>168</v>
      </c>
      <c r="I174" s="40" t="s">
        <v>159</v>
      </c>
      <c r="J174" s="40" t="s">
        <v>160</v>
      </c>
      <c r="K174" s="40" t="s">
        <v>169</v>
      </c>
      <c r="L174" s="40"/>
      <c r="M174" s="42">
        <v>4</v>
      </c>
      <c r="N174" s="40">
        <v>4</v>
      </c>
      <c r="O174" s="40"/>
      <c r="P174" s="40">
        <v>2</v>
      </c>
      <c r="Q174" s="40">
        <v>2</v>
      </c>
      <c r="R174" s="40"/>
      <c r="S174" s="43">
        <v>4159</v>
      </c>
      <c r="T174" s="44" t="s">
        <v>875</v>
      </c>
      <c r="U174" s="45"/>
      <c r="V174" s="45">
        <v>330.53</v>
      </c>
      <c r="W174" s="46">
        <v>10285</v>
      </c>
      <c r="X174" s="47" t="s">
        <v>876</v>
      </c>
      <c r="Y174" s="47" t="s">
        <v>877</v>
      </c>
      <c r="Z174" s="48" t="s">
        <v>878</v>
      </c>
      <c r="AA174" s="49" t="s">
        <v>159</v>
      </c>
    </row>
    <row r="175" spans="1:27">
      <c r="A175" s="40">
        <v>718</v>
      </c>
      <c r="B175" s="40" t="s">
        <v>80</v>
      </c>
      <c r="C175" s="40" t="s">
        <v>879</v>
      </c>
      <c r="D175" s="75" t="s">
        <v>70</v>
      </c>
      <c r="E175" s="40" t="s">
        <v>166</v>
      </c>
      <c r="F175" s="40" t="s">
        <v>167</v>
      </c>
      <c r="G175" s="40" t="s">
        <v>158</v>
      </c>
      <c r="H175" s="40" t="s">
        <v>168</v>
      </c>
      <c r="I175" s="40" t="s">
        <v>159</v>
      </c>
      <c r="J175" s="40" t="s">
        <v>160</v>
      </c>
      <c r="K175" s="40" t="s">
        <v>169</v>
      </c>
      <c r="L175" s="40"/>
      <c r="M175" s="42">
        <v>4</v>
      </c>
      <c r="N175" s="40">
        <v>4</v>
      </c>
      <c r="O175" s="40"/>
      <c r="P175" s="40">
        <v>2</v>
      </c>
      <c r="Q175" s="40">
        <v>2</v>
      </c>
      <c r="R175" s="40"/>
      <c r="S175" s="43">
        <v>34698</v>
      </c>
      <c r="T175" s="44">
        <v>1994</v>
      </c>
      <c r="U175" s="45">
        <v>392.4</v>
      </c>
      <c r="V175" s="45">
        <v>304.17</v>
      </c>
      <c r="W175" s="46">
        <v>10523</v>
      </c>
      <c r="X175" s="47" t="s">
        <v>880</v>
      </c>
      <c r="Y175" s="47" t="s">
        <v>881</v>
      </c>
      <c r="Z175" s="48" t="s">
        <v>882</v>
      </c>
      <c r="AA175" s="49" t="s">
        <v>159</v>
      </c>
    </row>
    <row r="176" spans="1:27">
      <c r="A176" s="40">
        <v>719</v>
      </c>
      <c r="B176" s="40" t="s">
        <v>80</v>
      </c>
      <c r="C176" s="40" t="s">
        <v>883</v>
      </c>
      <c r="D176" s="75" t="s">
        <v>70</v>
      </c>
      <c r="E176" s="40" t="s">
        <v>166</v>
      </c>
      <c r="F176" s="40" t="s">
        <v>167</v>
      </c>
      <c r="G176" s="40" t="s">
        <v>158</v>
      </c>
      <c r="H176" s="40" t="s">
        <v>168</v>
      </c>
      <c r="I176" s="40" t="s">
        <v>159</v>
      </c>
      <c r="J176" s="40" t="s">
        <v>160</v>
      </c>
      <c r="K176" s="40" t="s">
        <v>169</v>
      </c>
      <c r="L176" s="40"/>
      <c r="M176" s="42">
        <v>4</v>
      </c>
      <c r="N176" s="40">
        <v>4</v>
      </c>
      <c r="O176" s="40"/>
      <c r="P176" s="40">
        <v>2</v>
      </c>
      <c r="Q176" s="40">
        <v>2</v>
      </c>
      <c r="R176" s="40">
        <v>1</v>
      </c>
      <c r="S176" s="43">
        <v>35426</v>
      </c>
      <c r="T176" s="44">
        <v>1997</v>
      </c>
      <c r="U176" s="45">
        <v>645.1</v>
      </c>
      <c r="V176" s="45">
        <v>387.27</v>
      </c>
      <c r="W176" s="46">
        <v>10494</v>
      </c>
      <c r="X176" s="47" t="s">
        <v>884</v>
      </c>
      <c r="Y176" s="47" t="s">
        <v>885</v>
      </c>
      <c r="Z176" s="48" t="s">
        <v>886</v>
      </c>
      <c r="AA176" s="49" t="s">
        <v>887</v>
      </c>
    </row>
    <row r="177" spans="1:27">
      <c r="A177" s="40">
        <v>720</v>
      </c>
      <c r="B177" s="40" t="s">
        <v>80</v>
      </c>
      <c r="C177" s="40" t="s">
        <v>888</v>
      </c>
      <c r="D177" s="75" t="s">
        <v>70</v>
      </c>
      <c r="E177" s="40" t="s">
        <v>166</v>
      </c>
      <c r="F177" s="40" t="s">
        <v>167</v>
      </c>
      <c r="G177" s="40" t="s">
        <v>158</v>
      </c>
      <c r="H177" s="40" t="s">
        <v>168</v>
      </c>
      <c r="I177" s="40" t="s">
        <v>159</v>
      </c>
      <c r="J177" s="40" t="s">
        <v>160</v>
      </c>
      <c r="K177" s="40" t="s">
        <v>169</v>
      </c>
      <c r="L177" s="40"/>
      <c r="M177" s="42">
        <v>4</v>
      </c>
      <c r="N177" s="40">
        <v>4</v>
      </c>
      <c r="O177" s="40"/>
      <c r="P177" s="40">
        <v>2</v>
      </c>
      <c r="Q177" s="40">
        <v>2</v>
      </c>
      <c r="R177" s="40"/>
      <c r="S177" s="43">
        <v>35380</v>
      </c>
      <c r="T177" s="44">
        <v>1997</v>
      </c>
      <c r="U177" s="45">
        <v>390.1</v>
      </c>
      <c r="V177" s="45">
        <v>302.64</v>
      </c>
      <c r="W177" s="46">
        <v>10531</v>
      </c>
      <c r="X177" s="47" t="s">
        <v>889</v>
      </c>
      <c r="Y177" s="47" t="s">
        <v>890</v>
      </c>
      <c r="Z177" s="48" t="s">
        <v>891</v>
      </c>
      <c r="AA177" s="49" t="s">
        <v>159</v>
      </c>
    </row>
    <row r="178" spans="1:27">
      <c r="A178" s="40">
        <v>721</v>
      </c>
      <c r="B178" s="40" t="s">
        <v>80</v>
      </c>
      <c r="C178" s="40" t="s">
        <v>892</v>
      </c>
      <c r="D178" s="75" t="s">
        <v>70</v>
      </c>
      <c r="E178" s="40" t="s">
        <v>166</v>
      </c>
      <c r="F178" s="40" t="s">
        <v>167</v>
      </c>
      <c r="G178" s="40" t="s">
        <v>223</v>
      </c>
      <c r="H178" s="40" t="s">
        <v>168</v>
      </c>
      <c r="I178" s="40" t="s">
        <v>159</v>
      </c>
      <c r="J178" s="40" t="s">
        <v>160</v>
      </c>
      <c r="K178" s="40" t="s">
        <v>169</v>
      </c>
      <c r="L178" s="40"/>
      <c r="M178" s="42">
        <v>0</v>
      </c>
      <c r="N178" s="40"/>
      <c r="O178" s="40"/>
      <c r="P178" s="40"/>
      <c r="Q178" s="40"/>
      <c r="R178" s="40"/>
      <c r="S178" s="43">
        <v>33892</v>
      </c>
      <c r="T178" s="44"/>
      <c r="U178" s="45"/>
      <c r="V178" s="45">
        <v>106.9</v>
      </c>
      <c r="W178" s="46">
        <v>10590</v>
      </c>
      <c r="X178" s="47" t="s">
        <v>893</v>
      </c>
      <c r="Y178" s="47"/>
      <c r="Z178" s="48"/>
      <c r="AA178" s="49" t="s">
        <v>894</v>
      </c>
    </row>
    <row r="179" spans="1:27">
      <c r="A179" s="40">
        <v>722</v>
      </c>
      <c r="B179" s="40" t="s">
        <v>80</v>
      </c>
      <c r="C179" s="40" t="s">
        <v>895</v>
      </c>
      <c r="D179" s="75" t="s">
        <v>70</v>
      </c>
      <c r="E179" s="40" t="s">
        <v>166</v>
      </c>
      <c r="F179" s="40" t="s">
        <v>167</v>
      </c>
      <c r="G179" s="40" t="s">
        <v>158</v>
      </c>
      <c r="H179" s="40" t="s">
        <v>168</v>
      </c>
      <c r="I179" s="40" t="s">
        <v>159</v>
      </c>
      <c r="J179" s="40" t="s">
        <v>160</v>
      </c>
      <c r="K179" s="40" t="s">
        <v>169</v>
      </c>
      <c r="L179" s="40"/>
      <c r="M179" s="42">
        <v>4</v>
      </c>
      <c r="N179" s="40">
        <v>4</v>
      </c>
      <c r="O179" s="40"/>
      <c r="P179" s="40">
        <v>2</v>
      </c>
      <c r="Q179" s="40">
        <v>2</v>
      </c>
      <c r="R179" s="40"/>
      <c r="S179" s="43">
        <v>27585</v>
      </c>
      <c r="T179" s="44">
        <v>1999</v>
      </c>
      <c r="U179" s="45">
        <v>338</v>
      </c>
      <c r="V179" s="45">
        <v>364.65</v>
      </c>
      <c r="W179" s="46">
        <v>10540</v>
      </c>
      <c r="X179" s="47" t="s">
        <v>896</v>
      </c>
      <c r="Y179" s="47" t="s">
        <v>897</v>
      </c>
      <c r="Z179" s="48" t="s">
        <v>898</v>
      </c>
      <c r="AA179" s="49" t="s">
        <v>159</v>
      </c>
    </row>
    <row r="180" spans="1:27">
      <c r="A180" s="40">
        <v>723</v>
      </c>
      <c r="B180" s="40" t="s">
        <v>80</v>
      </c>
      <c r="C180" s="40" t="s">
        <v>899</v>
      </c>
      <c r="D180" s="75" t="s">
        <v>70</v>
      </c>
      <c r="E180" s="40" t="s">
        <v>166</v>
      </c>
      <c r="F180" s="40" t="s">
        <v>167</v>
      </c>
      <c r="G180" s="40" t="s">
        <v>158</v>
      </c>
      <c r="H180" s="40" t="s">
        <v>168</v>
      </c>
      <c r="I180" s="40" t="s">
        <v>159</v>
      </c>
      <c r="J180" s="40" t="s">
        <v>160</v>
      </c>
      <c r="K180" s="40" t="s">
        <v>169</v>
      </c>
      <c r="L180" s="40"/>
      <c r="M180" s="42">
        <v>4</v>
      </c>
      <c r="N180" s="40">
        <v>4</v>
      </c>
      <c r="O180" s="40"/>
      <c r="P180" s="40">
        <v>2</v>
      </c>
      <c r="Q180" s="40">
        <v>2</v>
      </c>
      <c r="R180" s="40">
        <v>1</v>
      </c>
      <c r="S180" s="43">
        <v>28049</v>
      </c>
      <c r="T180" s="44">
        <v>1995</v>
      </c>
      <c r="U180" s="45">
        <v>390</v>
      </c>
      <c r="V180" s="45">
        <v>290.63</v>
      </c>
      <c r="W180" s="46">
        <v>10274</v>
      </c>
      <c r="X180" s="47" t="s">
        <v>900</v>
      </c>
      <c r="Y180" s="47" t="s">
        <v>901</v>
      </c>
      <c r="Z180" s="48" t="s">
        <v>902</v>
      </c>
      <c r="AA180" s="49" t="s">
        <v>159</v>
      </c>
    </row>
    <row r="181" spans="1:27">
      <c r="A181" s="40">
        <v>729</v>
      </c>
      <c r="B181" s="40" t="s">
        <v>80</v>
      </c>
      <c r="C181" s="40" t="s">
        <v>76</v>
      </c>
      <c r="D181" s="75" t="s">
        <v>76</v>
      </c>
      <c r="E181" s="40" t="s">
        <v>0</v>
      </c>
      <c r="F181" s="40" t="s">
        <v>157</v>
      </c>
      <c r="G181" s="40" t="s">
        <v>158</v>
      </c>
      <c r="H181" s="40" t="s">
        <v>0</v>
      </c>
      <c r="I181" s="40" t="s">
        <v>159</v>
      </c>
      <c r="J181" s="40" t="s">
        <v>160</v>
      </c>
      <c r="K181" s="40" t="s">
        <v>160</v>
      </c>
      <c r="L181" s="40"/>
      <c r="M181" s="42">
        <v>126</v>
      </c>
      <c r="N181" s="40">
        <v>87</v>
      </c>
      <c r="O181" s="40">
        <v>39</v>
      </c>
      <c r="P181" s="40">
        <v>3</v>
      </c>
      <c r="Q181" s="40">
        <v>2</v>
      </c>
      <c r="R181" s="40"/>
      <c r="S181" s="63">
        <v>39671</v>
      </c>
      <c r="T181" s="64">
        <v>2008</v>
      </c>
      <c r="U181" s="45">
        <v>2888.1</v>
      </c>
      <c r="V181" s="45">
        <v>11166.82</v>
      </c>
      <c r="W181" s="46">
        <v>12218</v>
      </c>
      <c r="X181" s="47" t="s">
        <v>903</v>
      </c>
      <c r="Y181" s="47" t="s">
        <v>904</v>
      </c>
      <c r="Z181" s="48" t="s">
        <v>905</v>
      </c>
      <c r="AA181" s="49" t="s">
        <v>159</v>
      </c>
    </row>
    <row r="182" spans="1:27">
      <c r="A182" s="40">
        <v>730</v>
      </c>
      <c r="B182" s="40" t="s">
        <v>80</v>
      </c>
      <c r="C182" s="40" t="s">
        <v>906</v>
      </c>
      <c r="D182" s="75" t="s">
        <v>76</v>
      </c>
      <c r="E182" s="40" t="s">
        <v>166</v>
      </c>
      <c r="F182" s="40" t="s">
        <v>167</v>
      </c>
      <c r="G182" s="40" t="s">
        <v>158</v>
      </c>
      <c r="H182" s="40" t="s">
        <v>168</v>
      </c>
      <c r="I182" s="40" t="s">
        <v>159</v>
      </c>
      <c r="J182" s="40" t="s">
        <v>160</v>
      </c>
      <c r="K182" s="40" t="s">
        <v>169</v>
      </c>
      <c r="L182" s="40"/>
      <c r="M182" s="42">
        <v>5</v>
      </c>
      <c r="N182" s="40">
        <v>5</v>
      </c>
      <c r="O182" s="40"/>
      <c r="P182" s="40">
        <v>2</v>
      </c>
      <c r="Q182" s="40">
        <v>2</v>
      </c>
      <c r="R182" s="40"/>
      <c r="S182" s="63">
        <v>7621</v>
      </c>
      <c r="T182" s="64">
        <v>2004</v>
      </c>
      <c r="U182" s="45">
        <v>446</v>
      </c>
      <c r="V182" s="45">
        <v>416.45</v>
      </c>
      <c r="W182" s="46">
        <v>12234</v>
      </c>
      <c r="X182" s="47" t="s">
        <v>907</v>
      </c>
      <c r="Y182" s="47" t="s">
        <v>908</v>
      </c>
      <c r="Z182" s="48" t="s">
        <v>909</v>
      </c>
      <c r="AA182" s="49" t="s">
        <v>159</v>
      </c>
    </row>
    <row r="183" spans="1:27">
      <c r="A183" s="40">
        <v>731</v>
      </c>
      <c r="B183" s="40" t="s">
        <v>80</v>
      </c>
      <c r="C183" s="40" t="s">
        <v>910</v>
      </c>
      <c r="D183" s="75" t="s">
        <v>76</v>
      </c>
      <c r="E183" s="40" t="s">
        <v>166</v>
      </c>
      <c r="F183" s="40" t="s">
        <v>167</v>
      </c>
      <c r="G183" s="40" t="s">
        <v>158</v>
      </c>
      <c r="H183" s="40" t="s">
        <v>168</v>
      </c>
      <c r="I183" s="40" t="s">
        <v>159</v>
      </c>
      <c r="J183" s="40" t="s">
        <v>160</v>
      </c>
      <c r="K183" s="40" t="s">
        <v>169</v>
      </c>
      <c r="L183" s="40"/>
      <c r="M183" s="42">
        <v>5</v>
      </c>
      <c r="N183" s="40">
        <v>5</v>
      </c>
      <c r="O183" s="40"/>
      <c r="P183" s="40">
        <v>3</v>
      </c>
      <c r="Q183" s="40">
        <v>2</v>
      </c>
      <c r="R183" s="40"/>
      <c r="S183" s="63">
        <v>13240</v>
      </c>
      <c r="T183" s="64">
        <v>2002</v>
      </c>
      <c r="U183" s="45">
        <v>493</v>
      </c>
      <c r="V183" s="45">
        <v>637.07000000000005</v>
      </c>
      <c r="W183" s="46">
        <v>12179</v>
      </c>
      <c r="X183" s="47" t="s">
        <v>911</v>
      </c>
      <c r="Y183" s="47" t="s">
        <v>912</v>
      </c>
      <c r="Z183" s="48" t="s">
        <v>913</v>
      </c>
      <c r="AA183" s="49" t="s">
        <v>159</v>
      </c>
    </row>
    <row r="184" spans="1:27">
      <c r="A184" s="40">
        <v>732</v>
      </c>
      <c r="B184" s="40" t="s">
        <v>80</v>
      </c>
      <c r="C184" s="40" t="s">
        <v>914</v>
      </c>
      <c r="D184" s="75" t="s">
        <v>76</v>
      </c>
      <c r="E184" s="40" t="s">
        <v>166</v>
      </c>
      <c r="F184" s="40" t="s">
        <v>209</v>
      </c>
      <c r="G184" s="40" t="s">
        <v>158</v>
      </c>
      <c r="H184" s="40" t="s">
        <v>191</v>
      </c>
      <c r="I184" s="40" t="s">
        <v>159</v>
      </c>
      <c r="J184" s="40" t="s">
        <v>160</v>
      </c>
      <c r="K184" s="40" t="s">
        <v>160</v>
      </c>
      <c r="L184" s="40"/>
      <c r="M184" s="42">
        <v>41</v>
      </c>
      <c r="N184" s="40">
        <v>34</v>
      </c>
      <c r="O184" s="40">
        <v>7</v>
      </c>
      <c r="P184" s="40">
        <v>3</v>
      </c>
      <c r="Q184" s="40">
        <v>2</v>
      </c>
      <c r="R184" s="40"/>
      <c r="S184" s="63">
        <v>12494</v>
      </c>
      <c r="T184" s="64">
        <v>2010</v>
      </c>
      <c r="U184" s="45">
        <v>2826.8</v>
      </c>
      <c r="V184" s="45">
        <v>1506.38</v>
      </c>
      <c r="W184" s="46">
        <v>12066</v>
      </c>
      <c r="X184" s="47" t="s">
        <v>915</v>
      </c>
      <c r="Y184" s="47" t="s">
        <v>916</v>
      </c>
      <c r="Z184" s="48" t="s">
        <v>917</v>
      </c>
      <c r="AA184" s="49" t="s">
        <v>159</v>
      </c>
    </row>
    <row r="185" spans="1:27">
      <c r="A185" s="40">
        <v>733</v>
      </c>
      <c r="B185" s="40" t="s">
        <v>80</v>
      </c>
      <c r="C185" s="40" t="s">
        <v>918</v>
      </c>
      <c r="D185" s="75" t="s">
        <v>76</v>
      </c>
      <c r="E185" s="40" t="s">
        <v>166</v>
      </c>
      <c r="F185" s="40" t="s">
        <v>167</v>
      </c>
      <c r="G185" s="40" t="s">
        <v>158</v>
      </c>
      <c r="H185" s="40" t="s">
        <v>168</v>
      </c>
      <c r="I185" s="40" t="s">
        <v>159</v>
      </c>
      <c r="J185" s="40" t="s">
        <v>160</v>
      </c>
      <c r="K185" s="40" t="s">
        <v>169</v>
      </c>
      <c r="L185" s="40"/>
      <c r="M185" s="42">
        <v>4</v>
      </c>
      <c r="N185" s="40">
        <v>4</v>
      </c>
      <c r="O185" s="40"/>
      <c r="P185" s="40">
        <v>2</v>
      </c>
      <c r="Q185" s="40">
        <v>2</v>
      </c>
      <c r="R185" s="40"/>
      <c r="S185" s="63">
        <v>27515</v>
      </c>
      <c r="T185" s="64">
        <v>1993</v>
      </c>
      <c r="U185" s="45">
        <v>714</v>
      </c>
      <c r="V185" s="45">
        <v>267.39</v>
      </c>
      <c r="W185" s="46">
        <v>12019</v>
      </c>
      <c r="X185" s="47" t="s">
        <v>919</v>
      </c>
      <c r="Y185" s="47" t="s">
        <v>920</v>
      </c>
      <c r="Z185" s="48" t="s">
        <v>921</v>
      </c>
      <c r="AA185" s="49" t="s">
        <v>159</v>
      </c>
    </row>
    <row r="186" spans="1:27">
      <c r="A186" s="40">
        <v>734</v>
      </c>
      <c r="B186" s="40" t="s">
        <v>80</v>
      </c>
      <c r="C186" s="40" t="s">
        <v>922</v>
      </c>
      <c r="D186" s="75" t="s">
        <v>76</v>
      </c>
      <c r="E186" s="40" t="s">
        <v>166</v>
      </c>
      <c r="F186" s="40" t="s">
        <v>167</v>
      </c>
      <c r="G186" s="40" t="s">
        <v>158</v>
      </c>
      <c r="H186" s="40" t="s">
        <v>168</v>
      </c>
      <c r="I186" s="40" t="s">
        <v>159</v>
      </c>
      <c r="J186" s="40" t="s">
        <v>160</v>
      </c>
      <c r="K186" s="40" t="s">
        <v>169</v>
      </c>
      <c r="L186" s="40"/>
      <c r="M186" s="42">
        <v>3</v>
      </c>
      <c r="N186" s="40">
        <v>3</v>
      </c>
      <c r="O186" s="40"/>
      <c r="P186" s="40">
        <v>1</v>
      </c>
      <c r="Q186" s="40">
        <v>1</v>
      </c>
      <c r="R186" s="40"/>
      <c r="S186" s="63">
        <v>31705</v>
      </c>
      <c r="T186" s="64">
        <v>1991</v>
      </c>
      <c r="U186" s="45">
        <v>661</v>
      </c>
      <c r="V186" s="45">
        <v>179.41</v>
      </c>
      <c r="W186" s="46">
        <v>12280</v>
      </c>
      <c r="X186" s="47" t="s">
        <v>923</v>
      </c>
      <c r="Y186" s="107" t="s">
        <v>924</v>
      </c>
      <c r="Z186" s="48" t="s">
        <v>925</v>
      </c>
      <c r="AA186" s="49" t="s">
        <v>159</v>
      </c>
    </row>
    <row r="187" spans="1:27">
      <c r="A187" s="40">
        <v>735</v>
      </c>
      <c r="B187" s="40" t="s">
        <v>80</v>
      </c>
      <c r="C187" s="40" t="s">
        <v>926</v>
      </c>
      <c r="D187" s="75" t="s">
        <v>76</v>
      </c>
      <c r="E187" s="40" t="s">
        <v>166</v>
      </c>
      <c r="F187" s="40" t="s">
        <v>81</v>
      </c>
      <c r="G187" s="40" t="s">
        <v>81</v>
      </c>
      <c r="H187" s="40" t="s">
        <v>168</v>
      </c>
      <c r="I187" s="40" t="s">
        <v>159</v>
      </c>
      <c r="J187" s="40" t="s">
        <v>160</v>
      </c>
      <c r="K187" s="40" t="s">
        <v>169</v>
      </c>
      <c r="L187" s="40"/>
      <c r="M187" s="42">
        <v>10</v>
      </c>
      <c r="N187" s="40">
        <v>10</v>
      </c>
      <c r="O187" s="40"/>
      <c r="P187" s="40">
        <v>2</v>
      </c>
      <c r="Q187" s="40">
        <v>2</v>
      </c>
      <c r="R187" s="40"/>
      <c r="S187" s="63">
        <v>23396</v>
      </c>
      <c r="T187" s="64"/>
      <c r="U187" s="45">
        <v>426</v>
      </c>
      <c r="V187" s="45">
        <v>212.28</v>
      </c>
      <c r="W187" s="46">
        <v>12205</v>
      </c>
      <c r="X187" s="47" t="s">
        <v>927</v>
      </c>
      <c r="Y187" s="107" t="s">
        <v>928</v>
      </c>
      <c r="Z187" s="48" t="s">
        <v>929</v>
      </c>
      <c r="AA187" s="49" t="s">
        <v>159</v>
      </c>
    </row>
    <row r="188" spans="1:27">
      <c r="A188" s="40">
        <v>736</v>
      </c>
      <c r="B188" s="40" t="s">
        <v>80</v>
      </c>
      <c r="C188" s="40" t="s">
        <v>930</v>
      </c>
      <c r="D188" s="75" t="s">
        <v>76</v>
      </c>
      <c r="E188" s="40" t="s">
        <v>166</v>
      </c>
      <c r="F188" s="40" t="s">
        <v>81</v>
      </c>
      <c r="G188" s="40" t="s">
        <v>81</v>
      </c>
      <c r="H188" s="40" t="s">
        <v>168</v>
      </c>
      <c r="I188" s="40" t="s">
        <v>159</v>
      </c>
      <c r="J188" s="40" t="s">
        <v>160</v>
      </c>
      <c r="K188" s="40" t="s">
        <v>169</v>
      </c>
      <c r="L188" s="40"/>
      <c r="M188" s="42">
        <v>9</v>
      </c>
      <c r="N188" s="40">
        <v>9</v>
      </c>
      <c r="O188" s="40"/>
      <c r="P188" s="40">
        <v>2</v>
      </c>
      <c r="Q188" s="40">
        <v>2</v>
      </c>
      <c r="R188" s="40"/>
      <c r="S188" s="63">
        <v>24086</v>
      </c>
      <c r="T188" s="64"/>
      <c r="U188" s="45">
        <v>419</v>
      </c>
      <c r="V188" s="45">
        <v>186</v>
      </c>
      <c r="W188" s="46">
        <v>12138</v>
      </c>
      <c r="X188" s="47" t="s">
        <v>931</v>
      </c>
      <c r="Y188" s="47" t="s">
        <v>932</v>
      </c>
      <c r="Z188" s="48" t="s">
        <v>933</v>
      </c>
      <c r="AA188" s="49" t="s">
        <v>159</v>
      </c>
    </row>
    <row r="189" spans="1:27">
      <c r="A189" s="40">
        <v>737</v>
      </c>
      <c r="B189" s="40" t="s">
        <v>80</v>
      </c>
      <c r="C189" s="40" t="s">
        <v>934</v>
      </c>
      <c r="D189" s="75" t="s">
        <v>76</v>
      </c>
      <c r="E189" s="40" t="s">
        <v>166</v>
      </c>
      <c r="F189" s="40" t="s">
        <v>81</v>
      </c>
      <c r="G189" s="40" t="s">
        <v>81</v>
      </c>
      <c r="H189" s="40" t="s">
        <v>168</v>
      </c>
      <c r="I189" s="40" t="s">
        <v>159</v>
      </c>
      <c r="J189" s="40" t="s">
        <v>160</v>
      </c>
      <c r="K189" s="40" t="s">
        <v>169</v>
      </c>
      <c r="L189" s="40"/>
      <c r="M189" s="42">
        <v>5</v>
      </c>
      <c r="N189" s="40">
        <v>5</v>
      </c>
      <c r="O189" s="40">
        <v>0</v>
      </c>
      <c r="P189" s="40">
        <v>1</v>
      </c>
      <c r="Q189" s="40">
        <v>2</v>
      </c>
      <c r="R189" s="40"/>
      <c r="S189" s="63">
        <v>23670</v>
      </c>
      <c r="T189" s="64"/>
      <c r="U189" s="45">
        <v>343</v>
      </c>
      <c r="V189" s="108">
        <v>225.3</v>
      </c>
      <c r="W189" s="46">
        <v>12031</v>
      </c>
      <c r="X189" s="47" t="s">
        <v>935</v>
      </c>
      <c r="Y189" s="47" t="s">
        <v>936</v>
      </c>
      <c r="Z189" s="48" t="s">
        <v>937</v>
      </c>
      <c r="AA189" s="49" t="s">
        <v>159</v>
      </c>
    </row>
    <row r="190" spans="1:27">
      <c r="A190" s="40">
        <v>738</v>
      </c>
      <c r="B190" s="40" t="s">
        <v>80</v>
      </c>
      <c r="C190" s="40" t="s">
        <v>938</v>
      </c>
      <c r="D190" s="75" t="s">
        <v>76</v>
      </c>
      <c r="E190" s="40" t="s">
        <v>166</v>
      </c>
      <c r="F190" s="40" t="s">
        <v>81</v>
      </c>
      <c r="G190" s="40" t="s">
        <v>81</v>
      </c>
      <c r="H190" s="40" t="s">
        <v>168</v>
      </c>
      <c r="I190" s="40" t="s">
        <v>159</v>
      </c>
      <c r="J190" s="40" t="s">
        <v>160</v>
      </c>
      <c r="K190" s="40" t="s">
        <v>169</v>
      </c>
      <c r="L190" s="40"/>
      <c r="M190" s="42">
        <v>4</v>
      </c>
      <c r="N190" s="40">
        <v>4</v>
      </c>
      <c r="O190" s="40"/>
      <c r="P190" s="40">
        <v>1</v>
      </c>
      <c r="Q190" s="40">
        <v>2</v>
      </c>
      <c r="R190" s="40"/>
      <c r="S190" s="63">
        <v>22858</v>
      </c>
      <c r="T190" s="64"/>
      <c r="U190" s="45">
        <v>182</v>
      </c>
      <c r="V190" s="45">
        <v>336.3</v>
      </c>
      <c r="W190" s="46">
        <v>12126</v>
      </c>
      <c r="X190" s="47" t="s">
        <v>939</v>
      </c>
      <c r="Y190" s="47" t="s">
        <v>940</v>
      </c>
      <c r="Z190" s="48" t="s">
        <v>941</v>
      </c>
      <c r="AA190" s="49" t="s">
        <v>159</v>
      </c>
    </row>
    <row r="191" spans="1:27">
      <c r="A191" s="40">
        <v>746</v>
      </c>
      <c r="B191" s="40" t="s">
        <v>80</v>
      </c>
      <c r="C191" s="40" t="s">
        <v>42</v>
      </c>
      <c r="D191" s="75" t="s">
        <v>42</v>
      </c>
      <c r="E191" s="40" t="s">
        <v>0</v>
      </c>
      <c r="F191" s="50" t="s">
        <v>157</v>
      </c>
      <c r="G191" s="50" t="s">
        <v>158</v>
      </c>
      <c r="H191" s="50" t="s">
        <v>0</v>
      </c>
      <c r="I191" s="50" t="s">
        <v>159</v>
      </c>
      <c r="J191" s="50" t="s">
        <v>160</v>
      </c>
      <c r="K191" s="50" t="s">
        <v>160</v>
      </c>
      <c r="L191" s="50"/>
      <c r="M191" s="42">
        <v>102</v>
      </c>
      <c r="N191" s="50">
        <v>73</v>
      </c>
      <c r="O191" s="50">
        <v>29</v>
      </c>
      <c r="P191" s="50">
        <v>5</v>
      </c>
      <c r="Q191" s="50">
        <v>4</v>
      </c>
      <c r="R191" s="50"/>
      <c r="S191" s="52">
        <v>22890</v>
      </c>
      <c r="T191" s="53">
        <v>1996</v>
      </c>
      <c r="U191" s="70">
        <v>3311.1</v>
      </c>
      <c r="V191" s="70">
        <v>4998.6899999999996</v>
      </c>
      <c r="W191" s="71">
        <v>11922</v>
      </c>
      <c r="X191" s="72" t="s">
        <v>942</v>
      </c>
      <c r="Y191" s="72" t="s">
        <v>943</v>
      </c>
      <c r="Z191" s="73" t="s">
        <v>944</v>
      </c>
      <c r="AA191" s="74" t="s">
        <v>159</v>
      </c>
    </row>
    <row r="192" spans="1:27">
      <c r="A192" s="40">
        <v>747</v>
      </c>
      <c r="B192" s="40" t="s">
        <v>80</v>
      </c>
      <c r="C192" s="40" t="s">
        <v>945</v>
      </c>
      <c r="D192" s="75" t="s">
        <v>42</v>
      </c>
      <c r="E192" s="40" t="s">
        <v>166</v>
      </c>
      <c r="F192" s="50" t="s">
        <v>167</v>
      </c>
      <c r="G192" s="50" t="s">
        <v>158</v>
      </c>
      <c r="H192" s="50" t="s">
        <v>168</v>
      </c>
      <c r="I192" s="50" t="s">
        <v>159</v>
      </c>
      <c r="J192" s="50" t="s">
        <v>160</v>
      </c>
      <c r="K192" s="50" t="s">
        <v>169</v>
      </c>
      <c r="L192" s="50"/>
      <c r="M192" s="42">
        <v>5</v>
      </c>
      <c r="N192" s="50">
        <v>5</v>
      </c>
      <c r="O192" s="50"/>
      <c r="P192" s="50">
        <v>2</v>
      </c>
      <c r="Q192" s="50">
        <v>3</v>
      </c>
      <c r="R192" s="50"/>
      <c r="S192" s="52">
        <v>35345</v>
      </c>
      <c r="T192" s="53">
        <v>1974</v>
      </c>
      <c r="U192" s="70">
        <v>638</v>
      </c>
      <c r="V192" s="70">
        <v>524.1</v>
      </c>
      <c r="W192" s="71">
        <v>11926</v>
      </c>
      <c r="X192" s="72" t="s">
        <v>946</v>
      </c>
      <c r="Y192" s="72" t="s">
        <v>947</v>
      </c>
      <c r="Z192" s="73" t="s">
        <v>948</v>
      </c>
      <c r="AA192" s="74" t="s">
        <v>949</v>
      </c>
    </row>
    <row r="193" spans="1:27">
      <c r="A193" s="40">
        <v>748</v>
      </c>
      <c r="B193" s="40" t="s">
        <v>80</v>
      </c>
      <c r="C193" s="40" t="s">
        <v>950</v>
      </c>
      <c r="D193" s="75" t="s">
        <v>42</v>
      </c>
      <c r="E193" s="40" t="s">
        <v>166</v>
      </c>
      <c r="F193" s="50" t="s">
        <v>167</v>
      </c>
      <c r="G193" s="50" t="s">
        <v>158</v>
      </c>
      <c r="H193" s="50" t="s">
        <v>168</v>
      </c>
      <c r="I193" s="50" t="s">
        <v>159</v>
      </c>
      <c r="J193" s="50" t="s">
        <v>160</v>
      </c>
      <c r="K193" s="50" t="s">
        <v>169</v>
      </c>
      <c r="L193" s="50"/>
      <c r="M193" s="42">
        <v>5</v>
      </c>
      <c r="N193" s="50">
        <v>5</v>
      </c>
      <c r="O193" s="50"/>
      <c r="P193" s="50">
        <v>3</v>
      </c>
      <c r="Q193" s="50">
        <v>2</v>
      </c>
      <c r="R193" s="50"/>
      <c r="S193" s="52">
        <v>33602</v>
      </c>
      <c r="T193" s="53">
        <v>1991</v>
      </c>
      <c r="U193" s="70">
        <v>812.1</v>
      </c>
      <c r="V193" s="70">
        <v>254.86</v>
      </c>
      <c r="W193" s="71">
        <v>11934</v>
      </c>
      <c r="X193" s="72" t="s">
        <v>951</v>
      </c>
      <c r="Y193" s="72" t="s">
        <v>952</v>
      </c>
      <c r="Z193" s="73" t="s">
        <v>953</v>
      </c>
      <c r="AA193" s="74" t="s">
        <v>159</v>
      </c>
    </row>
    <row r="194" spans="1:27">
      <c r="A194" s="40">
        <v>749</v>
      </c>
      <c r="B194" s="40" t="s">
        <v>80</v>
      </c>
      <c r="C194" s="40" t="s">
        <v>954</v>
      </c>
      <c r="D194" s="75" t="s">
        <v>42</v>
      </c>
      <c r="E194" s="40" t="s">
        <v>166</v>
      </c>
      <c r="F194" s="50" t="s">
        <v>167</v>
      </c>
      <c r="G194" s="50" t="s">
        <v>158</v>
      </c>
      <c r="H194" s="50" t="s">
        <v>168</v>
      </c>
      <c r="I194" s="50" t="s">
        <v>159</v>
      </c>
      <c r="J194" s="50" t="s">
        <v>160</v>
      </c>
      <c r="K194" s="50" t="s">
        <v>169</v>
      </c>
      <c r="L194" s="50"/>
      <c r="M194" s="42">
        <v>5</v>
      </c>
      <c r="N194" s="50">
        <v>5</v>
      </c>
      <c r="O194" s="50"/>
      <c r="P194" s="50">
        <v>3</v>
      </c>
      <c r="Q194" s="50">
        <v>3</v>
      </c>
      <c r="R194" s="50"/>
      <c r="S194" s="52">
        <v>35004</v>
      </c>
      <c r="T194" s="53">
        <v>1995</v>
      </c>
      <c r="U194" s="70">
        <v>370</v>
      </c>
      <c r="V194" s="70">
        <v>293.79000000000002</v>
      </c>
      <c r="W194" s="71">
        <v>11940</v>
      </c>
      <c r="X194" s="72" t="s">
        <v>955</v>
      </c>
      <c r="Y194" s="72" t="s">
        <v>956</v>
      </c>
      <c r="Z194" s="73" t="s">
        <v>957</v>
      </c>
      <c r="AA194" s="74" t="s">
        <v>159</v>
      </c>
    </row>
    <row r="195" spans="1:27">
      <c r="A195" s="40">
        <v>750</v>
      </c>
      <c r="B195" s="40" t="s">
        <v>80</v>
      </c>
      <c r="C195" s="40" t="s">
        <v>958</v>
      </c>
      <c r="D195" s="75" t="s">
        <v>42</v>
      </c>
      <c r="E195" s="40" t="s">
        <v>166</v>
      </c>
      <c r="F195" s="50" t="s">
        <v>167</v>
      </c>
      <c r="G195" s="50" t="s">
        <v>158</v>
      </c>
      <c r="H195" s="50" t="s">
        <v>168</v>
      </c>
      <c r="I195" s="50" t="s">
        <v>159</v>
      </c>
      <c r="J195" s="50" t="s">
        <v>160</v>
      </c>
      <c r="K195" s="50" t="s">
        <v>169</v>
      </c>
      <c r="L195" s="50"/>
      <c r="M195" s="42">
        <v>3</v>
      </c>
      <c r="N195" s="50">
        <v>3</v>
      </c>
      <c r="O195" s="50"/>
      <c r="P195" s="50">
        <v>1</v>
      </c>
      <c r="Q195" s="50">
        <v>1</v>
      </c>
      <c r="R195" s="50"/>
      <c r="S195" s="52">
        <v>28048</v>
      </c>
      <c r="T195" s="53">
        <v>1976</v>
      </c>
      <c r="U195" s="70">
        <v>721</v>
      </c>
      <c r="V195" s="70">
        <v>158.94999999999999</v>
      </c>
      <c r="W195" s="71">
        <v>11903</v>
      </c>
      <c r="X195" s="72" t="s">
        <v>959</v>
      </c>
      <c r="Y195" s="72" t="s">
        <v>960</v>
      </c>
      <c r="Z195" s="73" t="s">
        <v>961</v>
      </c>
      <c r="AA195" s="74" t="s">
        <v>159</v>
      </c>
    </row>
    <row r="196" spans="1:27">
      <c r="A196" s="40">
        <v>752</v>
      </c>
      <c r="B196" s="40" t="s">
        <v>80</v>
      </c>
      <c r="C196" s="40" t="s">
        <v>40</v>
      </c>
      <c r="D196" s="75" t="s">
        <v>40</v>
      </c>
      <c r="E196" s="40" t="s">
        <v>0</v>
      </c>
      <c r="F196" s="40" t="s">
        <v>157</v>
      </c>
      <c r="G196" s="40" t="s">
        <v>158</v>
      </c>
      <c r="H196" s="40" t="s">
        <v>0</v>
      </c>
      <c r="I196" s="40" t="s">
        <v>159</v>
      </c>
      <c r="J196" s="40" t="s">
        <v>160</v>
      </c>
      <c r="K196" s="40" t="s">
        <v>160</v>
      </c>
      <c r="L196" s="40"/>
      <c r="M196" s="42">
        <v>119</v>
      </c>
      <c r="N196" s="42">
        <v>82</v>
      </c>
      <c r="O196" s="42">
        <v>37</v>
      </c>
      <c r="P196" s="42">
        <v>4</v>
      </c>
      <c r="Q196" s="42">
        <v>4</v>
      </c>
      <c r="R196" s="42">
        <v>1</v>
      </c>
      <c r="S196" s="63">
        <v>22827</v>
      </c>
      <c r="T196" s="64">
        <v>2000</v>
      </c>
      <c r="U196" s="65">
        <v>5007</v>
      </c>
      <c r="V196" s="65">
        <v>4466.68</v>
      </c>
      <c r="W196" s="66">
        <v>15079</v>
      </c>
      <c r="X196" s="67" t="s">
        <v>962</v>
      </c>
      <c r="Y196" s="67" t="s">
        <v>963</v>
      </c>
      <c r="Z196" s="68" t="s">
        <v>964</v>
      </c>
      <c r="AA196" s="69" t="s">
        <v>159</v>
      </c>
    </row>
    <row r="197" spans="1:27">
      <c r="A197" s="40">
        <v>753</v>
      </c>
      <c r="B197" s="40" t="s">
        <v>80</v>
      </c>
      <c r="C197" s="40" t="s">
        <v>965</v>
      </c>
      <c r="D197" s="75" t="s">
        <v>40</v>
      </c>
      <c r="E197" s="40" t="s">
        <v>166</v>
      </c>
      <c r="F197" s="40" t="s">
        <v>167</v>
      </c>
      <c r="G197" s="40" t="s">
        <v>158</v>
      </c>
      <c r="H197" s="40" t="s">
        <v>168</v>
      </c>
      <c r="I197" s="40" t="s">
        <v>159</v>
      </c>
      <c r="J197" s="40" t="s">
        <v>160</v>
      </c>
      <c r="K197" s="40" t="s">
        <v>169</v>
      </c>
      <c r="L197" s="40"/>
      <c r="M197" s="42">
        <v>4</v>
      </c>
      <c r="N197" s="42">
        <v>4</v>
      </c>
      <c r="O197" s="42"/>
      <c r="P197" s="42">
        <v>1</v>
      </c>
      <c r="Q197" s="42">
        <v>3</v>
      </c>
      <c r="R197" s="42">
        <v>1</v>
      </c>
      <c r="S197" s="63">
        <v>33056</v>
      </c>
      <c r="T197" s="64">
        <v>1993</v>
      </c>
      <c r="U197" s="65">
        <v>654.70000000000005</v>
      </c>
      <c r="V197" s="65">
        <v>309.14999999999998</v>
      </c>
      <c r="W197" s="66">
        <v>15070</v>
      </c>
      <c r="X197" s="67" t="s">
        <v>966</v>
      </c>
      <c r="Y197" s="67" t="s">
        <v>967</v>
      </c>
      <c r="Z197" s="68" t="s">
        <v>968</v>
      </c>
      <c r="AA197" s="69" t="s">
        <v>159</v>
      </c>
    </row>
    <row r="198" spans="1:27">
      <c r="A198" s="40">
        <v>754</v>
      </c>
      <c r="B198" s="40" t="s">
        <v>80</v>
      </c>
      <c r="C198" s="40" t="s">
        <v>969</v>
      </c>
      <c r="D198" s="75" t="s">
        <v>40</v>
      </c>
      <c r="E198" s="40" t="s">
        <v>166</v>
      </c>
      <c r="F198" s="40" t="s">
        <v>167</v>
      </c>
      <c r="G198" s="40" t="s">
        <v>158</v>
      </c>
      <c r="H198" s="40" t="s">
        <v>168</v>
      </c>
      <c r="I198" s="40" t="s">
        <v>159</v>
      </c>
      <c r="J198" s="40" t="s">
        <v>160</v>
      </c>
      <c r="K198" s="40" t="s">
        <v>169</v>
      </c>
      <c r="L198" s="40"/>
      <c r="M198" s="42">
        <v>5</v>
      </c>
      <c r="N198" s="42">
        <v>5</v>
      </c>
      <c r="O198" s="42"/>
      <c r="P198" s="42">
        <v>3</v>
      </c>
      <c r="Q198" s="42">
        <v>3</v>
      </c>
      <c r="R198" s="42">
        <v>1</v>
      </c>
      <c r="S198" s="63">
        <v>35034</v>
      </c>
      <c r="T198" s="64">
        <v>1995</v>
      </c>
      <c r="U198" s="65">
        <v>736.8</v>
      </c>
      <c r="V198" s="65">
        <v>271.29000000000002</v>
      </c>
      <c r="W198" s="66">
        <v>15052</v>
      </c>
      <c r="X198" s="67" t="s">
        <v>970</v>
      </c>
      <c r="Y198" s="67" t="s">
        <v>971</v>
      </c>
      <c r="Z198" s="68" t="s">
        <v>972</v>
      </c>
      <c r="AA198" s="69" t="s">
        <v>973</v>
      </c>
    </row>
    <row r="199" spans="1:27">
      <c r="A199" s="40">
        <v>755</v>
      </c>
      <c r="B199" s="40" t="s">
        <v>80</v>
      </c>
      <c r="C199" s="40" t="s">
        <v>974</v>
      </c>
      <c r="D199" s="75" t="s">
        <v>40</v>
      </c>
      <c r="E199" s="40" t="s">
        <v>166</v>
      </c>
      <c r="F199" s="40" t="s">
        <v>167</v>
      </c>
      <c r="G199" s="40" t="s">
        <v>158</v>
      </c>
      <c r="H199" s="40" t="s">
        <v>168</v>
      </c>
      <c r="I199" s="40" t="s">
        <v>159</v>
      </c>
      <c r="J199" s="40" t="s">
        <v>160</v>
      </c>
      <c r="K199" s="40" t="s">
        <v>169</v>
      </c>
      <c r="L199" s="40"/>
      <c r="M199" s="42">
        <v>4</v>
      </c>
      <c r="N199" s="42">
        <v>4</v>
      </c>
      <c r="O199" s="42"/>
      <c r="P199" s="42">
        <v>2</v>
      </c>
      <c r="Q199" s="42">
        <v>3</v>
      </c>
      <c r="R199" s="42"/>
      <c r="S199" s="63">
        <v>35408</v>
      </c>
      <c r="T199" s="64">
        <v>1996</v>
      </c>
      <c r="U199" s="65">
        <v>611.5</v>
      </c>
      <c r="V199" s="65">
        <v>292.45</v>
      </c>
      <c r="W199" s="66">
        <v>14916</v>
      </c>
      <c r="X199" s="67" t="s">
        <v>975</v>
      </c>
      <c r="Y199" s="67" t="s">
        <v>976</v>
      </c>
      <c r="Z199" s="68" t="s">
        <v>977</v>
      </c>
      <c r="AA199" s="69" t="s">
        <v>159</v>
      </c>
    </row>
    <row r="200" spans="1:27">
      <c r="A200" s="40">
        <v>756</v>
      </c>
      <c r="B200" s="40" t="s">
        <v>80</v>
      </c>
      <c r="C200" s="40" t="s">
        <v>978</v>
      </c>
      <c r="D200" s="75" t="s">
        <v>40</v>
      </c>
      <c r="E200" s="40" t="s">
        <v>166</v>
      </c>
      <c r="F200" s="40" t="s">
        <v>167</v>
      </c>
      <c r="G200" s="40" t="s">
        <v>158</v>
      </c>
      <c r="H200" s="40" t="s">
        <v>168</v>
      </c>
      <c r="I200" s="40" t="s">
        <v>159</v>
      </c>
      <c r="J200" s="40" t="s">
        <v>160</v>
      </c>
      <c r="K200" s="40" t="s">
        <v>169</v>
      </c>
      <c r="L200" s="40"/>
      <c r="M200" s="42">
        <v>4</v>
      </c>
      <c r="N200" s="42">
        <v>4</v>
      </c>
      <c r="O200" s="42"/>
      <c r="P200" s="42">
        <v>2</v>
      </c>
      <c r="Q200" s="42">
        <v>3</v>
      </c>
      <c r="R200" s="42"/>
      <c r="S200" s="63">
        <v>36495</v>
      </c>
      <c r="T200" s="64">
        <v>2000</v>
      </c>
      <c r="U200" s="65">
        <v>899.8</v>
      </c>
      <c r="V200" s="65">
        <v>354.34</v>
      </c>
      <c r="W200" s="66">
        <v>15002</v>
      </c>
      <c r="X200" s="67" t="s">
        <v>979</v>
      </c>
      <c r="Y200" s="67" t="s">
        <v>980</v>
      </c>
      <c r="Z200" s="68" t="s">
        <v>981</v>
      </c>
      <c r="AA200" s="69" t="s">
        <v>159</v>
      </c>
    </row>
    <row r="201" spans="1:27">
      <c r="A201" s="40">
        <v>757</v>
      </c>
      <c r="B201" s="40" t="s">
        <v>80</v>
      </c>
      <c r="C201" s="40" t="s">
        <v>982</v>
      </c>
      <c r="D201" s="75" t="s">
        <v>40</v>
      </c>
      <c r="E201" s="40" t="s">
        <v>166</v>
      </c>
      <c r="F201" s="40" t="s">
        <v>209</v>
      </c>
      <c r="G201" s="40" t="s">
        <v>158</v>
      </c>
      <c r="H201" s="40" t="s">
        <v>191</v>
      </c>
      <c r="I201" s="40" t="s">
        <v>159</v>
      </c>
      <c r="J201" s="40" t="s">
        <v>160</v>
      </c>
      <c r="K201" s="40" t="s">
        <v>160</v>
      </c>
      <c r="L201" s="40"/>
      <c r="M201" s="42">
        <v>43</v>
      </c>
      <c r="N201" s="42">
        <v>37</v>
      </c>
      <c r="O201" s="42">
        <v>6</v>
      </c>
      <c r="P201" s="42">
        <v>2</v>
      </c>
      <c r="Q201" s="42">
        <v>3</v>
      </c>
      <c r="R201" s="42">
        <v>1</v>
      </c>
      <c r="S201" s="63">
        <v>36822</v>
      </c>
      <c r="T201" s="64">
        <v>1994</v>
      </c>
      <c r="U201" s="65">
        <v>2404.1999999999998</v>
      </c>
      <c r="V201" s="65">
        <v>1478.15</v>
      </c>
      <c r="W201" s="66">
        <v>14909</v>
      </c>
      <c r="X201" s="67" t="s">
        <v>983</v>
      </c>
      <c r="Y201" s="67" t="s">
        <v>984</v>
      </c>
      <c r="Z201" s="68" t="s">
        <v>985</v>
      </c>
      <c r="AA201" s="69" t="s">
        <v>159</v>
      </c>
    </row>
    <row r="202" spans="1:27">
      <c r="A202" s="40">
        <v>763</v>
      </c>
      <c r="B202" s="40" t="s">
        <v>80</v>
      </c>
      <c r="C202" s="40" t="s">
        <v>2</v>
      </c>
      <c r="D202" s="75" t="s">
        <v>2</v>
      </c>
      <c r="E202" s="40" t="s">
        <v>0</v>
      </c>
      <c r="F202" s="50" t="s">
        <v>157</v>
      </c>
      <c r="G202" s="50" t="s">
        <v>158</v>
      </c>
      <c r="H202" s="50" t="s">
        <v>0</v>
      </c>
      <c r="I202" s="50" t="s">
        <v>159</v>
      </c>
      <c r="J202" s="50" t="s">
        <v>160</v>
      </c>
      <c r="K202" s="50" t="s">
        <v>160</v>
      </c>
      <c r="L202" s="50"/>
      <c r="M202" s="42">
        <v>155</v>
      </c>
      <c r="N202" s="50">
        <v>87</v>
      </c>
      <c r="O202" s="50">
        <v>68</v>
      </c>
      <c r="P202" s="50">
        <v>3</v>
      </c>
      <c r="Q202" s="50">
        <v>4</v>
      </c>
      <c r="R202" s="50"/>
      <c r="S202" s="52">
        <v>1995</v>
      </c>
      <c r="T202" s="53">
        <v>1987</v>
      </c>
      <c r="U202" s="70">
        <v>2261.1999999999998</v>
      </c>
      <c r="V202" s="70">
        <v>2519.4</v>
      </c>
      <c r="W202" s="71">
        <v>17895</v>
      </c>
      <c r="X202" s="72" t="s">
        <v>986</v>
      </c>
      <c r="Y202" s="72" t="s">
        <v>987</v>
      </c>
      <c r="Z202" s="73" t="s">
        <v>988</v>
      </c>
      <c r="AA202" s="74" t="s">
        <v>989</v>
      </c>
    </row>
    <row r="203" spans="1:27">
      <c r="A203" s="40">
        <v>764</v>
      </c>
      <c r="B203" s="40" t="s">
        <v>80</v>
      </c>
      <c r="C203" s="40" t="s">
        <v>990</v>
      </c>
      <c r="D203" s="75" t="s">
        <v>2</v>
      </c>
      <c r="E203" s="40" t="s">
        <v>166</v>
      </c>
      <c r="F203" s="50" t="s">
        <v>209</v>
      </c>
      <c r="G203" s="50" t="s">
        <v>158</v>
      </c>
      <c r="H203" s="50" t="s">
        <v>191</v>
      </c>
      <c r="I203" s="50" t="s">
        <v>159</v>
      </c>
      <c r="J203" s="50" t="s">
        <v>160</v>
      </c>
      <c r="K203" s="50" t="s">
        <v>160</v>
      </c>
      <c r="L203" s="50"/>
      <c r="M203" s="42">
        <v>36</v>
      </c>
      <c r="N203" s="50">
        <v>26</v>
      </c>
      <c r="O203" s="50">
        <v>10</v>
      </c>
      <c r="P203" s="50">
        <v>2</v>
      </c>
      <c r="Q203" s="50">
        <v>2</v>
      </c>
      <c r="R203" s="50"/>
      <c r="S203" s="52">
        <v>22270</v>
      </c>
      <c r="T203" s="53">
        <v>1984</v>
      </c>
      <c r="U203" s="70">
        <v>1270</v>
      </c>
      <c r="V203" s="70">
        <v>1138.29</v>
      </c>
      <c r="W203" s="71">
        <v>17757</v>
      </c>
      <c r="X203" s="72" t="s">
        <v>991</v>
      </c>
      <c r="Y203" s="72" t="s">
        <v>992</v>
      </c>
      <c r="Z203" s="73" t="s">
        <v>993</v>
      </c>
      <c r="AA203" s="74" t="s">
        <v>159</v>
      </c>
    </row>
    <row r="204" spans="1:27">
      <c r="A204" s="40">
        <v>765</v>
      </c>
      <c r="B204" s="40" t="s">
        <v>80</v>
      </c>
      <c r="C204" s="40" t="s">
        <v>994</v>
      </c>
      <c r="D204" s="75" t="s">
        <v>2</v>
      </c>
      <c r="E204" s="40" t="s">
        <v>166</v>
      </c>
      <c r="F204" s="50" t="s">
        <v>209</v>
      </c>
      <c r="G204" s="50" t="s">
        <v>158</v>
      </c>
      <c r="H204" s="50" t="s">
        <v>191</v>
      </c>
      <c r="I204" s="50" t="s">
        <v>159</v>
      </c>
      <c r="J204" s="50" t="s">
        <v>160</v>
      </c>
      <c r="K204" s="50" t="s">
        <v>160</v>
      </c>
      <c r="L204" s="50"/>
      <c r="M204" s="42">
        <v>39</v>
      </c>
      <c r="N204" s="50">
        <v>31</v>
      </c>
      <c r="O204" s="50">
        <v>8</v>
      </c>
      <c r="P204" s="50">
        <v>2</v>
      </c>
      <c r="Q204" s="50">
        <v>2</v>
      </c>
      <c r="R204" s="50"/>
      <c r="S204" s="52">
        <v>12865</v>
      </c>
      <c r="T204" s="53">
        <v>2002</v>
      </c>
      <c r="U204" s="70">
        <v>3204</v>
      </c>
      <c r="V204" s="70">
        <v>1921.4</v>
      </c>
      <c r="W204" s="71">
        <v>17933</v>
      </c>
      <c r="X204" s="72" t="s">
        <v>995</v>
      </c>
      <c r="Y204" s="72" t="s">
        <v>996</v>
      </c>
      <c r="Z204" s="73" t="s">
        <v>997</v>
      </c>
      <c r="AA204" s="74" t="s">
        <v>159</v>
      </c>
    </row>
    <row r="205" spans="1:27">
      <c r="A205" s="40">
        <v>766</v>
      </c>
      <c r="B205" s="40" t="s">
        <v>80</v>
      </c>
      <c r="C205" s="40" t="s">
        <v>998</v>
      </c>
      <c r="D205" s="75" t="s">
        <v>2</v>
      </c>
      <c r="E205" s="40" t="s">
        <v>166</v>
      </c>
      <c r="F205" s="50" t="s">
        <v>167</v>
      </c>
      <c r="G205" s="50" t="s">
        <v>158</v>
      </c>
      <c r="H205" s="50" t="s">
        <v>168</v>
      </c>
      <c r="I205" s="50" t="s">
        <v>159</v>
      </c>
      <c r="J205" s="50" t="s">
        <v>160</v>
      </c>
      <c r="K205" s="50" t="s">
        <v>169</v>
      </c>
      <c r="L205" s="50"/>
      <c r="M205" s="42">
        <v>3</v>
      </c>
      <c r="N205" s="50">
        <v>3</v>
      </c>
      <c r="O205" s="50"/>
      <c r="P205" s="50">
        <v>2</v>
      </c>
      <c r="Q205" s="50">
        <v>2</v>
      </c>
      <c r="R205" s="50"/>
      <c r="S205" s="52">
        <v>34330</v>
      </c>
      <c r="T205" s="53">
        <v>1993</v>
      </c>
      <c r="U205" s="70">
        <v>502</v>
      </c>
      <c r="V205" s="70">
        <v>247.18</v>
      </c>
      <c r="W205" s="71">
        <v>17912</v>
      </c>
      <c r="X205" s="72" t="s">
        <v>999</v>
      </c>
      <c r="Y205" s="72" t="s">
        <v>1000</v>
      </c>
      <c r="Z205" s="73" t="s">
        <v>1001</v>
      </c>
      <c r="AA205" s="74" t="s">
        <v>159</v>
      </c>
    </row>
    <row r="206" spans="1:27">
      <c r="A206" s="40">
        <v>767</v>
      </c>
      <c r="B206" s="40" t="s">
        <v>80</v>
      </c>
      <c r="C206" s="40" t="s">
        <v>1002</v>
      </c>
      <c r="D206" s="75" t="s">
        <v>2</v>
      </c>
      <c r="E206" s="40" t="s">
        <v>166</v>
      </c>
      <c r="F206" s="50" t="s">
        <v>167</v>
      </c>
      <c r="G206" s="50" t="s">
        <v>158</v>
      </c>
      <c r="H206" s="50" t="s">
        <v>168</v>
      </c>
      <c r="I206" s="50" t="s">
        <v>159</v>
      </c>
      <c r="J206" s="50" t="s">
        <v>160</v>
      </c>
      <c r="K206" s="50" t="s">
        <v>169</v>
      </c>
      <c r="L206" s="50"/>
      <c r="M206" s="42">
        <v>3</v>
      </c>
      <c r="N206" s="50">
        <v>3</v>
      </c>
      <c r="O206" s="50"/>
      <c r="P206" s="50">
        <v>2</v>
      </c>
      <c r="Q206" s="50">
        <v>2</v>
      </c>
      <c r="R206" s="50">
        <v>1</v>
      </c>
      <c r="S206" s="52">
        <v>34330</v>
      </c>
      <c r="T206" s="53">
        <v>1993</v>
      </c>
      <c r="U206" s="70">
        <v>621.29999999999995</v>
      </c>
      <c r="V206" s="70">
        <v>247.18</v>
      </c>
      <c r="W206" s="71">
        <v>17887</v>
      </c>
      <c r="X206" s="72" t="s">
        <v>1003</v>
      </c>
      <c r="Y206" s="72" t="s">
        <v>1004</v>
      </c>
      <c r="Z206" s="73" t="s">
        <v>1005</v>
      </c>
      <c r="AA206" s="74" t="s">
        <v>159</v>
      </c>
    </row>
    <row r="207" spans="1:27">
      <c r="A207" s="40">
        <v>768</v>
      </c>
      <c r="B207" s="40" t="s">
        <v>80</v>
      </c>
      <c r="C207" s="40" t="s">
        <v>1006</v>
      </c>
      <c r="D207" s="75" t="s">
        <v>2</v>
      </c>
      <c r="E207" s="40" t="s">
        <v>166</v>
      </c>
      <c r="F207" s="50" t="s">
        <v>167</v>
      </c>
      <c r="G207" s="50" t="s">
        <v>158</v>
      </c>
      <c r="H207" s="50" t="s">
        <v>168</v>
      </c>
      <c r="I207" s="50" t="s">
        <v>159</v>
      </c>
      <c r="J207" s="50" t="s">
        <v>160</v>
      </c>
      <c r="K207" s="50" t="s">
        <v>169</v>
      </c>
      <c r="L207" s="50"/>
      <c r="M207" s="42">
        <v>4</v>
      </c>
      <c r="N207" s="50">
        <v>4</v>
      </c>
      <c r="O207" s="50"/>
      <c r="P207" s="50">
        <v>2</v>
      </c>
      <c r="Q207" s="50">
        <v>2</v>
      </c>
      <c r="R207" s="50"/>
      <c r="S207" s="52">
        <v>35004</v>
      </c>
      <c r="T207" s="53">
        <v>1995</v>
      </c>
      <c r="U207" s="70">
        <v>753.1</v>
      </c>
      <c r="V207" s="70">
        <v>293.79000000000002</v>
      </c>
      <c r="W207" s="71">
        <v>17872</v>
      </c>
      <c r="X207" s="72" t="s">
        <v>1007</v>
      </c>
      <c r="Y207" s="72" t="s">
        <v>1008</v>
      </c>
      <c r="Z207" s="73" t="s">
        <v>1009</v>
      </c>
      <c r="AA207" s="74" t="s">
        <v>159</v>
      </c>
    </row>
    <row r="208" spans="1:27">
      <c r="A208" s="40">
        <v>769</v>
      </c>
      <c r="B208" s="40" t="s">
        <v>80</v>
      </c>
      <c r="C208" s="40" t="s">
        <v>1010</v>
      </c>
      <c r="D208" s="75" t="s">
        <v>2</v>
      </c>
      <c r="E208" s="40" t="s">
        <v>166</v>
      </c>
      <c r="F208" s="50" t="s">
        <v>167</v>
      </c>
      <c r="G208" s="50" t="s">
        <v>158</v>
      </c>
      <c r="H208" s="50" t="s">
        <v>168</v>
      </c>
      <c r="I208" s="50" t="s">
        <v>159</v>
      </c>
      <c r="J208" s="50" t="s">
        <v>160</v>
      </c>
      <c r="K208" s="50" t="s">
        <v>169</v>
      </c>
      <c r="L208" s="50"/>
      <c r="M208" s="42">
        <v>3</v>
      </c>
      <c r="N208" s="50">
        <v>3</v>
      </c>
      <c r="O208" s="50"/>
      <c r="P208" s="50">
        <v>2</v>
      </c>
      <c r="Q208" s="50">
        <v>2</v>
      </c>
      <c r="R208" s="50"/>
      <c r="S208" s="52">
        <v>26830</v>
      </c>
      <c r="T208" s="53">
        <v>1986</v>
      </c>
      <c r="U208" s="70">
        <v>1050</v>
      </c>
      <c r="V208" s="70">
        <v>179.41</v>
      </c>
      <c r="W208" s="71">
        <v>17819</v>
      </c>
      <c r="X208" s="72" t="s">
        <v>1011</v>
      </c>
      <c r="Y208" s="72" t="s">
        <v>1012</v>
      </c>
      <c r="Z208" s="73" t="s">
        <v>1013</v>
      </c>
      <c r="AA208" s="74" t="s">
        <v>159</v>
      </c>
    </row>
    <row r="209" spans="1:27">
      <c r="A209" s="40">
        <v>770</v>
      </c>
      <c r="B209" s="40" t="s">
        <v>80</v>
      </c>
      <c r="C209" s="40" t="s">
        <v>1014</v>
      </c>
      <c r="D209" s="75" t="s">
        <v>2</v>
      </c>
      <c r="E209" s="40" t="s">
        <v>166</v>
      </c>
      <c r="F209" s="50" t="s">
        <v>167</v>
      </c>
      <c r="G209" s="50" t="s">
        <v>158</v>
      </c>
      <c r="H209" s="50" t="s">
        <v>168</v>
      </c>
      <c r="I209" s="50" t="s">
        <v>159</v>
      </c>
      <c r="J209" s="50" t="s">
        <v>160</v>
      </c>
      <c r="K209" s="50" t="s">
        <v>169</v>
      </c>
      <c r="L209" s="50"/>
      <c r="M209" s="42">
        <v>4</v>
      </c>
      <c r="N209" s="50">
        <v>4</v>
      </c>
      <c r="O209" s="50"/>
      <c r="P209" s="50">
        <v>2</v>
      </c>
      <c r="Q209" s="50">
        <v>2</v>
      </c>
      <c r="R209" s="50"/>
      <c r="S209" s="52">
        <v>6819</v>
      </c>
      <c r="T209" s="53">
        <v>2006</v>
      </c>
      <c r="U209" s="70">
        <v>674</v>
      </c>
      <c r="V209" s="70">
        <v>1992.03</v>
      </c>
      <c r="W209" s="71">
        <v>17783</v>
      </c>
      <c r="X209" s="72" t="s">
        <v>1015</v>
      </c>
      <c r="Y209" s="72" t="s">
        <v>1016</v>
      </c>
      <c r="Z209" s="73" t="s">
        <v>1017</v>
      </c>
      <c r="AA209" s="74" t="s">
        <v>159</v>
      </c>
    </row>
    <row r="210" spans="1:27">
      <c r="A210" s="40">
        <v>771</v>
      </c>
      <c r="B210" s="40" t="s">
        <v>80</v>
      </c>
      <c r="C210" s="40" t="s">
        <v>1018</v>
      </c>
      <c r="D210" s="75" t="s">
        <v>2</v>
      </c>
      <c r="E210" s="40" t="s">
        <v>166</v>
      </c>
      <c r="F210" s="50" t="s">
        <v>167</v>
      </c>
      <c r="G210" s="50" t="s">
        <v>158</v>
      </c>
      <c r="H210" s="50" t="s">
        <v>168</v>
      </c>
      <c r="I210" s="50" t="s">
        <v>159</v>
      </c>
      <c r="J210" s="50" t="s">
        <v>160</v>
      </c>
      <c r="K210" s="50" t="s">
        <v>169</v>
      </c>
      <c r="L210" s="50"/>
      <c r="M210" s="42">
        <v>4</v>
      </c>
      <c r="N210" s="50">
        <v>4</v>
      </c>
      <c r="O210" s="50"/>
      <c r="P210" s="50">
        <v>2</v>
      </c>
      <c r="Q210" s="50">
        <v>2</v>
      </c>
      <c r="R210" s="50">
        <v>1</v>
      </c>
      <c r="S210" s="52">
        <v>39811</v>
      </c>
      <c r="T210" s="53">
        <v>2008</v>
      </c>
      <c r="U210" s="70">
        <v>567.5</v>
      </c>
      <c r="V210" s="70">
        <v>223.45</v>
      </c>
      <c r="W210" s="71">
        <v>17937</v>
      </c>
      <c r="X210" s="72" t="s">
        <v>1019</v>
      </c>
      <c r="Y210" s="72" t="s">
        <v>1020</v>
      </c>
      <c r="Z210" s="73" t="s">
        <v>1021</v>
      </c>
      <c r="AA210" s="74" t="s">
        <v>159</v>
      </c>
    </row>
    <row r="211" spans="1:27">
      <c r="A211" s="40">
        <v>772</v>
      </c>
      <c r="B211" s="40" t="s">
        <v>80</v>
      </c>
      <c r="C211" s="40" t="s">
        <v>1022</v>
      </c>
      <c r="D211" s="75" t="s">
        <v>2</v>
      </c>
      <c r="E211" s="40" t="s">
        <v>166</v>
      </c>
      <c r="F211" s="50" t="s">
        <v>167</v>
      </c>
      <c r="G211" s="50" t="s">
        <v>158</v>
      </c>
      <c r="H211" s="50" t="s">
        <v>168</v>
      </c>
      <c r="I211" s="50" t="s">
        <v>159</v>
      </c>
      <c r="J211" s="50" t="s">
        <v>160</v>
      </c>
      <c r="K211" s="50" t="s">
        <v>169</v>
      </c>
      <c r="L211" s="50"/>
      <c r="M211" s="42">
        <v>4</v>
      </c>
      <c r="N211" s="50">
        <v>4</v>
      </c>
      <c r="O211" s="50"/>
      <c r="P211" s="50">
        <v>2</v>
      </c>
      <c r="Q211" s="50">
        <v>2</v>
      </c>
      <c r="R211" s="50">
        <v>1</v>
      </c>
      <c r="S211" s="52">
        <v>21908</v>
      </c>
      <c r="T211" s="53">
        <v>2000</v>
      </c>
      <c r="U211" s="70">
        <v>685</v>
      </c>
      <c r="V211" s="70">
        <v>305.64999999999998</v>
      </c>
      <c r="W211" s="71">
        <v>17811</v>
      </c>
      <c r="X211" s="72" t="s">
        <v>1023</v>
      </c>
      <c r="Y211" s="72" t="s">
        <v>1024</v>
      </c>
      <c r="Z211" s="73" t="s">
        <v>1025</v>
      </c>
      <c r="AA211" s="74" t="s">
        <v>159</v>
      </c>
    </row>
    <row r="212" spans="1:27">
      <c r="A212" s="40">
        <v>773</v>
      </c>
      <c r="B212" s="40" t="s">
        <v>80</v>
      </c>
      <c r="C212" s="40" t="s">
        <v>1026</v>
      </c>
      <c r="D212" s="75" t="s">
        <v>2</v>
      </c>
      <c r="E212" s="40" t="s">
        <v>166</v>
      </c>
      <c r="F212" s="50" t="s">
        <v>167</v>
      </c>
      <c r="G212" s="50" t="s">
        <v>158</v>
      </c>
      <c r="H212" s="50" t="s">
        <v>168</v>
      </c>
      <c r="I212" s="50" t="s">
        <v>159</v>
      </c>
      <c r="J212" s="50" t="s">
        <v>160</v>
      </c>
      <c r="K212" s="50" t="s">
        <v>169</v>
      </c>
      <c r="L212" s="50"/>
      <c r="M212" s="42">
        <v>4</v>
      </c>
      <c r="N212" s="50">
        <v>4</v>
      </c>
      <c r="O212" s="50"/>
      <c r="P212" s="50">
        <v>2</v>
      </c>
      <c r="Q212" s="50">
        <v>2</v>
      </c>
      <c r="R212" s="50"/>
      <c r="S212" s="52">
        <v>35034</v>
      </c>
      <c r="T212" s="53">
        <v>1995</v>
      </c>
      <c r="U212" s="70">
        <v>500.3</v>
      </c>
      <c r="V212" s="70">
        <v>290.63</v>
      </c>
      <c r="W212" s="71">
        <v>17746</v>
      </c>
      <c r="X212" s="72" t="s">
        <v>1027</v>
      </c>
      <c r="Y212" s="72" t="s">
        <v>1028</v>
      </c>
      <c r="Z212" s="73" t="s">
        <v>1029</v>
      </c>
      <c r="AA212" s="74" t="s">
        <v>159</v>
      </c>
    </row>
    <row r="213" spans="1:27">
      <c r="A213" s="40">
        <v>774</v>
      </c>
      <c r="B213" s="40" t="s">
        <v>80</v>
      </c>
      <c r="C213" s="40" t="s">
        <v>1030</v>
      </c>
      <c r="D213" s="75" t="s">
        <v>2</v>
      </c>
      <c r="E213" s="40" t="s">
        <v>166</v>
      </c>
      <c r="F213" s="50" t="s">
        <v>167</v>
      </c>
      <c r="G213" s="50" t="s">
        <v>158</v>
      </c>
      <c r="H213" s="50" t="s">
        <v>168</v>
      </c>
      <c r="I213" s="50" t="s">
        <v>159</v>
      </c>
      <c r="J213" s="50" t="s">
        <v>160</v>
      </c>
      <c r="K213" s="50" t="s">
        <v>169</v>
      </c>
      <c r="L213" s="50"/>
      <c r="M213" s="42">
        <v>3</v>
      </c>
      <c r="N213" s="50">
        <v>3</v>
      </c>
      <c r="O213" s="50"/>
      <c r="P213" s="50">
        <v>1</v>
      </c>
      <c r="Q213" s="50">
        <v>2</v>
      </c>
      <c r="R213" s="50"/>
      <c r="S213" s="52">
        <v>28269</v>
      </c>
      <c r="T213" s="53">
        <v>1985</v>
      </c>
      <c r="U213" s="70">
        <v>304</v>
      </c>
      <c r="V213" s="70">
        <v>187.3</v>
      </c>
      <c r="W213" s="71">
        <v>17979</v>
      </c>
      <c r="X213" s="72" t="s">
        <v>1031</v>
      </c>
      <c r="Y213" s="72" t="s">
        <v>1032</v>
      </c>
      <c r="Z213" s="73" t="s">
        <v>1033</v>
      </c>
      <c r="AA213" s="74" t="s">
        <v>159</v>
      </c>
    </row>
    <row r="214" spans="1:27">
      <c r="A214" s="40">
        <v>775</v>
      </c>
      <c r="B214" s="40" t="s">
        <v>80</v>
      </c>
      <c r="C214" s="40" t="s">
        <v>1034</v>
      </c>
      <c r="D214" s="75" t="s">
        <v>2</v>
      </c>
      <c r="E214" s="40" t="s">
        <v>166</v>
      </c>
      <c r="F214" s="50" t="s">
        <v>167</v>
      </c>
      <c r="G214" s="50" t="s">
        <v>228</v>
      </c>
      <c r="H214" s="50" t="s">
        <v>168</v>
      </c>
      <c r="I214" s="50" t="s">
        <v>159</v>
      </c>
      <c r="J214" s="50" t="s">
        <v>160</v>
      </c>
      <c r="K214" s="50" t="s">
        <v>169</v>
      </c>
      <c r="L214" s="50"/>
      <c r="M214" s="42">
        <v>3</v>
      </c>
      <c r="N214" s="50">
        <v>3</v>
      </c>
      <c r="O214" s="50"/>
      <c r="P214" s="50">
        <v>1</v>
      </c>
      <c r="Q214" s="50">
        <v>1</v>
      </c>
      <c r="R214" s="50"/>
      <c r="S214" s="52">
        <v>35408</v>
      </c>
      <c r="T214" s="53"/>
      <c r="U214" s="70"/>
      <c r="V214" s="70">
        <v>99</v>
      </c>
      <c r="W214" s="71">
        <v>17848</v>
      </c>
      <c r="X214" s="72" t="s">
        <v>1035</v>
      </c>
      <c r="Y214" s="72" t="s">
        <v>1036</v>
      </c>
      <c r="Z214" s="73" t="s">
        <v>1037</v>
      </c>
      <c r="AA214" s="74" t="s">
        <v>159</v>
      </c>
    </row>
    <row r="215" spans="1:27">
      <c r="A215" s="40">
        <v>776</v>
      </c>
      <c r="B215" s="40" t="s">
        <v>80</v>
      </c>
      <c r="C215" s="40" t="s">
        <v>1038</v>
      </c>
      <c r="D215" s="75" t="s">
        <v>2</v>
      </c>
      <c r="E215" s="40" t="s">
        <v>166</v>
      </c>
      <c r="F215" s="50" t="s">
        <v>81</v>
      </c>
      <c r="G215" s="50" t="s">
        <v>81</v>
      </c>
      <c r="H215" s="50" t="s">
        <v>168</v>
      </c>
      <c r="I215" s="50" t="s">
        <v>159</v>
      </c>
      <c r="J215" s="50" t="s">
        <v>160</v>
      </c>
      <c r="K215" s="50" t="s">
        <v>169</v>
      </c>
      <c r="L215" s="50"/>
      <c r="M215" s="42">
        <v>4</v>
      </c>
      <c r="N215" s="50">
        <v>4</v>
      </c>
      <c r="O215" s="50"/>
      <c r="P215" s="50">
        <v>1</v>
      </c>
      <c r="Q215" s="50">
        <v>2</v>
      </c>
      <c r="R215" s="50"/>
      <c r="S215" s="52">
        <v>23244</v>
      </c>
      <c r="T215" s="53"/>
      <c r="U215" s="70">
        <v>273</v>
      </c>
      <c r="V215" s="70">
        <v>158.74</v>
      </c>
      <c r="W215" s="71">
        <v>17988</v>
      </c>
      <c r="X215" s="72" t="s">
        <v>1039</v>
      </c>
      <c r="Y215" s="72" t="s">
        <v>1040</v>
      </c>
      <c r="Z215" s="73" t="s">
        <v>1041</v>
      </c>
      <c r="AA215" s="74" t="s">
        <v>159</v>
      </c>
    </row>
    <row r="216" spans="1:27">
      <c r="A216" s="40">
        <v>777</v>
      </c>
      <c r="B216" s="40" t="s">
        <v>80</v>
      </c>
      <c r="C216" s="40" t="s">
        <v>1042</v>
      </c>
      <c r="D216" s="75" t="s">
        <v>2</v>
      </c>
      <c r="E216" s="40" t="s">
        <v>166</v>
      </c>
      <c r="F216" s="50" t="s">
        <v>81</v>
      </c>
      <c r="G216" s="50" t="s">
        <v>81</v>
      </c>
      <c r="H216" s="50" t="s">
        <v>168</v>
      </c>
      <c r="I216" s="50" t="s">
        <v>159</v>
      </c>
      <c r="J216" s="50" t="s">
        <v>160</v>
      </c>
      <c r="K216" s="50" t="s">
        <v>169</v>
      </c>
      <c r="L216" s="50"/>
      <c r="M216" s="42">
        <v>4</v>
      </c>
      <c r="N216" s="50">
        <v>4</v>
      </c>
      <c r="O216" s="50"/>
      <c r="P216" s="50">
        <v>3</v>
      </c>
      <c r="Q216" s="50">
        <v>2</v>
      </c>
      <c r="R216" s="50"/>
      <c r="S216" s="52">
        <v>23731</v>
      </c>
      <c r="T216" s="53"/>
      <c r="U216" s="70">
        <v>265</v>
      </c>
      <c r="V216" s="70">
        <v>116.22</v>
      </c>
      <c r="W216" s="71">
        <v>17965</v>
      </c>
      <c r="X216" s="72" t="s">
        <v>1043</v>
      </c>
      <c r="Y216" s="72" t="s">
        <v>1044</v>
      </c>
      <c r="Z216" s="73" t="s">
        <v>1045</v>
      </c>
      <c r="AA216" s="74" t="s">
        <v>159</v>
      </c>
    </row>
    <row r="217" spans="1:27">
      <c r="A217" s="40">
        <v>778</v>
      </c>
      <c r="B217" s="40" t="s">
        <v>80</v>
      </c>
      <c r="C217" s="40" t="s">
        <v>1046</v>
      </c>
      <c r="D217" s="75" t="s">
        <v>2</v>
      </c>
      <c r="E217" s="40" t="s">
        <v>166</v>
      </c>
      <c r="F217" s="50" t="s">
        <v>81</v>
      </c>
      <c r="G217" s="50" t="s">
        <v>81</v>
      </c>
      <c r="H217" s="50" t="s">
        <v>168</v>
      </c>
      <c r="I217" s="50" t="s">
        <v>159</v>
      </c>
      <c r="J217" s="50" t="s">
        <v>160</v>
      </c>
      <c r="K217" s="50" t="s">
        <v>169</v>
      </c>
      <c r="L217" s="50"/>
      <c r="M217" s="42">
        <v>3</v>
      </c>
      <c r="N217" s="50">
        <v>3</v>
      </c>
      <c r="O217" s="50"/>
      <c r="P217" s="50">
        <v>2</v>
      </c>
      <c r="Q217" s="50">
        <v>2</v>
      </c>
      <c r="R217" s="50"/>
      <c r="S217" s="52">
        <v>24025</v>
      </c>
      <c r="T217" s="53"/>
      <c r="U217" s="70">
        <v>200</v>
      </c>
      <c r="V217" s="70">
        <v>273</v>
      </c>
      <c r="W217" s="71">
        <v>17946</v>
      </c>
      <c r="X217" s="72" t="s">
        <v>1047</v>
      </c>
      <c r="Y217" s="72" t="s">
        <v>1048</v>
      </c>
      <c r="Z217" s="73" t="s">
        <v>1049</v>
      </c>
      <c r="AA217" s="74" t="s">
        <v>159</v>
      </c>
    </row>
    <row r="218" spans="1:27">
      <c r="A218" s="40">
        <v>779</v>
      </c>
      <c r="B218" s="40" t="s">
        <v>80</v>
      </c>
      <c r="C218" s="40" t="s">
        <v>1050</v>
      </c>
      <c r="D218" s="75" t="s">
        <v>2</v>
      </c>
      <c r="E218" s="40" t="s">
        <v>166</v>
      </c>
      <c r="F218" s="50" t="s">
        <v>81</v>
      </c>
      <c r="G218" s="50" t="s">
        <v>81</v>
      </c>
      <c r="H218" s="50" t="s">
        <v>168</v>
      </c>
      <c r="I218" s="50" t="s">
        <v>159</v>
      </c>
      <c r="J218" s="50" t="s">
        <v>160</v>
      </c>
      <c r="K218" s="50" t="s">
        <v>169</v>
      </c>
      <c r="L218" s="50"/>
      <c r="M218" s="42">
        <v>3</v>
      </c>
      <c r="N218" s="50">
        <v>3</v>
      </c>
      <c r="O218" s="50"/>
      <c r="P218" s="50">
        <v>2</v>
      </c>
      <c r="Q218" s="50">
        <v>2</v>
      </c>
      <c r="R218" s="50"/>
      <c r="S218" s="52">
        <v>24086</v>
      </c>
      <c r="T218" s="53"/>
      <c r="U218" s="70">
        <v>422</v>
      </c>
      <c r="V218" s="70">
        <v>131</v>
      </c>
      <c r="W218" s="71">
        <v>17770</v>
      </c>
      <c r="X218" s="72" t="s">
        <v>1051</v>
      </c>
      <c r="Y218" s="72" t="s">
        <v>1052</v>
      </c>
      <c r="Z218" s="73" t="s">
        <v>1053</v>
      </c>
      <c r="AA218" s="74" t="s">
        <v>159</v>
      </c>
    </row>
    <row r="219" spans="1:27">
      <c r="A219" s="40">
        <v>780</v>
      </c>
      <c r="B219" s="40" t="s">
        <v>80</v>
      </c>
      <c r="C219" s="40" t="s">
        <v>1054</v>
      </c>
      <c r="D219" s="75" t="s">
        <v>2</v>
      </c>
      <c r="E219" s="40" t="s">
        <v>166</v>
      </c>
      <c r="F219" s="50" t="s">
        <v>81</v>
      </c>
      <c r="G219" s="50" t="s">
        <v>81</v>
      </c>
      <c r="H219" s="50" t="s">
        <v>168</v>
      </c>
      <c r="I219" s="50" t="s">
        <v>159</v>
      </c>
      <c r="J219" s="50" t="s">
        <v>160</v>
      </c>
      <c r="K219" s="50" t="s">
        <v>169</v>
      </c>
      <c r="L219" s="50"/>
      <c r="M219" s="42">
        <v>4</v>
      </c>
      <c r="N219" s="50">
        <v>4</v>
      </c>
      <c r="O219" s="50"/>
      <c r="P219" s="50">
        <v>2</v>
      </c>
      <c r="Q219" s="50">
        <v>2</v>
      </c>
      <c r="R219" s="50"/>
      <c r="S219" s="52">
        <v>24385</v>
      </c>
      <c r="T219" s="53"/>
      <c r="U219" s="70">
        <v>365</v>
      </c>
      <c r="V219" s="70">
        <v>362</v>
      </c>
      <c r="W219" s="71">
        <v>17704</v>
      </c>
      <c r="X219" s="72" t="s">
        <v>1055</v>
      </c>
      <c r="Y219" s="72" t="s">
        <v>1056</v>
      </c>
      <c r="Z219" s="73" t="s">
        <v>1057</v>
      </c>
      <c r="AA219" s="74" t="s">
        <v>159</v>
      </c>
    </row>
    <row r="220" spans="1:27">
      <c r="A220" s="40">
        <v>781</v>
      </c>
      <c r="B220" s="40" t="s">
        <v>80</v>
      </c>
      <c r="C220" s="40" t="s">
        <v>1058</v>
      </c>
      <c r="D220" s="75" t="s">
        <v>2</v>
      </c>
      <c r="E220" s="40" t="s">
        <v>166</v>
      </c>
      <c r="F220" s="50" t="s">
        <v>81</v>
      </c>
      <c r="G220" s="50" t="s">
        <v>81</v>
      </c>
      <c r="H220" s="50" t="s">
        <v>168</v>
      </c>
      <c r="I220" s="50" t="s">
        <v>159</v>
      </c>
      <c r="J220" s="50" t="s">
        <v>160</v>
      </c>
      <c r="K220" s="50" t="s">
        <v>169</v>
      </c>
      <c r="L220" s="50"/>
      <c r="M220" s="42">
        <v>4</v>
      </c>
      <c r="N220" s="50">
        <v>4</v>
      </c>
      <c r="O220" s="50"/>
      <c r="P220" s="50">
        <v>2</v>
      </c>
      <c r="Q220" s="50">
        <v>2</v>
      </c>
      <c r="R220" s="50"/>
      <c r="S220" s="52">
        <v>23670</v>
      </c>
      <c r="T220" s="53"/>
      <c r="U220" s="70">
        <v>354</v>
      </c>
      <c r="V220" s="70">
        <v>276</v>
      </c>
      <c r="W220" s="71">
        <v>17712</v>
      </c>
      <c r="X220" s="72" t="s">
        <v>1059</v>
      </c>
      <c r="Y220" s="72" t="s">
        <v>1060</v>
      </c>
      <c r="Z220" s="73" t="s">
        <v>1061</v>
      </c>
      <c r="AA220" s="74" t="s">
        <v>159</v>
      </c>
    </row>
    <row r="221" spans="1:27">
      <c r="A221" s="40">
        <v>791</v>
      </c>
      <c r="B221" s="40" t="s">
        <v>80</v>
      </c>
      <c r="C221" s="40" t="s">
        <v>26</v>
      </c>
      <c r="D221" s="75" t="s">
        <v>26</v>
      </c>
      <c r="E221" s="40" t="s">
        <v>0</v>
      </c>
      <c r="F221" s="80" t="s">
        <v>157</v>
      </c>
      <c r="G221" s="80" t="s">
        <v>158</v>
      </c>
      <c r="H221" s="80" t="s">
        <v>0</v>
      </c>
      <c r="I221" s="80" t="s">
        <v>159</v>
      </c>
      <c r="J221" s="80" t="s">
        <v>160</v>
      </c>
      <c r="K221" s="80" t="s">
        <v>160</v>
      </c>
      <c r="L221" s="80"/>
      <c r="M221" s="42">
        <v>56</v>
      </c>
      <c r="N221" s="80">
        <v>32</v>
      </c>
      <c r="O221" s="80">
        <v>24</v>
      </c>
      <c r="P221" s="80">
        <v>3</v>
      </c>
      <c r="Q221" s="80">
        <v>3</v>
      </c>
      <c r="R221" s="80">
        <v>1</v>
      </c>
      <c r="S221" s="81">
        <v>2049</v>
      </c>
      <c r="T221" s="82">
        <v>1994</v>
      </c>
      <c r="U221" s="54">
        <v>2081</v>
      </c>
      <c r="V221" s="54">
        <v>1652.25</v>
      </c>
      <c r="W221" s="55">
        <v>11144</v>
      </c>
      <c r="X221" s="56" t="s">
        <v>1062</v>
      </c>
      <c r="Y221" s="56" t="s">
        <v>1063</v>
      </c>
      <c r="Z221" s="57" t="s">
        <v>1064</v>
      </c>
      <c r="AA221" s="58" t="s">
        <v>159</v>
      </c>
    </row>
    <row r="222" spans="1:27">
      <c r="A222" s="40">
        <v>792</v>
      </c>
      <c r="B222" s="40" t="s">
        <v>80</v>
      </c>
      <c r="C222" s="40" t="s">
        <v>1065</v>
      </c>
      <c r="D222" s="75" t="s">
        <v>26</v>
      </c>
      <c r="E222" s="40" t="s">
        <v>166</v>
      </c>
      <c r="F222" s="80" t="s">
        <v>167</v>
      </c>
      <c r="G222" s="80" t="s">
        <v>158</v>
      </c>
      <c r="H222" s="80" t="s">
        <v>191</v>
      </c>
      <c r="I222" s="80" t="s">
        <v>159</v>
      </c>
      <c r="J222" s="80" t="s">
        <v>160</v>
      </c>
      <c r="K222" s="80" t="s">
        <v>160</v>
      </c>
      <c r="L222" s="80"/>
      <c r="M222" s="42">
        <v>11</v>
      </c>
      <c r="N222" s="80">
        <v>10</v>
      </c>
      <c r="O222" s="80">
        <v>1</v>
      </c>
      <c r="P222" s="80">
        <v>1</v>
      </c>
      <c r="Q222" s="80">
        <v>1</v>
      </c>
      <c r="R222" s="80">
        <v>2</v>
      </c>
      <c r="S222" s="81">
        <v>20377</v>
      </c>
      <c r="T222" s="82">
        <v>1995</v>
      </c>
      <c r="U222" s="54">
        <v>829</v>
      </c>
      <c r="V222" s="54">
        <v>311.94</v>
      </c>
      <c r="W222" s="55">
        <v>11106</v>
      </c>
      <c r="X222" s="56" t="s">
        <v>1066</v>
      </c>
      <c r="Y222" s="56" t="s">
        <v>1067</v>
      </c>
      <c r="Z222" s="57" t="s">
        <v>1068</v>
      </c>
      <c r="AA222" s="58" t="s">
        <v>159</v>
      </c>
    </row>
    <row r="223" spans="1:27">
      <c r="A223" s="40">
        <v>793</v>
      </c>
      <c r="B223" s="40" t="s">
        <v>80</v>
      </c>
      <c r="C223" s="40" t="s">
        <v>1069</v>
      </c>
      <c r="D223" s="75" t="s">
        <v>26</v>
      </c>
      <c r="E223" s="40" t="s">
        <v>166</v>
      </c>
      <c r="F223" s="80" t="s">
        <v>167</v>
      </c>
      <c r="G223" s="80" t="s">
        <v>158</v>
      </c>
      <c r="H223" s="80" t="s">
        <v>191</v>
      </c>
      <c r="I223" s="80" t="s">
        <v>159</v>
      </c>
      <c r="J223" s="80" t="s">
        <v>160</v>
      </c>
      <c r="K223" s="80" t="s">
        <v>160</v>
      </c>
      <c r="L223" s="80"/>
      <c r="M223" s="42">
        <v>14</v>
      </c>
      <c r="N223" s="80">
        <v>13</v>
      </c>
      <c r="O223" s="80">
        <v>1</v>
      </c>
      <c r="P223" s="80">
        <v>2</v>
      </c>
      <c r="Q223" s="80">
        <v>1</v>
      </c>
      <c r="R223" s="80">
        <v>1</v>
      </c>
      <c r="S223" s="81">
        <v>21912</v>
      </c>
      <c r="T223" s="82">
        <v>1996</v>
      </c>
      <c r="U223" s="54">
        <v>764</v>
      </c>
      <c r="V223" s="54">
        <v>304.02</v>
      </c>
      <c r="W223" s="55">
        <v>11117</v>
      </c>
      <c r="X223" s="56" t="s">
        <v>1070</v>
      </c>
      <c r="Y223" s="56" t="s">
        <v>1071</v>
      </c>
      <c r="Z223" s="57" t="s">
        <v>1072</v>
      </c>
      <c r="AA223" s="58" t="s">
        <v>159</v>
      </c>
    </row>
    <row r="224" spans="1:27">
      <c r="A224" s="40">
        <v>794</v>
      </c>
      <c r="B224" s="40" t="s">
        <v>80</v>
      </c>
      <c r="C224" s="40" t="s">
        <v>1073</v>
      </c>
      <c r="D224" s="75" t="s">
        <v>26</v>
      </c>
      <c r="E224" s="40" t="s">
        <v>166</v>
      </c>
      <c r="F224" s="80" t="s">
        <v>209</v>
      </c>
      <c r="G224" s="80" t="s">
        <v>158</v>
      </c>
      <c r="H224" s="80" t="s">
        <v>191</v>
      </c>
      <c r="I224" s="80" t="s">
        <v>159</v>
      </c>
      <c r="J224" s="80" t="s">
        <v>160</v>
      </c>
      <c r="K224" s="80" t="s">
        <v>160</v>
      </c>
      <c r="L224" s="80"/>
      <c r="M224" s="42">
        <v>31</v>
      </c>
      <c r="N224" s="80">
        <v>23</v>
      </c>
      <c r="O224" s="80">
        <v>8</v>
      </c>
      <c r="P224" s="80">
        <v>3</v>
      </c>
      <c r="Q224" s="80">
        <v>2</v>
      </c>
      <c r="R224" s="80"/>
      <c r="S224" s="81">
        <v>14646</v>
      </c>
      <c r="T224" s="82">
        <v>1997</v>
      </c>
      <c r="U224" s="54">
        <v>1296</v>
      </c>
      <c r="V224" s="54">
        <v>722.36</v>
      </c>
      <c r="W224" s="55">
        <v>11175</v>
      </c>
      <c r="X224" s="56" t="s">
        <v>1074</v>
      </c>
      <c r="Y224" s="56" t="s">
        <v>1075</v>
      </c>
      <c r="Z224" s="57" t="s">
        <v>1076</v>
      </c>
      <c r="AA224" s="58" t="s">
        <v>1077</v>
      </c>
    </row>
    <row r="225" spans="1:27">
      <c r="A225" s="40">
        <v>795</v>
      </c>
      <c r="B225" s="40" t="s">
        <v>80</v>
      </c>
      <c r="C225" s="40" t="s">
        <v>1078</v>
      </c>
      <c r="D225" s="75" t="s">
        <v>26</v>
      </c>
      <c r="E225" s="40" t="s">
        <v>166</v>
      </c>
      <c r="F225" s="80" t="s">
        <v>167</v>
      </c>
      <c r="G225" s="80" t="s">
        <v>158</v>
      </c>
      <c r="H225" s="80" t="s">
        <v>168</v>
      </c>
      <c r="I225" s="80" t="s">
        <v>159</v>
      </c>
      <c r="J225" s="80" t="s">
        <v>160</v>
      </c>
      <c r="K225" s="80" t="s">
        <v>169</v>
      </c>
      <c r="L225" s="80"/>
      <c r="M225" s="42">
        <v>3</v>
      </c>
      <c r="N225" s="80">
        <v>3</v>
      </c>
      <c r="O225" s="80"/>
      <c r="P225" s="80">
        <v>1</v>
      </c>
      <c r="Q225" s="80">
        <v>1</v>
      </c>
      <c r="R225" s="80">
        <v>2</v>
      </c>
      <c r="S225" s="81">
        <v>23670</v>
      </c>
      <c r="T225" s="82">
        <v>2001</v>
      </c>
      <c r="U225" s="54">
        <v>807</v>
      </c>
      <c r="V225" s="54">
        <v>354.5</v>
      </c>
      <c r="W225" s="55">
        <v>11164</v>
      </c>
      <c r="X225" s="56" t="s">
        <v>1079</v>
      </c>
      <c r="Y225" s="56" t="s">
        <v>1080</v>
      </c>
      <c r="Z225" s="57" t="s">
        <v>1081</v>
      </c>
      <c r="AA225" s="58" t="s">
        <v>159</v>
      </c>
    </row>
    <row r="226" spans="1:27">
      <c r="A226" s="40">
        <v>796</v>
      </c>
      <c r="B226" s="40" t="s">
        <v>80</v>
      </c>
      <c r="C226" s="40" t="s">
        <v>1082</v>
      </c>
      <c r="D226" s="75" t="s">
        <v>26</v>
      </c>
      <c r="E226" s="40" t="s">
        <v>166</v>
      </c>
      <c r="F226" s="80" t="s">
        <v>167</v>
      </c>
      <c r="G226" s="80" t="s">
        <v>158</v>
      </c>
      <c r="H226" s="80" t="s">
        <v>191</v>
      </c>
      <c r="I226" s="80" t="s">
        <v>159</v>
      </c>
      <c r="J226" s="80" t="s">
        <v>160</v>
      </c>
      <c r="K226" s="80" t="s">
        <v>160</v>
      </c>
      <c r="L226" s="80"/>
      <c r="M226" s="42">
        <v>6</v>
      </c>
      <c r="N226" s="80">
        <v>5</v>
      </c>
      <c r="O226" s="80">
        <v>1</v>
      </c>
      <c r="P226" s="80">
        <v>1</v>
      </c>
      <c r="Q226" s="80">
        <v>1</v>
      </c>
      <c r="R226" s="80">
        <v>2</v>
      </c>
      <c r="S226" s="81">
        <v>23360</v>
      </c>
      <c r="T226" s="82">
        <v>2002</v>
      </c>
      <c r="U226" s="54">
        <v>773</v>
      </c>
      <c r="V226" s="54">
        <v>358.12</v>
      </c>
      <c r="W226" s="55">
        <v>11189</v>
      </c>
      <c r="X226" s="56" t="s">
        <v>1083</v>
      </c>
      <c r="Y226" s="56" t="s">
        <v>1084</v>
      </c>
      <c r="Z226" s="57" t="s">
        <v>1085</v>
      </c>
      <c r="AA226" s="58" t="s">
        <v>159</v>
      </c>
    </row>
    <row r="227" spans="1:27">
      <c r="A227" s="40">
        <v>797</v>
      </c>
      <c r="B227" s="40" t="s">
        <v>80</v>
      </c>
      <c r="C227" s="40" t="s">
        <v>1086</v>
      </c>
      <c r="D227" s="75" t="s">
        <v>26</v>
      </c>
      <c r="E227" s="40" t="s">
        <v>166</v>
      </c>
      <c r="F227" s="80" t="s">
        <v>167</v>
      </c>
      <c r="G227" s="80" t="s">
        <v>158</v>
      </c>
      <c r="H227" s="80" t="s">
        <v>168</v>
      </c>
      <c r="I227" s="80" t="s">
        <v>159</v>
      </c>
      <c r="J227" s="80" t="s">
        <v>160</v>
      </c>
      <c r="K227" s="80" t="s">
        <v>169</v>
      </c>
      <c r="L227" s="80"/>
      <c r="M227" s="42">
        <v>3</v>
      </c>
      <c r="N227" s="80">
        <v>3</v>
      </c>
      <c r="O227" s="80"/>
      <c r="P227" s="80">
        <v>1</v>
      </c>
      <c r="Q227" s="80">
        <v>1</v>
      </c>
      <c r="R227" s="80">
        <v>1</v>
      </c>
      <c r="S227" s="81">
        <v>22782</v>
      </c>
      <c r="T227" s="82">
        <v>1985</v>
      </c>
      <c r="U227" s="54">
        <v>330</v>
      </c>
      <c r="V227" s="54">
        <v>175.68</v>
      </c>
      <c r="W227" s="55">
        <v>11101</v>
      </c>
      <c r="X227" s="56" t="s">
        <v>1087</v>
      </c>
      <c r="Y227" s="56" t="s">
        <v>1088</v>
      </c>
      <c r="Z227" s="57" t="s">
        <v>1089</v>
      </c>
      <c r="AA227" s="58" t="s">
        <v>159</v>
      </c>
    </row>
    <row r="228" spans="1:27">
      <c r="A228" s="40">
        <v>798</v>
      </c>
      <c r="B228" s="40" t="s">
        <v>80</v>
      </c>
      <c r="C228" s="40" t="s">
        <v>1090</v>
      </c>
      <c r="D228" s="75" t="s">
        <v>26</v>
      </c>
      <c r="E228" s="40" t="s">
        <v>166</v>
      </c>
      <c r="F228" s="80" t="s">
        <v>81</v>
      </c>
      <c r="G228" s="80" t="s">
        <v>81</v>
      </c>
      <c r="H228" s="80" t="s">
        <v>168</v>
      </c>
      <c r="I228" s="80" t="s">
        <v>159</v>
      </c>
      <c r="J228" s="80" t="s">
        <v>160</v>
      </c>
      <c r="K228" s="80" t="s">
        <v>169</v>
      </c>
      <c r="L228" s="80"/>
      <c r="M228" s="42">
        <v>5</v>
      </c>
      <c r="N228" s="80">
        <v>5</v>
      </c>
      <c r="O228" s="80"/>
      <c r="P228" s="80">
        <v>1</v>
      </c>
      <c r="Q228" s="80">
        <v>1</v>
      </c>
      <c r="R228" s="80">
        <v>1</v>
      </c>
      <c r="S228" s="81">
        <v>22781</v>
      </c>
      <c r="T228" s="82"/>
      <c r="U228" s="54">
        <v>210</v>
      </c>
      <c r="V228" s="54">
        <v>117</v>
      </c>
      <c r="W228" s="55">
        <v>11111</v>
      </c>
      <c r="X228" s="56" t="s">
        <v>1091</v>
      </c>
      <c r="Y228" s="56" t="s">
        <v>1092</v>
      </c>
      <c r="Z228" s="57" t="s">
        <v>1093</v>
      </c>
      <c r="AA228" s="58" t="s">
        <v>159</v>
      </c>
    </row>
    <row r="229" spans="1:27">
      <c r="A229" s="40">
        <v>799</v>
      </c>
      <c r="B229" s="40" t="s">
        <v>80</v>
      </c>
      <c r="C229" s="40" t="s">
        <v>1094</v>
      </c>
      <c r="D229" s="75" t="s">
        <v>26</v>
      </c>
      <c r="E229" s="40" t="s">
        <v>166</v>
      </c>
      <c r="F229" s="80" t="s">
        <v>81</v>
      </c>
      <c r="G229" s="80" t="s">
        <v>81</v>
      </c>
      <c r="H229" s="80" t="s">
        <v>168</v>
      </c>
      <c r="I229" s="80" t="s">
        <v>159</v>
      </c>
      <c r="J229" s="80" t="s">
        <v>160</v>
      </c>
      <c r="K229" s="80" t="s">
        <v>169</v>
      </c>
      <c r="L229" s="80"/>
      <c r="M229" s="42">
        <v>4</v>
      </c>
      <c r="N229" s="80">
        <v>4</v>
      </c>
      <c r="O229" s="80"/>
      <c r="P229" s="80">
        <v>1</v>
      </c>
      <c r="Q229" s="80">
        <v>1</v>
      </c>
      <c r="R229" s="80">
        <v>1</v>
      </c>
      <c r="S229" s="81">
        <v>23238</v>
      </c>
      <c r="T229" s="82"/>
      <c r="U229" s="54">
        <v>232</v>
      </c>
      <c r="V229" s="54">
        <v>275.10000000000002</v>
      </c>
      <c r="W229" s="55">
        <v>11129</v>
      </c>
      <c r="X229" s="56" t="s">
        <v>1095</v>
      </c>
      <c r="Y229" s="56" t="s">
        <v>1096</v>
      </c>
      <c r="Z229" s="57" t="s">
        <v>1097</v>
      </c>
      <c r="AA229" s="58" t="s">
        <v>159</v>
      </c>
    </row>
    <row r="230" spans="1:27">
      <c r="A230" s="40">
        <v>800</v>
      </c>
      <c r="B230" s="40" t="s">
        <v>80</v>
      </c>
      <c r="C230" s="40" t="s">
        <v>1098</v>
      </c>
      <c r="D230" s="75" t="s">
        <v>26</v>
      </c>
      <c r="E230" s="40" t="s">
        <v>166</v>
      </c>
      <c r="F230" s="80" t="s">
        <v>81</v>
      </c>
      <c r="G230" s="80" t="s">
        <v>81</v>
      </c>
      <c r="H230" s="80" t="s">
        <v>168</v>
      </c>
      <c r="I230" s="80" t="s">
        <v>159</v>
      </c>
      <c r="J230" s="80" t="s">
        <v>160</v>
      </c>
      <c r="K230" s="80" t="s">
        <v>169</v>
      </c>
      <c r="L230" s="80"/>
      <c r="M230" s="42">
        <v>4</v>
      </c>
      <c r="N230" s="80">
        <v>4</v>
      </c>
      <c r="O230" s="80"/>
      <c r="P230" s="80">
        <v>1</v>
      </c>
      <c r="Q230" s="80">
        <v>1</v>
      </c>
      <c r="R230" s="80">
        <v>1</v>
      </c>
      <c r="S230" s="81">
        <v>24320</v>
      </c>
      <c r="T230" s="82"/>
      <c r="U230" s="54">
        <v>330</v>
      </c>
      <c r="V230" s="54">
        <v>121.83</v>
      </c>
      <c r="W230" s="55">
        <v>11136</v>
      </c>
      <c r="X230" s="56" t="s">
        <v>1099</v>
      </c>
      <c r="Y230" s="109" t="s">
        <v>1100</v>
      </c>
      <c r="Z230" s="57" t="s">
        <v>1101</v>
      </c>
      <c r="AA230" s="58" t="s">
        <v>159</v>
      </c>
    </row>
    <row r="231" spans="1:27">
      <c r="A231" s="40">
        <v>801</v>
      </c>
      <c r="B231" s="40" t="s">
        <v>80</v>
      </c>
      <c r="C231" s="40" t="s">
        <v>1102</v>
      </c>
      <c r="D231" s="75" t="s">
        <v>26</v>
      </c>
      <c r="E231" s="40" t="s">
        <v>166</v>
      </c>
      <c r="F231" s="80" t="s">
        <v>81</v>
      </c>
      <c r="G231" s="80" t="s">
        <v>81</v>
      </c>
      <c r="H231" s="80" t="s">
        <v>168</v>
      </c>
      <c r="I231" s="80" t="s">
        <v>159</v>
      </c>
      <c r="J231" s="80" t="s">
        <v>160</v>
      </c>
      <c r="K231" s="80" t="s">
        <v>169</v>
      </c>
      <c r="L231" s="80"/>
      <c r="M231" s="42">
        <v>4</v>
      </c>
      <c r="N231" s="80">
        <v>4</v>
      </c>
      <c r="O231" s="80"/>
      <c r="P231" s="80">
        <v>1</v>
      </c>
      <c r="Q231" s="80">
        <v>1</v>
      </c>
      <c r="R231" s="80">
        <v>1</v>
      </c>
      <c r="S231" s="81">
        <v>24351</v>
      </c>
      <c r="T231" s="82"/>
      <c r="U231" s="54">
        <v>463</v>
      </c>
      <c r="V231" s="54">
        <v>133.21</v>
      </c>
      <c r="W231" s="55">
        <v>11134</v>
      </c>
      <c r="X231" s="56" t="s">
        <v>1103</v>
      </c>
      <c r="Y231" s="109" t="s">
        <v>1104</v>
      </c>
      <c r="Z231" s="57" t="s">
        <v>1105</v>
      </c>
      <c r="AA231" s="58" t="s">
        <v>159</v>
      </c>
    </row>
    <row r="232" spans="1:27">
      <c r="A232" s="40">
        <v>802</v>
      </c>
      <c r="B232" s="40" t="s">
        <v>80</v>
      </c>
      <c r="C232" s="40" t="s">
        <v>1106</v>
      </c>
      <c r="D232" s="75" t="s">
        <v>26</v>
      </c>
      <c r="E232" s="40" t="s">
        <v>166</v>
      </c>
      <c r="F232" s="80" t="s">
        <v>81</v>
      </c>
      <c r="G232" s="80" t="s">
        <v>81</v>
      </c>
      <c r="H232" s="80" t="s">
        <v>168</v>
      </c>
      <c r="I232" s="80" t="s">
        <v>159</v>
      </c>
      <c r="J232" s="80" t="s">
        <v>160</v>
      </c>
      <c r="K232" s="80" t="s">
        <v>169</v>
      </c>
      <c r="L232" s="80"/>
      <c r="M232" s="42">
        <v>2</v>
      </c>
      <c r="N232" s="80">
        <v>2</v>
      </c>
      <c r="O232" s="80"/>
      <c r="P232" s="80">
        <v>1</v>
      </c>
      <c r="Q232" s="80">
        <v>1</v>
      </c>
      <c r="R232" s="80">
        <v>1</v>
      </c>
      <c r="S232" s="81">
        <v>24467</v>
      </c>
      <c r="T232" s="82"/>
      <c r="U232" s="54">
        <v>285</v>
      </c>
      <c r="V232" s="54">
        <v>160.68</v>
      </c>
      <c r="W232" s="55">
        <v>11152</v>
      </c>
      <c r="X232" s="56" t="s">
        <v>1107</v>
      </c>
      <c r="Y232" s="109" t="s">
        <v>1108</v>
      </c>
      <c r="Z232" s="57" t="s">
        <v>1109</v>
      </c>
      <c r="AA232" s="58" t="s">
        <v>159</v>
      </c>
    </row>
    <row r="233" spans="1:27">
      <c r="A233" s="40">
        <v>809</v>
      </c>
      <c r="B233" s="40" t="s">
        <v>80</v>
      </c>
      <c r="C233" s="40" t="s">
        <v>14</v>
      </c>
      <c r="D233" s="75" t="s">
        <v>14</v>
      </c>
      <c r="E233" s="40" t="s">
        <v>0</v>
      </c>
      <c r="F233" s="50" t="s">
        <v>157</v>
      </c>
      <c r="G233" s="50" t="s">
        <v>158</v>
      </c>
      <c r="H233" s="50" t="s">
        <v>0</v>
      </c>
      <c r="I233" s="50" t="s">
        <v>159</v>
      </c>
      <c r="J233" s="50" t="s">
        <v>160</v>
      </c>
      <c r="K233" s="50" t="s">
        <v>160</v>
      </c>
      <c r="L233" s="50"/>
      <c r="M233" s="42">
        <v>160</v>
      </c>
      <c r="N233" s="80">
        <v>87</v>
      </c>
      <c r="O233" s="80">
        <v>73</v>
      </c>
      <c r="P233" s="80">
        <v>4</v>
      </c>
      <c r="Q233" s="80">
        <v>3</v>
      </c>
      <c r="R233" s="80">
        <v>0</v>
      </c>
      <c r="S233" s="81">
        <v>2162</v>
      </c>
      <c r="T233" s="82">
        <v>2007</v>
      </c>
      <c r="U233" s="54">
        <v>6626.3</v>
      </c>
      <c r="V233" s="54">
        <v>5998.16</v>
      </c>
      <c r="W233" s="55">
        <v>10915</v>
      </c>
      <c r="X233" s="56" t="s">
        <v>1110</v>
      </c>
      <c r="Y233" s="109" t="s">
        <v>1111</v>
      </c>
      <c r="Z233" s="57" t="s">
        <v>1112</v>
      </c>
      <c r="AA233" s="58" t="s">
        <v>159</v>
      </c>
    </row>
    <row r="234" spans="1:27">
      <c r="A234" s="40">
        <v>810</v>
      </c>
      <c r="B234" s="40" t="s">
        <v>80</v>
      </c>
      <c r="C234" s="40" t="s">
        <v>1113</v>
      </c>
      <c r="D234" s="75" t="s">
        <v>14</v>
      </c>
      <c r="E234" s="40" t="s">
        <v>166</v>
      </c>
      <c r="F234" s="50" t="s">
        <v>209</v>
      </c>
      <c r="G234" s="50" t="s">
        <v>158</v>
      </c>
      <c r="H234" s="50" t="s">
        <v>191</v>
      </c>
      <c r="I234" s="50" t="s">
        <v>159</v>
      </c>
      <c r="J234" s="50" t="s">
        <v>160</v>
      </c>
      <c r="K234" s="50" t="s">
        <v>160</v>
      </c>
      <c r="L234" s="50"/>
      <c r="M234" s="42">
        <v>44</v>
      </c>
      <c r="N234" s="80">
        <v>30</v>
      </c>
      <c r="O234" s="80">
        <v>14</v>
      </c>
      <c r="P234" s="80">
        <v>2</v>
      </c>
      <c r="Q234" s="80">
        <v>2</v>
      </c>
      <c r="R234" s="80">
        <v>1</v>
      </c>
      <c r="S234" s="81">
        <v>913</v>
      </c>
      <c r="T234" s="82">
        <v>2011</v>
      </c>
      <c r="U234" s="54">
        <v>2059</v>
      </c>
      <c r="V234" s="54">
        <v>2709.27</v>
      </c>
      <c r="W234" s="55">
        <v>10824</v>
      </c>
      <c r="X234" s="56" t="s">
        <v>1114</v>
      </c>
      <c r="Y234" s="109" t="s">
        <v>1115</v>
      </c>
      <c r="Z234" s="57" t="s">
        <v>1116</v>
      </c>
      <c r="AA234" s="58" t="s">
        <v>159</v>
      </c>
    </row>
    <row r="235" spans="1:27">
      <c r="A235" s="40">
        <v>811</v>
      </c>
      <c r="B235" s="40" t="s">
        <v>80</v>
      </c>
      <c r="C235" s="40" t="s">
        <v>1117</v>
      </c>
      <c r="D235" s="75" t="s">
        <v>14</v>
      </c>
      <c r="E235" s="40" t="s">
        <v>166</v>
      </c>
      <c r="F235" s="50" t="s">
        <v>167</v>
      </c>
      <c r="G235" s="50" t="s">
        <v>158</v>
      </c>
      <c r="H235" s="50" t="s">
        <v>168</v>
      </c>
      <c r="I235" s="50" t="s">
        <v>159</v>
      </c>
      <c r="J235" s="50" t="s">
        <v>160</v>
      </c>
      <c r="K235" s="50" t="s">
        <v>169</v>
      </c>
      <c r="L235" s="50"/>
      <c r="M235" s="42">
        <v>3</v>
      </c>
      <c r="N235" s="80">
        <v>3</v>
      </c>
      <c r="O235" s="80">
        <v>0</v>
      </c>
      <c r="P235" s="80">
        <v>1</v>
      </c>
      <c r="Q235" s="80">
        <v>1</v>
      </c>
      <c r="R235" s="80">
        <v>2</v>
      </c>
      <c r="S235" s="81">
        <v>2162</v>
      </c>
      <c r="T235" s="82">
        <v>2002</v>
      </c>
      <c r="U235" s="54">
        <v>932</v>
      </c>
      <c r="V235" s="54">
        <v>362.91</v>
      </c>
      <c r="W235" s="55">
        <v>10835</v>
      </c>
      <c r="X235" s="56" t="s">
        <v>1118</v>
      </c>
      <c r="Y235" s="56" t="s">
        <v>1119</v>
      </c>
      <c r="Z235" s="57" t="s">
        <v>1120</v>
      </c>
      <c r="AA235" s="58" t="s">
        <v>159</v>
      </c>
    </row>
    <row r="236" spans="1:27">
      <c r="A236" s="40">
        <v>812</v>
      </c>
      <c r="B236" s="40" t="s">
        <v>80</v>
      </c>
      <c r="C236" s="40" t="s">
        <v>1121</v>
      </c>
      <c r="D236" s="75" t="s">
        <v>14</v>
      </c>
      <c r="E236" s="40" t="s">
        <v>166</v>
      </c>
      <c r="F236" s="50" t="s">
        <v>167</v>
      </c>
      <c r="G236" s="50" t="s">
        <v>158</v>
      </c>
      <c r="H236" s="50" t="s">
        <v>168</v>
      </c>
      <c r="I236" s="50" t="s">
        <v>159</v>
      </c>
      <c r="J236" s="50" t="s">
        <v>160</v>
      </c>
      <c r="K236" s="50" t="s">
        <v>169</v>
      </c>
      <c r="L236" s="50"/>
      <c r="M236" s="42">
        <v>3</v>
      </c>
      <c r="N236" s="80">
        <v>3</v>
      </c>
      <c r="O236" s="80">
        <v>0</v>
      </c>
      <c r="P236" s="80">
        <v>1</v>
      </c>
      <c r="Q236" s="80">
        <v>1</v>
      </c>
      <c r="R236" s="80">
        <v>2</v>
      </c>
      <c r="S236" s="81">
        <v>22606</v>
      </c>
      <c r="T236" s="82">
        <v>2002</v>
      </c>
      <c r="U236" s="54">
        <v>836</v>
      </c>
      <c r="V236" s="54">
        <v>361.43</v>
      </c>
      <c r="W236" s="55">
        <v>10826</v>
      </c>
      <c r="X236" s="56" t="s">
        <v>1122</v>
      </c>
      <c r="Y236" s="56" t="s">
        <v>1123</v>
      </c>
      <c r="Z236" s="57" t="s">
        <v>1124</v>
      </c>
      <c r="AA236" s="58" t="s">
        <v>159</v>
      </c>
    </row>
    <row r="237" spans="1:27">
      <c r="A237" s="40">
        <v>813</v>
      </c>
      <c r="B237" s="40" t="s">
        <v>80</v>
      </c>
      <c r="C237" s="40" t="s">
        <v>1125</v>
      </c>
      <c r="D237" s="75" t="s">
        <v>14</v>
      </c>
      <c r="E237" s="40" t="s">
        <v>166</v>
      </c>
      <c r="F237" s="50" t="s">
        <v>167</v>
      </c>
      <c r="G237" s="50" t="s">
        <v>158</v>
      </c>
      <c r="H237" s="50" t="s">
        <v>191</v>
      </c>
      <c r="I237" s="50" t="s">
        <v>159</v>
      </c>
      <c r="J237" s="50" t="s">
        <v>160</v>
      </c>
      <c r="K237" s="50" t="s">
        <v>160</v>
      </c>
      <c r="L237" s="50" t="s">
        <v>1126</v>
      </c>
      <c r="M237" s="42">
        <v>8</v>
      </c>
      <c r="N237" s="80">
        <v>8</v>
      </c>
      <c r="O237" s="80">
        <v>0</v>
      </c>
      <c r="P237" s="80">
        <v>1</v>
      </c>
      <c r="Q237" s="80">
        <v>2</v>
      </c>
      <c r="R237" s="80">
        <v>1</v>
      </c>
      <c r="S237" s="81">
        <v>22890</v>
      </c>
      <c r="T237" s="82">
        <v>2011</v>
      </c>
      <c r="U237" s="54">
        <v>1002</v>
      </c>
      <c r="V237" s="54">
        <v>588.34</v>
      </c>
      <c r="W237" s="55">
        <v>10803</v>
      </c>
      <c r="X237" s="56" t="s">
        <v>1127</v>
      </c>
      <c r="Y237" s="56" t="s">
        <v>1128</v>
      </c>
      <c r="Z237" s="57" t="s">
        <v>1129</v>
      </c>
      <c r="AA237" s="58" t="s">
        <v>159</v>
      </c>
    </row>
    <row r="238" spans="1:27">
      <c r="A238" s="40">
        <v>814</v>
      </c>
      <c r="B238" s="40" t="s">
        <v>80</v>
      </c>
      <c r="C238" s="40" t="s">
        <v>1130</v>
      </c>
      <c r="D238" s="75" t="s">
        <v>14</v>
      </c>
      <c r="E238" s="40" t="s">
        <v>166</v>
      </c>
      <c r="F238" s="50" t="s">
        <v>167</v>
      </c>
      <c r="G238" s="50" t="s">
        <v>158</v>
      </c>
      <c r="H238" s="50" t="s">
        <v>168</v>
      </c>
      <c r="I238" s="50" t="s">
        <v>159</v>
      </c>
      <c r="J238" s="50" t="s">
        <v>160</v>
      </c>
      <c r="K238" s="50" t="s">
        <v>169</v>
      </c>
      <c r="L238" s="50"/>
      <c r="M238" s="42">
        <v>3</v>
      </c>
      <c r="N238" s="80">
        <v>3</v>
      </c>
      <c r="O238" s="80">
        <v>0</v>
      </c>
      <c r="P238" s="80">
        <v>1</v>
      </c>
      <c r="Q238" s="80">
        <v>1</v>
      </c>
      <c r="R238" s="80">
        <v>2</v>
      </c>
      <c r="S238" s="81">
        <v>38718</v>
      </c>
      <c r="T238" s="82">
        <v>2006</v>
      </c>
      <c r="U238" s="54">
        <v>5695.1</v>
      </c>
      <c r="V238" s="54">
        <v>5998.76</v>
      </c>
      <c r="W238" s="55">
        <v>10861</v>
      </c>
      <c r="X238" s="56" t="s">
        <v>1131</v>
      </c>
      <c r="Y238" s="56" t="s">
        <v>1132</v>
      </c>
      <c r="Z238" s="57" t="s">
        <v>1133</v>
      </c>
      <c r="AA238" s="58" t="s">
        <v>159</v>
      </c>
    </row>
    <row r="239" spans="1:27">
      <c r="A239" s="40">
        <v>815</v>
      </c>
      <c r="B239" s="40" t="s">
        <v>80</v>
      </c>
      <c r="C239" s="40" t="s">
        <v>1134</v>
      </c>
      <c r="D239" s="75" t="s">
        <v>14</v>
      </c>
      <c r="E239" s="40" t="s">
        <v>166</v>
      </c>
      <c r="F239" s="50" t="s">
        <v>167</v>
      </c>
      <c r="G239" s="50" t="s">
        <v>158</v>
      </c>
      <c r="H239" s="50" t="s">
        <v>168</v>
      </c>
      <c r="I239" s="50" t="s">
        <v>159</v>
      </c>
      <c r="J239" s="50" t="s">
        <v>160</v>
      </c>
      <c r="K239" s="50" t="s">
        <v>169</v>
      </c>
      <c r="L239" s="50"/>
      <c r="M239" s="42">
        <v>4</v>
      </c>
      <c r="N239" s="80">
        <v>4</v>
      </c>
      <c r="O239" s="80">
        <v>0</v>
      </c>
      <c r="P239" s="80">
        <v>2</v>
      </c>
      <c r="Q239" s="80">
        <v>1</v>
      </c>
      <c r="R239" s="80">
        <v>1</v>
      </c>
      <c r="S239" s="81">
        <v>40179</v>
      </c>
      <c r="T239" s="82">
        <v>1991</v>
      </c>
      <c r="U239" s="54">
        <v>704</v>
      </c>
      <c r="V239" s="54">
        <v>1318.33</v>
      </c>
      <c r="W239" s="55">
        <v>10929</v>
      </c>
      <c r="X239" s="56" t="s">
        <v>1135</v>
      </c>
      <c r="Y239" s="56" t="s">
        <v>1136</v>
      </c>
      <c r="Z239" s="57" t="s">
        <v>1137</v>
      </c>
      <c r="AA239" s="58" t="s">
        <v>159</v>
      </c>
    </row>
    <row r="240" spans="1:27">
      <c r="A240" s="40">
        <v>816</v>
      </c>
      <c r="B240" s="40" t="s">
        <v>80</v>
      </c>
      <c r="C240" s="40" t="s">
        <v>1138</v>
      </c>
      <c r="D240" s="75" t="s">
        <v>14</v>
      </c>
      <c r="E240" s="40" t="s">
        <v>166</v>
      </c>
      <c r="F240" s="50" t="s">
        <v>167</v>
      </c>
      <c r="G240" s="50" t="s">
        <v>158</v>
      </c>
      <c r="H240" s="50" t="s">
        <v>168</v>
      </c>
      <c r="I240" s="50" t="s">
        <v>159</v>
      </c>
      <c r="J240" s="50" t="s">
        <v>160</v>
      </c>
      <c r="K240" s="50" t="s">
        <v>169</v>
      </c>
      <c r="L240" s="50" t="s">
        <v>1126</v>
      </c>
      <c r="M240" s="42">
        <v>3</v>
      </c>
      <c r="N240" s="80">
        <v>3</v>
      </c>
      <c r="O240" s="80">
        <v>0</v>
      </c>
      <c r="P240" s="80">
        <v>1</v>
      </c>
      <c r="Q240" s="80">
        <v>1</v>
      </c>
      <c r="R240" s="80">
        <v>1</v>
      </c>
      <c r="S240" s="81">
        <v>23943</v>
      </c>
      <c r="T240" s="82">
        <v>1975</v>
      </c>
      <c r="U240" s="54">
        <v>304</v>
      </c>
      <c r="V240" s="54">
        <v>148.47999999999999</v>
      </c>
      <c r="W240" s="55">
        <v>10834</v>
      </c>
      <c r="X240" s="56" t="s">
        <v>1139</v>
      </c>
      <c r="Y240" s="56" t="s">
        <v>1140</v>
      </c>
      <c r="Z240" s="57" t="s">
        <v>1141</v>
      </c>
      <c r="AA240" s="58" t="s">
        <v>159</v>
      </c>
    </row>
    <row r="241" spans="1:27">
      <c r="A241" s="40">
        <v>817</v>
      </c>
      <c r="B241" s="40" t="s">
        <v>80</v>
      </c>
      <c r="C241" s="40" t="s">
        <v>1142</v>
      </c>
      <c r="D241" s="75" t="s">
        <v>14</v>
      </c>
      <c r="E241" s="40" t="s">
        <v>166</v>
      </c>
      <c r="F241" s="50" t="s">
        <v>167</v>
      </c>
      <c r="G241" s="50" t="s">
        <v>158</v>
      </c>
      <c r="H241" s="50" t="s">
        <v>168</v>
      </c>
      <c r="I241" s="50" t="s">
        <v>159</v>
      </c>
      <c r="J241" s="50" t="s">
        <v>160</v>
      </c>
      <c r="K241" s="50" t="s">
        <v>169</v>
      </c>
      <c r="L241" s="50"/>
      <c r="M241" s="42">
        <v>4</v>
      </c>
      <c r="N241" s="80">
        <v>4</v>
      </c>
      <c r="O241" s="80">
        <v>0</v>
      </c>
      <c r="P241" s="80">
        <v>2</v>
      </c>
      <c r="Q241" s="80">
        <v>1</v>
      </c>
      <c r="R241" s="80">
        <v>1</v>
      </c>
      <c r="S241" s="81">
        <v>41799</v>
      </c>
      <c r="T241" s="82" t="s">
        <v>875</v>
      </c>
      <c r="U241" s="54">
        <v>1981.9</v>
      </c>
      <c r="V241" s="54">
        <v>1474.4</v>
      </c>
      <c r="W241" s="55">
        <v>10894</v>
      </c>
      <c r="X241" s="56" t="s">
        <v>1143</v>
      </c>
      <c r="Y241" s="109" t="s">
        <v>1144</v>
      </c>
      <c r="Z241" s="57" t="s">
        <v>1145</v>
      </c>
      <c r="AA241" s="58" t="s">
        <v>159</v>
      </c>
    </row>
    <row r="242" spans="1:27">
      <c r="A242" s="40">
        <v>818</v>
      </c>
      <c r="B242" s="40" t="s">
        <v>80</v>
      </c>
      <c r="C242" s="40" t="s">
        <v>1146</v>
      </c>
      <c r="D242" s="75" t="s">
        <v>14</v>
      </c>
      <c r="E242" s="40" t="s">
        <v>166</v>
      </c>
      <c r="F242" s="50" t="s">
        <v>82</v>
      </c>
      <c r="G242" s="50" t="s">
        <v>158</v>
      </c>
      <c r="H242" s="50" t="s">
        <v>82</v>
      </c>
      <c r="I242" s="50" t="s">
        <v>159</v>
      </c>
      <c r="J242" s="50" t="s">
        <v>160</v>
      </c>
      <c r="K242" s="50" t="s">
        <v>169</v>
      </c>
      <c r="L242" s="50" t="s">
        <v>1126</v>
      </c>
      <c r="M242" s="42">
        <v>2</v>
      </c>
      <c r="N242" s="80">
        <v>2</v>
      </c>
      <c r="O242" s="80">
        <v>0</v>
      </c>
      <c r="P242" s="80">
        <v>1</v>
      </c>
      <c r="Q242" s="80">
        <v>1</v>
      </c>
      <c r="R242" s="80"/>
      <c r="S242" s="81">
        <v>24471</v>
      </c>
      <c r="T242" s="82">
        <v>1986</v>
      </c>
      <c r="U242" s="54">
        <v>496</v>
      </c>
      <c r="V242" s="54">
        <v>128.56</v>
      </c>
      <c r="W242" s="55">
        <v>10806</v>
      </c>
      <c r="X242" s="56" t="s">
        <v>1147</v>
      </c>
      <c r="Y242" s="109" t="s">
        <v>1148</v>
      </c>
      <c r="Z242" s="57" t="s">
        <v>1149</v>
      </c>
      <c r="AA242" s="58" t="s">
        <v>159</v>
      </c>
    </row>
    <row r="243" spans="1:27">
      <c r="A243" s="40">
        <v>820</v>
      </c>
      <c r="B243" s="40" t="s">
        <v>80</v>
      </c>
      <c r="C243" s="40" t="s">
        <v>1150</v>
      </c>
      <c r="D243" s="75" t="s">
        <v>14</v>
      </c>
      <c r="E243" s="40" t="s">
        <v>166</v>
      </c>
      <c r="F243" s="50" t="s">
        <v>81</v>
      </c>
      <c r="G243" s="50" t="s">
        <v>81</v>
      </c>
      <c r="H243" s="50" t="s">
        <v>168</v>
      </c>
      <c r="I243" s="50" t="s">
        <v>159</v>
      </c>
      <c r="J243" s="50" t="s">
        <v>160</v>
      </c>
      <c r="K243" s="50" t="s">
        <v>169</v>
      </c>
      <c r="L243" s="50"/>
      <c r="M243" s="42">
        <v>4</v>
      </c>
      <c r="N243" s="80">
        <v>4</v>
      </c>
      <c r="O243" s="80">
        <v>0</v>
      </c>
      <c r="P243" s="80">
        <v>1</v>
      </c>
      <c r="Q243" s="80">
        <v>2</v>
      </c>
      <c r="R243" s="80">
        <v>1</v>
      </c>
      <c r="S243" s="81">
        <v>23248</v>
      </c>
      <c r="T243" s="82"/>
      <c r="U243" s="54">
        <v>178</v>
      </c>
      <c r="V243" s="54">
        <v>387.4</v>
      </c>
      <c r="W243" s="55">
        <v>10937</v>
      </c>
      <c r="X243" s="56" t="s">
        <v>1151</v>
      </c>
      <c r="Y243" s="109" t="s">
        <v>1152</v>
      </c>
      <c r="Z243" s="57" t="s">
        <v>1153</v>
      </c>
      <c r="AA243" s="58" t="s">
        <v>159</v>
      </c>
    </row>
    <row r="244" spans="1:27">
      <c r="A244" s="40">
        <v>821</v>
      </c>
      <c r="B244" s="40" t="s">
        <v>80</v>
      </c>
      <c r="C244" s="40" t="s">
        <v>1154</v>
      </c>
      <c r="D244" s="75" t="s">
        <v>14</v>
      </c>
      <c r="E244" s="40" t="s">
        <v>166</v>
      </c>
      <c r="F244" s="50" t="s">
        <v>81</v>
      </c>
      <c r="G244" s="50" t="s">
        <v>81</v>
      </c>
      <c r="H244" s="50" t="s">
        <v>168</v>
      </c>
      <c r="I244" s="50" t="s">
        <v>159</v>
      </c>
      <c r="J244" s="50" t="s">
        <v>160</v>
      </c>
      <c r="K244" s="50" t="s">
        <v>169</v>
      </c>
      <c r="L244" s="50"/>
      <c r="M244" s="42">
        <v>5</v>
      </c>
      <c r="N244" s="80">
        <v>5</v>
      </c>
      <c r="O244" s="80">
        <v>0</v>
      </c>
      <c r="P244" s="80">
        <v>2</v>
      </c>
      <c r="Q244" s="80">
        <v>1</v>
      </c>
      <c r="R244" s="80">
        <v>1</v>
      </c>
      <c r="S244" s="81">
        <v>23701</v>
      </c>
      <c r="T244" s="82"/>
      <c r="U244" s="54">
        <v>453</v>
      </c>
      <c r="V244" s="54">
        <v>892</v>
      </c>
      <c r="W244" s="55">
        <v>10858</v>
      </c>
      <c r="X244" s="56" t="s">
        <v>1155</v>
      </c>
      <c r="Y244" s="109" t="s">
        <v>1156</v>
      </c>
      <c r="Z244" s="57" t="s">
        <v>1157</v>
      </c>
      <c r="AA244" s="58" t="s">
        <v>159</v>
      </c>
    </row>
    <row r="245" spans="1:27">
      <c r="A245" s="40">
        <v>822</v>
      </c>
      <c r="B245" s="40" t="s">
        <v>80</v>
      </c>
      <c r="C245" s="40" t="s">
        <v>1158</v>
      </c>
      <c r="D245" s="75" t="s">
        <v>14</v>
      </c>
      <c r="E245" s="40" t="s">
        <v>166</v>
      </c>
      <c r="F245" s="50" t="s">
        <v>81</v>
      </c>
      <c r="G245" s="50" t="s">
        <v>81</v>
      </c>
      <c r="H245" s="50" t="s">
        <v>168</v>
      </c>
      <c r="I245" s="50" t="s">
        <v>159</v>
      </c>
      <c r="J245" s="50" t="s">
        <v>160</v>
      </c>
      <c r="K245" s="50" t="s">
        <v>169</v>
      </c>
      <c r="L245" s="50"/>
      <c r="M245" s="42">
        <v>7</v>
      </c>
      <c r="N245" s="80">
        <v>7</v>
      </c>
      <c r="O245" s="80">
        <v>0</v>
      </c>
      <c r="P245" s="80">
        <v>3</v>
      </c>
      <c r="Q245" s="80">
        <v>2</v>
      </c>
      <c r="R245" s="80"/>
      <c r="S245" s="81">
        <v>23645</v>
      </c>
      <c r="T245" s="82"/>
      <c r="U245" s="54">
        <v>271</v>
      </c>
      <c r="V245" s="54">
        <v>436.58</v>
      </c>
      <c r="W245" s="55">
        <v>10884</v>
      </c>
      <c r="X245" s="56" t="s">
        <v>1159</v>
      </c>
      <c r="Y245" s="109" t="s">
        <v>1160</v>
      </c>
      <c r="Z245" s="57" t="s">
        <v>1161</v>
      </c>
      <c r="AA245" s="58" t="s">
        <v>159</v>
      </c>
    </row>
    <row r="246" spans="1:27">
      <c r="A246" s="40">
        <v>823</v>
      </c>
      <c r="B246" s="40" t="s">
        <v>80</v>
      </c>
      <c r="C246" s="40" t="s">
        <v>1162</v>
      </c>
      <c r="D246" s="75" t="s">
        <v>14</v>
      </c>
      <c r="E246" s="40" t="s">
        <v>166</v>
      </c>
      <c r="F246" s="50" t="s">
        <v>81</v>
      </c>
      <c r="G246" s="50" t="s">
        <v>81</v>
      </c>
      <c r="H246" s="50" t="s">
        <v>168</v>
      </c>
      <c r="I246" s="50" t="s">
        <v>159</v>
      </c>
      <c r="J246" s="50" t="s">
        <v>160</v>
      </c>
      <c r="K246" s="50" t="s">
        <v>169</v>
      </c>
      <c r="L246" s="50"/>
      <c r="M246" s="42">
        <v>4</v>
      </c>
      <c r="N246" s="80">
        <v>4</v>
      </c>
      <c r="O246" s="80">
        <v>0</v>
      </c>
      <c r="P246" s="80">
        <v>1</v>
      </c>
      <c r="Q246" s="80">
        <v>1</v>
      </c>
      <c r="R246" s="80">
        <v>1</v>
      </c>
      <c r="S246" s="81">
        <v>22761</v>
      </c>
      <c r="T246" s="82"/>
      <c r="U246" s="54">
        <v>284</v>
      </c>
      <c r="V246" s="54">
        <v>169.34</v>
      </c>
      <c r="W246" s="55">
        <v>10948</v>
      </c>
      <c r="X246" s="56" t="s">
        <v>1163</v>
      </c>
      <c r="Y246" s="109" t="s">
        <v>1164</v>
      </c>
      <c r="Z246" s="57" t="s">
        <v>1165</v>
      </c>
      <c r="AA246" s="58" t="s">
        <v>159</v>
      </c>
    </row>
    <row r="247" spans="1:27">
      <c r="A247" s="40">
        <v>824</v>
      </c>
      <c r="B247" s="40" t="s">
        <v>80</v>
      </c>
      <c r="C247" s="40" t="s">
        <v>1166</v>
      </c>
      <c r="D247" s="75" t="s">
        <v>14</v>
      </c>
      <c r="E247" s="40" t="s">
        <v>166</v>
      </c>
      <c r="F247" s="50" t="s">
        <v>81</v>
      </c>
      <c r="G247" s="50" t="s">
        <v>81</v>
      </c>
      <c r="H247" s="50" t="s">
        <v>168</v>
      </c>
      <c r="I247" s="50" t="s">
        <v>159</v>
      </c>
      <c r="J247" s="50" t="s">
        <v>160</v>
      </c>
      <c r="K247" s="50" t="s">
        <v>169</v>
      </c>
      <c r="L247" s="50"/>
      <c r="M247" s="42">
        <v>3</v>
      </c>
      <c r="N247" s="80">
        <v>3</v>
      </c>
      <c r="O247" s="80">
        <v>0</v>
      </c>
      <c r="P247" s="80">
        <v>1</v>
      </c>
      <c r="Q247" s="80">
        <v>1</v>
      </c>
      <c r="R247" s="80">
        <v>1</v>
      </c>
      <c r="S247" s="81">
        <v>24056</v>
      </c>
      <c r="T247" s="82"/>
      <c r="U247" s="54">
        <v>536</v>
      </c>
      <c r="V247" s="54">
        <v>226</v>
      </c>
      <c r="W247" s="55">
        <v>10945</v>
      </c>
      <c r="X247" s="56" t="s">
        <v>1167</v>
      </c>
      <c r="Y247" s="109" t="s">
        <v>1168</v>
      </c>
      <c r="Z247" s="57" t="s">
        <v>1169</v>
      </c>
      <c r="AA247" s="58" t="s">
        <v>159</v>
      </c>
    </row>
    <row r="248" spans="1:27">
      <c r="A248" s="40">
        <v>825</v>
      </c>
      <c r="B248" s="40" t="s">
        <v>80</v>
      </c>
      <c r="C248" s="40" t="s">
        <v>1170</v>
      </c>
      <c r="D248" s="75" t="s">
        <v>14</v>
      </c>
      <c r="E248" s="40" t="s">
        <v>166</v>
      </c>
      <c r="F248" s="50" t="s">
        <v>81</v>
      </c>
      <c r="G248" s="50" t="s">
        <v>81</v>
      </c>
      <c r="H248" s="50" t="s">
        <v>168</v>
      </c>
      <c r="I248" s="50" t="s">
        <v>159</v>
      </c>
      <c r="J248" s="50" t="s">
        <v>160</v>
      </c>
      <c r="K248" s="50" t="s">
        <v>169</v>
      </c>
      <c r="L248" s="50"/>
      <c r="M248" s="42">
        <v>3</v>
      </c>
      <c r="N248" s="80">
        <v>3</v>
      </c>
      <c r="O248" s="80">
        <v>0</v>
      </c>
      <c r="P248" s="80">
        <v>1</v>
      </c>
      <c r="Q248" s="80">
        <v>1</v>
      </c>
      <c r="R248" s="80"/>
      <c r="S248" s="81">
        <v>24056</v>
      </c>
      <c r="T248" s="82"/>
      <c r="U248" s="54">
        <v>265</v>
      </c>
      <c r="V248" s="54">
        <v>150</v>
      </c>
      <c r="W248" s="55">
        <v>10801</v>
      </c>
      <c r="X248" s="56" t="s">
        <v>1171</v>
      </c>
      <c r="Y248" s="109" t="s">
        <v>1172</v>
      </c>
      <c r="Z248" s="57" t="s">
        <v>1173</v>
      </c>
      <c r="AA248" s="58" t="s">
        <v>159</v>
      </c>
    </row>
    <row r="249" spans="1:27">
      <c r="A249" s="40">
        <v>828</v>
      </c>
      <c r="B249" s="40" t="s">
        <v>80</v>
      </c>
      <c r="C249" s="40" t="s">
        <v>16</v>
      </c>
      <c r="D249" s="41" t="s">
        <v>16</v>
      </c>
      <c r="E249" s="40" t="s">
        <v>0</v>
      </c>
      <c r="F249" s="40" t="s">
        <v>209</v>
      </c>
      <c r="G249" s="40" t="s">
        <v>158</v>
      </c>
      <c r="H249" s="40" t="s">
        <v>0</v>
      </c>
      <c r="I249" s="40" t="s">
        <v>159</v>
      </c>
      <c r="J249" s="40" t="s">
        <v>160</v>
      </c>
      <c r="K249" s="40" t="s">
        <v>160</v>
      </c>
      <c r="L249" s="40"/>
      <c r="M249" s="42">
        <v>45</v>
      </c>
      <c r="N249" s="40">
        <v>40</v>
      </c>
      <c r="O249" s="40">
        <v>5</v>
      </c>
      <c r="P249" s="40">
        <v>3</v>
      </c>
      <c r="Q249" s="40">
        <v>3</v>
      </c>
      <c r="R249" s="40"/>
      <c r="S249" s="63">
        <v>1957</v>
      </c>
      <c r="T249" s="64">
        <v>1989</v>
      </c>
      <c r="U249" s="65">
        <v>2281</v>
      </c>
      <c r="V249" s="65">
        <v>1786.32</v>
      </c>
      <c r="W249" s="110">
        <v>23036</v>
      </c>
      <c r="X249" s="67" t="s">
        <v>1174</v>
      </c>
      <c r="Y249" s="111" t="s">
        <v>1175</v>
      </c>
      <c r="Z249" s="68" t="s">
        <v>1176</v>
      </c>
      <c r="AA249" s="69" t="s">
        <v>159</v>
      </c>
    </row>
    <row r="250" spans="1:27">
      <c r="A250" s="40">
        <v>829</v>
      </c>
      <c r="B250" s="40" t="s">
        <v>80</v>
      </c>
      <c r="C250" s="40" t="s">
        <v>1177</v>
      </c>
      <c r="D250" s="41" t="s">
        <v>16</v>
      </c>
      <c r="E250" s="40" t="s">
        <v>166</v>
      </c>
      <c r="F250" s="40" t="s">
        <v>167</v>
      </c>
      <c r="G250" s="40" t="s">
        <v>158</v>
      </c>
      <c r="H250" s="40" t="s">
        <v>191</v>
      </c>
      <c r="I250" s="40" t="s">
        <v>159</v>
      </c>
      <c r="J250" s="40" t="s">
        <v>160</v>
      </c>
      <c r="K250" s="40" t="s">
        <v>160</v>
      </c>
      <c r="L250" s="40" t="s">
        <v>1126</v>
      </c>
      <c r="M250" s="42">
        <v>6</v>
      </c>
      <c r="N250" s="40">
        <v>6</v>
      </c>
      <c r="O250" s="40"/>
      <c r="P250" s="40">
        <v>1</v>
      </c>
      <c r="Q250" s="40">
        <v>1</v>
      </c>
      <c r="R250" s="40"/>
      <c r="S250" s="63">
        <v>4323</v>
      </c>
      <c r="T250" s="64">
        <v>2009</v>
      </c>
      <c r="U250" s="65">
        <v>2952</v>
      </c>
      <c r="V250" s="65">
        <v>489.47</v>
      </c>
      <c r="W250" s="66">
        <v>23002</v>
      </c>
      <c r="X250" s="67" t="s">
        <v>1178</v>
      </c>
      <c r="Y250" s="111" t="s">
        <v>1179</v>
      </c>
      <c r="Z250" s="68" t="s">
        <v>1180</v>
      </c>
      <c r="AA250" s="69" t="s">
        <v>159</v>
      </c>
    </row>
    <row r="251" spans="1:27">
      <c r="A251" s="40">
        <v>830</v>
      </c>
      <c r="B251" s="40" t="s">
        <v>80</v>
      </c>
      <c r="C251" s="40" t="s">
        <v>1181</v>
      </c>
      <c r="D251" s="41" t="s">
        <v>16</v>
      </c>
      <c r="E251" s="40" t="s">
        <v>166</v>
      </c>
      <c r="F251" s="40" t="s">
        <v>167</v>
      </c>
      <c r="G251" s="40" t="s">
        <v>158</v>
      </c>
      <c r="H251" s="40" t="s">
        <v>191</v>
      </c>
      <c r="I251" s="40" t="s">
        <v>159</v>
      </c>
      <c r="J251" s="40" t="s">
        <v>160</v>
      </c>
      <c r="K251" s="40" t="s">
        <v>160</v>
      </c>
      <c r="L251" s="40"/>
      <c r="M251" s="42">
        <v>6</v>
      </c>
      <c r="N251" s="40">
        <v>6</v>
      </c>
      <c r="O251" s="40"/>
      <c r="P251" s="40">
        <v>1</v>
      </c>
      <c r="Q251" s="40">
        <v>1</v>
      </c>
      <c r="R251" s="40">
        <v>1</v>
      </c>
      <c r="S251" s="63">
        <v>10671</v>
      </c>
      <c r="T251" s="64">
        <v>1976</v>
      </c>
      <c r="U251" s="65">
        <v>298</v>
      </c>
      <c r="V251" s="65">
        <v>232.48</v>
      </c>
      <c r="W251" s="66">
        <v>23050</v>
      </c>
      <c r="X251" s="67" t="s">
        <v>1182</v>
      </c>
      <c r="Y251" s="67" t="s">
        <v>1183</v>
      </c>
      <c r="Z251" s="68" t="s">
        <v>1184</v>
      </c>
      <c r="AA251" s="69" t="s">
        <v>159</v>
      </c>
    </row>
    <row r="252" spans="1:27">
      <c r="A252" s="40">
        <v>831</v>
      </c>
      <c r="B252" s="40" t="s">
        <v>80</v>
      </c>
      <c r="C252" s="40" t="s">
        <v>1185</v>
      </c>
      <c r="D252" s="41" t="s">
        <v>16</v>
      </c>
      <c r="E252" s="40" t="s">
        <v>166</v>
      </c>
      <c r="F252" s="40" t="s">
        <v>167</v>
      </c>
      <c r="G252" s="40" t="s">
        <v>223</v>
      </c>
      <c r="H252" s="40" t="s">
        <v>191</v>
      </c>
      <c r="I252" s="40" t="s">
        <v>159</v>
      </c>
      <c r="J252" s="40" t="s">
        <v>160</v>
      </c>
      <c r="K252" s="40" t="s">
        <v>160</v>
      </c>
      <c r="L252" s="40"/>
      <c r="M252" s="42">
        <v>6</v>
      </c>
      <c r="N252" s="40">
        <v>5</v>
      </c>
      <c r="O252" s="40">
        <v>1</v>
      </c>
      <c r="P252" s="40">
        <v>1</v>
      </c>
      <c r="Q252" s="40">
        <v>1</v>
      </c>
      <c r="R252" s="40"/>
      <c r="S252" s="63">
        <v>40725</v>
      </c>
      <c r="T252" s="64"/>
      <c r="U252" s="65">
        <v>272</v>
      </c>
      <c r="V252" s="65">
        <v>123</v>
      </c>
      <c r="W252" s="66">
        <v>23057</v>
      </c>
      <c r="X252" s="67" t="s">
        <v>1186</v>
      </c>
      <c r="Y252" s="111" t="s">
        <v>1187</v>
      </c>
      <c r="Z252" s="68" t="s">
        <v>1188</v>
      </c>
      <c r="AA252" s="69" t="s">
        <v>159</v>
      </c>
    </row>
    <row r="253" spans="1:27">
      <c r="A253" s="40">
        <v>832</v>
      </c>
      <c r="B253" s="40" t="s">
        <v>80</v>
      </c>
      <c r="C253" s="40" t="s">
        <v>1189</v>
      </c>
      <c r="D253" s="41" t="s">
        <v>16</v>
      </c>
      <c r="E253" s="40" t="s">
        <v>166</v>
      </c>
      <c r="F253" s="40" t="s">
        <v>81</v>
      </c>
      <c r="G253" s="40" t="s">
        <v>81</v>
      </c>
      <c r="H253" s="40" t="s">
        <v>168</v>
      </c>
      <c r="I253" s="40" t="s">
        <v>159</v>
      </c>
      <c r="J253" s="40" t="s">
        <v>160</v>
      </c>
      <c r="K253" s="40" t="s">
        <v>169</v>
      </c>
      <c r="L253" s="40"/>
      <c r="M253" s="42">
        <v>3</v>
      </c>
      <c r="N253" s="40">
        <v>3</v>
      </c>
      <c r="O253" s="40"/>
      <c r="P253" s="40">
        <v>1</v>
      </c>
      <c r="Q253" s="40">
        <v>1</v>
      </c>
      <c r="R253" s="40"/>
      <c r="S253" s="63">
        <v>22858</v>
      </c>
      <c r="T253" s="64"/>
      <c r="U253" s="65">
        <v>1001</v>
      </c>
      <c r="V253" s="65">
        <v>115</v>
      </c>
      <c r="W253" s="66">
        <v>23018</v>
      </c>
      <c r="X253" s="67" t="s">
        <v>1190</v>
      </c>
      <c r="Y253" s="111" t="s">
        <v>1191</v>
      </c>
      <c r="Z253" s="68" t="s">
        <v>1192</v>
      </c>
      <c r="AA253" s="69" t="s">
        <v>159</v>
      </c>
    </row>
    <row r="254" spans="1:27">
      <c r="A254" s="40">
        <v>833</v>
      </c>
      <c r="B254" s="40" t="s">
        <v>80</v>
      </c>
      <c r="C254" s="40" t="s">
        <v>1193</v>
      </c>
      <c r="D254" s="41" t="s">
        <v>16</v>
      </c>
      <c r="E254" s="40" t="s">
        <v>166</v>
      </c>
      <c r="F254" s="40" t="s">
        <v>81</v>
      </c>
      <c r="G254" s="40" t="s">
        <v>81</v>
      </c>
      <c r="H254" s="40" t="s">
        <v>168</v>
      </c>
      <c r="I254" s="40" t="s">
        <v>159</v>
      </c>
      <c r="J254" s="40" t="s">
        <v>160</v>
      </c>
      <c r="K254" s="40" t="s">
        <v>169</v>
      </c>
      <c r="L254" s="40"/>
      <c r="M254" s="42">
        <v>3</v>
      </c>
      <c r="N254" s="40">
        <v>3</v>
      </c>
      <c r="O254" s="40"/>
      <c r="P254" s="40">
        <v>1</v>
      </c>
      <c r="Q254" s="40">
        <v>1</v>
      </c>
      <c r="R254" s="40"/>
      <c r="S254" s="63">
        <v>24441</v>
      </c>
      <c r="T254" s="64"/>
      <c r="U254" s="65">
        <v>476</v>
      </c>
      <c r="V254" s="65">
        <v>315</v>
      </c>
      <c r="W254" s="66">
        <v>23046</v>
      </c>
      <c r="X254" s="67" t="s">
        <v>1194</v>
      </c>
      <c r="Y254" s="111" t="s">
        <v>1195</v>
      </c>
      <c r="Z254" s="68" t="s">
        <v>1196</v>
      </c>
      <c r="AA254" s="69" t="s">
        <v>159</v>
      </c>
    </row>
    <row r="255" spans="1:27">
      <c r="A255" s="40">
        <v>834</v>
      </c>
      <c r="B255" s="40" t="s">
        <v>80</v>
      </c>
      <c r="C255" s="40" t="s">
        <v>1197</v>
      </c>
      <c r="D255" s="41" t="s">
        <v>16</v>
      </c>
      <c r="E255" s="40" t="s">
        <v>166</v>
      </c>
      <c r="F255" s="40" t="s">
        <v>81</v>
      </c>
      <c r="G255" s="40" t="s">
        <v>81</v>
      </c>
      <c r="H255" s="40" t="s">
        <v>191</v>
      </c>
      <c r="I255" s="40" t="s">
        <v>159</v>
      </c>
      <c r="J255" s="40" t="s">
        <v>160</v>
      </c>
      <c r="K255" s="40" t="s">
        <v>160</v>
      </c>
      <c r="L255" s="40"/>
      <c r="M255" s="42">
        <v>6</v>
      </c>
      <c r="N255" s="40">
        <v>5</v>
      </c>
      <c r="O255" s="40">
        <v>1</v>
      </c>
      <c r="P255" s="40">
        <v>1</v>
      </c>
      <c r="Q255" s="40">
        <v>1</v>
      </c>
      <c r="R255" s="40"/>
      <c r="S255" s="63">
        <v>22827</v>
      </c>
      <c r="T255" s="64"/>
      <c r="U255" s="65">
        <v>195</v>
      </c>
      <c r="V255" s="65">
        <v>105</v>
      </c>
      <c r="W255" s="66">
        <v>23005</v>
      </c>
      <c r="X255" s="67" t="s">
        <v>1198</v>
      </c>
      <c r="Y255" s="111" t="s">
        <v>1199</v>
      </c>
      <c r="Z255" s="68" t="s">
        <v>1200</v>
      </c>
      <c r="AA255" s="69" t="s">
        <v>159</v>
      </c>
    </row>
    <row r="256" spans="1:27">
      <c r="A256" s="40">
        <v>835</v>
      </c>
      <c r="B256" s="40" t="s">
        <v>80</v>
      </c>
      <c r="C256" s="40" t="s">
        <v>1201</v>
      </c>
      <c r="D256" s="41" t="s">
        <v>16</v>
      </c>
      <c r="E256" s="40" t="s">
        <v>166</v>
      </c>
      <c r="F256" s="40" t="s">
        <v>182</v>
      </c>
      <c r="G256" s="40" t="s">
        <v>223</v>
      </c>
      <c r="H256" s="40" t="s">
        <v>191</v>
      </c>
      <c r="I256" s="40" t="s">
        <v>159</v>
      </c>
      <c r="J256" s="40" t="s">
        <v>160</v>
      </c>
      <c r="K256" s="40" t="s">
        <v>160</v>
      </c>
      <c r="L256" s="40" t="s">
        <v>192</v>
      </c>
      <c r="M256" s="42">
        <v>5</v>
      </c>
      <c r="N256" s="40">
        <v>4</v>
      </c>
      <c r="O256" s="40">
        <v>1</v>
      </c>
      <c r="P256" s="40">
        <v>1</v>
      </c>
      <c r="Q256" s="40">
        <v>1</v>
      </c>
      <c r="R256" s="40"/>
      <c r="S256" s="63">
        <v>24461</v>
      </c>
      <c r="T256" s="64"/>
      <c r="U256" s="65">
        <v>452</v>
      </c>
      <c r="V256" s="65">
        <v>175.56</v>
      </c>
      <c r="W256" s="66">
        <v>23008</v>
      </c>
      <c r="X256" s="67" t="s">
        <v>1202</v>
      </c>
      <c r="Y256" s="111" t="s">
        <v>1203</v>
      </c>
      <c r="Z256" s="68" t="s">
        <v>1204</v>
      </c>
      <c r="AA256" s="69" t="s">
        <v>159</v>
      </c>
    </row>
    <row r="257" spans="1:27">
      <c r="A257" s="40">
        <v>836</v>
      </c>
      <c r="B257" s="40" t="s">
        <v>80</v>
      </c>
      <c r="C257" s="40" t="s">
        <v>1205</v>
      </c>
      <c r="D257" s="41" t="s">
        <v>16</v>
      </c>
      <c r="E257" s="40" t="s">
        <v>166</v>
      </c>
      <c r="F257" s="40" t="s">
        <v>81</v>
      </c>
      <c r="G257" s="40" t="s">
        <v>81</v>
      </c>
      <c r="H257" s="40" t="s">
        <v>168</v>
      </c>
      <c r="I257" s="40" t="s">
        <v>159</v>
      </c>
      <c r="J257" s="40" t="s">
        <v>160</v>
      </c>
      <c r="K257" s="40" t="s">
        <v>169</v>
      </c>
      <c r="L257" s="40"/>
      <c r="M257" s="42">
        <v>3</v>
      </c>
      <c r="N257" s="40">
        <v>3</v>
      </c>
      <c r="O257" s="40"/>
      <c r="P257" s="40">
        <v>1</v>
      </c>
      <c r="Q257" s="40">
        <v>1</v>
      </c>
      <c r="R257" s="40"/>
      <c r="S257" s="63">
        <v>24351</v>
      </c>
      <c r="T257" s="64"/>
      <c r="U257" s="65">
        <v>343</v>
      </c>
      <c r="V257" s="65">
        <v>98</v>
      </c>
      <c r="W257" s="66">
        <v>23043</v>
      </c>
      <c r="X257" s="67" t="s">
        <v>1206</v>
      </c>
      <c r="Y257" s="67" t="s">
        <v>1207</v>
      </c>
      <c r="Z257" s="68" t="s">
        <v>1208</v>
      </c>
      <c r="AA257" s="69" t="s">
        <v>159</v>
      </c>
    </row>
    <row r="258" spans="1:27">
      <c r="A258" s="40">
        <v>837</v>
      </c>
      <c r="B258" s="40" t="s">
        <v>80</v>
      </c>
      <c r="C258" s="40" t="s">
        <v>1209</v>
      </c>
      <c r="D258" s="41" t="s">
        <v>16</v>
      </c>
      <c r="E258" s="40" t="s">
        <v>166</v>
      </c>
      <c r="F258" s="40" t="s">
        <v>81</v>
      </c>
      <c r="G258" s="40" t="s">
        <v>81</v>
      </c>
      <c r="H258" s="40" t="s">
        <v>168</v>
      </c>
      <c r="I258" s="40" t="s">
        <v>159</v>
      </c>
      <c r="J258" s="40" t="s">
        <v>160</v>
      </c>
      <c r="K258" s="40" t="s">
        <v>169</v>
      </c>
      <c r="L258" s="40"/>
      <c r="M258" s="42">
        <v>3</v>
      </c>
      <c r="N258" s="40">
        <v>3</v>
      </c>
      <c r="O258" s="40"/>
      <c r="P258" s="40">
        <v>1</v>
      </c>
      <c r="Q258" s="40">
        <v>1</v>
      </c>
      <c r="R258" s="40"/>
      <c r="S258" s="63">
        <v>24351</v>
      </c>
      <c r="T258" s="64"/>
      <c r="U258" s="65">
        <v>331</v>
      </c>
      <c r="V258" s="65">
        <v>144</v>
      </c>
      <c r="W258" s="66">
        <v>23019</v>
      </c>
      <c r="X258" s="67" t="s">
        <v>1210</v>
      </c>
      <c r="Y258" s="67" t="s">
        <v>1211</v>
      </c>
      <c r="Z258" s="68" t="s">
        <v>1212</v>
      </c>
      <c r="AA258" s="69" t="s">
        <v>159</v>
      </c>
    </row>
    <row r="259" spans="1:27">
      <c r="A259" s="40">
        <v>838</v>
      </c>
      <c r="B259" s="40" t="s">
        <v>80</v>
      </c>
      <c r="C259" s="40" t="s">
        <v>1213</v>
      </c>
      <c r="D259" s="41" t="s">
        <v>16</v>
      </c>
      <c r="E259" s="40" t="s">
        <v>166</v>
      </c>
      <c r="F259" s="40" t="s">
        <v>81</v>
      </c>
      <c r="G259" s="40" t="s">
        <v>81</v>
      </c>
      <c r="H259" s="40" t="s">
        <v>168</v>
      </c>
      <c r="I259" s="40" t="s">
        <v>159</v>
      </c>
      <c r="J259" s="40" t="s">
        <v>160</v>
      </c>
      <c r="K259" s="40" t="s">
        <v>169</v>
      </c>
      <c r="L259" s="40"/>
      <c r="M259" s="42">
        <v>3</v>
      </c>
      <c r="N259" s="40">
        <v>3</v>
      </c>
      <c r="O259" s="40"/>
      <c r="P259" s="40">
        <v>1</v>
      </c>
      <c r="Q259" s="40">
        <v>1</v>
      </c>
      <c r="R259" s="40"/>
      <c r="S259" s="63">
        <v>24441</v>
      </c>
      <c r="T259" s="64"/>
      <c r="U259" s="65">
        <v>653</v>
      </c>
      <c r="V259" s="65">
        <v>137</v>
      </c>
      <c r="W259" s="66">
        <v>23012</v>
      </c>
      <c r="X259" s="67" t="s">
        <v>1214</v>
      </c>
      <c r="Y259" s="67" t="s">
        <v>1215</v>
      </c>
      <c r="Z259" s="68" t="s">
        <v>1216</v>
      </c>
      <c r="AA259" s="69" t="s">
        <v>159</v>
      </c>
    </row>
    <row r="260" spans="1:27">
      <c r="A260" s="40">
        <v>839</v>
      </c>
      <c r="B260" s="40" t="s">
        <v>80</v>
      </c>
      <c r="C260" s="40" t="s">
        <v>1217</v>
      </c>
      <c r="D260" s="41" t="s">
        <v>16</v>
      </c>
      <c r="E260" s="40" t="s">
        <v>166</v>
      </c>
      <c r="F260" s="40" t="s">
        <v>81</v>
      </c>
      <c r="G260" s="40" t="s">
        <v>81</v>
      </c>
      <c r="H260" s="40" t="s">
        <v>168</v>
      </c>
      <c r="I260" s="40" t="s">
        <v>159</v>
      </c>
      <c r="J260" s="40" t="s">
        <v>160</v>
      </c>
      <c r="K260" s="40" t="s">
        <v>169</v>
      </c>
      <c r="L260" s="40"/>
      <c r="M260" s="42">
        <v>3</v>
      </c>
      <c r="N260" s="40">
        <v>3</v>
      </c>
      <c r="O260" s="40"/>
      <c r="P260" s="40">
        <v>1</v>
      </c>
      <c r="Q260" s="40">
        <v>1</v>
      </c>
      <c r="R260" s="40"/>
      <c r="S260" s="63">
        <v>23716</v>
      </c>
      <c r="T260" s="64"/>
      <c r="U260" s="65">
        <v>761</v>
      </c>
      <c r="V260" s="65">
        <v>126</v>
      </c>
      <c r="W260" s="66">
        <v>23014</v>
      </c>
      <c r="X260" s="67" t="s">
        <v>1218</v>
      </c>
      <c r="Y260" s="67" t="s">
        <v>1219</v>
      </c>
      <c r="Z260" s="68" t="s">
        <v>1220</v>
      </c>
      <c r="AA260" s="69" t="s">
        <v>159</v>
      </c>
    </row>
    <row r="261" spans="1:27">
      <c r="A261" s="40">
        <v>840</v>
      </c>
      <c r="B261" s="40" t="s">
        <v>80</v>
      </c>
      <c r="C261" s="40" t="s">
        <v>1221</v>
      </c>
      <c r="D261" s="41" t="s">
        <v>16</v>
      </c>
      <c r="E261" s="40" t="s">
        <v>166</v>
      </c>
      <c r="F261" s="40" t="s">
        <v>81</v>
      </c>
      <c r="G261" s="40" t="s">
        <v>81</v>
      </c>
      <c r="H261" s="40" t="s">
        <v>191</v>
      </c>
      <c r="I261" s="40" t="s">
        <v>159</v>
      </c>
      <c r="J261" s="40" t="s">
        <v>160</v>
      </c>
      <c r="K261" s="40" t="s">
        <v>160</v>
      </c>
      <c r="L261" s="40"/>
      <c r="M261" s="42">
        <v>3</v>
      </c>
      <c r="N261" s="40">
        <v>3</v>
      </c>
      <c r="O261" s="40"/>
      <c r="P261" s="40">
        <v>1</v>
      </c>
      <c r="Q261" s="40">
        <v>1</v>
      </c>
      <c r="R261" s="40"/>
      <c r="S261" s="63">
        <v>23162</v>
      </c>
      <c r="T261" s="64"/>
      <c r="U261" s="65">
        <v>1501</v>
      </c>
      <c r="V261" s="65">
        <v>153</v>
      </c>
      <c r="W261" s="66">
        <v>23060</v>
      </c>
      <c r="X261" s="67" t="s">
        <v>1222</v>
      </c>
      <c r="Y261" s="67" t="s">
        <v>1223</v>
      </c>
      <c r="Z261" s="68" t="s">
        <v>1224</v>
      </c>
      <c r="AA261" s="69" t="s">
        <v>159</v>
      </c>
    </row>
    <row r="262" spans="1:27">
      <c r="A262" s="40">
        <v>842</v>
      </c>
      <c r="B262" s="40" t="s">
        <v>80</v>
      </c>
      <c r="C262" s="40" t="s">
        <v>24</v>
      </c>
      <c r="D262" s="75" t="s">
        <v>24</v>
      </c>
      <c r="E262" s="40" t="s">
        <v>0</v>
      </c>
      <c r="F262" s="50" t="s">
        <v>157</v>
      </c>
      <c r="G262" s="50" t="s">
        <v>158</v>
      </c>
      <c r="H262" s="50" t="s">
        <v>0</v>
      </c>
      <c r="I262" s="50" t="s">
        <v>159</v>
      </c>
      <c r="J262" s="50" t="s">
        <v>160</v>
      </c>
      <c r="K262" s="50" t="s">
        <v>160</v>
      </c>
      <c r="L262" s="40"/>
      <c r="M262" s="42">
        <v>113</v>
      </c>
      <c r="N262" s="50">
        <v>86</v>
      </c>
      <c r="O262" s="50">
        <v>27</v>
      </c>
      <c r="P262" s="50">
        <v>5</v>
      </c>
      <c r="Q262" s="50">
        <v>4</v>
      </c>
      <c r="R262" s="50">
        <v>1</v>
      </c>
      <c r="S262" s="52">
        <v>2527</v>
      </c>
      <c r="T262" s="53">
        <v>1989</v>
      </c>
      <c r="U262" s="70">
        <v>2063</v>
      </c>
      <c r="V262" s="70">
        <v>2167.1799999999998</v>
      </c>
      <c r="W262" s="71">
        <v>10098</v>
      </c>
      <c r="X262" s="72" t="s">
        <v>1225</v>
      </c>
      <c r="Y262" s="72" t="s">
        <v>1226</v>
      </c>
      <c r="Z262" s="73" t="s">
        <v>1227</v>
      </c>
      <c r="AA262" s="74" t="s">
        <v>1228</v>
      </c>
    </row>
    <row r="263" spans="1:27">
      <c r="A263" s="40">
        <v>843</v>
      </c>
      <c r="B263" s="40" t="s">
        <v>80</v>
      </c>
      <c r="C263" s="40" t="s">
        <v>1229</v>
      </c>
      <c r="D263" s="75" t="s">
        <v>24</v>
      </c>
      <c r="E263" s="40" t="s">
        <v>166</v>
      </c>
      <c r="F263" s="50" t="s">
        <v>167</v>
      </c>
      <c r="G263" s="50" t="s">
        <v>158</v>
      </c>
      <c r="H263" s="50" t="s">
        <v>168</v>
      </c>
      <c r="I263" s="50" t="s">
        <v>159</v>
      </c>
      <c r="J263" s="50" t="s">
        <v>160</v>
      </c>
      <c r="K263" s="50" t="s">
        <v>169</v>
      </c>
      <c r="L263" s="40"/>
      <c r="M263" s="42">
        <v>4</v>
      </c>
      <c r="N263" s="50">
        <v>4</v>
      </c>
      <c r="O263" s="50"/>
      <c r="P263" s="50">
        <v>2</v>
      </c>
      <c r="Q263" s="50">
        <v>2</v>
      </c>
      <c r="R263" s="50"/>
      <c r="S263" s="52">
        <v>22555</v>
      </c>
      <c r="T263" s="53">
        <v>2002</v>
      </c>
      <c r="U263" s="70">
        <v>694</v>
      </c>
      <c r="V263" s="70">
        <v>362.85</v>
      </c>
      <c r="W263" s="71">
        <v>10018</v>
      </c>
      <c r="X263" s="72" t="s">
        <v>1230</v>
      </c>
      <c r="Y263" s="72" t="s">
        <v>1231</v>
      </c>
      <c r="Z263" s="73" t="s">
        <v>1232</v>
      </c>
      <c r="AA263" s="74" t="s">
        <v>159</v>
      </c>
    </row>
    <row r="264" spans="1:27">
      <c r="A264" s="40">
        <v>844</v>
      </c>
      <c r="B264" s="40" t="s">
        <v>80</v>
      </c>
      <c r="C264" s="40" t="s">
        <v>1233</v>
      </c>
      <c r="D264" s="75" t="s">
        <v>24</v>
      </c>
      <c r="E264" s="40" t="s">
        <v>166</v>
      </c>
      <c r="F264" s="50" t="s">
        <v>167</v>
      </c>
      <c r="G264" s="50" t="s">
        <v>158</v>
      </c>
      <c r="H264" s="50" t="s">
        <v>168</v>
      </c>
      <c r="I264" s="50" t="s">
        <v>159</v>
      </c>
      <c r="J264" s="50" t="s">
        <v>160</v>
      </c>
      <c r="K264" s="50" t="s">
        <v>169</v>
      </c>
      <c r="L264" s="40"/>
      <c r="M264" s="42">
        <v>4</v>
      </c>
      <c r="N264" s="50">
        <v>4</v>
      </c>
      <c r="O264" s="50"/>
      <c r="P264" s="50">
        <v>2</v>
      </c>
      <c r="Q264" s="50">
        <v>2</v>
      </c>
      <c r="R264" s="50"/>
      <c r="S264" s="52">
        <v>4231</v>
      </c>
      <c r="T264" s="53">
        <v>2003</v>
      </c>
      <c r="U264" s="70">
        <v>827</v>
      </c>
      <c r="V264" s="70">
        <v>384.48</v>
      </c>
      <c r="W264" s="71">
        <v>10059</v>
      </c>
      <c r="X264" s="72" t="s">
        <v>1234</v>
      </c>
      <c r="Y264" s="72" t="s">
        <v>1235</v>
      </c>
      <c r="Z264" s="73" t="s">
        <v>1236</v>
      </c>
      <c r="AA264" s="74" t="s">
        <v>159</v>
      </c>
    </row>
    <row r="265" spans="1:27">
      <c r="A265" s="40">
        <v>845</v>
      </c>
      <c r="B265" s="40" t="s">
        <v>80</v>
      </c>
      <c r="C265" s="40" t="s">
        <v>1237</v>
      </c>
      <c r="D265" s="75" t="s">
        <v>24</v>
      </c>
      <c r="E265" s="40" t="s">
        <v>166</v>
      </c>
      <c r="F265" s="50" t="s">
        <v>167</v>
      </c>
      <c r="G265" s="50" t="s">
        <v>158</v>
      </c>
      <c r="H265" s="50" t="s">
        <v>168</v>
      </c>
      <c r="I265" s="50" t="s">
        <v>159</v>
      </c>
      <c r="J265" s="50" t="s">
        <v>160</v>
      </c>
      <c r="K265" s="50" t="s">
        <v>169</v>
      </c>
      <c r="L265" s="40"/>
      <c r="M265" s="42">
        <v>4</v>
      </c>
      <c r="N265" s="50">
        <v>4</v>
      </c>
      <c r="O265" s="50"/>
      <c r="P265" s="50">
        <v>2</v>
      </c>
      <c r="Q265" s="50">
        <v>2</v>
      </c>
      <c r="R265" s="50"/>
      <c r="S265" s="52">
        <v>24370</v>
      </c>
      <c r="T265" s="53">
        <v>2009</v>
      </c>
      <c r="U265" s="70">
        <v>665</v>
      </c>
      <c r="V265" s="70">
        <v>749.36</v>
      </c>
      <c r="W265" s="71">
        <v>10125</v>
      </c>
      <c r="X265" s="72" t="s">
        <v>1238</v>
      </c>
      <c r="Y265" s="72" t="s">
        <v>1239</v>
      </c>
      <c r="Z265" s="73" t="s">
        <v>1240</v>
      </c>
      <c r="AA265" s="74" t="s">
        <v>159</v>
      </c>
    </row>
    <row r="266" spans="1:27">
      <c r="A266" s="40">
        <v>846</v>
      </c>
      <c r="B266" s="40" t="s">
        <v>80</v>
      </c>
      <c r="C266" s="40" t="s">
        <v>1241</v>
      </c>
      <c r="D266" s="75" t="s">
        <v>24</v>
      </c>
      <c r="E266" s="40" t="s">
        <v>166</v>
      </c>
      <c r="F266" s="50" t="s">
        <v>167</v>
      </c>
      <c r="G266" s="50" t="s">
        <v>158</v>
      </c>
      <c r="H266" s="50" t="s">
        <v>191</v>
      </c>
      <c r="I266" s="50" t="s">
        <v>159</v>
      </c>
      <c r="J266" s="50" t="s">
        <v>160</v>
      </c>
      <c r="K266" s="50" t="s">
        <v>160</v>
      </c>
      <c r="L266" s="40"/>
      <c r="M266" s="42">
        <v>26</v>
      </c>
      <c r="N266" s="50">
        <v>21</v>
      </c>
      <c r="O266" s="50">
        <v>5</v>
      </c>
      <c r="P266" s="50">
        <v>2</v>
      </c>
      <c r="Q266" s="50">
        <v>2</v>
      </c>
      <c r="R266" s="50"/>
      <c r="S266" s="52">
        <v>27264</v>
      </c>
      <c r="T266" s="53">
        <v>1987</v>
      </c>
      <c r="U266" s="70">
        <v>797</v>
      </c>
      <c r="V266" s="70">
        <v>391.58</v>
      </c>
      <c r="W266" s="71">
        <v>10024</v>
      </c>
      <c r="X266" s="72" t="s">
        <v>1242</v>
      </c>
      <c r="Y266" s="72" t="s">
        <v>1243</v>
      </c>
      <c r="Z266" s="73" t="s">
        <v>1244</v>
      </c>
      <c r="AA266" s="74" t="s">
        <v>1245</v>
      </c>
    </row>
    <row r="267" spans="1:27">
      <c r="A267" s="40">
        <v>847</v>
      </c>
      <c r="B267" s="40" t="s">
        <v>80</v>
      </c>
      <c r="C267" s="40" t="s">
        <v>1246</v>
      </c>
      <c r="D267" s="75" t="s">
        <v>24</v>
      </c>
      <c r="E267" s="40" t="s">
        <v>166</v>
      </c>
      <c r="F267" s="50" t="s">
        <v>167</v>
      </c>
      <c r="G267" s="50" t="s">
        <v>158</v>
      </c>
      <c r="H267" s="50" t="s">
        <v>168</v>
      </c>
      <c r="I267" s="50" t="s">
        <v>159</v>
      </c>
      <c r="J267" s="50" t="s">
        <v>160</v>
      </c>
      <c r="K267" s="50" t="s">
        <v>169</v>
      </c>
      <c r="L267" s="40"/>
      <c r="M267" s="42">
        <v>5</v>
      </c>
      <c r="N267" s="50">
        <v>5</v>
      </c>
      <c r="O267" s="50"/>
      <c r="P267" s="50">
        <v>3</v>
      </c>
      <c r="Q267" s="50">
        <v>2</v>
      </c>
      <c r="R267" s="50"/>
      <c r="S267" s="52">
        <v>27211</v>
      </c>
      <c r="T267" s="53">
        <v>2010</v>
      </c>
      <c r="U267" s="70">
        <v>994.7</v>
      </c>
      <c r="V267" s="70">
        <v>323.73</v>
      </c>
      <c r="W267" s="71">
        <v>10087</v>
      </c>
      <c r="X267" s="72" t="s">
        <v>1247</v>
      </c>
      <c r="Y267" s="72" t="s">
        <v>1248</v>
      </c>
      <c r="Z267" s="73" t="s">
        <v>1249</v>
      </c>
      <c r="AA267" s="74" t="s">
        <v>159</v>
      </c>
    </row>
    <row r="268" spans="1:27">
      <c r="A268" s="40">
        <v>848</v>
      </c>
      <c r="B268" s="40" t="s">
        <v>80</v>
      </c>
      <c r="C268" s="40" t="s">
        <v>1250</v>
      </c>
      <c r="D268" s="75" t="s">
        <v>24</v>
      </c>
      <c r="E268" s="40" t="s">
        <v>166</v>
      </c>
      <c r="F268" s="50" t="s">
        <v>81</v>
      </c>
      <c r="G268" s="50" t="s">
        <v>81</v>
      </c>
      <c r="H268" s="50" t="s">
        <v>168</v>
      </c>
      <c r="I268" s="50" t="s">
        <v>159</v>
      </c>
      <c r="J268" s="50" t="s">
        <v>160</v>
      </c>
      <c r="K268" s="50" t="s">
        <v>169</v>
      </c>
      <c r="L268" s="40"/>
      <c r="M268" s="42">
        <v>5</v>
      </c>
      <c r="N268" s="50">
        <v>5</v>
      </c>
      <c r="O268" s="50"/>
      <c r="P268" s="50">
        <v>2</v>
      </c>
      <c r="Q268" s="50">
        <v>2</v>
      </c>
      <c r="R268" s="50"/>
      <c r="S268" s="52">
        <v>22827</v>
      </c>
      <c r="T268" s="53"/>
      <c r="U268" s="70">
        <v>330</v>
      </c>
      <c r="V268" s="70">
        <v>634.87</v>
      </c>
      <c r="W268" s="71">
        <v>10011</v>
      </c>
      <c r="X268" s="72" t="s">
        <v>1251</v>
      </c>
      <c r="Y268" s="72" t="s">
        <v>1252</v>
      </c>
      <c r="Z268" s="73" t="s">
        <v>1253</v>
      </c>
      <c r="AA268" s="74" t="s">
        <v>159</v>
      </c>
    </row>
    <row r="269" spans="1:27">
      <c r="A269" s="40">
        <v>849</v>
      </c>
      <c r="B269" s="40" t="s">
        <v>80</v>
      </c>
      <c r="C269" s="40" t="s">
        <v>1254</v>
      </c>
      <c r="D269" s="75" t="s">
        <v>24</v>
      </c>
      <c r="E269" s="40" t="s">
        <v>166</v>
      </c>
      <c r="F269" s="50" t="s">
        <v>81</v>
      </c>
      <c r="G269" s="50" t="s">
        <v>81</v>
      </c>
      <c r="H269" s="50" t="s">
        <v>168</v>
      </c>
      <c r="I269" s="50" t="s">
        <v>159</v>
      </c>
      <c r="J269" s="50" t="s">
        <v>160</v>
      </c>
      <c r="K269" s="50" t="s">
        <v>169</v>
      </c>
      <c r="L269" s="40"/>
      <c r="M269" s="42">
        <v>6</v>
      </c>
      <c r="N269" s="50">
        <v>6</v>
      </c>
      <c r="O269" s="50"/>
      <c r="P269" s="50">
        <v>3</v>
      </c>
      <c r="Q269" s="50">
        <v>2</v>
      </c>
      <c r="R269" s="50"/>
      <c r="S269" s="52">
        <v>23162</v>
      </c>
      <c r="T269" s="53"/>
      <c r="U269" s="70">
        <v>315</v>
      </c>
      <c r="V269" s="70">
        <v>235.21</v>
      </c>
      <c r="W269" s="71">
        <v>10040</v>
      </c>
      <c r="X269" s="72" t="s">
        <v>1255</v>
      </c>
      <c r="Y269" s="72" t="s">
        <v>1256</v>
      </c>
      <c r="Z269" s="73" t="s">
        <v>1257</v>
      </c>
      <c r="AA269" s="74" t="s">
        <v>159</v>
      </c>
    </row>
    <row r="270" spans="1:27">
      <c r="A270" s="40">
        <v>852</v>
      </c>
      <c r="B270" s="40" t="s">
        <v>80</v>
      </c>
      <c r="C270" s="40" t="s">
        <v>12</v>
      </c>
      <c r="D270" s="75" t="s">
        <v>12</v>
      </c>
      <c r="E270" s="40" t="s">
        <v>0</v>
      </c>
      <c r="F270" s="40" t="s">
        <v>209</v>
      </c>
      <c r="G270" s="40" t="s">
        <v>158</v>
      </c>
      <c r="H270" s="40" t="s">
        <v>0</v>
      </c>
      <c r="I270" s="40" t="s">
        <v>159</v>
      </c>
      <c r="J270" s="40" t="s">
        <v>160</v>
      </c>
      <c r="K270" s="40" t="s">
        <v>160</v>
      </c>
      <c r="L270" s="40"/>
      <c r="M270" s="42">
        <v>35</v>
      </c>
      <c r="N270" s="40">
        <v>31</v>
      </c>
      <c r="O270" s="40">
        <v>4</v>
      </c>
      <c r="P270" s="40">
        <v>3</v>
      </c>
      <c r="Q270" s="40">
        <v>3</v>
      </c>
      <c r="R270" s="40">
        <v>0</v>
      </c>
      <c r="S270" s="63">
        <v>3348</v>
      </c>
      <c r="T270" s="64">
        <v>1998</v>
      </c>
      <c r="U270" s="65">
        <v>1270</v>
      </c>
      <c r="V270" s="65">
        <v>2300.2600000000002</v>
      </c>
      <c r="W270" s="66">
        <v>12418</v>
      </c>
      <c r="X270" s="67" t="s">
        <v>1258</v>
      </c>
      <c r="Y270" s="67" t="s">
        <v>1259</v>
      </c>
      <c r="Z270" s="68" t="s">
        <v>1260</v>
      </c>
      <c r="AA270" s="69" t="s">
        <v>159</v>
      </c>
    </row>
    <row r="271" spans="1:27">
      <c r="A271" s="40">
        <v>853</v>
      </c>
      <c r="B271" s="40" t="s">
        <v>80</v>
      </c>
      <c r="C271" s="40" t="s">
        <v>1261</v>
      </c>
      <c r="D271" s="75" t="s">
        <v>12</v>
      </c>
      <c r="E271" s="40" t="s">
        <v>166</v>
      </c>
      <c r="F271" s="40" t="s">
        <v>167</v>
      </c>
      <c r="G271" s="40" t="s">
        <v>158</v>
      </c>
      <c r="H271" s="40" t="s">
        <v>191</v>
      </c>
      <c r="I271" s="40" t="s">
        <v>159</v>
      </c>
      <c r="J271" s="40" t="s">
        <v>160</v>
      </c>
      <c r="K271" s="40" t="s">
        <v>160</v>
      </c>
      <c r="L271" s="40"/>
      <c r="M271" s="42">
        <v>10</v>
      </c>
      <c r="N271" s="40">
        <v>10</v>
      </c>
      <c r="O271" s="40">
        <v>0</v>
      </c>
      <c r="P271" s="40">
        <v>2</v>
      </c>
      <c r="Q271" s="40">
        <v>2</v>
      </c>
      <c r="R271" s="40">
        <v>0</v>
      </c>
      <c r="S271" s="63">
        <v>11444</v>
      </c>
      <c r="T271" s="64">
        <v>1991</v>
      </c>
      <c r="U271" s="65">
        <v>493</v>
      </c>
      <c r="V271" s="65">
        <v>325.41000000000003</v>
      </c>
      <c r="W271" s="66">
        <v>12452</v>
      </c>
      <c r="X271" s="67" t="s">
        <v>1262</v>
      </c>
      <c r="Y271" s="67" t="s">
        <v>1263</v>
      </c>
      <c r="Z271" s="68" t="s">
        <v>1264</v>
      </c>
      <c r="AA271" s="69" t="s">
        <v>159</v>
      </c>
    </row>
    <row r="272" spans="1:27">
      <c r="A272" s="40">
        <v>854</v>
      </c>
      <c r="B272" s="40" t="s">
        <v>80</v>
      </c>
      <c r="C272" s="40" t="s">
        <v>1265</v>
      </c>
      <c r="D272" s="75" t="s">
        <v>12</v>
      </c>
      <c r="E272" s="40" t="s">
        <v>166</v>
      </c>
      <c r="F272" s="40" t="s">
        <v>167</v>
      </c>
      <c r="G272" s="40" t="s">
        <v>158</v>
      </c>
      <c r="H272" s="40" t="s">
        <v>191</v>
      </c>
      <c r="I272" s="40" t="s">
        <v>159</v>
      </c>
      <c r="J272" s="40" t="s">
        <v>160</v>
      </c>
      <c r="K272" s="40" t="s">
        <v>160</v>
      </c>
      <c r="L272" s="40"/>
      <c r="M272" s="42">
        <v>12</v>
      </c>
      <c r="N272" s="40">
        <v>9</v>
      </c>
      <c r="O272" s="40">
        <v>3</v>
      </c>
      <c r="P272" s="40">
        <v>1</v>
      </c>
      <c r="Q272" s="40">
        <v>2</v>
      </c>
      <c r="R272" s="40">
        <v>0</v>
      </c>
      <c r="S272" s="63">
        <v>22472</v>
      </c>
      <c r="T272" s="64" t="s">
        <v>1266</v>
      </c>
      <c r="U272" s="45">
        <v>1787</v>
      </c>
      <c r="V272" s="45">
        <v>893.17</v>
      </c>
      <c r="W272" s="66">
        <v>12438</v>
      </c>
      <c r="X272" s="67" t="s">
        <v>1267</v>
      </c>
      <c r="Y272" s="67" t="s">
        <v>1268</v>
      </c>
      <c r="Z272" s="68" t="s">
        <v>1269</v>
      </c>
      <c r="AA272" s="69" t="s">
        <v>159</v>
      </c>
    </row>
    <row r="273" spans="1:27">
      <c r="A273" s="40">
        <v>855</v>
      </c>
      <c r="B273" s="40" t="s">
        <v>80</v>
      </c>
      <c r="C273" s="40" t="s">
        <v>1270</v>
      </c>
      <c r="D273" s="75" t="s">
        <v>12</v>
      </c>
      <c r="E273" s="40" t="s">
        <v>166</v>
      </c>
      <c r="F273" s="40" t="s">
        <v>167</v>
      </c>
      <c r="G273" s="40" t="s">
        <v>158</v>
      </c>
      <c r="H273" s="40" t="s">
        <v>191</v>
      </c>
      <c r="I273" s="40" t="s">
        <v>159</v>
      </c>
      <c r="J273" s="40" t="s">
        <v>160</v>
      </c>
      <c r="K273" s="40" t="s">
        <v>160</v>
      </c>
      <c r="L273" s="40"/>
      <c r="M273" s="42">
        <v>9</v>
      </c>
      <c r="N273" s="40">
        <v>9</v>
      </c>
      <c r="O273" s="40">
        <v>0</v>
      </c>
      <c r="P273" s="40">
        <v>1</v>
      </c>
      <c r="Q273" s="40">
        <v>2</v>
      </c>
      <c r="R273" s="40">
        <v>0</v>
      </c>
      <c r="S273" s="63">
        <v>22139</v>
      </c>
      <c r="T273" s="64">
        <v>2008</v>
      </c>
      <c r="U273" s="45">
        <v>869</v>
      </c>
      <c r="V273" s="45">
        <v>481.18</v>
      </c>
      <c r="W273" s="66">
        <v>12467</v>
      </c>
      <c r="X273" s="67" t="s">
        <v>1271</v>
      </c>
      <c r="Y273" s="67" t="s">
        <v>1272</v>
      </c>
      <c r="Z273" s="68" t="s">
        <v>1273</v>
      </c>
      <c r="AA273" s="69" t="s">
        <v>159</v>
      </c>
    </row>
    <row r="274" spans="1:27">
      <c r="A274" s="40">
        <v>856</v>
      </c>
      <c r="B274" s="40" t="s">
        <v>80</v>
      </c>
      <c r="C274" s="40" t="s">
        <v>1274</v>
      </c>
      <c r="D274" s="75" t="s">
        <v>12</v>
      </c>
      <c r="E274" s="40" t="s">
        <v>166</v>
      </c>
      <c r="F274" s="40" t="s">
        <v>167</v>
      </c>
      <c r="G274" s="40" t="s">
        <v>158</v>
      </c>
      <c r="H274" s="40" t="s">
        <v>168</v>
      </c>
      <c r="I274" s="40" t="s">
        <v>159</v>
      </c>
      <c r="J274" s="40" t="s">
        <v>160</v>
      </c>
      <c r="K274" s="40" t="s">
        <v>169</v>
      </c>
      <c r="L274" s="40"/>
      <c r="M274" s="42">
        <v>3</v>
      </c>
      <c r="N274" s="40">
        <v>3</v>
      </c>
      <c r="O274" s="40">
        <v>0</v>
      </c>
      <c r="P274" s="40">
        <v>1</v>
      </c>
      <c r="Q274" s="40">
        <v>1</v>
      </c>
      <c r="R274" s="40">
        <v>0</v>
      </c>
      <c r="S274" s="63">
        <v>22782</v>
      </c>
      <c r="T274" s="64">
        <v>2002</v>
      </c>
      <c r="U274" s="45">
        <v>775</v>
      </c>
      <c r="V274" s="45">
        <v>1298.52</v>
      </c>
      <c r="W274" s="66">
        <v>12407</v>
      </c>
      <c r="X274" s="67" t="s">
        <v>1275</v>
      </c>
      <c r="Y274" s="67" t="s">
        <v>1276</v>
      </c>
      <c r="Z274" s="68" t="s">
        <v>1277</v>
      </c>
      <c r="AA274" s="69" t="s">
        <v>159</v>
      </c>
    </row>
    <row r="275" spans="1:27">
      <c r="A275" s="40">
        <v>857</v>
      </c>
      <c r="B275" s="40" t="s">
        <v>80</v>
      </c>
      <c r="C275" s="40" t="s">
        <v>1278</v>
      </c>
      <c r="D275" s="75" t="s">
        <v>12</v>
      </c>
      <c r="E275" s="40" t="s">
        <v>166</v>
      </c>
      <c r="F275" s="40" t="s">
        <v>81</v>
      </c>
      <c r="G275" s="40" t="s">
        <v>81</v>
      </c>
      <c r="H275" s="40" t="s">
        <v>168</v>
      </c>
      <c r="I275" s="40" t="s">
        <v>159</v>
      </c>
      <c r="J275" s="40" t="s">
        <v>160</v>
      </c>
      <c r="K275" s="40" t="s">
        <v>169</v>
      </c>
      <c r="L275" s="40"/>
      <c r="M275" s="42">
        <v>3</v>
      </c>
      <c r="N275" s="40">
        <v>2</v>
      </c>
      <c r="O275" s="40">
        <v>1</v>
      </c>
      <c r="P275" s="40">
        <v>1</v>
      </c>
      <c r="Q275" s="40">
        <v>1</v>
      </c>
      <c r="R275" s="40">
        <v>0</v>
      </c>
      <c r="S275" s="63">
        <v>24456</v>
      </c>
      <c r="T275" s="64" t="s">
        <v>1279</v>
      </c>
      <c r="U275" s="65">
        <v>863</v>
      </c>
      <c r="V275" s="65">
        <v>154</v>
      </c>
      <c r="W275" s="66">
        <v>12444</v>
      </c>
      <c r="X275" s="67" t="s">
        <v>1280</v>
      </c>
      <c r="Y275" s="67" t="s">
        <v>1281</v>
      </c>
      <c r="Z275" s="68" t="s">
        <v>1282</v>
      </c>
      <c r="AA275" s="69" t="s">
        <v>159</v>
      </c>
    </row>
    <row r="276" spans="1:27">
      <c r="A276" s="40">
        <v>860</v>
      </c>
      <c r="B276" s="40" t="s">
        <v>80</v>
      </c>
      <c r="C276" s="40" t="s">
        <v>18</v>
      </c>
      <c r="D276" s="75" t="s">
        <v>18</v>
      </c>
      <c r="E276" s="40" t="s">
        <v>0</v>
      </c>
      <c r="F276" s="40" t="s">
        <v>209</v>
      </c>
      <c r="G276" s="40" t="s">
        <v>158</v>
      </c>
      <c r="H276" s="40" t="s">
        <v>0</v>
      </c>
      <c r="I276" s="40" t="s">
        <v>159</v>
      </c>
      <c r="J276" s="40" t="s">
        <v>160</v>
      </c>
      <c r="K276" s="40" t="s">
        <v>160</v>
      </c>
      <c r="L276" s="40"/>
      <c r="M276" s="42">
        <v>47</v>
      </c>
      <c r="N276" s="40">
        <v>42</v>
      </c>
      <c r="O276" s="40">
        <v>5</v>
      </c>
      <c r="P276" s="40">
        <v>3</v>
      </c>
      <c r="Q276" s="40">
        <v>3</v>
      </c>
      <c r="R276" s="40"/>
      <c r="S276" s="63">
        <v>1965</v>
      </c>
      <c r="T276" s="64">
        <v>1973</v>
      </c>
      <c r="U276" s="65">
        <v>638</v>
      </c>
      <c r="V276" s="65">
        <v>673.72</v>
      </c>
      <c r="W276" s="66">
        <v>12555</v>
      </c>
      <c r="X276" s="67" t="s">
        <v>1283</v>
      </c>
      <c r="Y276" s="67" t="s">
        <v>1284</v>
      </c>
      <c r="Z276" s="68" t="s">
        <v>1285</v>
      </c>
      <c r="AA276" s="69" t="s">
        <v>1286</v>
      </c>
    </row>
    <row r="277" spans="1:27">
      <c r="A277" s="40">
        <v>861</v>
      </c>
      <c r="B277" s="40" t="s">
        <v>80</v>
      </c>
      <c r="C277" s="40" t="s">
        <v>1287</v>
      </c>
      <c r="D277" s="75" t="s">
        <v>18</v>
      </c>
      <c r="E277" s="40" t="s">
        <v>166</v>
      </c>
      <c r="F277" s="40" t="s">
        <v>167</v>
      </c>
      <c r="G277" s="40" t="s">
        <v>158</v>
      </c>
      <c r="H277" s="40" t="s">
        <v>168</v>
      </c>
      <c r="I277" s="40" t="s">
        <v>159</v>
      </c>
      <c r="J277" s="40" t="s">
        <v>160</v>
      </c>
      <c r="K277" s="40" t="s">
        <v>169</v>
      </c>
      <c r="L277" s="40"/>
      <c r="M277" s="42">
        <v>5</v>
      </c>
      <c r="N277" s="40">
        <v>4</v>
      </c>
      <c r="O277" s="40">
        <v>1</v>
      </c>
      <c r="P277" s="40">
        <v>2</v>
      </c>
      <c r="Q277" s="40">
        <v>2</v>
      </c>
      <c r="R277" s="40"/>
      <c r="S277" s="63">
        <v>21539</v>
      </c>
      <c r="T277" s="64">
        <v>2013</v>
      </c>
      <c r="U277" s="65">
        <v>2091</v>
      </c>
      <c r="V277" s="65">
        <v>2959.29</v>
      </c>
      <c r="W277" s="66">
        <v>12521</v>
      </c>
      <c r="X277" s="67" t="s">
        <v>1288</v>
      </c>
      <c r="Y277" s="67" t="s">
        <v>1289</v>
      </c>
      <c r="Z277" s="68" t="s">
        <v>1290</v>
      </c>
      <c r="AA277" s="69" t="s">
        <v>159</v>
      </c>
    </row>
    <row r="278" spans="1:27">
      <c r="A278" s="40">
        <v>862</v>
      </c>
      <c r="B278" s="40" t="s">
        <v>80</v>
      </c>
      <c r="C278" s="40" t="s">
        <v>1291</v>
      </c>
      <c r="D278" s="75" t="s">
        <v>18</v>
      </c>
      <c r="E278" s="40" t="s">
        <v>166</v>
      </c>
      <c r="F278" s="40" t="s">
        <v>167</v>
      </c>
      <c r="G278" s="40" t="s">
        <v>158</v>
      </c>
      <c r="H278" s="40" t="s">
        <v>191</v>
      </c>
      <c r="I278" s="40" t="s">
        <v>159</v>
      </c>
      <c r="J278" s="40" t="s">
        <v>160</v>
      </c>
      <c r="K278" s="40" t="s">
        <v>160</v>
      </c>
      <c r="L278" s="40"/>
      <c r="M278" s="42">
        <v>14</v>
      </c>
      <c r="N278" s="40">
        <v>13</v>
      </c>
      <c r="O278" s="40">
        <v>1</v>
      </c>
      <c r="P278" s="40">
        <v>1</v>
      </c>
      <c r="Q278" s="40">
        <v>1</v>
      </c>
      <c r="R278" s="40"/>
      <c r="S278" s="63">
        <v>13552</v>
      </c>
      <c r="T278" s="64">
        <v>1998</v>
      </c>
      <c r="U278" s="65">
        <v>344</v>
      </c>
      <c r="V278" s="65">
        <v>372.59</v>
      </c>
      <c r="W278" s="66">
        <v>12585</v>
      </c>
      <c r="X278" s="67" t="s">
        <v>1292</v>
      </c>
      <c r="Y278" s="67" t="s">
        <v>1293</v>
      </c>
      <c r="Z278" s="68" t="s">
        <v>1294</v>
      </c>
      <c r="AA278" s="69" t="s">
        <v>159</v>
      </c>
    </row>
    <row r="279" spans="1:27">
      <c r="A279" s="40">
        <v>863</v>
      </c>
      <c r="B279" s="40" t="s">
        <v>80</v>
      </c>
      <c r="C279" s="40" t="s">
        <v>1295</v>
      </c>
      <c r="D279" s="75" t="s">
        <v>18</v>
      </c>
      <c r="E279" s="40" t="s">
        <v>166</v>
      </c>
      <c r="F279" s="40" t="s">
        <v>167</v>
      </c>
      <c r="G279" s="40" t="s">
        <v>158</v>
      </c>
      <c r="H279" s="40" t="s">
        <v>168</v>
      </c>
      <c r="I279" s="40" t="s">
        <v>159</v>
      </c>
      <c r="J279" s="40" t="s">
        <v>160</v>
      </c>
      <c r="K279" s="40" t="s">
        <v>169</v>
      </c>
      <c r="L279" s="40"/>
      <c r="M279" s="42">
        <v>3</v>
      </c>
      <c r="N279" s="40">
        <v>3</v>
      </c>
      <c r="O279" s="40"/>
      <c r="P279" s="40">
        <v>1</v>
      </c>
      <c r="Q279" s="40">
        <v>1</v>
      </c>
      <c r="R279" s="40"/>
      <c r="S279" s="63">
        <v>15064</v>
      </c>
      <c r="T279" s="64">
        <v>2009</v>
      </c>
      <c r="U279" s="65">
        <v>586</v>
      </c>
      <c r="V279" s="65">
        <v>342.47</v>
      </c>
      <c r="W279" s="66">
        <v>12541</v>
      </c>
      <c r="X279" s="67" t="s">
        <v>1296</v>
      </c>
      <c r="Y279" s="67" t="s">
        <v>1297</v>
      </c>
      <c r="Z279" s="68" t="s">
        <v>1298</v>
      </c>
      <c r="AA279" s="69" t="s">
        <v>159</v>
      </c>
    </row>
    <row r="280" spans="1:27">
      <c r="A280" s="40">
        <v>864</v>
      </c>
      <c r="B280" s="40" t="s">
        <v>80</v>
      </c>
      <c r="C280" s="40" t="s">
        <v>1299</v>
      </c>
      <c r="D280" s="75" t="s">
        <v>18</v>
      </c>
      <c r="E280" s="40" t="s">
        <v>166</v>
      </c>
      <c r="F280" s="40" t="s">
        <v>167</v>
      </c>
      <c r="G280" s="40" t="s">
        <v>158</v>
      </c>
      <c r="H280" s="40" t="s">
        <v>191</v>
      </c>
      <c r="I280" s="40" t="s">
        <v>159</v>
      </c>
      <c r="J280" s="40" t="s">
        <v>160</v>
      </c>
      <c r="K280" s="40" t="s">
        <v>160</v>
      </c>
      <c r="L280" s="40"/>
      <c r="M280" s="42">
        <v>6</v>
      </c>
      <c r="N280" s="40">
        <v>6</v>
      </c>
      <c r="O280" s="40"/>
      <c r="P280" s="40">
        <v>1</v>
      </c>
      <c r="Q280" s="40">
        <v>1</v>
      </c>
      <c r="R280" s="40"/>
      <c r="S280" s="63">
        <v>1928</v>
      </c>
      <c r="T280" s="64">
        <v>2000</v>
      </c>
      <c r="U280" s="65">
        <v>1131</v>
      </c>
      <c r="V280" s="65">
        <v>400.25</v>
      </c>
      <c r="W280" s="66">
        <v>12530</v>
      </c>
      <c r="X280" s="67" t="s">
        <v>1300</v>
      </c>
      <c r="Y280" s="67" t="s">
        <v>1301</v>
      </c>
      <c r="Z280" s="68" t="s">
        <v>1302</v>
      </c>
      <c r="AA280" s="69" t="s">
        <v>1303</v>
      </c>
    </row>
    <row r="281" spans="1:27">
      <c r="A281" s="40">
        <v>866</v>
      </c>
      <c r="B281" s="40" t="s">
        <v>80</v>
      </c>
      <c r="C281" s="40" t="s">
        <v>1304</v>
      </c>
      <c r="D281" s="75" t="s">
        <v>18</v>
      </c>
      <c r="E281" s="40" t="s">
        <v>166</v>
      </c>
      <c r="F281" s="40" t="s">
        <v>81</v>
      </c>
      <c r="G281" s="40" t="s">
        <v>81</v>
      </c>
      <c r="H281" s="40" t="s">
        <v>191</v>
      </c>
      <c r="I281" s="40" t="s">
        <v>159</v>
      </c>
      <c r="J281" s="40" t="s">
        <v>160</v>
      </c>
      <c r="K281" s="40" t="s">
        <v>160</v>
      </c>
      <c r="L281" s="40"/>
      <c r="M281" s="42">
        <v>7</v>
      </c>
      <c r="N281" s="40">
        <v>7</v>
      </c>
      <c r="O281" s="40"/>
      <c r="P281" s="40">
        <v>1</v>
      </c>
      <c r="Q281" s="40">
        <v>1</v>
      </c>
      <c r="R281" s="40"/>
      <c r="S281" s="63">
        <v>24376</v>
      </c>
      <c r="T281" s="64"/>
      <c r="U281" s="65">
        <v>224</v>
      </c>
      <c r="V281" s="65">
        <v>219</v>
      </c>
      <c r="W281" s="66">
        <v>12572</v>
      </c>
      <c r="X281" s="67" t="s">
        <v>1305</v>
      </c>
      <c r="Y281" s="67" t="s">
        <v>1306</v>
      </c>
      <c r="Z281" s="68" t="s">
        <v>1307</v>
      </c>
      <c r="AA281" s="69" t="s">
        <v>159</v>
      </c>
    </row>
    <row r="282" spans="1:27">
      <c r="A282" s="40">
        <v>867</v>
      </c>
      <c r="B282" s="40" t="s">
        <v>80</v>
      </c>
      <c r="C282" s="40" t="s">
        <v>1308</v>
      </c>
      <c r="D282" s="75" t="s">
        <v>18</v>
      </c>
      <c r="E282" s="40" t="s">
        <v>166</v>
      </c>
      <c r="F282" s="40" t="s">
        <v>81</v>
      </c>
      <c r="G282" s="40" t="s">
        <v>81</v>
      </c>
      <c r="H282" s="40" t="s">
        <v>191</v>
      </c>
      <c r="I282" s="40" t="s">
        <v>159</v>
      </c>
      <c r="J282" s="40" t="s">
        <v>160</v>
      </c>
      <c r="K282" s="40" t="s">
        <v>160</v>
      </c>
      <c r="L282" s="40"/>
      <c r="M282" s="42">
        <v>6</v>
      </c>
      <c r="N282" s="40">
        <v>5</v>
      </c>
      <c r="O282" s="40">
        <v>1</v>
      </c>
      <c r="P282" s="40">
        <v>1</v>
      </c>
      <c r="Q282" s="40">
        <v>1</v>
      </c>
      <c r="R282" s="40"/>
      <c r="S282" s="63">
        <v>24441</v>
      </c>
      <c r="T282" s="64"/>
      <c r="U282" s="65">
        <v>800</v>
      </c>
      <c r="V282" s="65">
        <v>134</v>
      </c>
      <c r="W282" s="66">
        <v>12574</v>
      </c>
      <c r="X282" s="67" t="s">
        <v>1309</v>
      </c>
      <c r="Y282" s="67" t="s">
        <v>1310</v>
      </c>
      <c r="Z282" s="68" t="s">
        <v>1311</v>
      </c>
      <c r="AA282" s="69" t="s">
        <v>159</v>
      </c>
    </row>
    <row r="283" spans="1:27">
      <c r="A283" s="40">
        <v>868</v>
      </c>
      <c r="B283" s="40" t="s">
        <v>80</v>
      </c>
      <c r="C283" s="40" t="s">
        <v>1312</v>
      </c>
      <c r="D283" s="75" t="s">
        <v>18</v>
      </c>
      <c r="E283" s="40" t="s">
        <v>166</v>
      </c>
      <c r="F283" s="40" t="s">
        <v>81</v>
      </c>
      <c r="G283" s="40" t="s">
        <v>81</v>
      </c>
      <c r="H283" s="40" t="s">
        <v>168</v>
      </c>
      <c r="I283" s="40" t="s">
        <v>159</v>
      </c>
      <c r="J283" s="40" t="s">
        <v>160</v>
      </c>
      <c r="K283" s="40" t="s">
        <v>169</v>
      </c>
      <c r="L283" s="40"/>
      <c r="M283" s="42">
        <v>3</v>
      </c>
      <c r="N283" s="40">
        <v>3</v>
      </c>
      <c r="O283" s="40"/>
      <c r="P283" s="40">
        <v>1</v>
      </c>
      <c r="Q283" s="40">
        <v>1</v>
      </c>
      <c r="R283" s="40"/>
      <c r="S283" s="63">
        <v>22842</v>
      </c>
      <c r="T283" s="64"/>
      <c r="U283" s="65">
        <v>172</v>
      </c>
      <c r="V283" s="65">
        <v>113</v>
      </c>
      <c r="W283" s="66">
        <v>12568</v>
      </c>
      <c r="X283" s="67" t="s">
        <v>1313</v>
      </c>
      <c r="Y283" s="67" t="s">
        <v>1314</v>
      </c>
      <c r="Z283" s="68" t="s">
        <v>1315</v>
      </c>
      <c r="AA283" s="69" t="s">
        <v>159</v>
      </c>
    </row>
    <row r="284" spans="1:27">
      <c r="A284" s="40">
        <v>869</v>
      </c>
      <c r="B284" s="40" t="s">
        <v>80</v>
      </c>
      <c r="C284" s="40" t="s">
        <v>1316</v>
      </c>
      <c r="D284" s="75" t="s">
        <v>18</v>
      </c>
      <c r="E284" s="40" t="s">
        <v>166</v>
      </c>
      <c r="F284" s="40" t="s">
        <v>81</v>
      </c>
      <c r="G284" s="40" t="s">
        <v>81</v>
      </c>
      <c r="H284" s="40" t="s">
        <v>191</v>
      </c>
      <c r="I284" s="40" t="s">
        <v>159</v>
      </c>
      <c r="J284" s="40" t="s">
        <v>160</v>
      </c>
      <c r="K284" s="40" t="s">
        <v>160</v>
      </c>
      <c r="L284" s="40"/>
      <c r="M284" s="42">
        <v>8</v>
      </c>
      <c r="N284" s="40">
        <v>7</v>
      </c>
      <c r="O284" s="40">
        <v>1</v>
      </c>
      <c r="P284" s="40">
        <v>1</v>
      </c>
      <c r="Q284" s="40">
        <v>1</v>
      </c>
      <c r="R284" s="40"/>
      <c r="S284" s="63">
        <v>23674</v>
      </c>
      <c r="T284" s="64"/>
      <c r="U284" s="65">
        <v>631</v>
      </c>
      <c r="V284" s="65">
        <v>264</v>
      </c>
      <c r="W284" s="66">
        <v>12507</v>
      </c>
      <c r="X284" s="67" t="s">
        <v>1317</v>
      </c>
      <c r="Y284" s="67" t="s">
        <v>1318</v>
      </c>
      <c r="Z284" s="68" t="s">
        <v>1319</v>
      </c>
      <c r="AA284" s="69" t="s">
        <v>159</v>
      </c>
    </row>
    <row r="285" spans="1:27">
      <c r="A285" s="40">
        <v>870</v>
      </c>
      <c r="B285" s="40" t="s">
        <v>80</v>
      </c>
      <c r="C285" s="40" t="s">
        <v>1320</v>
      </c>
      <c r="D285" s="75" t="s">
        <v>18</v>
      </c>
      <c r="E285" s="40" t="s">
        <v>166</v>
      </c>
      <c r="F285" s="40" t="s">
        <v>81</v>
      </c>
      <c r="G285" s="40" t="s">
        <v>81</v>
      </c>
      <c r="H285" s="40" t="s">
        <v>168</v>
      </c>
      <c r="I285" s="40" t="s">
        <v>159</v>
      </c>
      <c r="J285" s="40" t="s">
        <v>160</v>
      </c>
      <c r="K285" s="40" t="s">
        <v>169</v>
      </c>
      <c r="L285" s="40"/>
      <c r="M285" s="42">
        <v>4</v>
      </c>
      <c r="N285" s="40">
        <v>4</v>
      </c>
      <c r="O285" s="40"/>
      <c r="P285" s="40">
        <v>1</v>
      </c>
      <c r="Q285" s="40">
        <v>1</v>
      </c>
      <c r="R285" s="40"/>
      <c r="S285" s="63">
        <v>23726</v>
      </c>
      <c r="T285" s="64"/>
      <c r="U285" s="65">
        <v>582</v>
      </c>
      <c r="V285" s="65">
        <v>280.5</v>
      </c>
      <c r="W285" s="66">
        <v>12502</v>
      </c>
      <c r="X285" s="67" t="s">
        <v>1321</v>
      </c>
      <c r="Y285" s="67" t="s">
        <v>1322</v>
      </c>
      <c r="Z285" s="68" t="s">
        <v>1323</v>
      </c>
      <c r="AA285" s="69" t="s">
        <v>159</v>
      </c>
    </row>
    <row r="286" spans="1:27">
      <c r="A286" s="40">
        <v>871</v>
      </c>
      <c r="B286" s="40" t="s">
        <v>80</v>
      </c>
      <c r="C286" s="40" t="s">
        <v>1324</v>
      </c>
      <c r="D286" s="75" t="s">
        <v>18</v>
      </c>
      <c r="E286" s="40" t="s">
        <v>166</v>
      </c>
      <c r="F286" s="40" t="s">
        <v>81</v>
      </c>
      <c r="G286" s="40" t="s">
        <v>81</v>
      </c>
      <c r="H286" s="40" t="s">
        <v>191</v>
      </c>
      <c r="I286" s="40" t="s">
        <v>159</v>
      </c>
      <c r="J286" s="40" t="s">
        <v>160</v>
      </c>
      <c r="K286" s="40" t="s">
        <v>160</v>
      </c>
      <c r="L286" s="40"/>
      <c r="M286" s="42">
        <v>8</v>
      </c>
      <c r="N286" s="40">
        <v>8</v>
      </c>
      <c r="O286" s="40"/>
      <c r="P286" s="40">
        <v>1</v>
      </c>
      <c r="Q286" s="40">
        <v>1</v>
      </c>
      <c r="R286" s="40"/>
      <c r="S286" s="63">
        <v>22842</v>
      </c>
      <c r="T286" s="64"/>
      <c r="U286" s="65">
        <v>215</v>
      </c>
      <c r="V286" s="65">
        <v>165</v>
      </c>
      <c r="W286" s="66">
        <v>12539</v>
      </c>
      <c r="X286" s="67" t="s">
        <v>1325</v>
      </c>
      <c r="Y286" s="67" t="s">
        <v>1326</v>
      </c>
      <c r="Z286" s="68" t="s">
        <v>1327</v>
      </c>
      <c r="AA286" s="69" t="s">
        <v>159</v>
      </c>
    </row>
    <row r="287" spans="1:27">
      <c r="A287" s="40">
        <v>872</v>
      </c>
      <c r="B287" s="40" t="s">
        <v>80</v>
      </c>
      <c r="C287" s="40" t="s">
        <v>1328</v>
      </c>
      <c r="D287" s="75" t="s">
        <v>18</v>
      </c>
      <c r="E287" s="40" t="s">
        <v>166</v>
      </c>
      <c r="F287" s="40" t="s">
        <v>81</v>
      </c>
      <c r="G287" s="40" t="s">
        <v>81</v>
      </c>
      <c r="H287" s="40" t="s">
        <v>168</v>
      </c>
      <c r="I287" s="40" t="s">
        <v>159</v>
      </c>
      <c r="J287" s="40" t="s">
        <v>160</v>
      </c>
      <c r="K287" s="40" t="s">
        <v>169</v>
      </c>
      <c r="L287" s="40"/>
      <c r="M287" s="42">
        <v>3</v>
      </c>
      <c r="N287" s="40">
        <v>3</v>
      </c>
      <c r="O287" s="40"/>
      <c r="P287" s="40">
        <v>1</v>
      </c>
      <c r="Q287" s="40">
        <v>1</v>
      </c>
      <c r="R287" s="40"/>
      <c r="S287" s="63">
        <v>24380</v>
      </c>
      <c r="T287" s="64"/>
      <c r="U287" s="65">
        <v>292</v>
      </c>
      <c r="V287" s="65">
        <v>162</v>
      </c>
      <c r="W287" s="66">
        <v>12529</v>
      </c>
      <c r="X287" s="67" t="s">
        <v>1329</v>
      </c>
      <c r="Y287" s="67" t="s">
        <v>1330</v>
      </c>
      <c r="Z287" s="68" t="s">
        <v>1331</v>
      </c>
      <c r="AA287" s="69" t="s">
        <v>159</v>
      </c>
    </row>
    <row r="288" spans="1:27" ht="48">
      <c r="A288" s="40">
        <v>873</v>
      </c>
      <c r="B288" s="40" t="s">
        <v>80</v>
      </c>
      <c r="C288" s="40" t="s">
        <v>20</v>
      </c>
      <c r="D288" s="75" t="s">
        <v>20</v>
      </c>
      <c r="E288" s="40" t="s">
        <v>0</v>
      </c>
      <c r="F288" s="112" t="s">
        <v>157</v>
      </c>
      <c r="G288" s="112" t="s">
        <v>158</v>
      </c>
      <c r="H288" s="112" t="s">
        <v>0</v>
      </c>
      <c r="I288" s="112" t="s">
        <v>159</v>
      </c>
      <c r="J288" s="112" t="s">
        <v>160</v>
      </c>
      <c r="K288" s="112" t="s">
        <v>160</v>
      </c>
      <c r="L288" s="112"/>
      <c r="M288" s="42">
        <v>110</v>
      </c>
      <c r="N288" s="112">
        <v>76</v>
      </c>
      <c r="O288" s="112">
        <v>34</v>
      </c>
      <c r="P288" s="112">
        <v>2</v>
      </c>
      <c r="Q288" s="112">
        <v>2</v>
      </c>
      <c r="R288" s="112">
        <v>1</v>
      </c>
      <c r="S288" s="113">
        <v>6378</v>
      </c>
      <c r="T288" s="114">
        <v>2012</v>
      </c>
      <c r="U288" s="115">
        <v>6606</v>
      </c>
      <c r="V288" s="115">
        <v>4418.17</v>
      </c>
      <c r="W288" s="116">
        <v>12746</v>
      </c>
      <c r="X288" s="117" t="s">
        <v>1332</v>
      </c>
      <c r="Y288" s="117" t="s">
        <v>1333</v>
      </c>
      <c r="Z288" s="118" t="s">
        <v>1334</v>
      </c>
      <c r="AA288" s="119" t="s">
        <v>159</v>
      </c>
    </row>
    <row r="289" spans="1:27" ht="36">
      <c r="A289" s="40">
        <v>874</v>
      </c>
      <c r="B289" s="40" t="s">
        <v>80</v>
      </c>
      <c r="C289" s="40" t="s">
        <v>1335</v>
      </c>
      <c r="D289" s="75" t="s">
        <v>20</v>
      </c>
      <c r="E289" s="40" t="s">
        <v>166</v>
      </c>
      <c r="F289" s="112" t="s">
        <v>167</v>
      </c>
      <c r="G289" s="112" t="s">
        <v>158</v>
      </c>
      <c r="H289" s="112" t="s">
        <v>168</v>
      </c>
      <c r="I289" s="112" t="s">
        <v>159</v>
      </c>
      <c r="J289" s="112" t="s">
        <v>160</v>
      </c>
      <c r="K289" s="112" t="s">
        <v>169</v>
      </c>
      <c r="L289" s="112"/>
      <c r="M289" s="42">
        <v>3</v>
      </c>
      <c r="N289" s="112">
        <v>3</v>
      </c>
      <c r="O289" s="112"/>
      <c r="P289" s="112">
        <v>1</v>
      </c>
      <c r="Q289" s="112">
        <v>1</v>
      </c>
      <c r="R289" s="112"/>
      <c r="S289" s="113">
        <v>23235</v>
      </c>
      <c r="T289" s="114">
        <v>1993</v>
      </c>
      <c r="U289" s="115">
        <v>700</v>
      </c>
      <c r="V289" s="115">
        <v>209.1</v>
      </c>
      <c r="W289" s="116">
        <v>12711</v>
      </c>
      <c r="X289" s="117" t="s">
        <v>1336</v>
      </c>
      <c r="Y289" s="117" t="s">
        <v>1337</v>
      </c>
      <c r="Z289" s="118" t="s">
        <v>1338</v>
      </c>
      <c r="AA289" s="119" t="s">
        <v>159</v>
      </c>
    </row>
    <row r="290" spans="1:27" ht="36">
      <c r="A290" s="40">
        <v>875</v>
      </c>
      <c r="B290" s="40" t="s">
        <v>80</v>
      </c>
      <c r="C290" s="40" t="s">
        <v>1339</v>
      </c>
      <c r="D290" s="75" t="s">
        <v>20</v>
      </c>
      <c r="E290" s="40" t="s">
        <v>166</v>
      </c>
      <c r="F290" s="112" t="s">
        <v>167</v>
      </c>
      <c r="G290" s="112" t="s">
        <v>158</v>
      </c>
      <c r="H290" s="112" t="s">
        <v>168</v>
      </c>
      <c r="I290" s="112" t="s">
        <v>159</v>
      </c>
      <c r="J290" s="112" t="s">
        <v>160</v>
      </c>
      <c r="K290" s="112" t="s">
        <v>169</v>
      </c>
      <c r="L290" s="112"/>
      <c r="M290" s="42">
        <v>7</v>
      </c>
      <c r="N290" s="112">
        <v>6</v>
      </c>
      <c r="O290" s="112">
        <v>1</v>
      </c>
      <c r="P290" s="112">
        <v>3</v>
      </c>
      <c r="Q290" s="112">
        <v>2</v>
      </c>
      <c r="R290" s="112">
        <v>1</v>
      </c>
      <c r="S290" s="113">
        <v>41155</v>
      </c>
      <c r="T290" s="114">
        <v>1986</v>
      </c>
      <c r="U290" s="115">
        <v>1273</v>
      </c>
      <c r="V290" s="115">
        <v>1060.73</v>
      </c>
      <c r="W290" s="116">
        <v>12755</v>
      </c>
      <c r="X290" s="117" t="s">
        <v>1340</v>
      </c>
      <c r="Y290" s="117" t="s">
        <v>1341</v>
      </c>
      <c r="Z290" s="118" t="s">
        <v>1342</v>
      </c>
      <c r="AA290" s="119" t="s">
        <v>1343</v>
      </c>
    </row>
    <row r="291" spans="1:27" ht="48">
      <c r="A291" s="40">
        <v>876</v>
      </c>
      <c r="B291" s="40" t="s">
        <v>80</v>
      </c>
      <c r="C291" s="40" t="s">
        <v>1344</v>
      </c>
      <c r="D291" s="75" t="s">
        <v>20</v>
      </c>
      <c r="E291" s="40" t="s">
        <v>166</v>
      </c>
      <c r="F291" s="112" t="s">
        <v>81</v>
      </c>
      <c r="G291" s="112" t="s">
        <v>81</v>
      </c>
      <c r="H291" s="112" t="s">
        <v>168</v>
      </c>
      <c r="I291" s="112" t="s">
        <v>159</v>
      </c>
      <c r="J291" s="112" t="s">
        <v>160</v>
      </c>
      <c r="K291" s="112" t="s">
        <v>169</v>
      </c>
      <c r="L291" s="112"/>
      <c r="M291" s="42">
        <v>6</v>
      </c>
      <c r="N291" s="112"/>
      <c r="O291" s="112">
        <v>6</v>
      </c>
      <c r="P291" s="112">
        <v>2</v>
      </c>
      <c r="Q291" s="112">
        <v>2</v>
      </c>
      <c r="R291" s="112"/>
      <c r="S291" s="113">
        <v>24061</v>
      </c>
      <c r="T291" s="114"/>
      <c r="U291" s="115">
        <v>966</v>
      </c>
      <c r="V291" s="115">
        <v>167.1</v>
      </c>
      <c r="W291" s="116">
        <v>12790</v>
      </c>
      <c r="X291" s="117" t="s">
        <v>1345</v>
      </c>
      <c r="Y291" s="117" t="s">
        <v>1346</v>
      </c>
      <c r="Z291" s="118" t="s">
        <v>1347</v>
      </c>
      <c r="AA291" s="119" t="s">
        <v>159</v>
      </c>
    </row>
    <row r="292" spans="1:27" ht="48">
      <c r="A292" s="40">
        <v>877</v>
      </c>
      <c r="B292" s="40" t="s">
        <v>80</v>
      </c>
      <c r="C292" s="40" t="s">
        <v>1348</v>
      </c>
      <c r="D292" s="75" t="s">
        <v>20</v>
      </c>
      <c r="E292" s="40" t="s">
        <v>166</v>
      </c>
      <c r="F292" s="112" t="s">
        <v>81</v>
      </c>
      <c r="G292" s="112" t="s">
        <v>81</v>
      </c>
      <c r="H292" s="112" t="s">
        <v>168</v>
      </c>
      <c r="I292" s="112" t="s">
        <v>159</v>
      </c>
      <c r="J292" s="112" t="s">
        <v>160</v>
      </c>
      <c r="K292" s="112" t="s">
        <v>169</v>
      </c>
      <c r="L292" s="112"/>
      <c r="M292" s="42">
        <v>5</v>
      </c>
      <c r="N292" s="112"/>
      <c r="O292" s="112">
        <v>5</v>
      </c>
      <c r="P292" s="112">
        <v>2</v>
      </c>
      <c r="Q292" s="112">
        <v>2</v>
      </c>
      <c r="R292" s="112"/>
      <c r="S292" s="113">
        <v>23640</v>
      </c>
      <c r="T292" s="114"/>
      <c r="U292" s="115">
        <v>525</v>
      </c>
      <c r="V292" s="115">
        <v>167.4</v>
      </c>
      <c r="W292" s="116">
        <v>12735</v>
      </c>
      <c r="X292" s="117" t="s">
        <v>1349</v>
      </c>
      <c r="Y292" s="117" t="s">
        <v>1350</v>
      </c>
      <c r="Z292" s="118" t="s">
        <v>1351</v>
      </c>
      <c r="AA292" s="119" t="s">
        <v>159</v>
      </c>
    </row>
    <row r="293" spans="1:27" ht="48">
      <c r="A293" s="40">
        <v>878</v>
      </c>
      <c r="B293" s="40" t="s">
        <v>80</v>
      </c>
      <c r="C293" s="40" t="s">
        <v>1352</v>
      </c>
      <c r="D293" s="75" t="s">
        <v>20</v>
      </c>
      <c r="E293" s="40" t="s">
        <v>166</v>
      </c>
      <c r="F293" s="112" t="s">
        <v>81</v>
      </c>
      <c r="G293" s="112" t="s">
        <v>81</v>
      </c>
      <c r="H293" s="112" t="s">
        <v>168</v>
      </c>
      <c r="I293" s="112" t="s">
        <v>159</v>
      </c>
      <c r="J293" s="112" t="s">
        <v>160</v>
      </c>
      <c r="K293" s="112" t="s">
        <v>169</v>
      </c>
      <c r="L293" s="112"/>
      <c r="M293" s="42">
        <v>5</v>
      </c>
      <c r="N293" s="112"/>
      <c r="O293" s="112">
        <v>5</v>
      </c>
      <c r="P293" s="112">
        <v>2</v>
      </c>
      <c r="Q293" s="112">
        <v>2</v>
      </c>
      <c r="R293" s="112"/>
      <c r="S293" s="113">
        <v>22858</v>
      </c>
      <c r="T293" s="114"/>
      <c r="U293" s="115">
        <v>266</v>
      </c>
      <c r="V293" s="115">
        <v>186.15</v>
      </c>
      <c r="W293" s="116">
        <v>12804</v>
      </c>
      <c r="X293" s="117" t="s">
        <v>1353</v>
      </c>
      <c r="Y293" s="117" t="s">
        <v>1354</v>
      </c>
      <c r="Z293" s="118" t="s">
        <v>1355</v>
      </c>
      <c r="AA293" s="119" t="s">
        <v>159</v>
      </c>
    </row>
    <row r="294" spans="1:27" ht="48">
      <c r="A294" s="40">
        <v>879</v>
      </c>
      <c r="B294" s="40" t="s">
        <v>80</v>
      </c>
      <c r="C294" s="40" t="s">
        <v>1356</v>
      </c>
      <c r="D294" s="75" t="s">
        <v>20</v>
      </c>
      <c r="E294" s="40" t="s">
        <v>166</v>
      </c>
      <c r="F294" s="112" t="s">
        <v>81</v>
      </c>
      <c r="G294" s="112" t="s">
        <v>81</v>
      </c>
      <c r="H294" s="112" t="s">
        <v>168</v>
      </c>
      <c r="I294" s="112" t="s">
        <v>159</v>
      </c>
      <c r="J294" s="112" t="s">
        <v>160</v>
      </c>
      <c r="K294" s="112" t="s">
        <v>169</v>
      </c>
      <c r="L294" s="112"/>
      <c r="M294" s="42">
        <v>3</v>
      </c>
      <c r="N294" s="112"/>
      <c r="O294" s="112">
        <v>3</v>
      </c>
      <c r="P294" s="112">
        <v>1</v>
      </c>
      <c r="Q294" s="112">
        <v>2</v>
      </c>
      <c r="R294" s="112"/>
      <c r="S294" s="113">
        <v>23665</v>
      </c>
      <c r="T294" s="114"/>
      <c r="U294" s="115">
        <v>660</v>
      </c>
      <c r="V294" s="115">
        <v>285</v>
      </c>
      <c r="W294" s="116">
        <v>12815</v>
      </c>
      <c r="X294" s="117" t="s">
        <v>1357</v>
      </c>
      <c r="Y294" s="117" t="s">
        <v>1358</v>
      </c>
      <c r="Z294" s="118" t="s">
        <v>1359</v>
      </c>
      <c r="AA294" s="119" t="s">
        <v>159</v>
      </c>
    </row>
    <row r="295" spans="1:27">
      <c r="A295" s="40">
        <v>882</v>
      </c>
      <c r="B295" s="40" t="s">
        <v>80</v>
      </c>
      <c r="C295" s="40" t="s">
        <v>32</v>
      </c>
      <c r="D295" s="75" t="s">
        <v>32</v>
      </c>
      <c r="E295" s="40" t="s">
        <v>0</v>
      </c>
      <c r="F295" s="50" t="s">
        <v>157</v>
      </c>
      <c r="G295" s="50" t="s">
        <v>158</v>
      </c>
      <c r="H295" s="50" t="s">
        <v>0</v>
      </c>
      <c r="I295" s="50" t="s">
        <v>159</v>
      </c>
      <c r="J295" s="50" t="s">
        <v>160</v>
      </c>
      <c r="K295" s="50" t="s">
        <v>160</v>
      </c>
      <c r="L295" s="50"/>
      <c r="M295" s="42">
        <v>333</v>
      </c>
      <c r="N295" s="50">
        <v>185</v>
      </c>
      <c r="O295" s="50">
        <v>148</v>
      </c>
      <c r="P295" s="50">
        <v>4</v>
      </c>
      <c r="Q295" s="50">
        <v>4</v>
      </c>
      <c r="R295" s="50">
        <v>0</v>
      </c>
      <c r="S295" s="52">
        <v>39965</v>
      </c>
      <c r="T295" s="53">
        <v>2009</v>
      </c>
      <c r="U295" s="70">
        <v>6942</v>
      </c>
      <c r="V295" s="70">
        <v>7116.61</v>
      </c>
      <c r="W295" s="71">
        <v>17019</v>
      </c>
      <c r="X295" s="72" t="s">
        <v>1360</v>
      </c>
      <c r="Y295" s="72" t="s">
        <v>1361</v>
      </c>
      <c r="Z295" s="120" t="s">
        <v>1362</v>
      </c>
      <c r="AA295" s="74" t="s">
        <v>159</v>
      </c>
    </row>
    <row r="296" spans="1:27">
      <c r="A296" s="40">
        <v>883</v>
      </c>
      <c r="B296" s="40" t="s">
        <v>80</v>
      </c>
      <c r="C296" s="40" t="s">
        <v>1363</v>
      </c>
      <c r="D296" s="75" t="s">
        <v>32</v>
      </c>
      <c r="E296" s="40"/>
      <c r="F296" s="50" t="s">
        <v>167</v>
      </c>
      <c r="G296" s="50" t="s">
        <v>158</v>
      </c>
      <c r="H296" s="50" t="s">
        <v>168</v>
      </c>
      <c r="I296" s="50" t="s">
        <v>159</v>
      </c>
      <c r="J296" s="50" t="s">
        <v>160</v>
      </c>
      <c r="K296" s="50" t="s">
        <v>169</v>
      </c>
      <c r="L296" s="50"/>
      <c r="M296" s="42">
        <v>5</v>
      </c>
      <c r="N296" s="50">
        <v>5</v>
      </c>
      <c r="O296" s="50">
        <v>0</v>
      </c>
      <c r="P296" s="50">
        <v>2</v>
      </c>
      <c r="Q296" s="50">
        <v>2</v>
      </c>
      <c r="R296" s="50">
        <v>2</v>
      </c>
      <c r="S296" s="52">
        <v>41981</v>
      </c>
      <c r="T296" s="53">
        <v>1998</v>
      </c>
      <c r="U296" s="70">
        <v>1405</v>
      </c>
      <c r="V296" s="70">
        <v>2966</v>
      </c>
      <c r="W296" s="71">
        <v>17052</v>
      </c>
      <c r="X296" s="72" t="s">
        <v>1364</v>
      </c>
      <c r="Y296" s="72" t="s">
        <v>1365</v>
      </c>
      <c r="Z296" s="120" t="s">
        <v>1366</v>
      </c>
      <c r="AA296" s="74" t="s">
        <v>159</v>
      </c>
    </row>
    <row r="297" spans="1:27">
      <c r="A297" s="40">
        <v>884</v>
      </c>
      <c r="B297" s="40" t="s">
        <v>80</v>
      </c>
      <c r="C297" s="40" t="s">
        <v>1367</v>
      </c>
      <c r="D297" s="75" t="s">
        <v>32</v>
      </c>
      <c r="E297" s="40" t="s">
        <v>166</v>
      </c>
      <c r="F297" s="50" t="s">
        <v>167</v>
      </c>
      <c r="G297" s="50" t="s">
        <v>158</v>
      </c>
      <c r="H297" s="50" t="s">
        <v>191</v>
      </c>
      <c r="I297" s="50" t="s">
        <v>159</v>
      </c>
      <c r="J297" s="50" t="s">
        <v>160</v>
      </c>
      <c r="K297" s="50" t="s">
        <v>160</v>
      </c>
      <c r="L297" s="50"/>
      <c r="M297" s="42">
        <v>14</v>
      </c>
      <c r="N297" s="50">
        <v>14</v>
      </c>
      <c r="O297" s="50">
        <v>0</v>
      </c>
      <c r="P297" s="50">
        <v>2</v>
      </c>
      <c r="Q297" s="50">
        <v>2</v>
      </c>
      <c r="R297" s="50">
        <v>0</v>
      </c>
      <c r="S297" s="52">
        <v>8101</v>
      </c>
      <c r="T297" s="53">
        <v>2004</v>
      </c>
      <c r="U297" s="70">
        <v>1197</v>
      </c>
      <c r="V297" s="70">
        <v>734.73</v>
      </c>
      <c r="W297" s="71">
        <v>17178</v>
      </c>
      <c r="X297" s="72" t="s">
        <v>1368</v>
      </c>
      <c r="Y297" s="72" t="s">
        <v>1369</v>
      </c>
      <c r="Z297" s="120" t="s">
        <v>1370</v>
      </c>
      <c r="AA297" s="74" t="s">
        <v>159</v>
      </c>
    </row>
    <row r="298" spans="1:27">
      <c r="A298" s="40">
        <v>885</v>
      </c>
      <c r="B298" s="40" t="s">
        <v>80</v>
      </c>
      <c r="C298" s="40" t="s">
        <v>1371</v>
      </c>
      <c r="D298" s="75" t="s">
        <v>32</v>
      </c>
      <c r="E298" s="40" t="s">
        <v>166</v>
      </c>
      <c r="F298" s="50" t="s">
        <v>167</v>
      </c>
      <c r="G298" s="50" t="s">
        <v>158</v>
      </c>
      <c r="H298" s="50" t="s">
        <v>168</v>
      </c>
      <c r="I298" s="50" t="s">
        <v>159</v>
      </c>
      <c r="J298" s="50" t="s">
        <v>160</v>
      </c>
      <c r="K298" s="50" t="s">
        <v>169</v>
      </c>
      <c r="L298" s="50"/>
      <c r="M298" s="42">
        <v>3</v>
      </c>
      <c r="N298" s="50">
        <v>3</v>
      </c>
      <c r="O298" s="50">
        <v>0</v>
      </c>
      <c r="P298" s="50">
        <v>2</v>
      </c>
      <c r="Q298" s="50">
        <v>2</v>
      </c>
      <c r="R298" s="50">
        <v>0</v>
      </c>
      <c r="S298" s="52">
        <v>4200</v>
      </c>
      <c r="T298" s="53">
        <v>2006</v>
      </c>
      <c r="U298" s="70">
        <v>1018</v>
      </c>
      <c r="V298" s="70">
        <v>513.05999999999995</v>
      </c>
      <c r="W298" s="71">
        <v>17158</v>
      </c>
      <c r="X298" s="72" t="s">
        <v>1372</v>
      </c>
      <c r="Y298" s="72" t="s">
        <v>1373</v>
      </c>
      <c r="Z298" s="120" t="s">
        <v>1374</v>
      </c>
      <c r="AA298" s="74" t="s">
        <v>159</v>
      </c>
    </row>
    <row r="299" spans="1:27">
      <c r="A299" s="40">
        <v>886</v>
      </c>
      <c r="B299" s="40" t="s">
        <v>80</v>
      </c>
      <c r="C299" s="40" t="s">
        <v>1375</v>
      </c>
      <c r="D299" s="75" t="s">
        <v>32</v>
      </c>
      <c r="E299" s="40" t="s">
        <v>166</v>
      </c>
      <c r="F299" s="50" t="s">
        <v>167</v>
      </c>
      <c r="G299" s="50" t="s">
        <v>158</v>
      </c>
      <c r="H299" s="50" t="s">
        <v>191</v>
      </c>
      <c r="I299" s="50" t="s">
        <v>159</v>
      </c>
      <c r="J299" s="50" t="s">
        <v>160</v>
      </c>
      <c r="K299" s="50" t="s">
        <v>160</v>
      </c>
      <c r="L299" s="50"/>
      <c r="M299" s="42">
        <v>15</v>
      </c>
      <c r="N299" s="50">
        <v>15</v>
      </c>
      <c r="O299" s="50">
        <v>0</v>
      </c>
      <c r="P299" s="50">
        <v>2</v>
      </c>
      <c r="Q299" s="50">
        <v>2</v>
      </c>
      <c r="R299" s="50">
        <v>0</v>
      </c>
      <c r="S299" s="52">
        <v>16573</v>
      </c>
      <c r="T299" s="53">
        <v>2000</v>
      </c>
      <c r="U299" s="70">
        <v>499</v>
      </c>
      <c r="V299" s="70">
        <v>426.57</v>
      </c>
      <c r="W299" s="71">
        <v>17136</v>
      </c>
      <c r="X299" s="72" t="s">
        <v>1376</v>
      </c>
      <c r="Y299" s="72" t="s">
        <v>1377</v>
      </c>
      <c r="Z299" s="120" t="s">
        <v>1378</v>
      </c>
      <c r="AA299" s="74" t="s">
        <v>159</v>
      </c>
    </row>
    <row r="300" spans="1:27">
      <c r="A300" s="40">
        <v>887</v>
      </c>
      <c r="B300" s="40" t="s">
        <v>80</v>
      </c>
      <c r="C300" s="40" t="s">
        <v>1379</v>
      </c>
      <c r="D300" s="75" t="s">
        <v>32</v>
      </c>
      <c r="E300" s="40" t="s">
        <v>166</v>
      </c>
      <c r="F300" s="50" t="s">
        <v>167</v>
      </c>
      <c r="G300" s="50" t="s">
        <v>158</v>
      </c>
      <c r="H300" s="50" t="s">
        <v>168</v>
      </c>
      <c r="I300" s="50" t="s">
        <v>159</v>
      </c>
      <c r="J300" s="50" t="s">
        <v>160</v>
      </c>
      <c r="K300" s="50" t="s">
        <v>169</v>
      </c>
      <c r="L300" s="50"/>
      <c r="M300" s="42">
        <v>3</v>
      </c>
      <c r="N300" s="50">
        <v>3</v>
      </c>
      <c r="O300" s="50">
        <v>0</v>
      </c>
      <c r="P300" s="50">
        <v>2</v>
      </c>
      <c r="Q300" s="50">
        <v>2</v>
      </c>
      <c r="R300" s="50">
        <v>0</v>
      </c>
      <c r="S300" s="52">
        <v>24471</v>
      </c>
      <c r="T300" s="53">
        <v>1988</v>
      </c>
      <c r="U300" s="70">
        <v>466</v>
      </c>
      <c r="V300" s="70">
        <v>230.86</v>
      </c>
      <c r="W300" s="71">
        <v>17028</v>
      </c>
      <c r="X300" s="72" t="s">
        <v>1380</v>
      </c>
      <c r="Y300" s="72" t="s">
        <v>1381</v>
      </c>
      <c r="Z300" s="120" t="s">
        <v>1382</v>
      </c>
      <c r="AA300" s="74" t="s">
        <v>159</v>
      </c>
    </row>
    <row r="301" spans="1:27">
      <c r="A301" s="40">
        <v>888</v>
      </c>
      <c r="B301" s="40" t="s">
        <v>80</v>
      </c>
      <c r="C301" s="40" t="s">
        <v>1383</v>
      </c>
      <c r="D301" s="75" t="s">
        <v>32</v>
      </c>
      <c r="E301" s="40" t="s">
        <v>166</v>
      </c>
      <c r="F301" s="50" t="s">
        <v>167</v>
      </c>
      <c r="G301" s="50" t="s">
        <v>158</v>
      </c>
      <c r="H301" s="50" t="s">
        <v>168</v>
      </c>
      <c r="I301" s="50" t="s">
        <v>159</v>
      </c>
      <c r="J301" s="50" t="s">
        <v>160</v>
      </c>
      <c r="K301" s="50" t="s">
        <v>169</v>
      </c>
      <c r="L301" s="50"/>
      <c r="M301" s="42">
        <v>5</v>
      </c>
      <c r="N301" s="50">
        <v>5</v>
      </c>
      <c r="O301" s="50">
        <v>0</v>
      </c>
      <c r="P301" s="50">
        <v>3</v>
      </c>
      <c r="Q301" s="50">
        <v>2</v>
      </c>
      <c r="R301" s="50">
        <v>0</v>
      </c>
      <c r="S301" s="52">
        <v>39082</v>
      </c>
      <c r="T301" s="53">
        <v>2006</v>
      </c>
      <c r="U301" s="70">
        <v>660</v>
      </c>
      <c r="V301" s="70">
        <v>795.65</v>
      </c>
      <c r="W301" s="71">
        <v>17004</v>
      </c>
      <c r="X301" s="72" t="s">
        <v>1384</v>
      </c>
      <c r="Y301" s="72" t="s">
        <v>1385</v>
      </c>
      <c r="Z301" s="120" t="s">
        <v>1386</v>
      </c>
      <c r="AA301" s="74" t="s">
        <v>159</v>
      </c>
    </row>
    <row r="302" spans="1:27">
      <c r="A302" s="40">
        <v>889</v>
      </c>
      <c r="B302" s="40" t="s">
        <v>80</v>
      </c>
      <c r="C302" s="40" t="s">
        <v>1387</v>
      </c>
      <c r="D302" s="75" t="s">
        <v>32</v>
      </c>
      <c r="E302" s="40" t="s">
        <v>166</v>
      </c>
      <c r="F302" s="50" t="s">
        <v>167</v>
      </c>
      <c r="G302" s="50" t="s">
        <v>223</v>
      </c>
      <c r="H302" s="50" t="s">
        <v>168</v>
      </c>
      <c r="I302" s="50" t="s">
        <v>159</v>
      </c>
      <c r="J302" s="50" t="s">
        <v>160</v>
      </c>
      <c r="K302" s="50" t="s">
        <v>169</v>
      </c>
      <c r="L302" s="50"/>
      <c r="M302" s="42">
        <v>3</v>
      </c>
      <c r="N302" s="50">
        <v>3</v>
      </c>
      <c r="O302" s="50">
        <v>0</v>
      </c>
      <c r="P302" s="50">
        <v>1</v>
      </c>
      <c r="Q302" s="50">
        <v>1</v>
      </c>
      <c r="R302" s="50">
        <v>2</v>
      </c>
      <c r="S302" s="52">
        <v>23360</v>
      </c>
      <c r="T302" s="53"/>
      <c r="U302" s="70"/>
      <c r="V302" s="70">
        <v>184.68</v>
      </c>
      <c r="W302" s="71">
        <v>17118</v>
      </c>
      <c r="X302" s="72" t="s">
        <v>1388</v>
      </c>
      <c r="Y302" s="72" t="s">
        <v>1389</v>
      </c>
      <c r="Z302" s="120" t="s">
        <v>1390</v>
      </c>
      <c r="AA302" s="74" t="s">
        <v>159</v>
      </c>
    </row>
    <row r="303" spans="1:27">
      <c r="A303" s="40">
        <v>893</v>
      </c>
      <c r="B303" s="40" t="s">
        <v>80</v>
      </c>
      <c r="C303" s="40" t="s">
        <v>1391</v>
      </c>
      <c r="D303" s="75" t="s">
        <v>32</v>
      </c>
      <c r="E303" s="40" t="s">
        <v>166</v>
      </c>
      <c r="F303" s="50" t="s">
        <v>81</v>
      </c>
      <c r="G303" s="50" t="s">
        <v>81</v>
      </c>
      <c r="H303" s="50" t="s">
        <v>168</v>
      </c>
      <c r="I303" s="50" t="s">
        <v>159</v>
      </c>
      <c r="J303" s="50" t="s">
        <v>160</v>
      </c>
      <c r="K303" s="50" t="s">
        <v>169</v>
      </c>
      <c r="L303" s="50"/>
      <c r="M303" s="42">
        <v>4</v>
      </c>
      <c r="N303" s="50">
        <v>4</v>
      </c>
      <c r="O303" s="50">
        <v>0</v>
      </c>
      <c r="P303" s="50">
        <v>2</v>
      </c>
      <c r="Q303" s="50">
        <v>2</v>
      </c>
      <c r="R303" s="50">
        <v>0</v>
      </c>
      <c r="S303" s="52">
        <v>23248</v>
      </c>
      <c r="T303" s="53"/>
      <c r="U303" s="70">
        <v>322</v>
      </c>
      <c r="V303" s="70">
        <v>212.93</v>
      </c>
      <c r="W303" s="71">
        <v>17035</v>
      </c>
      <c r="X303" s="72" t="s">
        <v>1392</v>
      </c>
      <c r="Y303" s="72" t="s">
        <v>1393</v>
      </c>
      <c r="Z303" s="120" t="s">
        <v>1394</v>
      </c>
      <c r="AA303" s="74" t="s">
        <v>159</v>
      </c>
    </row>
    <row r="304" spans="1:27">
      <c r="A304" s="40">
        <v>894</v>
      </c>
      <c r="B304" s="40" t="s">
        <v>80</v>
      </c>
      <c r="C304" s="40" t="s">
        <v>1395</v>
      </c>
      <c r="D304" s="75" t="s">
        <v>32</v>
      </c>
      <c r="E304" s="40" t="s">
        <v>166</v>
      </c>
      <c r="F304" s="50" t="s">
        <v>81</v>
      </c>
      <c r="G304" s="50" t="s">
        <v>81</v>
      </c>
      <c r="H304" s="50" t="s">
        <v>168</v>
      </c>
      <c r="I304" s="50" t="s">
        <v>159</v>
      </c>
      <c r="J304" s="50" t="s">
        <v>160</v>
      </c>
      <c r="K304" s="50" t="s">
        <v>169</v>
      </c>
      <c r="L304" s="50"/>
      <c r="M304" s="42">
        <v>3</v>
      </c>
      <c r="N304" s="50">
        <v>3</v>
      </c>
      <c r="O304" s="50">
        <v>0</v>
      </c>
      <c r="P304" s="50">
        <v>2</v>
      </c>
      <c r="Q304" s="50">
        <v>1</v>
      </c>
      <c r="R304" s="50">
        <v>1</v>
      </c>
      <c r="S304" s="52">
        <v>23742</v>
      </c>
      <c r="T304" s="53"/>
      <c r="U304" s="70">
        <v>962</v>
      </c>
      <c r="V304" s="70">
        <v>150.5</v>
      </c>
      <c r="W304" s="71">
        <v>17168</v>
      </c>
      <c r="X304" s="72" t="s">
        <v>1396</v>
      </c>
      <c r="Y304" s="72" t="s">
        <v>1397</v>
      </c>
      <c r="Z304" s="120" t="s">
        <v>1398</v>
      </c>
      <c r="AA304" s="74" t="s">
        <v>159</v>
      </c>
    </row>
    <row r="305" spans="1:27">
      <c r="A305" s="40">
        <v>899</v>
      </c>
      <c r="B305" s="40" t="s">
        <v>80</v>
      </c>
      <c r="C305" s="40" t="s">
        <v>28</v>
      </c>
      <c r="D305" s="75" t="s">
        <v>28</v>
      </c>
      <c r="E305" s="40" t="s">
        <v>0</v>
      </c>
      <c r="F305" s="50" t="s">
        <v>157</v>
      </c>
      <c r="G305" s="50" t="s">
        <v>158</v>
      </c>
      <c r="H305" s="50" t="s">
        <v>0</v>
      </c>
      <c r="I305" s="50" t="s">
        <v>159</v>
      </c>
      <c r="J305" s="50" t="s">
        <v>160</v>
      </c>
      <c r="K305" s="50" t="s">
        <v>160</v>
      </c>
      <c r="L305" s="50"/>
      <c r="M305" s="42">
        <v>89</v>
      </c>
      <c r="N305" s="50">
        <v>57</v>
      </c>
      <c r="O305" s="50">
        <v>32</v>
      </c>
      <c r="P305" s="50">
        <v>5</v>
      </c>
      <c r="Q305" s="50">
        <v>3</v>
      </c>
      <c r="R305" s="50"/>
      <c r="S305" s="52">
        <v>2527</v>
      </c>
      <c r="T305" s="53">
        <v>2002</v>
      </c>
      <c r="U305" s="70">
        <v>2519.5</v>
      </c>
      <c r="V305" s="70">
        <v>3097.58</v>
      </c>
      <c r="W305" s="71">
        <v>17377</v>
      </c>
      <c r="X305" s="72" t="s">
        <v>1399</v>
      </c>
      <c r="Y305" s="72" t="s">
        <v>1400</v>
      </c>
      <c r="Z305" s="73" t="s">
        <v>1401</v>
      </c>
      <c r="AA305" s="74" t="s">
        <v>159</v>
      </c>
    </row>
    <row r="306" spans="1:27">
      <c r="A306" s="40">
        <v>900</v>
      </c>
      <c r="B306" s="40" t="s">
        <v>80</v>
      </c>
      <c r="C306" s="40" t="s">
        <v>1402</v>
      </c>
      <c r="D306" s="75" t="s">
        <v>28</v>
      </c>
      <c r="E306" s="40" t="s">
        <v>166</v>
      </c>
      <c r="F306" s="50" t="s">
        <v>167</v>
      </c>
      <c r="G306" s="50" t="s">
        <v>158</v>
      </c>
      <c r="H306" s="50" t="s">
        <v>191</v>
      </c>
      <c r="I306" s="50" t="s">
        <v>159</v>
      </c>
      <c r="J306" s="50" t="s">
        <v>160</v>
      </c>
      <c r="K306" s="50" t="s">
        <v>160</v>
      </c>
      <c r="L306" s="50"/>
      <c r="M306" s="42">
        <v>17</v>
      </c>
      <c r="N306" s="50">
        <v>17</v>
      </c>
      <c r="O306" s="50">
        <v>0</v>
      </c>
      <c r="P306" s="50">
        <v>1</v>
      </c>
      <c r="Q306" s="50">
        <v>2</v>
      </c>
      <c r="R306" s="50"/>
      <c r="S306" s="52">
        <v>2648</v>
      </c>
      <c r="T306" s="53">
        <v>1984</v>
      </c>
      <c r="U306" s="70">
        <v>874</v>
      </c>
      <c r="V306" s="70">
        <v>410.11</v>
      </c>
      <c r="W306" s="71">
        <v>17419</v>
      </c>
      <c r="X306" s="72" t="s">
        <v>1403</v>
      </c>
      <c r="Y306" s="72" t="s">
        <v>1404</v>
      </c>
      <c r="Z306" s="73" t="s">
        <v>1405</v>
      </c>
      <c r="AA306" s="74" t="s">
        <v>159</v>
      </c>
    </row>
    <row r="307" spans="1:27">
      <c r="A307" s="40">
        <v>901</v>
      </c>
      <c r="B307" s="40" t="s">
        <v>80</v>
      </c>
      <c r="C307" s="40" t="s">
        <v>1406</v>
      </c>
      <c r="D307" s="75" t="s">
        <v>28</v>
      </c>
      <c r="E307" s="40" t="s">
        <v>166</v>
      </c>
      <c r="F307" s="50" t="s">
        <v>167</v>
      </c>
      <c r="G307" s="50" t="s">
        <v>158</v>
      </c>
      <c r="H307" s="50" t="s">
        <v>168</v>
      </c>
      <c r="I307" s="50" t="s">
        <v>159</v>
      </c>
      <c r="J307" s="50" t="s">
        <v>160</v>
      </c>
      <c r="K307" s="50" t="s">
        <v>169</v>
      </c>
      <c r="L307" s="50"/>
      <c r="M307" s="42">
        <v>3</v>
      </c>
      <c r="N307" s="50">
        <v>3</v>
      </c>
      <c r="O307" s="50">
        <v>0</v>
      </c>
      <c r="P307" s="50">
        <v>1</v>
      </c>
      <c r="Q307" s="50">
        <v>1</v>
      </c>
      <c r="R307" s="50"/>
      <c r="S307" s="52">
        <v>21915</v>
      </c>
      <c r="T307" s="53">
        <v>1985</v>
      </c>
      <c r="U307" s="70">
        <v>873</v>
      </c>
      <c r="V307" s="70">
        <v>283.75</v>
      </c>
      <c r="W307" s="71">
        <v>17387</v>
      </c>
      <c r="X307" s="72" t="s">
        <v>1407</v>
      </c>
      <c r="Y307" s="72" t="s">
        <v>1408</v>
      </c>
      <c r="Z307" s="73" t="s">
        <v>1409</v>
      </c>
      <c r="AA307" s="74" t="s">
        <v>159</v>
      </c>
    </row>
    <row r="308" spans="1:27">
      <c r="A308" s="40">
        <v>902</v>
      </c>
      <c r="B308" s="40" t="s">
        <v>80</v>
      </c>
      <c r="C308" s="40" t="s">
        <v>1410</v>
      </c>
      <c r="D308" s="75" t="s">
        <v>28</v>
      </c>
      <c r="E308" s="40" t="s">
        <v>166</v>
      </c>
      <c r="F308" s="50" t="s">
        <v>167</v>
      </c>
      <c r="G308" s="50" t="s">
        <v>158</v>
      </c>
      <c r="H308" s="50" t="s">
        <v>168</v>
      </c>
      <c r="I308" s="50" t="s">
        <v>159</v>
      </c>
      <c r="J308" s="50" t="s">
        <v>160</v>
      </c>
      <c r="K308" s="50" t="s">
        <v>169</v>
      </c>
      <c r="L308" s="50"/>
      <c r="M308" s="42">
        <v>3</v>
      </c>
      <c r="N308" s="50">
        <v>3</v>
      </c>
      <c r="O308" s="50">
        <v>0</v>
      </c>
      <c r="P308" s="50">
        <v>1</v>
      </c>
      <c r="Q308" s="50">
        <v>1</v>
      </c>
      <c r="R308" s="50"/>
      <c r="S308" s="52">
        <v>21905</v>
      </c>
      <c r="T308" s="53">
        <v>1984</v>
      </c>
      <c r="U308" s="70">
        <v>661</v>
      </c>
      <c r="V308" s="70">
        <v>281.64</v>
      </c>
      <c r="W308" s="71">
        <v>17413</v>
      </c>
      <c r="X308" s="72" t="s">
        <v>1411</v>
      </c>
      <c r="Y308" s="72" t="s">
        <v>1412</v>
      </c>
      <c r="Z308" s="73" t="s">
        <v>1413</v>
      </c>
      <c r="AA308" s="74" t="s">
        <v>159</v>
      </c>
    </row>
    <row r="309" spans="1:27">
      <c r="A309" s="40">
        <v>905</v>
      </c>
      <c r="B309" s="40" t="s">
        <v>80</v>
      </c>
      <c r="C309" s="40" t="s">
        <v>1414</v>
      </c>
      <c r="D309" s="75" t="s">
        <v>28</v>
      </c>
      <c r="E309" s="40" t="s">
        <v>166</v>
      </c>
      <c r="F309" s="50" t="s">
        <v>81</v>
      </c>
      <c r="G309" s="50" t="s">
        <v>81</v>
      </c>
      <c r="H309" s="50" t="s">
        <v>168</v>
      </c>
      <c r="I309" s="50" t="s">
        <v>159</v>
      </c>
      <c r="J309" s="50" t="s">
        <v>160</v>
      </c>
      <c r="K309" s="50" t="s">
        <v>169</v>
      </c>
      <c r="L309" s="50"/>
      <c r="M309" s="42">
        <v>6</v>
      </c>
      <c r="N309" s="50">
        <v>5</v>
      </c>
      <c r="O309" s="50">
        <v>1</v>
      </c>
      <c r="P309" s="50">
        <v>1</v>
      </c>
      <c r="Q309" s="50">
        <v>2</v>
      </c>
      <c r="R309" s="50"/>
      <c r="S309" s="52">
        <v>24370</v>
      </c>
      <c r="T309" s="53"/>
      <c r="U309" s="70">
        <v>263</v>
      </c>
      <c r="V309" s="70">
        <v>129.1</v>
      </c>
      <c r="W309" s="71">
        <v>17343</v>
      </c>
      <c r="X309" s="72" t="s">
        <v>1415</v>
      </c>
      <c r="Y309" s="72" t="s">
        <v>1416</v>
      </c>
      <c r="Z309" s="73" t="s">
        <v>1417</v>
      </c>
      <c r="AA309" s="74" t="s">
        <v>159</v>
      </c>
    </row>
    <row r="310" spans="1:27">
      <c r="A310" s="40">
        <v>906</v>
      </c>
      <c r="B310" s="40" t="s">
        <v>80</v>
      </c>
      <c r="C310" s="40" t="s">
        <v>1418</v>
      </c>
      <c r="D310" s="75" t="s">
        <v>28</v>
      </c>
      <c r="E310" s="40" t="s">
        <v>166</v>
      </c>
      <c r="F310" s="50" t="s">
        <v>81</v>
      </c>
      <c r="G310" s="50" t="s">
        <v>81</v>
      </c>
      <c r="H310" s="50" t="s">
        <v>168</v>
      </c>
      <c r="I310" s="50" t="s">
        <v>159</v>
      </c>
      <c r="J310" s="50" t="s">
        <v>160</v>
      </c>
      <c r="K310" s="50" t="s">
        <v>169</v>
      </c>
      <c r="L310" s="50"/>
      <c r="M310" s="42">
        <v>5</v>
      </c>
      <c r="N310" s="50">
        <v>5</v>
      </c>
      <c r="O310" s="50">
        <v>0</v>
      </c>
      <c r="P310" s="50">
        <v>1</v>
      </c>
      <c r="Q310" s="50">
        <v>1</v>
      </c>
      <c r="R310" s="50"/>
      <c r="S310" s="52">
        <v>24370</v>
      </c>
      <c r="T310" s="53"/>
      <c r="U310" s="70">
        <v>426</v>
      </c>
      <c r="V310" s="70">
        <v>255</v>
      </c>
      <c r="W310" s="71">
        <v>17324</v>
      </c>
      <c r="X310" s="72" t="s">
        <v>1419</v>
      </c>
      <c r="Y310" s="72" t="s">
        <v>1420</v>
      </c>
      <c r="Z310" s="73" t="s">
        <v>1421</v>
      </c>
      <c r="AA310" s="74" t="s">
        <v>159</v>
      </c>
    </row>
    <row r="311" spans="1:27">
      <c r="A311" s="40">
        <v>907</v>
      </c>
      <c r="B311" s="40" t="s">
        <v>80</v>
      </c>
      <c r="C311" s="40" t="s">
        <v>1422</v>
      </c>
      <c r="D311" s="75" t="s">
        <v>28</v>
      </c>
      <c r="E311" s="40" t="s">
        <v>166</v>
      </c>
      <c r="F311" s="50" t="s">
        <v>81</v>
      </c>
      <c r="G311" s="50" t="s">
        <v>81</v>
      </c>
      <c r="H311" s="50" t="s">
        <v>168</v>
      </c>
      <c r="I311" s="50" t="s">
        <v>159</v>
      </c>
      <c r="J311" s="50" t="s">
        <v>160</v>
      </c>
      <c r="K311" s="50" t="s">
        <v>169</v>
      </c>
      <c r="L311" s="50"/>
      <c r="M311" s="42">
        <v>4</v>
      </c>
      <c r="N311" s="50">
        <v>4</v>
      </c>
      <c r="O311" s="50">
        <v>0</v>
      </c>
      <c r="P311" s="50">
        <v>1</v>
      </c>
      <c r="Q311" s="50">
        <v>2</v>
      </c>
      <c r="R311" s="50"/>
      <c r="S311" s="52">
        <v>23665</v>
      </c>
      <c r="T311" s="53"/>
      <c r="U311" s="70">
        <v>405</v>
      </c>
      <c r="V311" s="70">
        <v>216.74</v>
      </c>
      <c r="W311" s="71">
        <v>17312</v>
      </c>
      <c r="X311" s="72" t="s">
        <v>1423</v>
      </c>
      <c r="Y311" s="72" t="s">
        <v>1424</v>
      </c>
      <c r="Z311" s="73" t="s">
        <v>1425</v>
      </c>
      <c r="AA311" s="74" t="s">
        <v>159</v>
      </c>
    </row>
    <row r="312" spans="1:27">
      <c r="A312" s="40">
        <v>908</v>
      </c>
      <c r="B312" s="40" t="s">
        <v>80</v>
      </c>
      <c r="C312" s="40" t="s">
        <v>1426</v>
      </c>
      <c r="D312" s="75" t="s">
        <v>28</v>
      </c>
      <c r="E312" s="40" t="s">
        <v>166</v>
      </c>
      <c r="F312" s="50" t="s">
        <v>81</v>
      </c>
      <c r="G312" s="50" t="s">
        <v>81</v>
      </c>
      <c r="H312" s="50" t="s">
        <v>168</v>
      </c>
      <c r="I312" s="50" t="s">
        <v>159</v>
      </c>
      <c r="J312" s="50" t="s">
        <v>160</v>
      </c>
      <c r="K312" s="50" t="s">
        <v>169</v>
      </c>
      <c r="L312" s="50"/>
      <c r="M312" s="42">
        <v>5</v>
      </c>
      <c r="N312" s="50">
        <v>5</v>
      </c>
      <c r="O312" s="50">
        <v>0</v>
      </c>
      <c r="P312" s="50">
        <v>1</v>
      </c>
      <c r="Q312" s="50">
        <v>1</v>
      </c>
      <c r="R312" s="50"/>
      <c r="S312" s="52">
        <v>24058</v>
      </c>
      <c r="T312" s="53"/>
      <c r="U312" s="70">
        <v>534</v>
      </c>
      <c r="V312" s="70">
        <v>563.1</v>
      </c>
      <c r="W312" s="71">
        <v>17303</v>
      </c>
      <c r="X312" s="72" t="s">
        <v>1427</v>
      </c>
      <c r="Y312" s="72" t="s">
        <v>1428</v>
      </c>
      <c r="Z312" s="73" t="s">
        <v>1429</v>
      </c>
      <c r="AA312" s="74" t="s">
        <v>159</v>
      </c>
    </row>
    <row r="313" spans="1:27">
      <c r="A313" s="40">
        <v>909</v>
      </c>
      <c r="B313" s="40" t="s">
        <v>80</v>
      </c>
      <c r="C313" s="40" t="s">
        <v>1430</v>
      </c>
      <c r="D313" s="75" t="s">
        <v>28</v>
      </c>
      <c r="E313" s="40" t="s">
        <v>166</v>
      </c>
      <c r="F313" s="50" t="s">
        <v>81</v>
      </c>
      <c r="G313" s="50" t="s">
        <v>81</v>
      </c>
      <c r="H313" s="50" t="s">
        <v>191</v>
      </c>
      <c r="I313" s="50" t="s">
        <v>159</v>
      </c>
      <c r="J313" s="50" t="s">
        <v>160</v>
      </c>
      <c r="K313" s="50" t="s">
        <v>160</v>
      </c>
      <c r="L313" s="50"/>
      <c r="M313" s="42">
        <v>6</v>
      </c>
      <c r="N313" s="50">
        <v>6</v>
      </c>
      <c r="O313" s="50">
        <v>0</v>
      </c>
      <c r="P313" s="50">
        <v>1</v>
      </c>
      <c r="Q313" s="50">
        <v>1</v>
      </c>
      <c r="R313" s="50"/>
      <c r="S313" s="52">
        <v>23736</v>
      </c>
      <c r="T313" s="53"/>
      <c r="U313" s="70">
        <v>871</v>
      </c>
      <c r="V313" s="70">
        <v>527.9</v>
      </c>
      <c r="W313" s="71">
        <v>17408</v>
      </c>
      <c r="X313" s="72" t="s">
        <v>1431</v>
      </c>
      <c r="Y313" s="72" t="s">
        <v>1432</v>
      </c>
      <c r="Z313" s="73" t="s">
        <v>1433</v>
      </c>
      <c r="AA313" s="74" t="s">
        <v>159</v>
      </c>
    </row>
    <row r="314" spans="1:27">
      <c r="A314" s="40">
        <v>910</v>
      </c>
      <c r="B314" s="40" t="s">
        <v>80</v>
      </c>
      <c r="C314" s="40" t="s">
        <v>1434</v>
      </c>
      <c r="D314" s="75" t="s">
        <v>28</v>
      </c>
      <c r="E314" s="40" t="s">
        <v>166</v>
      </c>
      <c r="F314" s="50" t="s">
        <v>81</v>
      </c>
      <c r="G314" s="50" t="s">
        <v>81</v>
      </c>
      <c r="H314" s="50" t="s">
        <v>168</v>
      </c>
      <c r="I314" s="50" t="s">
        <v>159</v>
      </c>
      <c r="J314" s="50" t="s">
        <v>160</v>
      </c>
      <c r="K314" s="50" t="s">
        <v>169</v>
      </c>
      <c r="L314" s="50"/>
      <c r="M314" s="42">
        <v>4</v>
      </c>
      <c r="N314" s="50">
        <v>3</v>
      </c>
      <c r="O314" s="50">
        <v>1</v>
      </c>
      <c r="P314" s="50">
        <v>1</v>
      </c>
      <c r="Q314" s="50">
        <v>1</v>
      </c>
      <c r="R314" s="50"/>
      <c r="S314" s="52">
        <v>24056</v>
      </c>
      <c r="T314" s="53"/>
      <c r="U314" s="70">
        <v>496</v>
      </c>
      <c r="V314" s="70">
        <v>332.7</v>
      </c>
      <c r="W314" s="71">
        <v>17394</v>
      </c>
      <c r="X314" s="72" t="s">
        <v>1435</v>
      </c>
      <c r="Y314" s="72" t="s">
        <v>1436</v>
      </c>
      <c r="Z314" s="73" t="s">
        <v>1437</v>
      </c>
      <c r="AA314" s="74" t="s">
        <v>159</v>
      </c>
    </row>
    <row r="315" spans="1:27">
      <c r="A315" s="40">
        <v>911</v>
      </c>
      <c r="B315" s="40" t="s">
        <v>80</v>
      </c>
      <c r="C315" s="40" t="s">
        <v>1438</v>
      </c>
      <c r="D315" s="75" t="s">
        <v>28</v>
      </c>
      <c r="E315" s="40" t="s">
        <v>166</v>
      </c>
      <c r="F315" s="50" t="s">
        <v>81</v>
      </c>
      <c r="G315" s="50" t="s">
        <v>81</v>
      </c>
      <c r="H315" s="50" t="s">
        <v>168</v>
      </c>
      <c r="I315" s="50" t="s">
        <v>159</v>
      </c>
      <c r="J315" s="50" t="s">
        <v>160</v>
      </c>
      <c r="K315" s="50" t="s">
        <v>169</v>
      </c>
      <c r="L315" s="50"/>
      <c r="M315" s="42">
        <v>3</v>
      </c>
      <c r="N315" s="50">
        <v>3</v>
      </c>
      <c r="O315" s="50">
        <v>0</v>
      </c>
      <c r="P315" s="50">
        <v>1</v>
      </c>
      <c r="Q315" s="50">
        <v>1</v>
      </c>
      <c r="R315" s="50"/>
      <c r="S315" s="52">
        <v>24461</v>
      </c>
      <c r="T315" s="53"/>
      <c r="U315" s="70">
        <v>3070</v>
      </c>
      <c r="V315" s="70">
        <v>802.57</v>
      </c>
      <c r="W315" s="71">
        <v>17423</v>
      </c>
      <c r="X315" s="72" t="s">
        <v>1439</v>
      </c>
      <c r="Y315" s="72" t="s">
        <v>1440</v>
      </c>
      <c r="Z315" s="73" t="s">
        <v>1441</v>
      </c>
      <c r="AA315" s="74" t="s">
        <v>159</v>
      </c>
    </row>
    <row r="316" spans="1:27">
      <c r="A316" s="40">
        <v>915</v>
      </c>
      <c r="B316" s="40" t="s">
        <v>80</v>
      </c>
      <c r="C316" s="40" t="s">
        <v>22</v>
      </c>
      <c r="D316" s="75" t="s">
        <v>22</v>
      </c>
      <c r="E316" s="40" t="s">
        <v>0</v>
      </c>
      <c r="F316" s="50" t="s">
        <v>209</v>
      </c>
      <c r="G316" s="50" t="s">
        <v>158</v>
      </c>
      <c r="H316" s="50" t="s">
        <v>0</v>
      </c>
      <c r="I316" s="50" t="s">
        <v>159</v>
      </c>
      <c r="J316" s="50" t="s">
        <v>160</v>
      </c>
      <c r="K316" s="50" t="s">
        <v>160</v>
      </c>
      <c r="L316" s="50"/>
      <c r="M316" s="42">
        <v>66</v>
      </c>
      <c r="N316" s="50">
        <v>53</v>
      </c>
      <c r="O316" s="50">
        <v>13</v>
      </c>
      <c r="P316" s="50">
        <v>2</v>
      </c>
      <c r="Q316" s="50">
        <v>4</v>
      </c>
      <c r="R316" s="50">
        <v>1</v>
      </c>
      <c r="S316" s="52">
        <v>5570</v>
      </c>
      <c r="T316" s="53">
        <v>1997</v>
      </c>
      <c r="U316" s="70">
        <v>1691.3</v>
      </c>
      <c r="V316" s="70">
        <v>2841.22</v>
      </c>
      <c r="W316" s="71">
        <v>12627</v>
      </c>
      <c r="X316" s="72" t="s">
        <v>1442</v>
      </c>
      <c r="Y316" s="72" t="s">
        <v>1443</v>
      </c>
      <c r="Z316" s="73" t="s">
        <v>1444</v>
      </c>
      <c r="AA316" s="74" t="s">
        <v>159</v>
      </c>
    </row>
    <row r="317" spans="1:27">
      <c r="A317" s="40">
        <v>916</v>
      </c>
      <c r="B317" s="40" t="s">
        <v>80</v>
      </c>
      <c r="C317" s="40" t="s">
        <v>1445</v>
      </c>
      <c r="D317" s="75" t="s">
        <v>22</v>
      </c>
      <c r="E317" s="40" t="s">
        <v>166</v>
      </c>
      <c r="F317" s="50" t="s">
        <v>167</v>
      </c>
      <c r="G317" s="50" t="s">
        <v>158</v>
      </c>
      <c r="H317" s="50" t="s">
        <v>168</v>
      </c>
      <c r="I317" s="50" t="s">
        <v>159</v>
      </c>
      <c r="J317" s="50" t="s">
        <v>160</v>
      </c>
      <c r="K317" s="50" t="s">
        <v>169</v>
      </c>
      <c r="L317" s="50"/>
      <c r="M317" s="42">
        <v>4</v>
      </c>
      <c r="N317" s="50">
        <v>4</v>
      </c>
      <c r="O317" s="50"/>
      <c r="P317" s="50">
        <v>1</v>
      </c>
      <c r="Q317" s="50">
        <v>2</v>
      </c>
      <c r="R317" s="50"/>
      <c r="S317" s="52">
        <v>14691</v>
      </c>
      <c r="T317" s="53">
        <v>2008</v>
      </c>
      <c r="U317" s="70">
        <v>612</v>
      </c>
      <c r="V317" s="70">
        <v>470.32</v>
      </c>
      <c r="W317" s="71">
        <v>12662</v>
      </c>
      <c r="X317" s="72" t="s">
        <v>1446</v>
      </c>
      <c r="Y317" s="72" t="s">
        <v>1447</v>
      </c>
      <c r="Z317" s="73" t="s">
        <v>1448</v>
      </c>
      <c r="AA317" s="74" t="s">
        <v>159</v>
      </c>
    </row>
    <row r="318" spans="1:27">
      <c r="A318" s="40">
        <v>917</v>
      </c>
      <c r="B318" s="40" t="s">
        <v>80</v>
      </c>
      <c r="C318" s="40" t="s">
        <v>1449</v>
      </c>
      <c r="D318" s="75" t="s">
        <v>22</v>
      </c>
      <c r="E318" s="40" t="s">
        <v>166</v>
      </c>
      <c r="F318" s="50" t="s">
        <v>167</v>
      </c>
      <c r="G318" s="50" t="s">
        <v>158</v>
      </c>
      <c r="H318" s="50" t="s">
        <v>168</v>
      </c>
      <c r="I318" s="50" t="s">
        <v>159</v>
      </c>
      <c r="J318" s="50" t="s">
        <v>160</v>
      </c>
      <c r="K318" s="50" t="s">
        <v>169</v>
      </c>
      <c r="L318" s="50"/>
      <c r="M318" s="42">
        <v>3</v>
      </c>
      <c r="N318" s="50">
        <v>3</v>
      </c>
      <c r="O318" s="50"/>
      <c r="P318" s="50">
        <v>1</v>
      </c>
      <c r="Q318" s="50">
        <v>1</v>
      </c>
      <c r="R318" s="50"/>
      <c r="S318" s="52">
        <v>21912</v>
      </c>
      <c r="T318" s="53">
        <v>2000</v>
      </c>
      <c r="U318" s="70">
        <v>499</v>
      </c>
      <c r="V318" s="70">
        <v>310.75</v>
      </c>
      <c r="W318" s="71">
        <v>12610</v>
      </c>
      <c r="X318" s="72" t="s">
        <v>1450</v>
      </c>
      <c r="Y318" s="72" t="s">
        <v>1451</v>
      </c>
      <c r="Z318" s="73" t="s">
        <v>1452</v>
      </c>
      <c r="AA318" s="74" t="s">
        <v>159</v>
      </c>
    </row>
    <row r="319" spans="1:27">
      <c r="A319" s="40">
        <v>918</v>
      </c>
      <c r="B319" s="40" t="s">
        <v>80</v>
      </c>
      <c r="C319" s="40" t="s">
        <v>1453</v>
      </c>
      <c r="D319" s="75" t="s">
        <v>22</v>
      </c>
      <c r="E319" s="40" t="s">
        <v>166</v>
      </c>
      <c r="F319" s="50" t="s">
        <v>167</v>
      </c>
      <c r="G319" s="50" t="s">
        <v>158</v>
      </c>
      <c r="H319" s="50" t="s">
        <v>191</v>
      </c>
      <c r="I319" s="50" t="s">
        <v>159</v>
      </c>
      <c r="J319" s="50" t="s">
        <v>160</v>
      </c>
      <c r="K319" s="50" t="s">
        <v>160</v>
      </c>
      <c r="L319" s="50"/>
      <c r="M319" s="42">
        <v>10</v>
      </c>
      <c r="N319" s="50">
        <v>10</v>
      </c>
      <c r="O319" s="50"/>
      <c r="P319" s="50">
        <v>1</v>
      </c>
      <c r="Q319" s="50">
        <v>1</v>
      </c>
      <c r="R319" s="50"/>
      <c r="S319" s="52">
        <v>11754</v>
      </c>
      <c r="T319" s="53">
        <v>1983</v>
      </c>
      <c r="U319" s="70">
        <v>493</v>
      </c>
      <c r="V319" s="70">
        <v>302.12</v>
      </c>
      <c r="W319" s="71">
        <v>12604</v>
      </c>
      <c r="X319" s="72" t="s">
        <v>1454</v>
      </c>
      <c r="Y319" s="72" t="s">
        <v>1455</v>
      </c>
      <c r="Z319" s="73" t="s">
        <v>1456</v>
      </c>
      <c r="AA319" s="74" t="s">
        <v>159</v>
      </c>
    </row>
    <row r="320" spans="1:27">
      <c r="A320" s="40">
        <v>919</v>
      </c>
      <c r="B320" s="40" t="s">
        <v>80</v>
      </c>
      <c r="C320" s="40" t="s">
        <v>1457</v>
      </c>
      <c r="D320" s="75" t="s">
        <v>22</v>
      </c>
      <c r="E320" s="40" t="s">
        <v>166</v>
      </c>
      <c r="F320" s="50" t="s">
        <v>167</v>
      </c>
      <c r="G320" s="50" t="s">
        <v>158</v>
      </c>
      <c r="H320" s="50" t="s">
        <v>168</v>
      </c>
      <c r="I320" s="50" t="s">
        <v>159</v>
      </c>
      <c r="J320" s="50" t="s">
        <v>160</v>
      </c>
      <c r="K320" s="50" t="s">
        <v>169</v>
      </c>
      <c r="L320" s="50"/>
      <c r="M320" s="42">
        <v>3</v>
      </c>
      <c r="N320" s="50">
        <v>3</v>
      </c>
      <c r="O320" s="50"/>
      <c r="P320" s="50">
        <v>1</v>
      </c>
      <c r="Q320" s="50">
        <v>1</v>
      </c>
      <c r="R320" s="50"/>
      <c r="S320" s="52">
        <v>22812</v>
      </c>
      <c r="T320" s="53">
        <v>2011</v>
      </c>
      <c r="U320" s="70">
        <v>1293</v>
      </c>
      <c r="V320" s="70">
        <v>251.1</v>
      </c>
      <c r="W320" s="71">
        <v>12667</v>
      </c>
      <c r="X320" s="72" t="s">
        <v>1458</v>
      </c>
      <c r="Y320" s="72" t="s">
        <v>1459</v>
      </c>
      <c r="Z320" s="73" t="s">
        <v>1460</v>
      </c>
      <c r="AA320" s="74" t="s">
        <v>159</v>
      </c>
    </row>
    <row r="321" spans="1:27">
      <c r="A321" s="40">
        <v>920</v>
      </c>
      <c r="B321" s="40" t="s">
        <v>80</v>
      </c>
      <c r="C321" s="40" t="s">
        <v>1461</v>
      </c>
      <c r="D321" s="75" t="s">
        <v>22</v>
      </c>
      <c r="E321" s="40" t="s">
        <v>166</v>
      </c>
      <c r="F321" s="50" t="s">
        <v>167</v>
      </c>
      <c r="G321" s="50" t="s">
        <v>158</v>
      </c>
      <c r="H321" s="50" t="s">
        <v>168</v>
      </c>
      <c r="I321" s="50" t="s">
        <v>159</v>
      </c>
      <c r="J321" s="50" t="s">
        <v>160</v>
      </c>
      <c r="K321" s="50" t="s">
        <v>169</v>
      </c>
      <c r="L321" s="50"/>
      <c r="M321" s="42">
        <v>3</v>
      </c>
      <c r="N321" s="50">
        <v>3</v>
      </c>
      <c r="O321" s="50"/>
      <c r="P321" s="50">
        <v>1</v>
      </c>
      <c r="Q321" s="50">
        <v>1</v>
      </c>
      <c r="R321" s="50"/>
      <c r="S321" s="52">
        <v>24040</v>
      </c>
      <c r="T321" s="53">
        <v>1985</v>
      </c>
      <c r="U321" s="70">
        <v>440</v>
      </c>
      <c r="V321" s="70">
        <v>240.22</v>
      </c>
      <c r="W321" s="71">
        <v>12641</v>
      </c>
      <c r="X321" s="72" t="s">
        <v>1462</v>
      </c>
      <c r="Y321" s="72" t="s">
        <v>1463</v>
      </c>
      <c r="Z321" s="73" t="s">
        <v>1464</v>
      </c>
      <c r="AA321" s="74" t="s">
        <v>159</v>
      </c>
    </row>
    <row r="322" spans="1:27">
      <c r="A322" s="40">
        <v>921</v>
      </c>
      <c r="B322" s="40" t="s">
        <v>80</v>
      </c>
      <c r="C322" s="40" t="s">
        <v>1465</v>
      </c>
      <c r="D322" s="75" t="s">
        <v>22</v>
      </c>
      <c r="E322" s="40" t="s">
        <v>166</v>
      </c>
      <c r="F322" s="50" t="s">
        <v>81</v>
      </c>
      <c r="G322" s="50" t="s">
        <v>81</v>
      </c>
      <c r="H322" s="50" t="s">
        <v>168</v>
      </c>
      <c r="I322" s="50" t="s">
        <v>159</v>
      </c>
      <c r="J322" s="50" t="s">
        <v>160</v>
      </c>
      <c r="K322" s="50" t="s">
        <v>169</v>
      </c>
      <c r="L322" s="50"/>
      <c r="M322" s="42">
        <v>3</v>
      </c>
      <c r="N322" s="50">
        <v>3</v>
      </c>
      <c r="O322" s="50"/>
      <c r="P322" s="50">
        <v>1</v>
      </c>
      <c r="Q322" s="50">
        <v>1</v>
      </c>
      <c r="R322" s="50"/>
      <c r="S322" s="52">
        <v>23275</v>
      </c>
      <c r="T322" s="53"/>
      <c r="U322" s="70">
        <v>443</v>
      </c>
      <c r="V322" s="70">
        <v>173.27500000000001</v>
      </c>
      <c r="W322" s="71">
        <v>12613</v>
      </c>
      <c r="X322" s="72" t="s">
        <v>1466</v>
      </c>
      <c r="Y322" s="72" t="s">
        <v>1467</v>
      </c>
      <c r="Z322" s="73" t="s">
        <v>1468</v>
      </c>
      <c r="AA322" s="74" t="s">
        <v>159</v>
      </c>
    </row>
    <row r="323" spans="1:27">
      <c r="A323" s="40">
        <v>922</v>
      </c>
      <c r="B323" s="40" t="s">
        <v>80</v>
      </c>
      <c r="C323" s="40" t="s">
        <v>1469</v>
      </c>
      <c r="D323" s="75" t="s">
        <v>22</v>
      </c>
      <c r="E323" s="40" t="s">
        <v>166</v>
      </c>
      <c r="F323" s="50" t="s">
        <v>81</v>
      </c>
      <c r="G323" s="50" t="s">
        <v>81</v>
      </c>
      <c r="H323" s="50" t="s">
        <v>168</v>
      </c>
      <c r="I323" s="50" t="s">
        <v>159</v>
      </c>
      <c r="J323" s="50" t="s">
        <v>160</v>
      </c>
      <c r="K323" s="50" t="s">
        <v>169</v>
      </c>
      <c r="L323" s="50"/>
      <c r="M323" s="42">
        <v>3</v>
      </c>
      <c r="N323" s="50">
        <v>3</v>
      </c>
      <c r="O323" s="50"/>
      <c r="P323" s="50">
        <v>1</v>
      </c>
      <c r="Q323" s="50">
        <v>1</v>
      </c>
      <c r="R323" s="50"/>
      <c r="S323" s="52">
        <v>23640</v>
      </c>
      <c r="T323" s="53"/>
      <c r="U323" s="70">
        <v>368</v>
      </c>
      <c r="V323" s="70">
        <v>168.24</v>
      </c>
      <c r="W323" s="71">
        <v>12607</v>
      </c>
      <c r="X323" s="72" t="s">
        <v>1470</v>
      </c>
      <c r="Y323" s="72" t="s">
        <v>1471</v>
      </c>
      <c r="Z323" s="73" t="s">
        <v>1472</v>
      </c>
      <c r="AA323" s="74" t="s">
        <v>159</v>
      </c>
    </row>
    <row r="324" spans="1:27">
      <c r="A324" s="40">
        <v>923</v>
      </c>
      <c r="B324" s="40" t="s">
        <v>80</v>
      </c>
      <c r="C324" s="40" t="s">
        <v>1473</v>
      </c>
      <c r="D324" s="75" t="s">
        <v>22</v>
      </c>
      <c r="E324" s="40" t="s">
        <v>166</v>
      </c>
      <c r="F324" s="50" t="s">
        <v>81</v>
      </c>
      <c r="G324" s="50" t="s">
        <v>81</v>
      </c>
      <c r="H324" s="50" t="s">
        <v>168</v>
      </c>
      <c r="I324" s="50" t="s">
        <v>159</v>
      </c>
      <c r="J324" s="50" t="s">
        <v>160</v>
      </c>
      <c r="K324" s="50" t="s">
        <v>169</v>
      </c>
      <c r="L324" s="50"/>
      <c r="M324" s="42">
        <v>2</v>
      </c>
      <c r="N324" s="50">
        <v>2</v>
      </c>
      <c r="O324" s="50"/>
      <c r="P324" s="50">
        <v>1</v>
      </c>
      <c r="Q324" s="50">
        <v>1</v>
      </c>
      <c r="R324" s="50"/>
      <c r="S324" s="52">
        <v>23665</v>
      </c>
      <c r="T324" s="53"/>
      <c r="U324" s="70">
        <v>279</v>
      </c>
      <c r="V324" s="70">
        <v>153.52000000000001</v>
      </c>
      <c r="W324" s="71">
        <v>12616</v>
      </c>
      <c r="X324" s="72" t="s">
        <v>1474</v>
      </c>
      <c r="Y324" s="72" t="s">
        <v>1475</v>
      </c>
      <c r="Z324" s="73" t="s">
        <v>1476</v>
      </c>
      <c r="AA324" s="74" t="s">
        <v>159</v>
      </c>
    </row>
    <row r="325" spans="1:27">
      <c r="A325" s="40">
        <v>927</v>
      </c>
      <c r="B325" s="40" t="s">
        <v>80</v>
      </c>
      <c r="C325" s="40" t="s">
        <v>10</v>
      </c>
      <c r="D325" s="75" t="s">
        <v>10</v>
      </c>
      <c r="E325" s="40" t="s">
        <v>0</v>
      </c>
      <c r="F325" s="50" t="s">
        <v>157</v>
      </c>
      <c r="G325" s="50" t="s">
        <v>158</v>
      </c>
      <c r="H325" s="50" t="s">
        <v>0</v>
      </c>
      <c r="I325" s="50" t="s">
        <v>159</v>
      </c>
      <c r="J325" s="50" t="s">
        <v>160</v>
      </c>
      <c r="K325" s="50" t="s">
        <v>160</v>
      </c>
      <c r="L325" s="50"/>
      <c r="M325" s="42">
        <v>67</v>
      </c>
      <c r="N325" s="50">
        <v>51</v>
      </c>
      <c r="O325" s="50">
        <v>16</v>
      </c>
      <c r="P325" s="50">
        <v>3</v>
      </c>
      <c r="Q325" s="50">
        <v>3</v>
      </c>
      <c r="R325" s="50">
        <v>0</v>
      </c>
      <c r="S325" s="52" t="s">
        <v>1477</v>
      </c>
      <c r="T325" s="53">
        <v>2002</v>
      </c>
      <c r="U325" s="70">
        <v>1879</v>
      </c>
      <c r="V325" s="70">
        <v>3272.7</v>
      </c>
      <c r="W325" s="71">
        <v>17578</v>
      </c>
      <c r="X325" s="72" t="s">
        <v>1478</v>
      </c>
      <c r="Y325" s="72" t="s">
        <v>1479</v>
      </c>
      <c r="Z325" s="73" t="s">
        <v>1480</v>
      </c>
      <c r="AA325" s="74" t="s">
        <v>1481</v>
      </c>
    </row>
    <row r="326" spans="1:27">
      <c r="A326" s="40">
        <v>928</v>
      </c>
      <c r="B326" s="40" t="s">
        <v>80</v>
      </c>
      <c r="C326" s="40" t="s">
        <v>1482</v>
      </c>
      <c r="D326" s="75" t="s">
        <v>10</v>
      </c>
      <c r="E326" s="40" t="s">
        <v>166</v>
      </c>
      <c r="F326" s="50" t="s">
        <v>209</v>
      </c>
      <c r="G326" s="50" t="s">
        <v>158</v>
      </c>
      <c r="H326" s="50" t="s">
        <v>191</v>
      </c>
      <c r="I326" s="50" t="s">
        <v>159</v>
      </c>
      <c r="J326" s="50" t="s">
        <v>160</v>
      </c>
      <c r="K326" s="50" t="s">
        <v>160</v>
      </c>
      <c r="L326" s="50"/>
      <c r="M326" s="42">
        <v>25</v>
      </c>
      <c r="N326" s="50">
        <v>21</v>
      </c>
      <c r="O326" s="50">
        <v>4</v>
      </c>
      <c r="P326" s="50">
        <v>2</v>
      </c>
      <c r="Q326" s="50">
        <v>2</v>
      </c>
      <c r="R326" s="50">
        <v>0</v>
      </c>
      <c r="S326" s="52">
        <v>12844</v>
      </c>
      <c r="T326" s="53">
        <v>1999</v>
      </c>
      <c r="U326" s="70">
        <v>487</v>
      </c>
      <c r="V326" s="70">
        <v>390.25</v>
      </c>
      <c r="W326" s="71">
        <v>17562</v>
      </c>
      <c r="X326" s="72" t="s">
        <v>1483</v>
      </c>
      <c r="Y326" s="72" t="s">
        <v>1484</v>
      </c>
      <c r="Z326" s="73" t="s">
        <v>1485</v>
      </c>
      <c r="AA326" s="74" t="s">
        <v>159</v>
      </c>
    </row>
    <row r="327" spans="1:27">
      <c r="A327" s="40">
        <v>929</v>
      </c>
      <c r="B327" s="40" t="s">
        <v>80</v>
      </c>
      <c r="C327" s="40" t="s">
        <v>1486</v>
      </c>
      <c r="D327" s="75" t="s">
        <v>10</v>
      </c>
      <c r="E327" s="40" t="s">
        <v>166</v>
      </c>
      <c r="F327" s="50" t="s">
        <v>167</v>
      </c>
      <c r="G327" s="50" t="s">
        <v>158</v>
      </c>
      <c r="H327" s="50" t="s">
        <v>191</v>
      </c>
      <c r="I327" s="50" t="s">
        <v>159</v>
      </c>
      <c r="J327" s="50" t="s">
        <v>160</v>
      </c>
      <c r="K327" s="50" t="s">
        <v>160</v>
      </c>
      <c r="L327" s="50"/>
      <c r="M327" s="42">
        <v>16</v>
      </c>
      <c r="N327" s="50">
        <v>14</v>
      </c>
      <c r="O327" s="50">
        <v>2</v>
      </c>
      <c r="P327" s="50">
        <v>2</v>
      </c>
      <c r="Q327" s="50">
        <v>1</v>
      </c>
      <c r="R327" s="50">
        <v>0</v>
      </c>
      <c r="S327" s="52">
        <v>4159</v>
      </c>
      <c r="T327" s="53">
        <v>2001</v>
      </c>
      <c r="U327" s="70">
        <v>648.09</v>
      </c>
      <c r="V327" s="70">
        <v>512.66999999999996</v>
      </c>
      <c r="W327" s="71">
        <v>17519</v>
      </c>
      <c r="X327" s="72" t="s">
        <v>1487</v>
      </c>
      <c r="Y327" s="72" t="s">
        <v>1488</v>
      </c>
      <c r="Z327" s="73" t="s">
        <v>1489</v>
      </c>
      <c r="AA327" s="74" t="s">
        <v>159</v>
      </c>
    </row>
    <row r="328" spans="1:27">
      <c r="A328" s="40">
        <v>930</v>
      </c>
      <c r="B328" s="40" t="s">
        <v>80</v>
      </c>
      <c r="C328" s="40" t="s">
        <v>1490</v>
      </c>
      <c r="D328" s="75" t="s">
        <v>10</v>
      </c>
      <c r="E328" s="40" t="s">
        <v>166</v>
      </c>
      <c r="F328" s="50" t="s">
        <v>167</v>
      </c>
      <c r="G328" s="50" t="s">
        <v>158</v>
      </c>
      <c r="H328" s="50" t="s">
        <v>168</v>
      </c>
      <c r="I328" s="50" t="s">
        <v>159</v>
      </c>
      <c r="J328" s="50" t="s">
        <v>160</v>
      </c>
      <c r="K328" s="50" t="s">
        <v>169</v>
      </c>
      <c r="L328" s="50"/>
      <c r="M328" s="42">
        <v>3</v>
      </c>
      <c r="N328" s="50">
        <v>3</v>
      </c>
      <c r="O328" s="50"/>
      <c r="P328" s="50">
        <v>1</v>
      </c>
      <c r="Q328" s="50">
        <v>1</v>
      </c>
      <c r="R328" s="50">
        <v>0</v>
      </c>
      <c r="S328" s="52">
        <v>19794</v>
      </c>
      <c r="T328" s="53">
        <v>1976</v>
      </c>
      <c r="U328" s="70">
        <v>1042</v>
      </c>
      <c r="V328" s="70">
        <v>267.56</v>
      </c>
      <c r="W328" s="71">
        <v>17529</v>
      </c>
      <c r="X328" s="72" t="s">
        <v>1491</v>
      </c>
      <c r="Y328" s="72" t="s">
        <v>1492</v>
      </c>
      <c r="Z328" s="73" t="s">
        <v>1493</v>
      </c>
      <c r="AA328" s="74" t="s">
        <v>159</v>
      </c>
    </row>
    <row r="329" spans="1:27">
      <c r="A329" s="40">
        <v>931</v>
      </c>
      <c r="B329" s="40" t="s">
        <v>80</v>
      </c>
      <c r="C329" s="40" t="s">
        <v>1494</v>
      </c>
      <c r="D329" s="75" t="s">
        <v>10</v>
      </c>
      <c r="E329" s="40" t="s">
        <v>166</v>
      </c>
      <c r="F329" s="50" t="s">
        <v>167</v>
      </c>
      <c r="G329" s="50" t="s">
        <v>158</v>
      </c>
      <c r="H329" s="50" t="s">
        <v>168</v>
      </c>
      <c r="I329" s="50" t="s">
        <v>159</v>
      </c>
      <c r="J329" s="50" t="s">
        <v>160</v>
      </c>
      <c r="K329" s="50" t="s">
        <v>169</v>
      </c>
      <c r="L329" s="50"/>
      <c r="M329" s="42">
        <v>3</v>
      </c>
      <c r="N329" s="50">
        <v>3</v>
      </c>
      <c r="O329" s="50"/>
      <c r="P329" s="50">
        <v>1</v>
      </c>
      <c r="Q329" s="50">
        <v>1</v>
      </c>
      <c r="R329" s="50">
        <v>0</v>
      </c>
      <c r="S329" s="52">
        <v>23716</v>
      </c>
      <c r="T329" s="53">
        <v>1987</v>
      </c>
      <c r="U329" s="70">
        <v>534</v>
      </c>
      <c r="V329" s="70">
        <v>254.41</v>
      </c>
      <c r="W329" s="71">
        <v>17502</v>
      </c>
      <c r="X329" s="72" t="s">
        <v>1495</v>
      </c>
      <c r="Y329" s="72" t="s">
        <v>1496</v>
      </c>
      <c r="Z329" s="73" t="s">
        <v>1497</v>
      </c>
      <c r="AA329" s="74" t="s">
        <v>159</v>
      </c>
    </row>
    <row r="330" spans="1:27">
      <c r="A330" s="40">
        <v>932</v>
      </c>
      <c r="B330" s="40" t="s">
        <v>80</v>
      </c>
      <c r="C330" s="40" t="s">
        <v>1498</v>
      </c>
      <c r="D330" s="75" t="s">
        <v>10</v>
      </c>
      <c r="E330" s="40" t="s">
        <v>166</v>
      </c>
      <c r="F330" s="50" t="s">
        <v>167</v>
      </c>
      <c r="G330" s="50" t="s">
        <v>158</v>
      </c>
      <c r="H330" s="50" t="s">
        <v>168</v>
      </c>
      <c r="I330" s="50" t="s">
        <v>159</v>
      </c>
      <c r="J330" s="50" t="s">
        <v>160</v>
      </c>
      <c r="K330" s="50" t="s">
        <v>169</v>
      </c>
      <c r="L330" s="50"/>
      <c r="M330" s="42">
        <v>3</v>
      </c>
      <c r="N330" s="50">
        <v>3</v>
      </c>
      <c r="O330" s="50"/>
      <c r="P330" s="50">
        <v>1</v>
      </c>
      <c r="Q330" s="50">
        <v>1</v>
      </c>
      <c r="R330" s="50">
        <v>0</v>
      </c>
      <c r="S330" s="52">
        <v>24791</v>
      </c>
      <c r="T330" s="53">
        <v>1984</v>
      </c>
      <c r="U330" s="70">
        <v>539</v>
      </c>
      <c r="V330" s="70">
        <v>190.35</v>
      </c>
      <c r="W330" s="71">
        <v>17601</v>
      </c>
      <c r="X330" s="72" t="s">
        <v>1499</v>
      </c>
      <c r="Y330" s="72" t="s">
        <v>1500</v>
      </c>
      <c r="Z330" s="73" t="s">
        <v>1501</v>
      </c>
      <c r="AA330" s="74" t="s">
        <v>159</v>
      </c>
    </row>
    <row r="331" spans="1:27">
      <c r="A331" s="40">
        <v>933</v>
      </c>
      <c r="B331" s="40" t="s">
        <v>80</v>
      </c>
      <c r="C331" s="40" t="s">
        <v>1502</v>
      </c>
      <c r="D331" s="75" t="s">
        <v>10</v>
      </c>
      <c r="E331" s="40" t="s">
        <v>166</v>
      </c>
      <c r="F331" s="50" t="s">
        <v>167</v>
      </c>
      <c r="G331" s="50" t="s">
        <v>158</v>
      </c>
      <c r="H331" s="50" t="s">
        <v>168</v>
      </c>
      <c r="I331" s="50" t="s">
        <v>159</v>
      </c>
      <c r="J331" s="50" t="s">
        <v>160</v>
      </c>
      <c r="K331" s="50" t="s">
        <v>169</v>
      </c>
      <c r="L331" s="50"/>
      <c r="M331" s="42">
        <v>3</v>
      </c>
      <c r="N331" s="50">
        <v>3</v>
      </c>
      <c r="O331" s="50"/>
      <c r="P331" s="50">
        <v>1</v>
      </c>
      <c r="Q331" s="50">
        <v>1</v>
      </c>
      <c r="R331" s="50">
        <v>0</v>
      </c>
      <c r="S331" s="52">
        <v>34698</v>
      </c>
      <c r="T331" s="53">
        <v>1994</v>
      </c>
      <c r="U331" s="70">
        <v>350.7</v>
      </c>
      <c r="V331" s="70">
        <v>286.29000000000002</v>
      </c>
      <c r="W331" s="71">
        <v>17572</v>
      </c>
      <c r="X331" s="72" t="s">
        <v>1503</v>
      </c>
      <c r="Y331" s="72" t="s">
        <v>1504</v>
      </c>
      <c r="Z331" s="73" t="s">
        <v>1505</v>
      </c>
      <c r="AA331" s="74" t="s">
        <v>159</v>
      </c>
    </row>
    <row r="332" spans="1:27">
      <c r="A332" s="40">
        <v>934</v>
      </c>
      <c r="B332" s="40" t="s">
        <v>80</v>
      </c>
      <c r="C332" s="40" t="s">
        <v>1506</v>
      </c>
      <c r="D332" s="75" t="s">
        <v>10</v>
      </c>
      <c r="E332" s="40" t="s">
        <v>166</v>
      </c>
      <c r="F332" s="50" t="s">
        <v>81</v>
      </c>
      <c r="G332" s="50" t="s">
        <v>81</v>
      </c>
      <c r="H332" s="50" t="s">
        <v>168</v>
      </c>
      <c r="I332" s="50" t="s">
        <v>159</v>
      </c>
      <c r="J332" s="50" t="s">
        <v>160</v>
      </c>
      <c r="K332" s="50" t="s">
        <v>169</v>
      </c>
      <c r="L332" s="50"/>
      <c r="M332" s="42">
        <v>3</v>
      </c>
      <c r="N332" s="50">
        <v>3</v>
      </c>
      <c r="O332" s="50"/>
      <c r="P332" s="50">
        <v>1</v>
      </c>
      <c r="Q332" s="50">
        <v>1</v>
      </c>
      <c r="R332" s="50">
        <v>0</v>
      </c>
      <c r="S332" s="52">
        <v>22890</v>
      </c>
      <c r="T332" s="53"/>
      <c r="U332" s="70">
        <v>523</v>
      </c>
      <c r="V332" s="70">
        <v>127.5</v>
      </c>
      <c r="W332" s="71">
        <v>17607</v>
      </c>
      <c r="X332" s="72" t="s">
        <v>1507</v>
      </c>
      <c r="Y332" s="72" t="s">
        <v>1508</v>
      </c>
      <c r="Z332" s="50" t="s">
        <v>1509</v>
      </c>
      <c r="AA332" s="74" t="s">
        <v>159</v>
      </c>
    </row>
    <row r="333" spans="1:27">
      <c r="A333" s="40">
        <v>935</v>
      </c>
      <c r="B333" s="40" t="s">
        <v>80</v>
      </c>
      <c r="C333" s="40" t="s">
        <v>1510</v>
      </c>
      <c r="D333" s="75" t="s">
        <v>10</v>
      </c>
      <c r="E333" s="40" t="s">
        <v>166</v>
      </c>
      <c r="F333" s="50" t="s">
        <v>81</v>
      </c>
      <c r="G333" s="50" t="s">
        <v>81</v>
      </c>
      <c r="H333" s="50" t="s">
        <v>168</v>
      </c>
      <c r="I333" s="50" t="s">
        <v>159</v>
      </c>
      <c r="J333" s="50" t="s">
        <v>160</v>
      </c>
      <c r="K333" s="50" t="s">
        <v>169</v>
      </c>
      <c r="L333" s="50"/>
      <c r="M333" s="42">
        <v>3</v>
      </c>
      <c r="N333" s="50">
        <v>3</v>
      </c>
      <c r="O333" s="50"/>
      <c r="P333" s="50">
        <v>1</v>
      </c>
      <c r="Q333" s="50">
        <v>1</v>
      </c>
      <c r="R333" s="50">
        <v>0</v>
      </c>
      <c r="S333" s="52">
        <v>23162</v>
      </c>
      <c r="T333" s="53"/>
      <c r="U333" s="70">
        <v>495</v>
      </c>
      <c r="V333" s="70">
        <v>142.56</v>
      </c>
      <c r="W333" s="71">
        <v>17556</v>
      </c>
      <c r="X333" s="72" t="s">
        <v>1511</v>
      </c>
      <c r="Y333" s="72" t="s">
        <v>1512</v>
      </c>
      <c r="Z333" s="50" t="s">
        <v>1513</v>
      </c>
      <c r="AA333" s="74" t="s">
        <v>159</v>
      </c>
    </row>
    <row r="334" spans="1:27">
      <c r="A334" s="40">
        <v>936</v>
      </c>
      <c r="B334" s="40" t="s">
        <v>80</v>
      </c>
      <c r="C334" s="40" t="s">
        <v>1514</v>
      </c>
      <c r="D334" s="75" t="s">
        <v>10</v>
      </c>
      <c r="E334" s="40" t="s">
        <v>166</v>
      </c>
      <c r="F334" s="50" t="s">
        <v>81</v>
      </c>
      <c r="G334" s="50" t="s">
        <v>81</v>
      </c>
      <c r="H334" s="50" t="s">
        <v>168</v>
      </c>
      <c r="I334" s="50" t="s">
        <v>159</v>
      </c>
      <c r="J334" s="50" t="s">
        <v>160</v>
      </c>
      <c r="K334" s="50" t="s">
        <v>169</v>
      </c>
      <c r="L334" s="50"/>
      <c r="M334" s="42">
        <v>3</v>
      </c>
      <c r="N334" s="50">
        <v>3</v>
      </c>
      <c r="O334" s="50"/>
      <c r="P334" s="50">
        <v>1</v>
      </c>
      <c r="Q334" s="50">
        <v>1</v>
      </c>
      <c r="R334" s="50">
        <v>0</v>
      </c>
      <c r="S334" s="52">
        <v>24086</v>
      </c>
      <c r="T334" s="53"/>
      <c r="U334" s="70">
        <v>270</v>
      </c>
      <c r="V334" s="70">
        <v>84.5</v>
      </c>
      <c r="W334" s="71">
        <v>17512</v>
      </c>
      <c r="X334" s="72" t="s">
        <v>1515</v>
      </c>
      <c r="Y334" s="72" t="s">
        <v>1516</v>
      </c>
      <c r="Z334" s="50" t="s">
        <v>1517</v>
      </c>
      <c r="AA334" s="74" t="s">
        <v>159</v>
      </c>
    </row>
    <row r="335" spans="1:27">
      <c r="A335" s="40">
        <v>937</v>
      </c>
      <c r="B335" s="40" t="s">
        <v>80</v>
      </c>
      <c r="C335" s="40" t="s">
        <v>1518</v>
      </c>
      <c r="D335" s="75" t="s">
        <v>10</v>
      </c>
      <c r="E335" s="40" t="s">
        <v>166</v>
      </c>
      <c r="F335" s="50" t="s">
        <v>81</v>
      </c>
      <c r="G335" s="50" t="s">
        <v>81</v>
      </c>
      <c r="H335" s="50" t="s">
        <v>168</v>
      </c>
      <c r="I335" s="50" t="s">
        <v>159</v>
      </c>
      <c r="J335" s="50" t="s">
        <v>160</v>
      </c>
      <c r="K335" s="50" t="s">
        <v>169</v>
      </c>
      <c r="L335" s="50"/>
      <c r="M335" s="42">
        <v>3</v>
      </c>
      <c r="N335" s="50">
        <v>3</v>
      </c>
      <c r="O335" s="50"/>
      <c r="P335" s="50">
        <v>1</v>
      </c>
      <c r="Q335" s="50">
        <v>1</v>
      </c>
      <c r="R335" s="50">
        <v>0</v>
      </c>
      <c r="S335" s="52">
        <v>23686</v>
      </c>
      <c r="T335" s="53"/>
      <c r="U335" s="70">
        <v>478</v>
      </c>
      <c r="V335" s="70">
        <v>141.75</v>
      </c>
      <c r="W335" s="71">
        <v>17535</v>
      </c>
      <c r="X335" s="72" t="s">
        <v>1519</v>
      </c>
      <c r="Y335" s="72" t="s">
        <v>1520</v>
      </c>
      <c r="Z335" s="50" t="s">
        <v>1521</v>
      </c>
      <c r="AA335" s="74" t="s">
        <v>159</v>
      </c>
    </row>
    <row r="336" spans="1:27">
      <c r="A336" s="40">
        <v>938</v>
      </c>
      <c r="B336" s="40" t="s">
        <v>80</v>
      </c>
      <c r="C336" s="40" t="s">
        <v>1522</v>
      </c>
      <c r="D336" s="75" t="s">
        <v>10</v>
      </c>
      <c r="E336" s="40" t="s">
        <v>166</v>
      </c>
      <c r="F336" s="50" t="s">
        <v>81</v>
      </c>
      <c r="G336" s="50" t="s">
        <v>81</v>
      </c>
      <c r="H336" s="50" t="s">
        <v>168</v>
      </c>
      <c r="I336" s="50" t="s">
        <v>159</v>
      </c>
      <c r="J336" s="50" t="s">
        <v>160</v>
      </c>
      <c r="K336" s="50" t="s">
        <v>169</v>
      </c>
      <c r="L336" s="50"/>
      <c r="M336" s="42">
        <v>3</v>
      </c>
      <c r="N336" s="50">
        <v>3</v>
      </c>
      <c r="O336" s="50"/>
      <c r="P336" s="50">
        <v>1</v>
      </c>
      <c r="Q336" s="50">
        <v>1</v>
      </c>
      <c r="R336" s="50">
        <v>0</v>
      </c>
      <c r="S336" s="52">
        <v>24411</v>
      </c>
      <c r="T336" s="53"/>
      <c r="U336" s="70">
        <v>264</v>
      </c>
      <c r="V336" s="70">
        <v>109.95</v>
      </c>
      <c r="W336" s="71">
        <v>17505</v>
      </c>
      <c r="X336" s="72" t="s">
        <v>1523</v>
      </c>
      <c r="Y336" s="72" t="s">
        <v>1524</v>
      </c>
      <c r="Z336" s="50" t="s">
        <v>1525</v>
      </c>
      <c r="AA336" s="74" t="s">
        <v>159</v>
      </c>
    </row>
    <row r="337" spans="1:27">
      <c r="A337" s="40">
        <v>939</v>
      </c>
      <c r="B337" s="40" t="s">
        <v>80</v>
      </c>
      <c r="C337" s="40" t="s">
        <v>1526</v>
      </c>
      <c r="D337" s="75" t="s">
        <v>10</v>
      </c>
      <c r="E337" s="40" t="s">
        <v>166</v>
      </c>
      <c r="F337" s="50" t="s">
        <v>81</v>
      </c>
      <c r="G337" s="50" t="s">
        <v>81</v>
      </c>
      <c r="H337" s="50" t="s">
        <v>168</v>
      </c>
      <c r="I337" s="50" t="s">
        <v>159</v>
      </c>
      <c r="J337" s="50" t="s">
        <v>160</v>
      </c>
      <c r="K337" s="50" t="s">
        <v>169</v>
      </c>
      <c r="L337" s="50"/>
      <c r="M337" s="42">
        <v>3</v>
      </c>
      <c r="N337" s="50">
        <v>3</v>
      </c>
      <c r="O337" s="50"/>
      <c r="P337" s="50">
        <v>1</v>
      </c>
      <c r="Q337" s="50">
        <v>1</v>
      </c>
      <c r="R337" s="50">
        <v>0</v>
      </c>
      <c r="S337" s="52">
        <v>24086</v>
      </c>
      <c r="T337" s="53"/>
      <c r="U337" s="70">
        <v>404</v>
      </c>
      <c r="V337" s="70">
        <v>125.73</v>
      </c>
      <c r="W337" s="71">
        <v>17585</v>
      </c>
      <c r="X337" s="72" t="s">
        <v>1527</v>
      </c>
      <c r="Y337" s="72" t="s">
        <v>1528</v>
      </c>
      <c r="Z337" s="50" t="s">
        <v>1529</v>
      </c>
      <c r="AA337" s="74" t="s">
        <v>159</v>
      </c>
    </row>
    <row r="338" spans="1:27">
      <c r="A338" s="40">
        <v>940</v>
      </c>
      <c r="B338" s="40" t="s">
        <v>80</v>
      </c>
      <c r="C338" s="40" t="s">
        <v>1530</v>
      </c>
      <c r="D338" s="75" t="s">
        <v>10</v>
      </c>
      <c r="E338" s="40" t="s">
        <v>166</v>
      </c>
      <c r="F338" s="50" t="s">
        <v>81</v>
      </c>
      <c r="G338" s="50" t="s">
        <v>81</v>
      </c>
      <c r="H338" s="50" t="s">
        <v>168</v>
      </c>
      <c r="I338" s="50" t="s">
        <v>159</v>
      </c>
      <c r="J338" s="50" t="s">
        <v>160</v>
      </c>
      <c r="K338" s="50" t="s">
        <v>169</v>
      </c>
      <c r="L338" s="50"/>
      <c r="M338" s="42">
        <v>4</v>
      </c>
      <c r="N338" s="50">
        <v>4</v>
      </c>
      <c r="O338" s="50"/>
      <c r="P338" s="50">
        <v>2</v>
      </c>
      <c r="Q338" s="50">
        <v>1</v>
      </c>
      <c r="R338" s="50">
        <v>0</v>
      </c>
      <c r="S338" s="52">
        <v>24411</v>
      </c>
      <c r="T338" s="53"/>
      <c r="U338" s="70">
        <v>198</v>
      </c>
      <c r="V338" s="70">
        <v>117.4</v>
      </c>
      <c r="W338" s="71">
        <v>17573</v>
      </c>
      <c r="X338" s="72" t="s">
        <v>1531</v>
      </c>
      <c r="Y338" s="72" t="s">
        <v>1532</v>
      </c>
      <c r="Z338" s="50" t="s">
        <v>1533</v>
      </c>
      <c r="AA338" s="74" t="s">
        <v>159</v>
      </c>
    </row>
    <row r="339" spans="1:27">
      <c r="A339" s="40">
        <v>942</v>
      </c>
      <c r="B339" s="40" t="s">
        <v>80</v>
      </c>
      <c r="C339" s="40" t="s">
        <v>34</v>
      </c>
      <c r="D339" s="75" t="s">
        <v>34</v>
      </c>
      <c r="E339" s="40" t="s">
        <v>0</v>
      </c>
      <c r="F339" s="50" t="s">
        <v>209</v>
      </c>
      <c r="G339" s="50" t="s">
        <v>158</v>
      </c>
      <c r="H339" s="50" t="s">
        <v>0</v>
      </c>
      <c r="I339" s="50" t="s">
        <v>159</v>
      </c>
      <c r="J339" s="50" t="s">
        <v>160</v>
      </c>
      <c r="K339" s="50" t="s">
        <v>160</v>
      </c>
      <c r="L339" s="50"/>
      <c r="M339" s="42">
        <v>79</v>
      </c>
      <c r="N339" s="50">
        <v>61</v>
      </c>
      <c r="O339" s="50">
        <v>18</v>
      </c>
      <c r="P339" s="50">
        <v>2</v>
      </c>
      <c r="Q339" s="50">
        <v>3</v>
      </c>
      <c r="R339" s="50"/>
      <c r="S339" s="52">
        <v>5023</v>
      </c>
      <c r="T339" s="53">
        <v>1988</v>
      </c>
      <c r="U339" s="70">
        <v>1649</v>
      </c>
      <c r="V339" s="70">
        <v>1962.88</v>
      </c>
      <c r="W339" s="71">
        <v>11312</v>
      </c>
      <c r="X339" s="72" t="s">
        <v>1534</v>
      </c>
      <c r="Y339" s="72" t="s">
        <v>1535</v>
      </c>
      <c r="Z339" s="50" t="s">
        <v>1536</v>
      </c>
      <c r="AA339" s="74" t="s">
        <v>1537</v>
      </c>
    </row>
    <row r="340" spans="1:27">
      <c r="A340" s="40">
        <v>943</v>
      </c>
      <c r="B340" s="40" t="s">
        <v>80</v>
      </c>
      <c r="C340" s="40" t="s">
        <v>1538</v>
      </c>
      <c r="D340" s="75" t="s">
        <v>34</v>
      </c>
      <c r="E340" s="40" t="s">
        <v>166</v>
      </c>
      <c r="F340" s="50" t="s">
        <v>167</v>
      </c>
      <c r="G340" s="50" t="s">
        <v>158</v>
      </c>
      <c r="H340" s="50" t="s">
        <v>168</v>
      </c>
      <c r="I340" s="50" t="s">
        <v>159</v>
      </c>
      <c r="J340" s="50" t="s">
        <v>160</v>
      </c>
      <c r="K340" s="50" t="s">
        <v>169</v>
      </c>
      <c r="L340" s="50"/>
      <c r="M340" s="42">
        <v>5</v>
      </c>
      <c r="N340" s="50">
        <v>5</v>
      </c>
      <c r="O340" s="50"/>
      <c r="P340" s="50">
        <v>2</v>
      </c>
      <c r="Q340" s="50">
        <v>2</v>
      </c>
      <c r="R340" s="50"/>
      <c r="S340" s="52">
        <v>14691</v>
      </c>
      <c r="T340" s="53">
        <v>2014</v>
      </c>
      <c r="U340" s="70">
        <v>413</v>
      </c>
      <c r="V340" s="70">
        <v>301.04000000000002</v>
      </c>
      <c r="W340" s="71">
        <v>11450</v>
      </c>
      <c r="X340" s="72" t="s">
        <v>1539</v>
      </c>
      <c r="Y340" s="72" t="s">
        <v>1540</v>
      </c>
      <c r="Z340" s="50" t="s">
        <v>1541</v>
      </c>
      <c r="AA340" s="74" t="s">
        <v>159</v>
      </c>
    </row>
    <row r="341" spans="1:27">
      <c r="A341" s="40">
        <v>944</v>
      </c>
      <c r="B341" s="40" t="s">
        <v>80</v>
      </c>
      <c r="C341" s="40" t="s">
        <v>1542</v>
      </c>
      <c r="D341" s="75" t="s">
        <v>34</v>
      </c>
      <c r="E341" s="40" t="s">
        <v>166</v>
      </c>
      <c r="F341" s="50" t="s">
        <v>167</v>
      </c>
      <c r="G341" s="50" t="s">
        <v>158</v>
      </c>
      <c r="H341" s="50" t="s">
        <v>168</v>
      </c>
      <c r="I341" s="50" t="s">
        <v>159</v>
      </c>
      <c r="J341" s="50" t="s">
        <v>160</v>
      </c>
      <c r="K341" s="50" t="s">
        <v>169</v>
      </c>
      <c r="L341" s="50"/>
      <c r="M341" s="42">
        <v>4</v>
      </c>
      <c r="N341" s="50">
        <v>4</v>
      </c>
      <c r="O341" s="50"/>
      <c r="P341" s="50">
        <v>1</v>
      </c>
      <c r="Q341" s="50">
        <v>2</v>
      </c>
      <c r="R341" s="50"/>
      <c r="S341" s="52">
        <v>32472</v>
      </c>
      <c r="T341" s="53">
        <v>1989</v>
      </c>
      <c r="U341" s="70">
        <v>444</v>
      </c>
      <c r="V341" s="70">
        <v>255.06</v>
      </c>
      <c r="W341" s="71">
        <v>11328</v>
      </c>
      <c r="X341" s="72" t="s">
        <v>1543</v>
      </c>
      <c r="Y341" s="72" t="s">
        <v>1544</v>
      </c>
      <c r="Z341" s="50" t="s">
        <v>1545</v>
      </c>
      <c r="AA341" s="74" t="s">
        <v>159</v>
      </c>
    </row>
    <row r="342" spans="1:27">
      <c r="A342" s="40">
        <v>945</v>
      </c>
      <c r="B342" s="40" t="s">
        <v>80</v>
      </c>
      <c r="C342" s="40" t="s">
        <v>1546</v>
      </c>
      <c r="D342" s="75" t="s">
        <v>34</v>
      </c>
      <c r="E342" s="40" t="s">
        <v>166</v>
      </c>
      <c r="F342" s="50" t="s">
        <v>167</v>
      </c>
      <c r="G342" s="50" t="s">
        <v>158</v>
      </c>
      <c r="H342" s="50" t="s">
        <v>168</v>
      </c>
      <c r="I342" s="50" t="s">
        <v>159</v>
      </c>
      <c r="J342" s="50" t="s">
        <v>160</v>
      </c>
      <c r="K342" s="50" t="s">
        <v>169</v>
      </c>
      <c r="L342" s="50"/>
      <c r="M342" s="42">
        <v>5</v>
      </c>
      <c r="N342" s="50">
        <v>5</v>
      </c>
      <c r="O342" s="50"/>
      <c r="P342" s="50">
        <v>2</v>
      </c>
      <c r="Q342" s="50">
        <v>2</v>
      </c>
      <c r="R342" s="50"/>
      <c r="S342" s="52">
        <v>38838</v>
      </c>
      <c r="T342" s="53">
        <v>2006</v>
      </c>
      <c r="U342" s="70">
        <v>632.9</v>
      </c>
      <c r="V342" s="70">
        <v>1991.48</v>
      </c>
      <c r="W342" s="71">
        <v>11346</v>
      </c>
      <c r="X342" s="72" t="s">
        <v>1547</v>
      </c>
      <c r="Y342" s="72" t="s">
        <v>1548</v>
      </c>
      <c r="Z342" s="50" t="s">
        <v>1549</v>
      </c>
      <c r="AA342" s="74" t="s">
        <v>159</v>
      </c>
    </row>
    <row r="343" spans="1:27">
      <c r="A343" s="40">
        <v>946</v>
      </c>
      <c r="B343" s="40" t="s">
        <v>80</v>
      </c>
      <c r="C343" s="40" t="s">
        <v>1550</v>
      </c>
      <c r="D343" s="75" t="s">
        <v>34</v>
      </c>
      <c r="E343" s="40" t="s">
        <v>166</v>
      </c>
      <c r="F343" s="50" t="s">
        <v>82</v>
      </c>
      <c r="G343" s="50" t="s">
        <v>158</v>
      </c>
      <c r="H343" s="50" t="s">
        <v>82</v>
      </c>
      <c r="I343" s="50" t="s">
        <v>159</v>
      </c>
      <c r="J343" s="50" t="s">
        <v>160</v>
      </c>
      <c r="K343" s="50" t="s">
        <v>169</v>
      </c>
      <c r="L343" s="50"/>
      <c r="M343" s="42">
        <v>2</v>
      </c>
      <c r="N343" s="50">
        <v>2</v>
      </c>
      <c r="O343" s="50"/>
      <c r="P343" s="50">
        <v>1</v>
      </c>
      <c r="Q343" s="50">
        <v>1</v>
      </c>
      <c r="R343" s="50"/>
      <c r="S343" s="52">
        <v>25477</v>
      </c>
      <c r="T343" s="53">
        <v>1987</v>
      </c>
      <c r="U343" s="70">
        <v>513</v>
      </c>
      <c r="V343" s="70">
        <v>181.8</v>
      </c>
      <c r="W343" s="71">
        <v>11321</v>
      </c>
      <c r="X343" s="72" t="s">
        <v>1551</v>
      </c>
      <c r="Y343" s="72" t="s">
        <v>1552</v>
      </c>
      <c r="Z343" s="50" t="s">
        <v>1553</v>
      </c>
      <c r="AA343" s="74" t="s">
        <v>159</v>
      </c>
    </row>
    <row r="344" spans="1:27">
      <c r="A344" s="40">
        <v>949</v>
      </c>
      <c r="B344" s="40" t="s">
        <v>80</v>
      </c>
      <c r="C344" s="40" t="s">
        <v>1554</v>
      </c>
      <c r="D344" s="75" t="s">
        <v>34</v>
      </c>
      <c r="E344" s="40" t="s">
        <v>166</v>
      </c>
      <c r="F344" s="50" t="s">
        <v>81</v>
      </c>
      <c r="G344" s="50" t="s">
        <v>81</v>
      </c>
      <c r="H344" s="50" t="s">
        <v>168</v>
      </c>
      <c r="I344" s="50" t="s">
        <v>159</v>
      </c>
      <c r="J344" s="50" t="s">
        <v>160</v>
      </c>
      <c r="K344" s="50" t="s">
        <v>169</v>
      </c>
      <c r="L344" s="50"/>
      <c r="M344" s="42">
        <v>5</v>
      </c>
      <c r="N344" s="50">
        <v>5</v>
      </c>
      <c r="O344" s="50"/>
      <c r="P344" s="50">
        <v>1</v>
      </c>
      <c r="Q344" s="50">
        <v>1</v>
      </c>
      <c r="R344" s="50">
        <v>1</v>
      </c>
      <c r="S344" s="52">
        <v>24025</v>
      </c>
      <c r="T344" s="53">
        <v>2011</v>
      </c>
      <c r="U344" s="70">
        <v>683</v>
      </c>
      <c r="V344" s="70">
        <v>108</v>
      </c>
      <c r="W344" s="71">
        <v>11427</v>
      </c>
      <c r="X344" s="72" t="s">
        <v>1555</v>
      </c>
      <c r="Y344" s="72" t="s">
        <v>1556</v>
      </c>
      <c r="Z344" s="73" t="s">
        <v>1557</v>
      </c>
      <c r="AA344" s="74" t="s">
        <v>159</v>
      </c>
    </row>
    <row r="345" spans="1:27">
      <c r="A345" s="40">
        <v>950</v>
      </c>
      <c r="B345" s="40" t="s">
        <v>80</v>
      </c>
      <c r="C345" s="40" t="s">
        <v>1558</v>
      </c>
      <c r="D345" s="75" t="s">
        <v>34</v>
      </c>
      <c r="E345" s="40" t="s">
        <v>166</v>
      </c>
      <c r="F345" s="50" t="s">
        <v>81</v>
      </c>
      <c r="G345" s="50" t="s">
        <v>81</v>
      </c>
      <c r="H345" s="50" t="s">
        <v>168</v>
      </c>
      <c r="I345" s="50" t="s">
        <v>159</v>
      </c>
      <c r="J345" s="50" t="s">
        <v>160</v>
      </c>
      <c r="K345" s="50" t="s">
        <v>169</v>
      </c>
      <c r="L345" s="50"/>
      <c r="M345" s="42">
        <v>6</v>
      </c>
      <c r="N345" s="50">
        <v>6</v>
      </c>
      <c r="O345" s="50"/>
      <c r="P345" s="50">
        <v>1</v>
      </c>
      <c r="Q345" s="50">
        <v>2</v>
      </c>
      <c r="R345" s="50"/>
      <c r="S345" s="52">
        <v>23233</v>
      </c>
      <c r="T345" s="53">
        <v>1986</v>
      </c>
      <c r="U345" s="70">
        <v>341</v>
      </c>
      <c r="V345" s="70">
        <v>141.02000000000001</v>
      </c>
      <c r="W345" s="71">
        <v>11404</v>
      </c>
      <c r="X345" s="72" t="s">
        <v>1559</v>
      </c>
      <c r="Y345" s="72" t="s">
        <v>1560</v>
      </c>
      <c r="Z345" s="73" t="s">
        <v>1561</v>
      </c>
      <c r="AA345" s="74" t="s">
        <v>159</v>
      </c>
    </row>
    <row r="346" spans="1:27">
      <c r="A346" s="40">
        <v>952</v>
      </c>
      <c r="B346" s="40" t="s">
        <v>80</v>
      </c>
      <c r="C346" s="40" t="s">
        <v>46</v>
      </c>
      <c r="D346" s="75" t="s">
        <v>46</v>
      </c>
      <c r="E346" s="40" t="s">
        <v>0</v>
      </c>
      <c r="F346" s="50" t="s">
        <v>157</v>
      </c>
      <c r="G346" s="50" t="s">
        <v>158</v>
      </c>
      <c r="H346" s="50" t="s">
        <v>0</v>
      </c>
      <c r="I346" s="50" t="s">
        <v>159</v>
      </c>
      <c r="J346" s="50" t="s">
        <v>160</v>
      </c>
      <c r="K346" s="50" t="s">
        <v>160</v>
      </c>
      <c r="L346" s="50"/>
      <c r="M346" s="42">
        <v>124</v>
      </c>
      <c r="N346" s="51">
        <v>93</v>
      </c>
      <c r="O346" s="51">
        <v>31</v>
      </c>
      <c r="P346" s="51">
        <v>5</v>
      </c>
      <c r="Q346" s="51">
        <v>3</v>
      </c>
      <c r="R346" s="51">
        <v>2</v>
      </c>
      <c r="S346" s="52">
        <v>33868</v>
      </c>
      <c r="T346" s="53">
        <v>1992</v>
      </c>
      <c r="U346" s="70">
        <v>3719.7</v>
      </c>
      <c r="V346" s="70">
        <v>5584.53</v>
      </c>
      <c r="W346" s="71">
        <v>14248</v>
      </c>
      <c r="X346" s="72" t="s">
        <v>1562</v>
      </c>
      <c r="Y346" s="72" t="s">
        <v>1563</v>
      </c>
      <c r="Z346" s="73" t="s">
        <v>1564</v>
      </c>
      <c r="AA346" s="74" t="s">
        <v>159</v>
      </c>
    </row>
    <row r="347" spans="1:27">
      <c r="A347" s="40">
        <v>953</v>
      </c>
      <c r="B347" s="40" t="s">
        <v>80</v>
      </c>
      <c r="C347" s="40" t="s">
        <v>1565</v>
      </c>
      <c r="D347" s="75" t="s">
        <v>46</v>
      </c>
      <c r="E347" s="40" t="s">
        <v>166</v>
      </c>
      <c r="F347" s="50" t="s">
        <v>167</v>
      </c>
      <c r="G347" s="50" t="s">
        <v>158</v>
      </c>
      <c r="H347" s="50" t="s">
        <v>168</v>
      </c>
      <c r="I347" s="50" t="s">
        <v>159</v>
      </c>
      <c r="J347" s="50" t="s">
        <v>160</v>
      </c>
      <c r="K347" s="50" t="s">
        <v>169</v>
      </c>
      <c r="L347" s="50"/>
      <c r="M347" s="42">
        <v>4</v>
      </c>
      <c r="N347" s="51">
        <v>4</v>
      </c>
      <c r="O347" s="51">
        <v>0</v>
      </c>
      <c r="P347" s="51">
        <v>2</v>
      </c>
      <c r="Q347" s="51">
        <v>2</v>
      </c>
      <c r="R347" s="51">
        <v>1</v>
      </c>
      <c r="S347" s="52">
        <v>30612</v>
      </c>
      <c r="T347" s="53">
        <v>1983</v>
      </c>
      <c r="U347" s="70">
        <v>399.6</v>
      </c>
      <c r="V347" s="70">
        <v>251.09</v>
      </c>
      <c r="W347" s="71">
        <v>14241</v>
      </c>
      <c r="X347" s="72" t="s">
        <v>1566</v>
      </c>
      <c r="Y347" s="72" t="s">
        <v>1567</v>
      </c>
      <c r="Z347" s="73" t="s">
        <v>1568</v>
      </c>
      <c r="AA347" s="74" t="s">
        <v>159</v>
      </c>
    </row>
    <row r="348" spans="1:27">
      <c r="A348" s="40">
        <v>954</v>
      </c>
      <c r="B348" s="40" t="s">
        <v>80</v>
      </c>
      <c r="C348" s="40" t="s">
        <v>1569</v>
      </c>
      <c r="D348" s="75" t="s">
        <v>46</v>
      </c>
      <c r="E348" s="40" t="s">
        <v>166</v>
      </c>
      <c r="F348" s="50" t="s">
        <v>167</v>
      </c>
      <c r="G348" s="50" t="s">
        <v>158</v>
      </c>
      <c r="H348" s="50" t="s">
        <v>168</v>
      </c>
      <c r="I348" s="50" t="s">
        <v>159</v>
      </c>
      <c r="J348" s="50" t="s">
        <v>160</v>
      </c>
      <c r="K348" s="50" t="s">
        <v>169</v>
      </c>
      <c r="L348" s="50"/>
      <c r="M348" s="42">
        <v>4</v>
      </c>
      <c r="N348" s="51">
        <v>4</v>
      </c>
      <c r="O348" s="51">
        <v>0</v>
      </c>
      <c r="P348" s="51">
        <v>2</v>
      </c>
      <c r="Q348" s="51">
        <v>3</v>
      </c>
      <c r="R348" s="51">
        <v>0</v>
      </c>
      <c r="S348" s="52">
        <v>32111</v>
      </c>
      <c r="T348" s="53">
        <v>1987</v>
      </c>
      <c r="U348" s="70">
        <v>330</v>
      </c>
      <c r="V348" s="70">
        <v>249.4</v>
      </c>
      <c r="W348" s="71">
        <v>14232</v>
      </c>
      <c r="X348" s="72" t="s">
        <v>1570</v>
      </c>
      <c r="Y348" s="72" t="s">
        <v>1571</v>
      </c>
      <c r="Z348" s="73" t="s">
        <v>1572</v>
      </c>
      <c r="AA348" s="74" t="s">
        <v>159</v>
      </c>
    </row>
    <row r="349" spans="1:27">
      <c r="A349" s="40">
        <v>955</v>
      </c>
      <c r="B349" s="40" t="s">
        <v>80</v>
      </c>
      <c r="C349" s="40" t="s">
        <v>1573</v>
      </c>
      <c r="D349" s="75" t="s">
        <v>46</v>
      </c>
      <c r="E349" s="40" t="s">
        <v>166</v>
      </c>
      <c r="F349" s="50" t="s">
        <v>167</v>
      </c>
      <c r="G349" s="50" t="s">
        <v>158</v>
      </c>
      <c r="H349" s="50" t="s">
        <v>168</v>
      </c>
      <c r="I349" s="50" t="s">
        <v>159</v>
      </c>
      <c r="J349" s="50" t="s">
        <v>160</v>
      </c>
      <c r="K349" s="50" t="s">
        <v>169</v>
      </c>
      <c r="L349" s="50"/>
      <c r="M349" s="42">
        <v>5</v>
      </c>
      <c r="N349" s="51">
        <v>5</v>
      </c>
      <c r="O349" s="51">
        <v>0</v>
      </c>
      <c r="P349" s="51">
        <v>2</v>
      </c>
      <c r="Q349" s="51">
        <v>2</v>
      </c>
      <c r="R349" s="51">
        <v>1</v>
      </c>
      <c r="S349" s="52">
        <v>32969</v>
      </c>
      <c r="T349" s="53">
        <v>1990</v>
      </c>
      <c r="U349" s="70">
        <v>371</v>
      </c>
      <c r="V349" s="70">
        <v>268.64999999999998</v>
      </c>
      <c r="W349" s="71">
        <v>14294</v>
      </c>
      <c r="X349" s="72" t="s">
        <v>1574</v>
      </c>
      <c r="Y349" s="72" t="s">
        <v>1575</v>
      </c>
      <c r="Z349" s="73" t="s">
        <v>1576</v>
      </c>
      <c r="AA349" s="74" t="s">
        <v>159</v>
      </c>
    </row>
    <row r="350" spans="1:27">
      <c r="A350" s="40">
        <v>956</v>
      </c>
      <c r="B350" s="40" t="s">
        <v>80</v>
      </c>
      <c r="C350" s="40" t="s">
        <v>1577</v>
      </c>
      <c r="D350" s="75" t="s">
        <v>46</v>
      </c>
      <c r="E350" s="40" t="s">
        <v>166</v>
      </c>
      <c r="F350" s="50" t="s">
        <v>167</v>
      </c>
      <c r="G350" s="50" t="s">
        <v>158</v>
      </c>
      <c r="H350" s="50" t="s">
        <v>168</v>
      </c>
      <c r="I350" s="50" t="s">
        <v>159</v>
      </c>
      <c r="J350" s="50" t="s">
        <v>160</v>
      </c>
      <c r="K350" s="50" t="s">
        <v>169</v>
      </c>
      <c r="L350" s="50"/>
      <c r="M350" s="42">
        <v>4</v>
      </c>
      <c r="N350" s="51">
        <v>4</v>
      </c>
      <c r="O350" s="51">
        <v>0</v>
      </c>
      <c r="P350" s="51">
        <v>2</v>
      </c>
      <c r="Q350" s="51">
        <v>3</v>
      </c>
      <c r="R350" s="51">
        <v>0</v>
      </c>
      <c r="S350" s="52">
        <v>33742</v>
      </c>
      <c r="T350" s="53">
        <v>2011</v>
      </c>
      <c r="U350" s="70">
        <v>721</v>
      </c>
      <c r="V350" s="70">
        <v>363.85</v>
      </c>
      <c r="W350" s="71">
        <v>14328</v>
      </c>
      <c r="X350" s="72" t="s">
        <v>1578</v>
      </c>
      <c r="Y350" s="72" t="s">
        <v>1579</v>
      </c>
      <c r="Z350" s="73" t="s">
        <v>1580</v>
      </c>
      <c r="AA350" s="74" t="s">
        <v>159</v>
      </c>
    </row>
    <row r="351" spans="1:27">
      <c r="A351" s="40">
        <v>957</v>
      </c>
      <c r="B351" s="40" t="s">
        <v>80</v>
      </c>
      <c r="C351" s="40" t="s">
        <v>1581</v>
      </c>
      <c r="D351" s="75" t="s">
        <v>46</v>
      </c>
      <c r="E351" s="40" t="s">
        <v>166</v>
      </c>
      <c r="F351" s="50" t="s">
        <v>167</v>
      </c>
      <c r="G351" s="50" t="s">
        <v>158</v>
      </c>
      <c r="H351" s="50" t="s">
        <v>168</v>
      </c>
      <c r="I351" s="50" t="s">
        <v>159</v>
      </c>
      <c r="J351" s="50" t="s">
        <v>160</v>
      </c>
      <c r="K351" s="50" t="s">
        <v>169</v>
      </c>
      <c r="L351" s="50"/>
      <c r="M351" s="42">
        <v>4</v>
      </c>
      <c r="N351" s="51">
        <v>4</v>
      </c>
      <c r="O351" s="51">
        <v>0</v>
      </c>
      <c r="P351" s="51">
        <v>2</v>
      </c>
      <c r="Q351" s="51">
        <v>3</v>
      </c>
      <c r="R351" s="51">
        <v>0</v>
      </c>
      <c r="S351" s="52">
        <v>33801</v>
      </c>
      <c r="T351" s="53">
        <v>1992</v>
      </c>
      <c r="U351" s="70">
        <v>400</v>
      </c>
      <c r="V351" s="70">
        <v>255.06</v>
      </c>
      <c r="W351" s="71">
        <v>14306</v>
      </c>
      <c r="X351" s="72" t="s">
        <v>1582</v>
      </c>
      <c r="Y351" s="72" t="s">
        <v>1583</v>
      </c>
      <c r="Z351" s="73" t="s">
        <v>1584</v>
      </c>
      <c r="AA351" s="74" t="s">
        <v>159</v>
      </c>
    </row>
    <row r="352" spans="1:27">
      <c r="A352" s="40">
        <v>958</v>
      </c>
      <c r="B352" s="40" t="s">
        <v>80</v>
      </c>
      <c r="C352" s="40" t="s">
        <v>1585</v>
      </c>
      <c r="D352" s="75" t="s">
        <v>46</v>
      </c>
      <c r="E352" s="40" t="s">
        <v>166</v>
      </c>
      <c r="F352" s="50" t="s">
        <v>167</v>
      </c>
      <c r="G352" s="50" t="s">
        <v>158</v>
      </c>
      <c r="H352" s="50" t="s">
        <v>168</v>
      </c>
      <c r="I352" s="50" t="s">
        <v>159</v>
      </c>
      <c r="J352" s="50" t="s">
        <v>160</v>
      </c>
      <c r="K352" s="50" t="s">
        <v>169</v>
      </c>
      <c r="L352" s="50"/>
      <c r="M352" s="42">
        <v>5</v>
      </c>
      <c r="N352" s="51">
        <v>5</v>
      </c>
      <c r="O352" s="51">
        <v>0</v>
      </c>
      <c r="P352" s="51">
        <v>2</v>
      </c>
      <c r="Q352" s="51">
        <v>3</v>
      </c>
      <c r="R352" s="51">
        <v>1</v>
      </c>
      <c r="S352" s="52">
        <v>33847</v>
      </c>
      <c r="T352" s="53">
        <v>2003</v>
      </c>
      <c r="U352" s="70">
        <v>965.6</v>
      </c>
      <c r="V352" s="70">
        <v>2634.55</v>
      </c>
      <c r="W352" s="71">
        <v>14219</v>
      </c>
      <c r="X352" s="72" t="s">
        <v>1586</v>
      </c>
      <c r="Y352" s="72" t="s">
        <v>1587</v>
      </c>
      <c r="Z352" s="73" t="s">
        <v>1588</v>
      </c>
      <c r="AA352" s="74" t="s">
        <v>159</v>
      </c>
    </row>
    <row r="353" spans="1:27">
      <c r="A353" s="40">
        <v>961</v>
      </c>
      <c r="B353" s="40" t="s">
        <v>80</v>
      </c>
      <c r="C353" s="40" t="s">
        <v>83</v>
      </c>
      <c r="D353" s="75" t="s">
        <v>83</v>
      </c>
      <c r="E353" s="40" t="s">
        <v>0</v>
      </c>
      <c r="F353" s="40" t="s">
        <v>209</v>
      </c>
      <c r="G353" s="40" t="s">
        <v>158</v>
      </c>
      <c r="H353" s="40" t="s">
        <v>0</v>
      </c>
      <c r="I353" s="40" t="s">
        <v>159</v>
      </c>
      <c r="J353" s="40" t="s">
        <v>160</v>
      </c>
      <c r="K353" s="40" t="s">
        <v>160</v>
      </c>
      <c r="L353" s="40"/>
      <c r="M353" s="42">
        <v>23</v>
      </c>
      <c r="N353" s="40">
        <v>22</v>
      </c>
      <c r="O353" s="40">
        <v>1</v>
      </c>
      <c r="P353" s="40">
        <v>2</v>
      </c>
      <c r="Q353" s="40">
        <v>2</v>
      </c>
      <c r="R353" s="40"/>
      <c r="S353" s="63">
        <v>20059</v>
      </c>
      <c r="T353" s="64">
        <v>2003</v>
      </c>
      <c r="U353" s="65">
        <v>1076</v>
      </c>
      <c r="V353" s="45">
        <v>2718.48</v>
      </c>
      <c r="W353" s="66">
        <v>11013</v>
      </c>
      <c r="X353" s="67" t="s">
        <v>1589</v>
      </c>
      <c r="Y353" s="67" t="s">
        <v>1590</v>
      </c>
      <c r="Z353" s="68" t="s">
        <v>1591</v>
      </c>
      <c r="AA353" s="69" t="s">
        <v>159</v>
      </c>
    </row>
    <row r="354" spans="1:27">
      <c r="A354" s="40">
        <v>962</v>
      </c>
      <c r="B354" s="40" t="s">
        <v>80</v>
      </c>
      <c r="C354" s="40" t="s">
        <v>1592</v>
      </c>
      <c r="D354" s="75" t="s">
        <v>83</v>
      </c>
      <c r="E354" s="40" t="s">
        <v>166</v>
      </c>
      <c r="F354" s="40" t="s">
        <v>167</v>
      </c>
      <c r="G354" s="40" t="s">
        <v>158</v>
      </c>
      <c r="H354" s="40" t="s">
        <v>191</v>
      </c>
      <c r="I354" s="40" t="s">
        <v>159</v>
      </c>
      <c r="J354" s="40" t="s">
        <v>160</v>
      </c>
      <c r="K354" s="40" t="s">
        <v>160</v>
      </c>
      <c r="L354" s="40"/>
      <c r="M354" s="42">
        <v>17</v>
      </c>
      <c r="N354" s="40">
        <v>16</v>
      </c>
      <c r="O354" s="40">
        <v>1</v>
      </c>
      <c r="P354" s="40">
        <v>2</v>
      </c>
      <c r="Q354" s="40">
        <v>2</v>
      </c>
      <c r="R354" s="40"/>
      <c r="S354" s="63">
        <v>21064</v>
      </c>
      <c r="T354" s="64">
        <v>2003</v>
      </c>
      <c r="U354" s="65">
        <v>754</v>
      </c>
      <c r="V354" s="45">
        <v>527.74</v>
      </c>
      <c r="W354" s="66">
        <v>11034</v>
      </c>
      <c r="X354" s="67" t="s">
        <v>1593</v>
      </c>
      <c r="Y354" s="67" t="s">
        <v>1594</v>
      </c>
      <c r="Z354" s="68" t="s">
        <v>1595</v>
      </c>
      <c r="AA354" s="69" t="s">
        <v>159</v>
      </c>
    </row>
    <row r="355" spans="1:27" ht="48">
      <c r="A355" s="40">
        <v>963</v>
      </c>
      <c r="B355" s="40" t="s">
        <v>80</v>
      </c>
      <c r="C355" s="40" t="s">
        <v>1596</v>
      </c>
      <c r="D355" s="75" t="s">
        <v>83</v>
      </c>
      <c r="E355" s="40" t="s">
        <v>166</v>
      </c>
      <c r="F355" s="40" t="s">
        <v>167</v>
      </c>
      <c r="G355" s="40" t="s">
        <v>158</v>
      </c>
      <c r="H355" s="40" t="s">
        <v>168</v>
      </c>
      <c r="I355" s="40" t="s">
        <v>159</v>
      </c>
      <c r="J355" s="40" t="s">
        <v>160</v>
      </c>
      <c r="K355" s="40" t="s">
        <v>169</v>
      </c>
      <c r="L355" s="40" t="s">
        <v>1126</v>
      </c>
      <c r="M355" s="42">
        <v>3</v>
      </c>
      <c r="N355" s="40">
        <v>3</v>
      </c>
      <c r="O355" s="40">
        <v>0</v>
      </c>
      <c r="P355" s="40">
        <v>1</v>
      </c>
      <c r="Q355" s="40">
        <v>1</v>
      </c>
      <c r="R355" s="40"/>
      <c r="S355" s="63">
        <v>29118</v>
      </c>
      <c r="T355" s="64" t="s">
        <v>875</v>
      </c>
      <c r="U355" s="65">
        <v>1314</v>
      </c>
      <c r="V355" s="45">
        <v>314.13</v>
      </c>
      <c r="W355" s="66">
        <v>11006</v>
      </c>
      <c r="X355" s="67" t="s">
        <v>1597</v>
      </c>
      <c r="Y355" s="121" t="s">
        <v>1598</v>
      </c>
      <c r="Z355" s="68" t="s">
        <v>1599</v>
      </c>
      <c r="AA355" s="69" t="s">
        <v>159</v>
      </c>
    </row>
    <row r="356" spans="1:27">
      <c r="A356" s="40">
        <v>964</v>
      </c>
      <c r="B356" s="40" t="s">
        <v>80</v>
      </c>
      <c r="C356" s="40" t="s">
        <v>1600</v>
      </c>
      <c r="D356" s="75" t="s">
        <v>83</v>
      </c>
      <c r="E356" s="40" t="s">
        <v>166</v>
      </c>
      <c r="F356" s="40" t="s">
        <v>82</v>
      </c>
      <c r="G356" s="40" t="s">
        <v>158</v>
      </c>
      <c r="H356" s="40" t="s">
        <v>82</v>
      </c>
      <c r="I356" s="40" t="s">
        <v>159</v>
      </c>
      <c r="J356" s="40" t="s">
        <v>160</v>
      </c>
      <c r="K356" s="40" t="s">
        <v>169</v>
      </c>
      <c r="L356" s="40"/>
      <c r="M356" s="42">
        <v>3</v>
      </c>
      <c r="N356" s="40">
        <v>3</v>
      </c>
      <c r="O356" s="40">
        <v>0</v>
      </c>
      <c r="P356" s="40">
        <v>1</v>
      </c>
      <c r="Q356" s="40">
        <v>1</v>
      </c>
      <c r="R356" s="40"/>
      <c r="S356" s="63">
        <v>27274</v>
      </c>
      <c r="T356" s="64">
        <v>1991</v>
      </c>
      <c r="U356" s="65">
        <v>331</v>
      </c>
      <c r="V356" s="65">
        <v>207.5</v>
      </c>
      <c r="W356" s="66">
        <v>11023</v>
      </c>
      <c r="X356" s="67" t="s">
        <v>1601</v>
      </c>
      <c r="Y356" s="67" t="s">
        <v>1602</v>
      </c>
      <c r="Z356" s="68" t="s">
        <v>1603</v>
      </c>
      <c r="AA356" s="69" t="s">
        <v>159</v>
      </c>
    </row>
    <row r="357" spans="1:27">
      <c r="A357" s="40">
        <v>965</v>
      </c>
      <c r="B357" s="40" t="s">
        <v>80</v>
      </c>
      <c r="C357" s="40" t="s">
        <v>1604</v>
      </c>
      <c r="D357" s="75" t="s">
        <v>83</v>
      </c>
      <c r="E357" s="40" t="s">
        <v>166</v>
      </c>
      <c r="F357" s="40" t="s">
        <v>81</v>
      </c>
      <c r="G357" s="40" t="s">
        <v>81</v>
      </c>
      <c r="H357" s="40" t="s">
        <v>191</v>
      </c>
      <c r="I357" s="40" t="s">
        <v>159</v>
      </c>
      <c r="J357" s="40" t="s">
        <v>160</v>
      </c>
      <c r="K357" s="40" t="s">
        <v>160</v>
      </c>
      <c r="L357" s="40"/>
      <c r="M357" s="42">
        <v>6</v>
      </c>
      <c r="N357" s="40">
        <v>6</v>
      </c>
      <c r="O357" s="40">
        <v>0</v>
      </c>
      <c r="P357" s="40">
        <v>1</v>
      </c>
      <c r="Q357" s="40">
        <v>1</v>
      </c>
      <c r="R357" s="40"/>
      <c r="S357" s="63">
        <v>23720</v>
      </c>
      <c r="T357" s="64"/>
      <c r="U357" s="65">
        <v>360</v>
      </c>
      <c r="V357" s="65">
        <v>215</v>
      </c>
      <c r="W357" s="66">
        <v>11000</v>
      </c>
      <c r="X357" s="67" t="s">
        <v>1605</v>
      </c>
      <c r="Y357" s="67" t="s">
        <v>1606</v>
      </c>
      <c r="Z357" s="68" t="s">
        <v>1607</v>
      </c>
      <c r="AA357" s="69" t="s">
        <v>159</v>
      </c>
    </row>
    <row r="358" spans="1:27">
      <c r="A358" s="40">
        <v>966</v>
      </c>
      <c r="B358" s="40" t="s">
        <v>80</v>
      </c>
      <c r="C358" s="40" t="s">
        <v>1608</v>
      </c>
      <c r="D358" s="75" t="s">
        <v>83</v>
      </c>
      <c r="E358" s="40" t="s">
        <v>166</v>
      </c>
      <c r="F358" s="40" t="s">
        <v>81</v>
      </c>
      <c r="G358" s="40" t="s">
        <v>81</v>
      </c>
      <c r="H358" s="40" t="s">
        <v>191</v>
      </c>
      <c r="I358" s="40" t="s">
        <v>159</v>
      </c>
      <c r="J358" s="40" t="s">
        <v>160</v>
      </c>
      <c r="K358" s="40" t="s">
        <v>160</v>
      </c>
      <c r="L358" s="40"/>
      <c r="M358" s="42">
        <v>8</v>
      </c>
      <c r="N358" s="40">
        <v>7</v>
      </c>
      <c r="O358" s="40">
        <v>1</v>
      </c>
      <c r="P358" s="40">
        <v>1</v>
      </c>
      <c r="Q358" s="40">
        <v>1</v>
      </c>
      <c r="R358" s="40"/>
      <c r="S358" s="63">
        <v>24313</v>
      </c>
      <c r="T358" s="64"/>
      <c r="U358" s="65">
        <v>457</v>
      </c>
      <c r="V358" s="65">
        <v>199</v>
      </c>
      <c r="W358" s="66">
        <v>11044</v>
      </c>
      <c r="X358" s="67" t="s">
        <v>1609</v>
      </c>
      <c r="Y358" s="67" t="s">
        <v>1610</v>
      </c>
      <c r="Z358" s="68" t="s">
        <v>1611</v>
      </c>
      <c r="AA358" s="69" t="s">
        <v>159</v>
      </c>
    </row>
    <row r="359" spans="1:27">
      <c r="A359" s="40">
        <v>967</v>
      </c>
      <c r="B359" s="40" t="s">
        <v>80</v>
      </c>
      <c r="C359" s="40" t="s">
        <v>1612</v>
      </c>
      <c r="D359" s="75" t="s">
        <v>83</v>
      </c>
      <c r="E359" s="40" t="s">
        <v>166</v>
      </c>
      <c r="F359" s="40" t="s">
        <v>81</v>
      </c>
      <c r="G359" s="40" t="s">
        <v>81</v>
      </c>
      <c r="H359" s="40" t="s">
        <v>168</v>
      </c>
      <c r="I359" s="40" t="s">
        <v>159</v>
      </c>
      <c r="J359" s="40" t="s">
        <v>160</v>
      </c>
      <c r="K359" s="40" t="s">
        <v>169</v>
      </c>
      <c r="L359" s="40"/>
      <c r="M359" s="42">
        <v>3</v>
      </c>
      <c r="N359" s="40">
        <v>3</v>
      </c>
      <c r="O359" s="40">
        <v>0</v>
      </c>
      <c r="P359" s="40">
        <v>1</v>
      </c>
      <c r="Q359" s="40">
        <v>1</v>
      </c>
      <c r="R359" s="40"/>
      <c r="S359" s="63">
        <v>23726</v>
      </c>
      <c r="T359" s="64"/>
      <c r="U359" s="65">
        <v>370</v>
      </c>
      <c r="V359" s="65">
        <v>93</v>
      </c>
      <c r="W359" s="66">
        <v>11020</v>
      </c>
      <c r="X359" s="67" t="s">
        <v>1613</v>
      </c>
      <c r="Y359" s="67" t="s">
        <v>1614</v>
      </c>
      <c r="Z359" s="68" t="s">
        <v>1615</v>
      </c>
      <c r="AA359" s="69" t="s">
        <v>159</v>
      </c>
    </row>
    <row r="360" spans="1:27">
      <c r="A360" s="40">
        <v>968</v>
      </c>
      <c r="B360" s="40" t="s">
        <v>80</v>
      </c>
      <c r="C360" s="40" t="s">
        <v>1616</v>
      </c>
      <c r="D360" s="75" t="s">
        <v>83</v>
      </c>
      <c r="E360" s="40" t="s">
        <v>166</v>
      </c>
      <c r="F360" s="40" t="s">
        <v>167</v>
      </c>
      <c r="G360" s="40" t="s">
        <v>223</v>
      </c>
      <c r="H360" s="40" t="s">
        <v>168</v>
      </c>
      <c r="I360" s="40" t="s">
        <v>159</v>
      </c>
      <c r="J360" s="40" t="s">
        <v>160</v>
      </c>
      <c r="K360" s="40" t="s">
        <v>169</v>
      </c>
      <c r="L360" s="40" t="s">
        <v>1126</v>
      </c>
      <c r="M360" s="42">
        <v>3</v>
      </c>
      <c r="N360" s="40">
        <v>3</v>
      </c>
      <c r="O360" s="40">
        <v>0</v>
      </c>
      <c r="P360" s="40">
        <v>1</v>
      </c>
      <c r="Q360" s="40">
        <v>1</v>
      </c>
      <c r="R360" s="40"/>
      <c r="S360" s="63">
        <v>39006</v>
      </c>
      <c r="T360" s="64"/>
      <c r="U360" s="65"/>
      <c r="V360" s="65">
        <v>99.41</v>
      </c>
      <c r="W360" s="66">
        <v>11048</v>
      </c>
      <c r="X360" s="67" t="s">
        <v>1617</v>
      </c>
      <c r="Y360" s="67" t="s">
        <v>1618</v>
      </c>
      <c r="Z360" s="68" t="s">
        <v>1619</v>
      </c>
      <c r="AA360" s="69" t="s">
        <v>159</v>
      </c>
    </row>
    <row r="361" spans="1:27" ht="48">
      <c r="A361" s="40">
        <v>970</v>
      </c>
      <c r="B361" s="40" t="s">
        <v>80</v>
      </c>
      <c r="C361" s="40" t="s">
        <v>84</v>
      </c>
      <c r="D361" s="41" t="s">
        <v>84</v>
      </c>
      <c r="E361" s="40" t="s">
        <v>0</v>
      </c>
      <c r="F361" s="40" t="s">
        <v>209</v>
      </c>
      <c r="G361" s="40" t="s">
        <v>158</v>
      </c>
      <c r="H361" s="40" t="s">
        <v>0</v>
      </c>
      <c r="I361" s="40" t="s">
        <v>159</v>
      </c>
      <c r="J361" s="40" t="s">
        <v>160</v>
      </c>
      <c r="K361" s="40" t="s">
        <v>160</v>
      </c>
      <c r="L361" s="40" t="s">
        <v>1126</v>
      </c>
      <c r="M361" s="42">
        <v>15</v>
      </c>
      <c r="N361" s="40">
        <v>12</v>
      </c>
      <c r="O361" s="40">
        <v>3</v>
      </c>
      <c r="P361" s="40">
        <v>2</v>
      </c>
      <c r="Q361" s="40">
        <v>2</v>
      </c>
      <c r="R361" s="40"/>
      <c r="S361" s="63">
        <v>21933</v>
      </c>
      <c r="T361" s="64">
        <v>2003</v>
      </c>
      <c r="U361" s="65">
        <v>2641</v>
      </c>
      <c r="V361" s="65">
        <v>2020.37</v>
      </c>
      <c r="W361" s="66">
        <v>23101</v>
      </c>
      <c r="X361" s="67" t="s">
        <v>1620</v>
      </c>
      <c r="Y361" s="121" t="s">
        <v>1621</v>
      </c>
      <c r="Z361" s="68" t="s">
        <v>1622</v>
      </c>
      <c r="AA361" s="69" t="s">
        <v>159</v>
      </c>
    </row>
    <row r="362" spans="1:27">
      <c r="A362" s="40">
        <v>971</v>
      </c>
      <c r="B362" s="40" t="s">
        <v>80</v>
      </c>
      <c r="C362" s="40" t="s">
        <v>1623</v>
      </c>
      <c r="D362" s="41" t="s">
        <v>84</v>
      </c>
      <c r="E362" s="40" t="s">
        <v>166</v>
      </c>
      <c r="F362" s="40" t="s">
        <v>167</v>
      </c>
      <c r="G362" s="40" t="s">
        <v>158</v>
      </c>
      <c r="H362" s="40" t="s">
        <v>191</v>
      </c>
      <c r="I362" s="40" t="s">
        <v>159</v>
      </c>
      <c r="J362" s="40" t="s">
        <v>160</v>
      </c>
      <c r="K362" s="40" t="s">
        <v>160</v>
      </c>
      <c r="L362" s="40" t="s">
        <v>1126</v>
      </c>
      <c r="M362" s="42">
        <v>5</v>
      </c>
      <c r="N362" s="40">
        <v>5</v>
      </c>
      <c r="O362" s="40"/>
      <c r="P362" s="40">
        <v>1</v>
      </c>
      <c r="Q362" s="40">
        <v>1</v>
      </c>
      <c r="R362" s="40"/>
      <c r="S362" s="63">
        <v>24320</v>
      </c>
      <c r="T362" s="64">
        <v>1993</v>
      </c>
      <c r="U362" s="65">
        <v>479.7</v>
      </c>
      <c r="V362" s="65">
        <v>361.45</v>
      </c>
      <c r="W362" s="66">
        <v>23105</v>
      </c>
      <c r="X362" s="67" t="s">
        <v>1624</v>
      </c>
      <c r="Y362" s="67" t="s">
        <v>1625</v>
      </c>
      <c r="Z362" s="68" t="s">
        <v>1626</v>
      </c>
      <c r="AA362" s="69" t="s">
        <v>159</v>
      </c>
    </row>
    <row r="363" spans="1:27">
      <c r="A363" s="40">
        <v>972</v>
      </c>
      <c r="B363" s="40" t="s">
        <v>80</v>
      </c>
      <c r="C363" s="40" t="s">
        <v>1627</v>
      </c>
      <c r="D363" s="41" t="s">
        <v>84</v>
      </c>
      <c r="E363" s="40" t="s">
        <v>166</v>
      </c>
      <c r="F363" s="40" t="s">
        <v>167</v>
      </c>
      <c r="G363" s="40" t="s">
        <v>158</v>
      </c>
      <c r="H363" s="40" t="s">
        <v>191</v>
      </c>
      <c r="I363" s="40" t="s">
        <v>159</v>
      </c>
      <c r="J363" s="40" t="s">
        <v>160</v>
      </c>
      <c r="K363" s="40" t="s">
        <v>160</v>
      </c>
      <c r="L363" s="40" t="s">
        <v>1126</v>
      </c>
      <c r="M363" s="42">
        <v>3</v>
      </c>
      <c r="N363" s="40">
        <v>2</v>
      </c>
      <c r="O363" s="40">
        <v>1</v>
      </c>
      <c r="P363" s="40">
        <v>1</v>
      </c>
      <c r="Q363" s="40">
        <v>1</v>
      </c>
      <c r="R363" s="40"/>
      <c r="S363" s="63">
        <v>29158</v>
      </c>
      <c r="T363" s="64">
        <v>1999</v>
      </c>
      <c r="U363" s="65">
        <v>330</v>
      </c>
      <c r="V363" s="65">
        <v>179.1</v>
      </c>
      <c r="W363" s="66">
        <v>23106</v>
      </c>
      <c r="X363" s="67" t="s">
        <v>1628</v>
      </c>
      <c r="Y363" s="67" t="s">
        <v>1629</v>
      </c>
      <c r="Z363" s="68" t="s">
        <v>1630</v>
      </c>
      <c r="AA363" s="69" t="s">
        <v>159</v>
      </c>
    </row>
    <row r="364" spans="1:27">
      <c r="A364" s="40">
        <v>973</v>
      </c>
      <c r="B364" s="40" t="s">
        <v>80</v>
      </c>
      <c r="C364" s="40" t="s">
        <v>1631</v>
      </c>
      <c r="D364" s="41" t="s">
        <v>84</v>
      </c>
      <c r="E364" s="40" t="s">
        <v>166</v>
      </c>
      <c r="F364" s="40" t="s">
        <v>167</v>
      </c>
      <c r="G364" s="40" t="s">
        <v>228</v>
      </c>
      <c r="H364" s="40" t="s">
        <v>168</v>
      </c>
      <c r="I364" s="40" t="s">
        <v>1632</v>
      </c>
      <c r="J364" s="40" t="s">
        <v>160</v>
      </c>
      <c r="K364" s="40" t="s">
        <v>169</v>
      </c>
      <c r="L364" s="40" t="s">
        <v>1126</v>
      </c>
      <c r="M364" s="42">
        <v>3</v>
      </c>
      <c r="N364" s="40">
        <v>3</v>
      </c>
      <c r="O364" s="40"/>
      <c r="P364" s="40">
        <v>1</v>
      </c>
      <c r="Q364" s="40">
        <v>1</v>
      </c>
      <c r="R364" s="40"/>
      <c r="S364" s="63">
        <v>28307</v>
      </c>
      <c r="T364" s="64"/>
      <c r="U364" s="65"/>
      <c r="V364" s="65">
        <v>99</v>
      </c>
      <c r="W364" s="66">
        <v>23103</v>
      </c>
      <c r="X364" s="67" t="s">
        <v>1633</v>
      </c>
      <c r="Y364" s="67" t="s">
        <v>1634</v>
      </c>
      <c r="Z364" s="68" t="s">
        <v>1635</v>
      </c>
      <c r="AA364" s="69" t="s">
        <v>159</v>
      </c>
    </row>
    <row r="365" spans="1:27">
      <c r="A365" s="40">
        <v>974</v>
      </c>
      <c r="B365" s="40" t="s">
        <v>80</v>
      </c>
      <c r="C365" s="40" t="s">
        <v>8</v>
      </c>
      <c r="D365" s="75" t="s">
        <v>8</v>
      </c>
      <c r="E365" s="40" t="s">
        <v>0</v>
      </c>
      <c r="F365" s="40" t="s">
        <v>209</v>
      </c>
      <c r="G365" s="40" t="s">
        <v>158</v>
      </c>
      <c r="H365" s="40" t="s">
        <v>0</v>
      </c>
      <c r="I365" s="40" t="s">
        <v>159</v>
      </c>
      <c r="J365" s="40" t="s">
        <v>160</v>
      </c>
      <c r="K365" s="40" t="s">
        <v>160</v>
      </c>
      <c r="L365" s="40"/>
      <c r="M365" s="42">
        <v>66</v>
      </c>
      <c r="N365" s="40">
        <v>47</v>
      </c>
      <c r="O365" s="40">
        <v>19</v>
      </c>
      <c r="P365" s="40">
        <v>4</v>
      </c>
      <c r="Q365" s="40">
        <v>4</v>
      </c>
      <c r="R365" s="40"/>
      <c r="S365" s="63">
        <v>1979</v>
      </c>
      <c r="T365" s="64">
        <v>1988</v>
      </c>
      <c r="U365" s="65">
        <v>1620.7</v>
      </c>
      <c r="V365" s="65">
        <v>1735.66</v>
      </c>
      <c r="W365" s="66">
        <v>18135</v>
      </c>
      <c r="X365" s="67" t="s">
        <v>1636</v>
      </c>
      <c r="Y365" s="67" t="s">
        <v>1637</v>
      </c>
      <c r="Z365" s="68" t="s">
        <v>1638</v>
      </c>
      <c r="AA365" s="69" t="s">
        <v>1639</v>
      </c>
    </row>
    <row r="366" spans="1:27">
      <c r="A366" s="40">
        <v>975</v>
      </c>
      <c r="B366" s="40" t="s">
        <v>80</v>
      </c>
      <c r="C366" s="40" t="s">
        <v>1640</v>
      </c>
      <c r="D366" s="75" t="s">
        <v>8</v>
      </c>
      <c r="E366" s="40" t="s">
        <v>166</v>
      </c>
      <c r="F366" s="40" t="s">
        <v>167</v>
      </c>
      <c r="G366" s="40" t="s">
        <v>158</v>
      </c>
      <c r="H366" s="40" t="s">
        <v>168</v>
      </c>
      <c r="I366" s="40" t="s">
        <v>159</v>
      </c>
      <c r="J366" s="40" t="s">
        <v>160</v>
      </c>
      <c r="K366" s="40" t="s">
        <v>169</v>
      </c>
      <c r="L366" s="40"/>
      <c r="M366" s="42">
        <v>4</v>
      </c>
      <c r="N366" s="40">
        <v>4</v>
      </c>
      <c r="O366" s="40"/>
      <c r="P366" s="40">
        <v>2</v>
      </c>
      <c r="Q366" s="40">
        <v>2</v>
      </c>
      <c r="R366" s="40"/>
      <c r="S366" s="63">
        <v>35408</v>
      </c>
      <c r="T366" s="64">
        <v>1996</v>
      </c>
      <c r="U366" s="65">
        <v>363.6</v>
      </c>
      <c r="V366" s="65">
        <v>237.7</v>
      </c>
      <c r="W366" s="66">
        <v>18146</v>
      </c>
      <c r="X366" s="67" t="s">
        <v>1641</v>
      </c>
      <c r="Y366" s="67" t="s">
        <v>1642</v>
      </c>
      <c r="Z366" s="68" t="s">
        <v>1643</v>
      </c>
      <c r="AA366" s="69" t="s">
        <v>159</v>
      </c>
    </row>
    <row r="367" spans="1:27">
      <c r="A367" s="40">
        <v>977</v>
      </c>
      <c r="B367" s="40" t="s">
        <v>80</v>
      </c>
      <c r="C367" s="40" t="s">
        <v>1644</v>
      </c>
      <c r="D367" s="75" t="s">
        <v>8</v>
      </c>
      <c r="E367" s="40" t="s">
        <v>166</v>
      </c>
      <c r="F367" s="40" t="s">
        <v>167</v>
      </c>
      <c r="G367" s="40" t="s">
        <v>158</v>
      </c>
      <c r="H367" s="40" t="s">
        <v>168</v>
      </c>
      <c r="I367" s="40" t="s">
        <v>159</v>
      </c>
      <c r="J367" s="40" t="s">
        <v>160</v>
      </c>
      <c r="K367" s="40" t="s">
        <v>169</v>
      </c>
      <c r="L367" s="40"/>
      <c r="M367" s="42">
        <v>4</v>
      </c>
      <c r="N367" s="40">
        <v>4</v>
      </c>
      <c r="O367" s="40"/>
      <c r="P367" s="40">
        <v>2</v>
      </c>
      <c r="Q367" s="40">
        <v>2</v>
      </c>
      <c r="R367" s="40"/>
      <c r="S367" s="63">
        <v>41267</v>
      </c>
      <c r="T367" s="64">
        <v>2012</v>
      </c>
      <c r="U367" s="65">
        <v>1252.5999999999999</v>
      </c>
      <c r="V367" s="65">
        <v>443.83</v>
      </c>
      <c r="W367" s="66">
        <v>18108</v>
      </c>
      <c r="X367" s="67" t="s">
        <v>1645</v>
      </c>
      <c r="Y367" s="67" t="s">
        <v>1646</v>
      </c>
      <c r="Z367" s="68" t="s">
        <v>1647</v>
      </c>
      <c r="AA367" s="69" t="s">
        <v>159</v>
      </c>
    </row>
    <row r="368" spans="1:27">
      <c r="A368" s="40">
        <v>980</v>
      </c>
      <c r="B368" s="40" t="s">
        <v>80</v>
      </c>
      <c r="C368" s="40" t="s">
        <v>78</v>
      </c>
      <c r="D368" s="75" t="s">
        <v>78</v>
      </c>
      <c r="E368" s="40" t="s">
        <v>0</v>
      </c>
      <c r="F368" s="51" t="s">
        <v>157</v>
      </c>
      <c r="G368" s="51" t="s">
        <v>158</v>
      </c>
      <c r="H368" s="51" t="s">
        <v>0</v>
      </c>
      <c r="I368" s="51" t="s">
        <v>159</v>
      </c>
      <c r="J368" s="51" t="s">
        <v>160</v>
      </c>
      <c r="K368" s="51" t="s">
        <v>160</v>
      </c>
      <c r="L368" s="51"/>
      <c r="M368" s="42">
        <v>102</v>
      </c>
      <c r="N368" s="51">
        <v>72</v>
      </c>
      <c r="O368" s="51">
        <v>30</v>
      </c>
      <c r="P368" s="51">
        <v>4</v>
      </c>
      <c r="Q368" s="51">
        <v>3</v>
      </c>
      <c r="R368" s="51"/>
      <c r="S368" s="122">
        <v>39965</v>
      </c>
      <c r="T368" s="123">
        <v>2009</v>
      </c>
      <c r="U368" s="124">
        <v>6080.1</v>
      </c>
      <c r="V368" s="124">
        <v>6778.42</v>
      </c>
      <c r="W368" s="125">
        <v>18460</v>
      </c>
      <c r="X368" s="126" t="s">
        <v>1648</v>
      </c>
      <c r="Y368" s="126" t="s">
        <v>1649</v>
      </c>
      <c r="Z368" s="127" t="s">
        <v>1650</v>
      </c>
      <c r="AA368" s="128" t="s">
        <v>159</v>
      </c>
    </row>
    <row r="369" spans="1:27">
      <c r="A369" s="40">
        <v>981</v>
      </c>
      <c r="B369" s="40" t="s">
        <v>80</v>
      </c>
      <c r="C369" s="40" t="s">
        <v>1651</v>
      </c>
      <c r="D369" s="75" t="s">
        <v>78</v>
      </c>
      <c r="E369" s="40" t="s">
        <v>166</v>
      </c>
      <c r="F369" s="51" t="s">
        <v>209</v>
      </c>
      <c r="G369" s="51" t="s">
        <v>158</v>
      </c>
      <c r="H369" s="51" t="s">
        <v>191</v>
      </c>
      <c r="I369" s="51" t="s">
        <v>159</v>
      </c>
      <c r="J369" s="51" t="s">
        <v>160</v>
      </c>
      <c r="K369" s="51" t="s">
        <v>160</v>
      </c>
      <c r="L369" s="51"/>
      <c r="M369" s="42">
        <v>45</v>
      </c>
      <c r="N369" s="51">
        <v>30</v>
      </c>
      <c r="O369" s="51">
        <v>15</v>
      </c>
      <c r="P369" s="51">
        <v>2</v>
      </c>
      <c r="Q369" s="51">
        <v>2</v>
      </c>
      <c r="R369" s="51">
        <v>1</v>
      </c>
      <c r="S369" s="122">
        <v>1990</v>
      </c>
      <c r="T369" s="123">
        <v>2001</v>
      </c>
      <c r="U369" s="124">
        <v>1096</v>
      </c>
      <c r="V369" s="124">
        <v>863.66</v>
      </c>
      <c r="W369" s="125">
        <v>18258</v>
      </c>
      <c r="X369" s="126" t="s">
        <v>1652</v>
      </c>
      <c r="Y369" s="126" t="s">
        <v>1653</v>
      </c>
      <c r="Z369" s="127" t="s">
        <v>1654</v>
      </c>
      <c r="AA369" s="128" t="s">
        <v>159</v>
      </c>
    </row>
    <row r="370" spans="1:27">
      <c r="A370" s="40">
        <v>982</v>
      </c>
      <c r="B370" s="40" t="s">
        <v>80</v>
      </c>
      <c r="C370" s="40" t="s">
        <v>1655</v>
      </c>
      <c r="D370" s="75" t="s">
        <v>78</v>
      </c>
      <c r="E370" s="40" t="s">
        <v>166</v>
      </c>
      <c r="F370" s="51" t="s">
        <v>81</v>
      </c>
      <c r="G370" s="51" t="s">
        <v>81</v>
      </c>
      <c r="H370" s="51" t="s">
        <v>168</v>
      </c>
      <c r="I370" s="51" t="s">
        <v>159</v>
      </c>
      <c r="J370" s="51" t="s">
        <v>160</v>
      </c>
      <c r="K370" s="51" t="s">
        <v>169</v>
      </c>
      <c r="L370" s="51"/>
      <c r="M370" s="42">
        <v>4</v>
      </c>
      <c r="N370" s="51">
        <v>4</v>
      </c>
      <c r="O370" s="51"/>
      <c r="P370" s="51">
        <v>2</v>
      </c>
      <c r="Q370" s="51">
        <v>2</v>
      </c>
      <c r="R370" s="51">
        <v>1</v>
      </c>
      <c r="S370" s="122">
        <v>24086</v>
      </c>
      <c r="T370" s="123">
        <v>1985</v>
      </c>
      <c r="U370" s="124">
        <v>259.7</v>
      </c>
      <c r="V370" s="124">
        <v>220</v>
      </c>
      <c r="W370" s="125">
        <v>18439</v>
      </c>
      <c r="X370" s="126" t="s">
        <v>1656</v>
      </c>
      <c r="Y370" s="126" t="s">
        <v>1657</v>
      </c>
      <c r="Z370" s="127" t="s">
        <v>1658</v>
      </c>
      <c r="AA370" s="128" t="s">
        <v>159</v>
      </c>
    </row>
    <row r="371" spans="1:27">
      <c r="A371" s="40">
        <v>983</v>
      </c>
      <c r="B371" s="40" t="s">
        <v>80</v>
      </c>
      <c r="C371" s="40" t="s">
        <v>1659</v>
      </c>
      <c r="D371" s="75" t="s">
        <v>78</v>
      </c>
      <c r="E371" s="40" t="s">
        <v>166</v>
      </c>
      <c r="F371" s="51" t="s">
        <v>81</v>
      </c>
      <c r="G371" s="51" t="s">
        <v>81</v>
      </c>
      <c r="H371" s="51" t="s">
        <v>168</v>
      </c>
      <c r="I371" s="51" t="s">
        <v>159</v>
      </c>
      <c r="J371" s="51" t="s">
        <v>160</v>
      </c>
      <c r="K371" s="51" t="s">
        <v>169</v>
      </c>
      <c r="L371" s="51"/>
      <c r="M371" s="42">
        <v>6</v>
      </c>
      <c r="N371" s="51">
        <v>6</v>
      </c>
      <c r="O371" s="51"/>
      <c r="P371" s="51">
        <v>3</v>
      </c>
      <c r="Q371" s="51">
        <v>2</v>
      </c>
      <c r="R371" s="51">
        <v>1</v>
      </c>
      <c r="S371" s="122">
        <v>24081</v>
      </c>
      <c r="T371" s="123">
        <v>1990</v>
      </c>
      <c r="U371" s="124">
        <v>351</v>
      </c>
      <c r="V371" s="124">
        <v>240</v>
      </c>
      <c r="W371" s="125">
        <v>18537</v>
      </c>
      <c r="X371" s="126" t="s">
        <v>1660</v>
      </c>
      <c r="Y371" s="126" t="s">
        <v>1661</v>
      </c>
      <c r="Z371" s="127" t="s">
        <v>1662</v>
      </c>
      <c r="AA371" s="128" t="s">
        <v>159</v>
      </c>
    </row>
    <row r="372" spans="1:27">
      <c r="A372" s="40">
        <v>984</v>
      </c>
      <c r="B372" s="40" t="s">
        <v>80</v>
      </c>
      <c r="C372" s="40" t="s">
        <v>1663</v>
      </c>
      <c r="D372" s="75" t="s">
        <v>78</v>
      </c>
      <c r="E372" s="40" t="s">
        <v>166</v>
      </c>
      <c r="F372" s="51" t="s">
        <v>81</v>
      </c>
      <c r="G372" s="51" t="s">
        <v>81</v>
      </c>
      <c r="H372" s="51" t="s">
        <v>168</v>
      </c>
      <c r="I372" s="51" t="s">
        <v>159</v>
      </c>
      <c r="J372" s="51" t="s">
        <v>160</v>
      </c>
      <c r="K372" s="51" t="s">
        <v>169</v>
      </c>
      <c r="L372" s="51"/>
      <c r="M372" s="42">
        <v>4</v>
      </c>
      <c r="N372" s="51">
        <v>4</v>
      </c>
      <c r="O372" s="51"/>
      <c r="P372" s="51">
        <v>2</v>
      </c>
      <c r="Q372" s="51">
        <v>2</v>
      </c>
      <c r="R372" s="51">
        <v>2</v>
      </c>
      <c r="S372" s="122">
        <v>23372</v>
      </c>
      <c r="T372" s="123">
        <v>2004</v>
      </c>
      <c r="U372" s="124">
        <v>581</v>
      </c>
      <c r="V372" s="124">
        <v>130</v>
      </c>
      <c r="W372" s="125">
        <v>18287</v>
      </c>
      <c r="X372" s="126" t="s">
        <v>1664</v>
      </c>
      <c r="Y372" s="126" t="s">
        <v>1665</v>
      </c>
      <c r="Z372" s="127" t="s">
        <v>1666</v>
      </c>
      <c r="AA372" s="128" t="s">
        <v>159</v>
      </c>
    </row>
    <row r="373" spans="1:27">
      <c r="A373" s="40">
        <v>985</v>
      </c>
      <c r="B373" s="40" t="s">
        <v>80</v>
      </c>
      <c r="C373" s="40" t="s">
        <v>1667</v>
      </c>
      <c r="D373" s="75" t="s">
        <v>78</v>
      </c>
      <c r="E373" s="40" t="s">
        <v>166</v>
      </c>
      <c r="F373" s="51" t="s">
        <v>209</v>
      </c>
      <c r="G373" s="51" t="s">
        <v>158</v>
      </c>
      <c r="H373" s="51" t="s">
        <v>191</v>
      </c>
      <c r="I373" s="51" t="s">
        <v>159</v>
      </c>
      <c r="J373" s="51" t="s">
        <v>160</v>
      </c>
      <c r="K373" s="51" t="s">
        <v>160</v>
      </c>
      <c r="L373" s="51"/>
      <c r="M373" s="42">
        <v>41</v>
      </c>
      <c r="N373" s="51">
        <v>28</v>
      </c>
      <c r="O373" s="51">
        <v>13</v>
      </c>
      <c r="P373" s="51">
        <v>4</v>
      </c>
      <c r="Q373" s="51">
        <v>2</v>
      </c>
      <c r="R373" s="51"/>
      <c r="S373" s="122">
        <v>28479</v>
      </c>
      <c r="T373" s="123">
        <v>2012</v>
      </c>
      <c r="U373" s="124">
        <v>2400</v>
      </c>
      <c r="V373" s="124">
        <v>2289.14</v>
      </c>
      <c r="W373" s="125">
        <v>18598</v>
      </c>
      <c r="X373" s="126" t="s">
        <v>1668</v>
      </c>
      <c r="Y373" s="126" t="s">
        <v>1669</v>
      </c>
      <c r="Z373" s="127" t="s">
        <v>1670</v>
      </c>
      <c r="AA373" s="128" t="s">
        <v>159</v>
      </c>
    </row>
    <row r="374" spans="1:27">
      <c r="A374" s="40">
        <v>986</v>
      </c>
      <c r="B374" s="40" t="s">
        <v>80</v>
      </c>
      <c r="C374" s="40" t="s">
        <v>1671</v>
      </c>
      <c r="D374" s="75" t="s">
        <v>78</v>
      </c>
      <c r="E374" s="40" t="s">
        <v>166</v>
      </c>
      <c r="F374" s="51" t="s">
        <v>167</v>
      </c>
      <c r="G374" s="51" t="s">
        <v>158</v>
      </c>
      <c r="H374" s="51" t="s">
        <v>168</v>
      </c>
      <c r="I374" s="51" t="s">
        <v>159</v>
      </c>
      <c r="J374" s="51" t="s">
        <v>160</v>
      </c>
      <c r="K374" s="51" t="s">
        <v>169</v>
      </c>
      <c r="L374" s="51"/>
      <c r="M374" s="42">
        <v>5</v>
      </c>
      <c r="N374" s="51">
        <v>5</v>
      </c>
      <c r="O374" s="51"/>
      <c r="P374" s="51">
        <v>2</v>
      </c>
      <c r="Q374" s="51">
        <v>2</v>
      </c>
      <c r="R374" s="51">
        <v>1</v>
      </c>
      <c r="S374" s="122">
        <v>3713</v>
      </c>
      <c r="T374" s="123">
        <v>1983</v>
      </c>
      <c r="U374" s="124">
        <v>932</v>
      </c>
      <c r="V374" s="124">
        <v>400.92</v>
      </c>
      <c r="W374" s="125">
        <v>18412</v>
      </c>
      <c r="X374" s="126" t="s">
        <v>1672</v>
      </c>
      <c r="Y374" s="126" t="s">
        <v>1673</v>
      </c>
      <c r="Z374" s="127" t="s">
        <v>1674</v>
      </c>
      <c r="AA374" s="128" t="s">
        <v>159</v>
      </c>
    </row>
    <row r="375" spans="1:27">
      <c r="A375" s="40">
        <v>987</v>
      </c>
      <c r="B375" s="40" t="s">
        <v>80</v>
      </c>
      <c r="C375" s="40" t="s">
        <v>1675</v>
      </c>
      <c r="D375" s="75" t="s">
        <v>78</v>
      </c>
      <c r="E375" s="40" t="s">
        <v>166</v>
      </c>
      <c r="F375" s="51" t="s">
        <v>209</v>
      </c>
      <c r="G375" s="51" t="s">
        <v>158</v>
      </c>
      <c r="H375" s="51" t="s">
        <v>191</v>
      </c>
      <c r="I375" s="51" t="s">
        <v>159</v>
      </c>
      <c r="J375" s="51" t="s">
        <v>160</v>
      </c>
      <c r="K375" s="51" t="s">
        <v>160</v>
      </c>
      <c r="L375" s="51"/>
      <c r="M375" s="42">
        <v>34</v>
      </c>
      <c r="N375" s="51">
        <v>24</v>
      </c>
      <c r="O375" s="51">
        <v>10</v>
      </c>
      <c r="P375" s="51">
        <v>3</v>
      </c>
      <c r="Q375" s="51">
        <v>2</v>
      </c>
      <c r="R375" s="51"/>
      <c r="S375" s="122">
        <v>24056</v>
      </c>
      <c r="T375" s="123">
        <v>2009</v>
      </c>
      <c r="U375" s="124">
        <v>972.3</v>
      </c>
      <c r="V375" s="124">
        <v>1766.22</v>
      </c>
      <c r="W375" s="125">
        <v>18301</v>
      </c>
      <c r="X375" s="126" t="s">
        <v>1676</v>
      </c>
      <c r="Y375" s="126" t="s">
        <v>1677</v>
      </c>
      <c r="Z375" s="127" t="s">
        <v>1678</v>
      </c>
      <c r="AA375" s="128" t="s">
        <v>159</v>
      </c>
    </row>
    <row r="376" spans="1:27">
      <c r="A376" s="40">
        <v>988</v>
      </c>
      <c r="B376" s="40" t="s">
        <v>80</v>
      </c>
      <c r="C376" s="40" t="s">
        <v>1679</v>
      </c>
      <c r="D376" s="75" t="s">
        <v>78</v>
      </c>
      <c r="E376" s="40" t="s">
        <v>166</v>
      </c>
      <c r="F376" s="51" t="s">
        <v>167</v>
      </c>
      <c r="G376" s="51" t="s">
        <v>223</v>
      </c>
      <c r="H376" s="51" t="s">
        <v>168</v>
      </c>
      <c r="I376" s="51" t="s">
        <v>159</v>
      </c>
      <c r="J376" s="51" t="s">
        <v>160</v>
      </c>
      <c r="K376" s="51" t="s">
        <v>169</v>
      </c>
      <c r="L376" s="51"/>
      <c r="M376" s="42">
        <v>2</v>
      </c>
      <c r="N376" s="51">
        <v>2</v>
      </c>
      <c r="O376" s="51"/>
      <c r="P376" s="51">
        <v>2</v>
      </c>
      <c r="Q376" s="51">
        <v>2</v>
      </c>
      <c r="R376" s="51"/>
      <c r="S376" s="122">
        <v>23670</v>
      </c>
      <c r="T376" s="123">
        <v>1998</v>
      </c>
      <c r="U376" s="124">
        <v>594</v>
      </c>
      <c r="V376" s="124">
        <v>311</v>
      </c>
      <c r="W376" s="125">
        <v>18284</v>
      </c>
      <c r="X376" s="126" t="s">
        <v>1680</v>
      </c>
      <c r="Y376" s="126" t="s">
        <v>1681</v>
      </c>
      <c r="Z376" s="127" t="s">
        <v>1682</v>
      </c>
      <c r="AA376" s="128" t="s">
        <v>159</v>
      </c>
    </row>
    <row r="377" spans="1:27">
      <c r="A377" s="40">
        <v>989</v>
      </c>
      <c r="B377" s="40" t="s">
        <v>80</v>
      </c>
      <c r="C377" s="40" t="s">
        <v>1683</v>
      </c>
      <c r="D377" s="75" t="s">
        <v>78</v>
      </c>
      <c r="E377" s="40" t="s">
        <v>166</v>
      </c>
      <c r="F377" s="51" t="s">
        <v>167</v>
      </c>
      <c r="G377" s="51" t="s">
        <v>158</v>
      </c>
      <c r="H377" s="51" t="s">
        <v>168</v>
      </c>
      <c r="I377" s="51" t="s">
        <v>159</v>
      </c>
      <c r="J377" s="51" t="s">
        <v>160</v>
      </c>
      <c r="K377" s="51" t="s">
        <v>169</v>
      </c>
      <c r="L377" s="51"/>
      <c r="M377" s="42">
        <v>3</v>
      </c>
      <c r="N377" s="51">
        <v>3</v>
      </c>
      <c r="O377" s="51"/>
      <c r="P377" s="51">
        <v>2</v>
      </c>
      <c r="Q377" s="51">
        <v>1</v>
      </c>
      <c r="R377" s="51"/>
      <c r="S377" s="122">
        <v>13572</v>
      </c>
      <c r="T377" s="123">
        <v>1979</v>
      </c>
      <c r="U377" s="124">
        <v>1031</v>
      </c>
      <c r="V377" s="124">
        <v>278</v>
      </c>
      <c r="W377" s="125">
        <v>18550</v>
      </c>
      <c r="X377" s="126" t="s">
        <v>1684</v>
      </c>
      <c r="Y377" s="126" t="s">
        <v>1685</v>
      </c>
      <c r="Z377" s="127" t="s">
        <v>1686</v>
      </c>
      <c r="AA377" s="128" t="s">
        <v>159</v>
      </c>
    </row>
    <row r="378" spans="1:27">
      <c r="A378" s="40">
        <v>990</v>
      </c>
      <c r="B378" s="40" t="s">
        <v>80</v>
      </c>
      <c r="C378" s="40" t="s">
        <v>1687</v>
      </c>
      <c r="D378" s="75" t="s">
        <v>78</v>
      </c>
      <c r="E378" s="40" t="s">
        <v>166</v>
      </c>
      <c r="F378" s="51" t="s">
        <v>81</v>
      </c>
      <c r="G378" s="51" t="s">
        <v>81</v>
      </c>
      <c r="H378" s="51" t="s">
        <v>168</v>
      </c>
      <c r="I378" s="51" t="s">
        <v>159</v>
      </c>
      <c r="J378" s="51" t="s">
        <v>160</v>
      </c>
      <c r="K378" s="51" t="s">
        <v>169</v>
      </c>
      <c r="L378" s="51"/>
      <c r="M378" s="42">
        <v>3</v>
      </c>
      <c r="N378" s="51">
        <v>3</v>
      </c>
      <c r="O378" s="51"/>
      <c r="P378" s="51">
        <v>1</v>
      </c>
      <c r="Q378" s="51">
        <v>2</v>
      </c>
      <c r="R378" s="51"/>
      <c r="S378" s="122">
        <v>22858</v>
      </c>
      <c r="T378" s="123">
        <v>2004</v>
      </c>
      <c r="U378" s="124">
        <v>1269</v>
      </c>
      <c r="V378" s="124">
        <v>138</v>
      </c>
      <c r="W378" s="125">
        <v>18555</v>
      </c>
      <c r="X378" s="126" t="s">
        <v>1688</v>
      </c>
      <c r="Y378" s="126" t="s">
        <v>1689</v>
      </c>
      <c r="Z378" s="127" t="s">
        <v>1690</v>
      </c>
      <c r="AA378" s="128" t="s">
        <v>159</v>
      </c>
    </row>
    <row r="379" spans="1:27">
      <c r="A379" s="40">
        <v>991</v>
      </c>
      <c r="B379" s="40" t="s">
        <v>80</v>
      </c>
      <c r="C379" s="40" t="s">
        <v>1691</v>
      </c>
      <c r="D379" s="75" t="s">
        <v>78</v>
      </c>
      <c r="E379" s="40" t="s">
        <v>166</v>
      </c>
      <c r="F379" s="51" t="s">
        <v>81</v>
      </c>
      <c r="G379" s="51" t="s">
        <v>81</v>
      </c>
      <c r="H379" s="51" t="s">
        <v>168</v>
      </c>
      <c r="I379" s="51" t="s">
        <v>159</v>
      </c>
      <c r="J379" s="51" t="s">
        <v>160</v>
      </c>
      <c r="K379" s="51" t="s">
        <v>169</v>
      </c>
      <c r="L379" s="51"/>
      <c r="M379" s="42">
        <v>4</v>
      </c>
      <c r="N379" s="51">
        <v>4</v>
      </c>
      <c r="O379" s="51"/>
      <c r="P379" s="51">
        <v>1</v>
      </c>
      <c r="Q379" s="51">
        <v>2</v>
      </c>
      <c r="R379" s="51">
        <v>1</v>
      </c>
      <c r="S379" s="122">
        <v>24096</v>
      </c>
      <c r="T379" s="123">
        <v>1998</v>
      </c>
      <c r="U379" s="124">
        <v>667</v>
      </c>
      <c r="V379" s="124">
        <v>227</v>
      </c>
      <c r="W379" s="125">
        <v>18633</v>
      </c>
      <c r="X379" s="126" t="s">
        <v>1692</v>
      </c>
      <c r="Y379" s="126" t="s">
        <v>1693</v>
      </c>
      <c r="Z379" s="127" t="s">
        <v>1694</v>
      </c>
      <c r="AA379" s="128" t="s">
        <v>159</v>
      </c>
    </row>
    <row r="380" spans="1:27">
      <c r="A380" s="40">
        <v>993</v>
      </c>
      <c r="B380" s="40" t="s">
        <v>80</v>
      </c>
      <c r="C380" s="40" t="s">
        <v>1695</v>
      </c>
      <c r="D380" s="75" t="s">
        <v>78</v>
      </c>
      <c r="E380" s="40" t="s">
        <v>166</v>
      </c>
      <c r="F380" s="51" t="s">
        <v>81</v>
      </c>
      <c r="G380" s="51" t="s">
        <v>81</v>
      </c>
      <c r="H380" s="51" t="s">
        <v>168</v>
      </c>
      <c r="I380" s="51" t="s">
        <v>159</v>
      </c>
      <c r="J380" s="51" t="s">
        <v>160</v>
      </c>
      <c r="K380" s="51" t="s">
        <v>169</v>
      </c>
      <c r="L380" s="51"/>
      <c r="M380" s="42">
        <v>2</v>
      </c>
      <c r="N380" s="51">
        <v>2</v>
      </c>
      <c r="O380" s="51"/>
      <c r="P380" s="51">
        <v>1</v>
      </c>
      <c r="Q380" s="51">
        <v>1</v>
      </c>
      <c r="R380" s="51">
        <v>1</v>
      </c>
      <c r="S380" s="122">
        <v>24376</v>
      </c>
      <c r="T380" s="123">
        <v>1999</v>
      </c>
      <c r="U380" s="124">
        <v>339</v>
      </c>
      <c r="V380" s="124">
        <v>193</v>
      </c>
      <c r="W380" s="125">
        <v>18585</v>
      </c>
      <c r="X380" s="126" t="s">
        <v>1696</v>
      </c>
      <c r="Y380" s="126" t="s">
        <v>1697</v>
      </c>
      <c r="Z380" s="127" t="s">
        <v>1698</v>
      </c>
      <c r="AA380" s="128" t="s">
        <v>159</v>
      </c>
    </row>
    <row r="381" spans="1:27">
      <c r="A381" s="40">
        <v>994</v>
      </c>
      <c r="B381" s="40" t="s">
        <v>80</v>
      </c>
      <c r="C381" s="40" t="s">
        <v>1699</v>
      </c>
      <c r="D381" s="75" t="s">
        <v>78</v>
      </c>
      <c r="E381" s="40" t="s">
        <v>166</v>
      </c>
      <c r="F381" s="51" t="s">
        <v>81</v>
      </c>
      <c r="G381" s="51" t="s">
        <v>81</v>
      </c>
      <c r="H381" s="51" t="s">
        <v>168</v>
      </c>
      <c r="I381" s="51" t="s">
        <v>159</v>
      </c>
      <c r="J381" s="51" t="s">
        <v>160</v>
      </c>
      <c r="K381" s="51" t="s">
        <v>169</v>
      </c>
      <c r="L381" s="51"/>
      <c r="M381" s="42">
        <v>5</v>
      </c>
      <c r="N381" s="51">
        <v>5</v>
      </c>
      <c r="O381" s="51"/>
      <c r="P381" s="51">
        <v>3</v>
      </c>
      <c r="Q381" s="51">
        <v>2</v>
      </c>
      <c r="R381" s="51"/>
      <c r="S381" s="122">
        <v>23651</v>
      </c>
      <c r="T381" s="123">
        <v>1983</v>
      </c>
      <c r="U381" s="124">
        <v>137</v>
      </c>
      <c r="V381" s="124">
        <v>220</v>
      </c>
      <c r="W381" s="125">
        <v>18517</v>
      </c>
      <c r="X381" s="126" t="s">
        <v>1700</v>
      </c>
      <c r="Y381" s="126" t="s">
        <v>1701</v>
      </c>
      <c r="Z381" s="127" t="s">
        <v>1702</v>
      </c>
      <c r="AA381" s="128" t="s">
        <v>159</v>
      </c>
    </row>
    <row r="382" spans="1:27">
      <c r="A382" s="40">
        <v>997</v>
      </c>
      <c r="B382" s="40" t="s">
        <v>80</v>
      </c>
      <c r="C382" s="40" t="s">
        <v>1703</v>
      </c>
      <c r="D382" s="75" t="s">
        <v>78</v>
      </c>
      <c r="E382" s="40" t="s">
        <v>166</v>
      </c>
      <c r="F382" s="51" t="s">
        <v>167</v>
      </c>
      <c r="G382" s="51" t="s">
        <v>223</v>
      </c>
      <c r="H382" s="51" t="s">
        <v>191</v>
      </c>
      <c r="I382" s="51" t="s">
        <v>159</v>
      </c>
      <c r="J382" s="51" t="s">
        <v>160</v>
      </c>
      <c r="K382" s="51" t="s">
        <v>160</v>
      </c>
      <c r="L382" s="51"/>
      <c r="M382" s="42">
        <v>20</v>
      </c>
      <c r="N382" s="51">
        <v>14</v>
      </c>
      <c r="O382" s="51">
        <v>6</v>
      </c>
      <c r="P382" s="51">
        <v>2</v>
      </c>
      <c r="Q382" s="51">
        <v>2</v>
      </c>
      <c r="R382" s="51"/>
      <c r="S382" s="122">
        <v>13186</v>
      </c>
      <c r="T382" s="123">
        <v>1983</v>
      </c>
      <c r="U382" s="124">
        <v>559</v>
      </c>
      <c r="V382" s="124">
        <v>382</v>
      </c>
      <c r="W382" s="125">
        <v>18584</v>
      </c>
      <c r="X382" s="126" t="s">
        <v>1704</v>
      </c>
      <c r="Y382" s="126" t="s">
        <v>1705</v>
      </c>
      <c r="Z382" s="127" t="s">
        <v>1706</v>
      </c>
      <c r="AA382" s="128" t="s">
        <v>159</v>
      </c>
    </row>
    <row r="383" spans="1:27">
      <c r="A383" s="40">
        <v>998</v>
      </c>
      <c r="B383" s="40" t="s">
        <v>80</v>
      </c>
      <c r="C383" s="40" t="s">
        <v>1707</v>
      </c>
      <c r="D383" s="75" t="s">
        <v>78</v>
      </c>
      <c r="E383" s="40" t="s">
        <v>166</v>
      </c>
      <c r="F383" s="51" t="s">
        <v>81</v>
      </c>
      <c r="G383" s="51" t="s">
        <v>81</v>
      </c>
      <c r="H383" s="51" t="s">
        <v>168</v>
      </c>
      <c r="I383" s="51" t="s">
        <v>159</v>
      </c>
      <c r="J383" s="51" t="s">
        <v>160</v>
      </c>
      <c r="K383" s="51" t="s">
        <v>169</v>
      </c>
      <c r="L383" s="51"/>
      <c r="M383" s="42">
        <v>5</v>
      </c>
      <c r="N383" s="51">
        <v>5</v>
      </c>
      <c r="O383" s="51"/>
      <c r="P383" s="51">
        <v>2</v>
      </c>
      <c r="Q383" s="51">
        <v>1</v>
      </c>
      <c r="R383" s="51">
        <v>1</v>
      </c>
      <c r="S383" s="122">
        <v>24056</v>
      </c>
      <c r="T383" s="123">
        <v>1992</v>
      </c>
      <c r="U383" s="124">
        <v>396</v>
      </c>
      <c r="V383" s="124">
        <v>223</v>
      </c>
      <c r="W383" s="125">
        <v>18527</v>
      </c>
      <c r="X383" s="126" t="s">
        <v>1708</v>
      </c>
      <c r="Y383" s="126" t="s">
        <v>1709</v>
      </c>
      <c r="Z383" s="127" t="s">
        <v>1710</v>
      </c>
      <c r="AA383" s="128" t="s">
        <v>159</v>
      </c>
    </row>
    <row r="384" spans="1:27">
      <c r="A384" s="40">
        <v>999</v>
      </c>
      <c r="B384" s="40" t="s">
        <v>80</v>
      </c>
      <c r="C384" s="40" t="s">
        <v>1711</v>
      </c>
      <c r="D384" s="75" t="s">
        <v>78</v>
      </c>
      <c r="E384" s="40" t="s">
        <v>166</v>
      </c>
      <c r="F384" s="51" t="s">
        <v>167</v>
      </c>
      <c r="G384" s="51" t="s">
        <v>158</v>
      </c>
      <c r="H384" s="51" t="s">
        <v>168</v>
      </c>
      <c r="I384" s="51" t="s">
        <v>159</v>
      </c>
      <c r="J384" s="51" t="s">
        <v>160</v>
      </c>
      <c r="K384" s="51" t="s">
        <v>169</v>
      </c>
      <c r="L384" s="51"/>
      <c r="M384" s="42">
        <v>4</v>
      </c>
      <c r="N384" s="51">
        <v>4</v>
      </c>
      <c r="O384" s="51"/>
      <c r="P384" s="51">
        <v>3</v>
      </c>
      <c r="Q384" s="51">
        <v>2</v>
      </c>
      <c r="R384" s="51"/>
      <c r="S384" s="122">
        <v>40532</v>
      </c>
      <c r="T384" s="123">
        <v>2010</v>
      </c>
      <c r="U384" s="124">
        <v>1000</v>
      </c>
      <c r="V384" s="124">
        <v>238</v>
      </c>
      <c r="W384" s="125">
        <v>18431</v>
      </c>
      <c r="X384" s="126" t="s">
        <v>1712</v>
      </c>
      <c r="Y384" s="126" t="s">
        <v>1713</v>
      </c>
      <c r="Z384" s="127" t="s">
        <v>1714</v>
      </c>
      <c r="AA384" s="128" t="s">
        <v>159</v>
      </c>
    </row>
    <row r="385" spans="1:27">
      <c r="A385" s="40">
        <v>1000</v>
      </c>
      <c r="B385" s="40" t="s">
        <v>80</v>
      </c>
      <c r="C385" s="40" t="s">
        <v>38</v>
      </c>
      <c r="D385" s="75" t="s">
        <v>38</v>
      </c>
      <c r="E385" s="40" t="s">
        <v>0</v>
      </c>
      <c r="F385" s="50" t="s">
        <v>209</v>
      </c>
      <c r="G385" s="50" t="s">
        <v>158</v>
      </c>
      <c r="H385" s="50" t="s">
        <v>0</v>
      </c>
      <c r="I385" s="50" t="s">
        <v>159</v>
      </c>
      <c r="J385" s="50" t="s">
        <v>160</v>
      </c>
      <c r="K385" s="50" t="s">
        <v>160</v>
      </c>
      <c r="L385" s="50"/>
      <c r="M385" s="42">
        <v>82</v>
      </c>
      <c r="N385" s="50">
        <v>56</v>
      </c>
      <c r="O385" s="50">
        <v>26</v>
      </c>
      <c r="P385" s="50">
        <v>3</v>
      </c>
      <c r="Q385" s="50">
        <v>3</v>
      </c>
      <c r="R385" s="50">
        <v>1</v>
      </c>
      <c r="S385" s="52">
        <v>14330</v>
      </c>
      <c r="T385" s="53">
        <v>1978</v>
      </c>
      <c r="U385" s="70">
        <v>2945</v>
      </c>
      <c r="V385" s="70">
        <v>1798.63</v>
      </c>
      <c r="W385" s="71">
        <v>12975</v>
      </c>
      <c r="X385" s="72" t="s">
        <v>1715</v>
      </c>
      <c r="Y385" s="72" t="s">
        <v>1716</v>
      </c>
      <c r="Z385" s="73" t="s">
        <v>1717</v>
      </c>
      <c r="AA385" s="74" t="s">
        <v>1718</v>
      </c>
    </row>
    <row r="386" spans="1:27">
      <c r="A386" s="40">
        <v>1001</v>
      </c>
      <c r="B386" s="40" t="s">
        <v>80</v>
      </c>
      <c r="C386" s="40" t="s">
        <v>1719</v>
      </c>
      <c r="D386" s="75" t="s">
        <v>38</v>
      </c>
      <c r="E386" s="40" t="s">
        <v>166</v>
      </c>
      <c r="F386" s="50" t="s">
        <v>167</v>
      </c>
      <c r="G386" s="50" t="s">
        <v>158</v>
      </c>
      <c r="H386" s="50" t="s">
        <v>168</v>
      </c>
      <c r="I386" s="50" t="s">
        <v>159</v>
      </c>
      <c r="J386" s="50" t="s">
        <v>160</v>
      </c>
      <c r="K386" s="50" t="s">
        <v>169</v>
      </c>
      <c r="L386" s="50"/>
      <c r="M386" s="42">
        <v>5</v>
      </c>
      <c r="N386" s="50">
        <v>5</v>
      </c>
      <c r="O386" s="50"/>
      <c r="P386" s="50">
        <v>3</v>
      </c>
      <c r="Q386" s="50">
        <v>2</v>
      </c>
      <c r="R386" s="50"/>
      <c r="S386" s="52">
        <v>34655</v>
      </c>
      <c r="T386" s="53">
        <v>1994</v>
      </c>
      <c r="U386" s="70">
        <v>638.70000000000005</v>
      </c>
      <c r="V386" s="70">
        <v>304.17</v>
      </c>
      <c r="W386" s="71">
        <v>12954</v>
      </c>
      <c r="X386" s="72" t="s">
        <v>1720</v>
      </c>
      <c r="Y386" s="72" t="s">
        <v>1721</v>
      </c>
      <c r="Z386" s="73" t="s">
        <v>1722</v>
      </c>
      <c r="AA386" s="74" t="s">
        <v>159</v>
      </c>
    </row>
    <row r="387" spans="1:27">
      <c r="A387" s="40">
        <v>1002</v>
      </c>
      <c r="B387" s="40" t="s">
        <v>80</v>
      </c>
      <c r="C387" s="40" t="s">
        <v>1723</v>
      </c>
      <c r="D387" s="75" t="s">
        <v>38</v>
      </c>
      <c r="E387" s="40" t="s">
        <v>166</v>
      </c>
      <c r="F387" s="50" t="s">
        <v>81</v>
      </c>
      <c r="G387" s="50" t="s">
        <v>81</v>
      </c>
      <c r="H387" s="50" t="s">
        <v>168</v>
      </c>
      <c r="I387" s="50" t="s">
        <v>159</v>
      </c>
      <c r="J387" s="50" t="s">
        <v>160</v>
      </c>
      <c r="K387" s="50" t="s">
        <v>169</v>
      </c>
      <c r="L387" s="50"/>
      <c r="M387" s="42">
        <v>4</v>
      </c>
      <c r="N387" s="50">
        <v>4</v>
      </c>
      <c r="O387" s="50"/>
      <c r="P387" s="50">
        <v>2</v>
      </c>
      <c r="Q387" s="50">
        <v>2</v>
      </c>
      <c r="R387" s="50"/>
      <c r="S387" s="52">
        <v>24349</v>
      </c>
      <c r="T387" s="53"/>
      <c r="U387" s="70">
        <v>266</v>
      </c>
      <c r="V387" s="70">
        <v>401.6</v>
      </c>
      <c r="W387" s="71">
        <v>12990</v>
      </c>
      <c r="X387" s="72" t="s">
        <v>1724</v>
      </c>
      <c r="Y387" s="72" t="s">
        <v>1725</v>
      </c>
      <c r="Z387" s="73" t="s">
        <v>1726</v>
      </c>
      <c r="AA387" s="74" t="s">
        <v>159</v>
      </c>
    </row>
    <row r="388" spans="1:27">
      <c r="A388" s="40">
        <v>1004</v>
      </c>
      <c r="B388" s="40" t="s">
        <v>80</v>
      </c>
      <c r="C388" s="40" t="s">
        <v>74</v>
      </c>
      <c r="D388" s="75" t="s">
        <v>74</v>
      </c>
      <c r="E388" s="40" t="s">
        <v>0</v>
      </c>
      <c r="F388" s="50" t="s">
        <v>157</v>
      </c>
      <c r="G388" s="50" t="s">
        <v>158</v>
      </c>
      <c r="H388" s="50" t="s">
        <v>0</v>
      </c>
      <c r="I388" s="50" t="s">
        <v>159</v>
      </c>
      <c r="J388" s="50" t="s">
        <v>160</v>
      </c>
      <c r="K388" s="50" t="s">
        <v>160</v>
      </c>
      <c r="L388" s="50"/>
      <c r="M388" s="42">
        <v>228</v>
      </c>
      <c r="N388" s="50">
        <v>110</v>
      </c>
      <c r="O388" s="50">
        <v>118</v>
      </c>
      <c r="P388" s="50">
        <v>5</v>
      </c>
      <c r="Q388" s="50">
        <v>6</v>
      </c>
      <c r="R388" s="50">
        <v>2</v>
      </c>
      <c r="S388" s="52">
        <v>37228</v>
      </c>
      <c r="T388" s="53">
        <v>2001</v>
      </c>
      <c r="U388" s="70">
        <v>3327.5</v>
      </c>
      <c r="V388" s="70">
        <v>3962.58</v>
      </c>
      <c r="W388" s="71">
        <v>16841</v>
      </c>
      <c r="X388" s="72" t="s">
        <v>1727</v>
      </c>
      <c r="Y388" s="72" t="s">
        <v>1728</v>
      </c>
      <c r="Z388" s="73" t="s">
        <v>1729</v>
      </c>
      <c r="AA388" s="74" t="s">
        <v>1730</v>
      </c>
    </row>
    <row r="389" spans="1:27">
      <c r="A389" s="40">
        <v>1005</v>
      </c>
      <c r="B389" s="40" t="s">
        <v>80</v>
      </c>
      <c r="C389" s="40" t="s">
        <v>1731</v>
      </c>
      <c r="D389" s="75" t="s">
        <v>74</v>
      </c>
      <c r="E389" s="40" t="s">
        <v>166</v>
      </c>
      <c r="F389" s="50" t="s">
        <v>167</v>
      </c>
      <c r="G389" s="50" t="s">
        <v>158</v>
      </c>
      <c r="H389" s="50" t="s">
        <v>168</v>
      </c>
      <c r="I389" s="50" t="s">
        <v>159</v>
      </c>
      <c r="J389" s="50" t="s">
        <v>160</v>
      </c>
      <c r="K389" s="50" t="s">
        <v>169</v>
      </c>
      <c r="L389" s="50"/>
      <c r="M389" s="42">
        <v>10</v>
      </c>
      <c r="N389" s="50">
        <v>6</v>
      </c>
      <c r="O389" s="50">
        <v>4</v>
      </c>
      <c r="P389" s="50">
        <v>3</v>
      </c>
      <c r="Q389" s="50">
        <v>3</v>
      </c>
      <c r="R389" s="50">
        <v>1</v>
      </c>
      <c r="S389" s="52">
        <v>9588</v>
      </c>
      <c r="T389" s="53">
        <v>2009</v>
      </c>
      <c r="U389" s="70">
        <v>439.3</v>
      </c>
      <c r="V389" s="70">
        <v>2418.36</v>
      </c>
      <c r="W389" s="71">
        <v>17064</v>
      </c>
      <c r="X389" s="72" t="s">
        <v>1732</v>
      </c>
      <c r="Y389" s="72" t="s">
        <v>1733</v>
      </c>
      <c r="Z389" s="73" t="s">
        <v>1734</v>
      </c>
      <c r="AA389" s="74" t="s">
        <v>159</v>
      </c>
    </row>
    <row r="390" spans="1:27">
      <c r="A390" s="40">
        <v>1006</v>
      </c>
      <c r="B390" s="40" t="s">
        <v>80</v>
      </c>
      <c r="C390" s="40" t="s">
        <v>1735</v>
      </c>
      <c r="D390" s="75" t="s">
        <v>74</v>
      </c>
      <c r="E390" s="40" t="s">
        <v>166</v>
      </c>
      <c r="F390" s="50" t="s">
        <v>167</v>
      </c>
      <c r="G390" s="50" t="s">
        <v>158</v>
      </c>
      <c r="H390" s="50" t="s">
        <v>168</v>
      </c>
      <c r="I390" s="50" t="s">
        <v>159</v>
      </c>
      <c r="J390" s="50" t="s">
        <v>160</v>
      </c>
      <c r="K390" s="50" t="s">
        <v>169</v>
      </c>
      <c r="L390" s="50"/>
      <c r="M390" s="42">
        <v>6</v>
      </c>
      <c r="N390" s="50">
        <v>5</v>
      </c>
      <c r="O390" s="50">
        <v>1</v>
      </c>
      <c r="P390" s="50">
        <v>2</v>
      </c>
      <c r="Q390" s="50">
        <v>2</v>
      </c>
      <c r="R390" s="50">
        <v>2</v>
      </c>
      <c r="S390" s="52">
        <v>38353</v>
      </c>
      <c r="T390" s="53">
        <v>2004</v>
      </c>
      <c r="U390" s="70">
        <v>767.4</v>
      </c>
      <c r="V390" s="70">
        <v>752.86</v>
      </c>
      <c r="W390" s="71">
        <v>16879</v>
      </c>
      <c r="X390" s="72" t="s">
        <v>1736</v>
      </c>
      <c r="Y390" s="72" t="s">
        <v>1737</v>
      </c>
      <c r="Z390" s="73" t="s">
        <v>1738</v>
      </c>
      <c r="AA390" s="74" t="s">
        <v>1739</v>
      </c>
    </row>
    <row r="391" spans="1:27">
      <c r="A391" s="40">
        <v>1007</v>
      </c>
      <c r="B391" s="40" t="s">
        <v>80</v>
      </c>
      <c r="C391" s="40" t="s">
        <v>1740</v>
      </c>
      <c r="D391" s="75" t="s">
        <v>74</v>
      </c>
      <c r="E391" s="40" t="s">
        <v>166</v>
      </c>
      <c r="F391" s="50" t="s">
        <v>167</v>
      </c>
      <c r="G391" s="50" t="s">
        <v>158</v>
      </c>
      <c r="H391" s="50" t="s">
        <v>168</v>
      </c>
      <c r="I391" s="50" t="s">
        <v>159</v>
      </c>
      <c r="J391" s="50" t="s">
        <v>160</v>
      </c>
      <c r="K391" s="50" t="s">
        <v>169</v>
      </c>
      <c r="L391" s="50"/>
      <c r="M391" s="42">
        <v>4</v>
      </c>
      <c r="N391" s="50">
        <v>4</v>
      </c>
      <c r="O391" s="50"/>
      <c r="P391" s="50">
        <v>3</v>
      </c>
      <c r="Q391" s="50">
        <v>2</v>
      </c>
      <c r="R391" s="50">
        <v>0</v>
      </c>
      <c r="S391" s="52">
        <v>40889</v>
      </c>
      <c r="T391" s="53">
        <v>2011</v>
      </c>
      <c r="U391" s="70">
        <v>479.2</v>
      </c>
      <c r="V391" s="70">
        <v>385.62</v>
      </c>
      <c r="W391" s="71">
        <v>16900</v>
      </c>
      <c r="X391" s="72" t="s">
        <v>1741</v>
      </c>
      <c r="Y391" s="72" t="s">
        <v>1742</v>
      </c>
      <c r="Z391" s="73" t="s">
        <v>1743</v>
      </c>
      <c r="AA391" s="74" t="s">
        <v>159</v>
      </c>
    </row>
    <row r="392" spans="1:27">
      <c r="A392" s="40">
        <v>1010</v>
      </c>
      <c r="B392" s="40" t="s">
        <v>80</v>
      </c>
      <c r="C392" s="40" t="s">
        <v>1744</v>
      </c>
      <c r="D392" s="75" t="s">
        <v>74</v>
      </c>
      <c r="E392" s="40" t="s">
        <v>166</v>
      </c>
      <c r="F392" s="50" t="s">
        <v>81</v>
      </c>
      <c r="G392" s="50" t="s">
        <v>81</v>
      </c>
      <c r="H392" s="50" t="s">
        <v>168</v>
      </c>
      <c r="I392" s="50" t="s">
        <v>159</v>
      </c>
      <c r="J392" s="50" t="s">
        <v>160</v>
      </c>
      <c r="K392" s="50" t="s">
        <v>169</v>
      </c>
      <c r="L392" s="50"/>
      <c r="M392" s="42">
        <v>6</v>
      </c>
      <c r="N392" s="50">
        <v>6</v>
      </c>
      <c r="O392" s="50"/>
      <c r="P392" s="50">
        <v>3</v>
      </c>
      <c r="Q392" s="50">
        <v>2</v>
      </c>
      <c r="R392" s="50">
        <v>1</v>
      </c>
      <c r="S392" s="52">
        <v>24456</v>
      </c>
      <c r="T392" s="53"/>
      <c r="U392" s="70">
        <v>169</v>
      </c>
      <c r="V392" s="70">
        <v>169</v>
      </c>
      <c r="W392" s="71">
        <v>16917</v>
      </c>
      <c r="X392" s="72" t="s">
        <v>1745</v>
      </c>
      <c r="Y392" s="72" t="s">
        <v>1746</v>
      </c>
      <c r="Z392" s="73" t="s">
        <v>1747</v>
      </c>
      <c r="AA392" s="74" t="s">
        <v>159</v>
      </c>
    </row>
    <row r="393" spans="1:27">
      <c r="A393" s="40">
        <v>1011</v>
      </c>
      <c r="B393" s="40" t="s">
        <v>80</v>
      </c>
      <c r="C393" s="40" t="s">
        <v>1748</v>
      </c>
      <c r="D393" s="75" t="s">
        <v>74</v>
      </c>
      <c r="E393" s="40" t="s">
        <v>166</v>
      </c>
      <c r="F393" s="50" t="s">
        <v>81</v>
      </c>
      <c r="G393" s="50" t="s">
        <v>81</v>
      </c>
      <c r="H393" s="50" t="s">
        <v>168</v>
      </c>
      <c r="I393" s="50" t="s">
        <v>159</v>
      </c>
      <c r="J393" s="50" t="s">
        <v>160</v>
      </c>
      <c r="K393" s="50" t="s">
        <v>169</v>
      </c>
      <c r="L393" s="50"/>
      <c r="M393" s="42">
        <v>4</v>
      </c>
      <c r="N393" s="50">
        <v>4</v>
      </c>
      <c r="O393" s="50"/>
      <c r="P393" s="50">
        <v>3</v>
      </c>
      <c r="Q393" s="50">
        <v>2</v>
      </c>
      <c r="R393" s="50">
        <v>0</v>
      </c>
      <c r="S393" s="52">
        <v>23238</v>
      </c>
      <c r="T393" s="53"/>
      <c r="U393" s="70">
        <v>860</v>
      </c>
      <c r="V393" s="70">
        <v>214.8</v>
      </c>
      <c r="W393" s="71">
        <v>16824</v>
      </c>
      <c r="X393" s="72" t="s">
        <v>1749</v>
      </c>
      <c r="Y393" s="72" t="s">
        <v>1750</v>
      </c>
      <c r="Z393" s="73" t="s">
        <v>1751</v>
      </c>
      <c r="AA393" s="74" t="s">
        <v>159</v>
      </c>
    </row>
  </sheetData>
  <autoFilter ref="A2:AA393"/>
  <mergeCells count="1">
    <mergeCell ref="A1:AA1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</vt:i4>
      </vt:variant>
    </vt:vector>
  </HeadingPairs>
  <TitlesOfParts>
    <vt:vector size="13" baseType="lpstr">
      <vt:lpstr>인천남동,서수원FC이동</vt:lpstr>
      <vt:lpstr>목표배정</vt:lpstr>
      <vt:lpstr>FC 이동실적 반영</vt:lpstr>
      <vt:lpstr>신설관서참고자료</vt:lpstr>
      <vt:lpstr>2013년실적</vt:lpstr>
      <vt:lpstr>2014년실적</vt:lpstr>
      <vt:lpstr>2015년실적</vt:lpstr>
      <vt:lpstr>우체국FC수</vt:lpstr>
      <vt:lpstr>보험모집희망직원</vt:lpstr>
      <vt:lpstr>2015년목표</vt:lpstr>
      <vt:lpstr>관서수</vt:lpstr>
      <vt:lpstr>전국우체국세부현황</vt:lpstr>
      <vt:lpstr>목표배정!Print_Area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2016-01-07T06:17:25Z</cp:lastPrinted>
  <dcterms:created xsi:type="dcterms:W3CDTF">2015-12-14T07:35:35Z</dcterms:created>
  <dcterms:modified xsi:type="dcterms:W3CDTF">2016-01-07T07:59:22Z</dcterms:modified>
</cp:coreProperties>
</file>