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30" yWindow="540" windowWidth="18015" windowHeight="13275"/>
  </bookViews>
  <sheets>
    <sheet name="예산배정내역" sheetId="12" r:id="rId1"/>
  </sheets>
  <definedNames>
    <definedName name="_xlnm.Print_Area" localSheetId="0">예산배정내역!$A$1:$AC$25</definedName>
  </definedNames>
  <calcPr calcId="124519"/>
</workbook>
</file>

<file path=xl/calcChain.xml><?xml version="1.0" encoding="utf-8"?>
<calcChain xmlns="http://schemas.openxmlformats.org/spreadsheetml/2006/main">
  <c r="Y24" i="12"/>
  <c r="Y23"/>
  <c r="Y22"/>
  <c r="Y21"/>
  <c r="Y20"/>
  <c r="Y19"/>
  <c r="Y18"/>
  <c r="Y17"/>
  <c r="Y16"/>
  <c r="Y15"/>
  <c r="Y14"/>
  <c r="Y13"/>
  <c r="Y12"/>
  <c r="Y11"/>
  <c r="Y10"/>
  <c r="X24" l="1"/>
  <c r="X23"/>
  <c r="X22"/>
  <c r="X21"/>
  <c r="X20"/>
  <c r="X19"/>
  <c r="X18"/>
  <c r="X17"/>
  <c r="X16"/>
  <c r="X15"/>
  <c r="X14"/>
  <c r="X13"/>
  <c r="X12"/>
  <c r="X11"/>
  <c r="X10"/>
  <c r="X9" s="1"/>
  <c r="AE25" l="1"/>
  <c r="W9"/>
  <c r="AF11"/>
  <c r="AF15"/>
  <c r="AF19"/>
  <c r="AF23"/>
  <c r="T26"/>
  <c r="AF13" s="1"/>
  <c r="AF24" l="1"/>
  <c r="AF20"/>
  <c r="AF17"/>
  <c r="AF12"/>
  <c r="AF22"/>
  <c r="AF18"/>
  <c r="AF14"/>
  <c r="AF10"/>
  <c r="AF21"/>
  <c r="AF16"/>
  <c r="AF25" l="1"/>
  <c r="U23" l="1"/>
  <c r="U20"/>
  <c r="U19"/>
  <c r="U16"/>
  <c r="U17"/>
  <c r="U14"/>
  <c r="U13"/>
  <c r="T9"/>
  <c r="N9"/>
  <c r="M9"/>
  <c r="L9"/>
  <c r="K9"/>
  <c r="J9"/>
  <c r="I9"/>
  <c r="H9"/>
  <c r="G9"/>
  <c r="F9"/>
  <c r="E9"/>
  <c r="D9"/>
  <c r="C9"/>
  <c r="B9"/>
  <c r="U21"/>
  <c r="O9" l="1"/>
  <c r="P9"/>
  <c r="Q9"/>
  <c r="U15"/>
  <c r="U22"/>
  <c r="U11"/>
  <c r="V11" s="1"/>
  <c r="U25"/>
  <c r="V21" s="1"/>
  <c r="U18"/>
  <c r="U10"/>
  <c r="U24"/>
  <c r="R9"/>
  <c r="U9" s="1"/>
  <c r="U12"/>
  <c r="S19" l="1"/>
  <c r="S21"/>
  <c r="V17"/>
  <c r="V24"/>
  <c r="S24"/>
  <c r="V15"/>
  <c r="V13"/>
  <c r="V20"/>
  <c r="V10"/>
  <c r="S25"/>
  <c r="V22"/>
  <c r="S12"/>
  <c r="V23"/>
  <c r="V14"/>
  <c r="V16"/>
  <c r="V12"/>
  <c r="V18"/>
  <c r="S18"/>
  <c r="S22"/>
  <c r="S11"/>
  <c r="V19"/>
  <c r="S14"/>
  <c r="S17"/>
  <c r="S20"/>
  <c r="S13"/>
  <c r="S23"/>
  <c r="S16"/>
  <c r="S10"/>
  <c r="S15"/>
  <c r="Z12" l="1"/>
  <c r="AB12" s="1"/>
  <c r="Z22"/>
  <c r="AB22" s="1"/>
  <c r="Z20"/>
  <c r="Z16"/>
  <c r="AB16" s="1"/>
  <c r="Z23"/>
  <c r="AB23" s="1"/>
  <c r="Z14"/>
  <c r="AB14" s="1"/>
  <c r="Z18"/>
  <c r="AB18" s="1"/>
  <c r="Z21"/>
  <c r="AB21" s="1"/>
  <c r="Z17"/>
  <c r="AB17" s="1"/>
  <c r="Z15"/>
  <c r="AB15" s="1"/>
  <c r="Z13"/>
  <c r="AB13" s="1"/>
  <c r="Z24"/>
  <c r="AB24" s="1"/>
  <c r="Z19"/>
  <c r="AB19" s="1"/>
  <c r="Z10"/>
  <c r="AB10" s="1"/>
  <c r="S9"/>
  <c r="AB20" l="1"/>
  <c r="AA9"/>
  <c r="Y9"/>
  <c r="Z11"/>
  <c r="AB11" s="1"/>
  <c r="Z9" l="1"/>
  <c r="AB9"/>
</calcChain>
</file>

<file path=xl/sharedStrings.xml><?xml version="1.0" encoding="utf-8"?>
<sst xmlns="http://schemas.openxmlformats.org/spreadsheetml/2006/main" count="84" uniqueCount="54">
  <si>
    <t>창구소포</t>
    <phoneticPr fontId="2" type="noConversion"/>
  </si>
  <si>
    <t>방문소포</t>
    <phoneticPr fontId="2" type="noConversion"/>
  </si>
  <si>
    <t>전체실적
(A+B+C+D+E+F)</t>
    <phoneticPr fontId="2" type="noConversion"/>
  </si>
  <si>
    <t>목표관리</t>
    <phoneticPr fontId="2" type="noConversion"/>
  </si>
  <si>
    <t>예산배정(안)</t>
    <phoneticPr fontId="2" type="noConversion"/>
  </si>
  <si>
    <t>창구등기소포(A)</t>
    <phoneticPr fontId="2" type="noConversion"/>
  </si>
  <si>
    <t>쇼핑
세입
가감
(B)</t>
    <phoneticPr fontId="2" type="noConversion"/>
  </si>
  <si>
    <t>개별방문(C )</t>
    <phoneticPr fontId="2" type="noConversion"/>
  </si>
  <si>
    <t>경평반영
계약택배(D)</t>
    <phoneticPr fontId="2" type="noConversion"/>
  </si>
  <si>
    <t>면단위 소재 계약택배</t>
    <phoneticPr fontId="2" type="noConversion"/>
  </si>
  <si>
    <t>계약택배(전관서)</t>
    <phoneticPr fontId="2" type="noConversion"/>
  </si>
  <si>
    <t>10kg이하</t>
    <phoneticPr fontId="2" type="noConversion"/>
  </si>
  <si>
    <t>10~20kg(E) : 제외</t>
    <phoneticPr fontId="2" type="noConversion"/>
  </si>
  <si>
    <t>20kg초과(F) : 제외</t>
    <phoneticPr fontId="2" type="noConversion"/>
  </si>
  <si>
    <t>목표</t>
    <phoneticPr fontId="2" type="noConversion"/>
  </si>
  <si>
    <t>달성률</t>
    <phoneticPr fontId="2" type="noConversion"/>
  </si>
  <si>
    <t>순위</t>
    <phoneticPr fontId="2" type="noConversion"/>
  </si>
  <si>
    <t>일반수용비</t>
    <phoneticPr fontId="2" type="noConversion"/>
  </si>
  <si>
    <t>계</t>
    <phoneticPr fontId="2" type="noConversion"/>
  </si>
  <si>
    <t>건수</t>
    <phoneticPr fontId="2" type="noConversion"/>
  </si>
  <si>
    <t>금액</t>
    <phoneticPr fontId="2" type="noConversion"/>
  </si>
  <si>
    <t>소계</t>
    <phoneticPr fontId="2" type="noConversion"/>
  </si>
  <si>
    <t>경평반영 실적
(면지역, 고중량제외
A+B+C+D)</t>
    <phoneticPr fontId="2" type="noConversion"/>
  </si>
  <si>
    <t>실적
점유비
(%)</t>
    <phoneticPr fontId="2" type="noConversion"/>
  </si>
  <si>
    <t>건수</t>
    <phoneticPr fontId="2" type="noConversion"/>
  </si>
  <si>
    <t>금액</t>
    <phoneticPr fontId="2" type="noConversion"/>
  </si>
  <si>
    <t>실적단위 : 천건, 백만원</t>
    <phoneticPr fontId="2" type="noConversion"/>
  </si>
  <si>
    <t>예산배정단위 : 천원</t>
    <phoneticPr fontId="2" type="noConversion"/>
  </si>
  <si>
    <t>총괄국</t>
    <phoneticPr fontId="2" type="noConversion"/>
  </si>
  <si>
    <t>계</t>
    <phoneticPr fontId="2" type="noConversion"/>
  </si>
  <si>
    <t>전주</t>
    <phoneticPr fontId="2" type="noConversion"/>
  </si>
  <si>
    <t>동전주</t>
    <phoneticPr fontId="2" type="noConversion"/>
  </si>
  <si>
    <t>군산</t>
    <phoneticPr fontId="2" type="noConversion"/>
  </si>
  <si>
    <t>익산</t>
    <phoneticPr fontId="2" type="noConversion"/>
  </si>
  <si>
    <t>정읍</t>
    <phoneticPr fontId="2" type="noConversion"/>
  </si>
  <si>
    <t>완주</t>
    <phoneticPr fontId="2" type="noConversion"/>
  </si>
  <si>
    <t>남원</t>
    <phoneticPr fontId="2" type="noConversion"/>
  </si>
  <si>
    <t>김제</t>
    <phoneticPr fontId="2" type="noConversion"/>
  </si>
  <si>
    <t>부안</t>
    <phoneticPr fontId="2" type="noConversion"/>
  </si>
  <si>
    <t>무주</t>
    <phoneticPr fontId="2" type="noConversion"/>
  </si>
  <si>
    <t>임실</t>
    <phoneticPr fontId="2" type="noConversion"/>
  </si>
  <si>
    <t>진안</t>
    <phoneticPr fontId="2" type="noConversion"/>
  </si>
  <si>
    <t>순창</t>
    <phoneticPr fontId="2" type="noConversion"/>
  </si>
  <si>
    <t>고창</t>
    <phoneticPr fontId="2" type="noConversion"/>
  </si>
  <si>
    <t>장수</t>
    <phoneticPr fontId="2" type="noConversion"/>
  </si>
  <si>
    <t>집중국</t>
    <phoneticPr fontId="2" type="noConversion"/>
  </si>
  <si>
    <r>
      <t xml:space="preserve">국내여비
</t>
    </r>
    <r>
      <rPr>
        <sz val="11"/>
        <rFont val="맑은 고딕"/>
        <family val="3"/>
        <charset val="129"/>
        <scheme val="minor"/>
      </rPr>
      <t>(관서규모반영)</t>
    </r>
    <phoneticPr fontId="2" type="noConversion"/>
  </si>
  <si>
    <t>소속관서수
(취급국제외)</t>
    <phoneticPr fontId="2" type="noConversion"/>
  </si>
  <si>
    <t>목표점유비</t>
    <phoneticPr fontId="2" type="noConversion"/>
  </si>
  <si>
    <t>'15. 10월말현재</t>
    <phoneticPr fontId="2" type="noConversion"/>
  </si>
  <si>
    <t>15.10월말 
소포실적점유비
 반영</t>
    <phoneticPr fontId="2" type="noConversion"/>
  </si>
  <si>
    <t>기본배정
(소속관서수
반영)</t>
    <phoneticPr fontId="2" type="noConversion"/>
  </si>
  <si>
    <t>기본배정
(총괄국규모
반영)</t>
    <phoneticPr fontId="2" type="noConversion"/>
  </si>
  <si>
    <t>2015년 4차 소포사업 활성화 예산 배정(안)</t>
    <phoneticPr fontId="2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</si>
</sst>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 "/>
    <numFmt numFmtId="177" formatCode="#,##0.0_ "/>
    <numFmt numFmtId="178" formatCode="#,##0.00_ "/>
    <numFmt numFmtId="179" formatCode="0.0_ "/>
    <numFmt numFmtId="180" formatCode="#,##0_);[Red]\(#,##0\)"/>
    <numFmt numFmtId="181" formatCode="#,##0.0_);[Red]\(#,##0.0\)"/>
  </numFmts>
  <fonts count="28">
    <font>
      <sz val="10"/>
      <color rgb="FF000000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14"/>
      <color indexed="8"/>
      <name val="Arial"/>
      <family val="2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u/>
      <sz val="32"/>
      <color indexed="8"/>
      <name val="HY헤드라인M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0000FF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0000FF"/>
      </right>
      <top style="hair">
        <color indexed="64"/>
      </top>
      <bottom/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 style="thick">
        <color rgb="FF7030A0"/>
      </left>
      <right style="thin">
        <color indexed="64"/>
      </right>
      <top style="thick">
        <color rgb="FF7030A0"/>
      </top>
      <bottom style="thin">
        <color indexed="64"/>
      </bottom>
      <diagonal/>
    </border>
    <border>
      <left style="thin">
        <color indexed="64"/>
      </left>
      <right/>
      <top style="thick">
        <color rgb="FF7030A0"/>
      </top>
      <bottom style="thin">
        <color indexed="64"/>
      </bottom>
      <diagonal/>
    </border>
    <border>
      <left style="thin">
        <color theme="1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rgb="FF7030A0"/>
      </right>
      <top/>
      <bottom/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/>
      </left>
      <right style="thick">
        <color rgb="FF7030A0"/>
      </right>
      <top/>
      <bottom style="double">
        <color indexed="64"/>
      </bottom>
      <diagonal/>
    </border>
    <border>
      <left style="thick">
        <color rgb="FF7030A0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ck">
        <color rgb="FF7030A0"/>
      </right>
      <top style="thin">
        <color indexed="64"/>
      </top>
      <bottom style="hair">
        <color indexed="64"/>
      </bottom>
      <diagonal/>
    </border>
    <border>
      <left style="thick">
        <color rgb="FF7030A0"/>
      </left>
      <right style="thin">
        <color indexed="64"/>
      </right>
      <top/>
      <bottom style="hair">
        <color indexed="64"/>
      </bottom>
      <diagonal/>
    </border>
    <border>
      <left style="thin">
        <color theme="1"/>
      </left>
      <right style="thick">
        <color rgb="FF7030A0"/>
      </right>
      <top/>
      <bottom style="hair">
        <color indexed="64"/>
      </bottom>
      <diagonal/>
    </border>
    <border>
      <left style="thick">
        <color rgb="FF7030A0"/>
      </left>
      <right style="thin">
        <color indexed="64"/>
      </right>
      <top style="hair">
        <color indexed="64"/>
      </top>
      <bottom/>
      <diagonal/>
    </border>
    <border>
      <left style="thin">
        <color theme="1"/>
      </left>
      <right style="thick">
        <color rgb="FF7030A0"/>
      </right>
      <top style="hair">
        <color indexed="64"/>
      </top>
      <bottom/>
      <diagonal/>
    </border>
    <border>
      <left style="thick">
        <color rgb="FF7030A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ck">
        <color rgb="FF7030A0"/>
      </right>
      <top style="hair">
        <color indexed="64"/>
      </top>
      <bottom style="hair">
        <color indexed="64"/>
      </bottom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/>
      <top style="thin">
        <color indexed="64"/>
      </top>
      <bottom style="thick">
        <color rgb="FF7030A0"/>
      </bottom>
      <diagonal/>
    </border>
    <border>
      <left style="thin">
        <color theme="1"/>
      </left>
      <right style="thick">
        <color rgb="FF7030A0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/>
      <top/>
      <bottom style="thin">
        <color indexed="64"/>
      </bottom>
      <diagonal/>
    </border>
    <border>
      <left style="thick">
        <color rgb="FF0000FF"/>
      </left>
      <right/>
      <top style="thin">
        <color indexed="64"/>
      </top>
      <bottom style="hair">
        <color indexed="64"/>
      </bottom>
      <diagonal/>
    </border>
    <border>
      <left style="thick">
        <color rgb="FF0000FF"/>
      </left>
      <right/>
      <top style="hair">
        <color indexed="64"/>
      </top>
      <bottom style="hair">
        <color indexed="64"/>
      </bottom>
      <diagonal/>
    </border>
    <border>
      <left style="thick">
        <color rgb="FF0000FF"/>
      </left>
      <right/>
      <top style="hair">
        <color indexed="64"/>
      </top>
      <bottom/>
      <diagonal/>
    </border>
    <border>
      <left style="thick">
        <color rgb="FF0000FF"/>
      </left>
      <right/>
      <top style="thin">
        <color indexed="64"/>
      </top>
      <bottom style="thick">
        <color rgb="FF0000FF"/>
      </bottom>
      <diagonal/>
    </border>
    <border>
      <left style="dotted">
        <color theme="1"/>
      </left>
      <right style="thin">
        <color indexed="64"/>
      </right>
      <top style="dotted">
        <color theme="1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/>
      <right style="thin">
        <color indexed="64"/>
      </right>
      <top style="thick">
        <color rgb="FF0000FF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dotted">
        <color theme="1"/>
      </top>
      <bottom style="double">
        <color indexed="64"/>
      </bottom>
      <diagonal/>
    </border>
    <border>
      <left style="hair">
        <color theme="1"/>
      </left>
      <right/>
      <top style="dotted">
        <color theme="1"/>
      </top>
      <bottom style="double">
        <color indexed="64"/>
      </bottom>
      <diagonal/>
    </border>
    <border>
      <left style="hair">
        <color theme="1"/>
      </left>
      <right/>
      <top/>
      <bottom style="thin">
        <color indexed="64"/>
      </bottom>
      <diagonal/>
    </border>
    <border>
      <left style="hair">
        <color theme="1"/>
      </left>
      <right/>
      <top style="thin">
        <color indexed="64"/>
      </top>
      <bottom style="hair">
        <color indexed="64"/>
      </bottom>
      <diagonal/>
    </border>
    <border>
      <left style="hair">
        <color theme="1"/>
      </left>
      <right/>
      <top style="hair">
        <color indexed="64"/>
      </top>
      <bottom style="hair">
        <color indexed="64"/>
      </bottom>
      <diagonal/>
    </border>
    <border>
      <left style="hair">
        <color theme="1"/>
      </left>
      <right/>
      <top style="hair">
        <color indexed="64"/>
      </top>
      <bottom/>
      <diagonal/>
    </border>
    <border>
      <left style="hair">
        <color theme="1"/>
      </left>
      <right/>
      <top style="thin">
        <color indexed="64"/>
      </top>
      <bottom style="thick">
        <color rgb="FF0000FF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0" fontId="3" fillId="0" borderId="0" xfId="0" quotePrefix="1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8" fontId="6" fillId="0" borderId="0" xfId="0" applyNumberFormat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176" fontId="9" fillId="4" borderId="13" xfId="2" applyNumberFormat="1" applyFont="1" applyFill="1" applyBorder="1" applyAlignment="1">
      <alignment horizontal="right" vertical="center"/>
    </xf>
    <xf numFmtId="176" fontId="9" fillId="4" borderId="13" xfId="0" applyNumberFormat="1" applyFont="1" applyFill="1" applyBorder="1" applyAlignment="1">
      <alignment horizontal="right" vertical="center"/>
    </xf>
    <xf numFmtId="181" fontId="9" fillId="4" borderId="13" xfId="2" applyNumberFormat="1" applyFont="1" applyFill="1" applyBorder="1" applyAlignment="1">
      <alignment horizontal="right" vertical="center"/>
    </xf>
    <xf numFmtId="181" fontId="9" fillId="4" borderId="13" xfId="0" applyNumberFormat="1" applyFont="1" applyFill="1" applyBorder="1" applyAlignment="1">
      <alignment horizontal="right" vertical="center"/>
    </xf>
    <xf numFmtId="176" fontId="9" fillId="4" borderId="14" xfId="0" applyNumberFormat="1" applyFont="1" applyFill="1" applyBorder="1" applyAlignment="1">
      <alignment horizontal="right" vertical="center"/>
    </xf>
    <xf numFmtId="176" fontId="9" fillId="4" borderId="23" xfId="0" applyNumberFormat="1" applyFont="1" applyFill="1" applyBorder="1" applyAlignment="1">
      <alignment horizontal="right" vertical="center"/>
    </xf>
    <xf numFmtId="10" fontId="9" fillId="4" borderId="15" xfId="1" applyNumberFormat="1" applyFont="1" applyFill="1" applyBorder="1" applyAlignment="1">
      <alignment horizontal="right" vertical="center"/>
    </xf>
    <xf numFmtId="176" fontId="9" fillId="4" borderId="38" xfId="0" applyNumberFormat="1" applyFont="1" applyFill="1" applyBorder="1" applyAlignment="1">
      <alignment horizontal="right" vertical="center"/>
    </xf>
    <xf numFmtId="181" fontId="10" fillId="0" borderId="4" xfId="0" applyNumberFormat="1" applyFont="1" applyBorder="1">
      <alignment vertical="center"/>
    </xf>
    <xf numFmtId="181" fontId="10" fillId="0" borderId="4" xfId="0" applyNumberFormat="1" applyFont="1" applyBorder="1" applyAlignment="1">
      <alignment horizontal="right" vertical="center"/>
    </xf>
    <xf numFmtId="177" fontId="10" fillId="0" borderId="4" xfId="0" applyNumberFormat="1" applyFont="1" applyBorder="1">
      <alignment vertical="center"/>
    </xf>
    <xf numFmtId="177" fontId="10" fillId="0" borderId="16" xfId="0" applyNumberFormat="1" applyFont="1" applyBorder="1">
      <alignment vertical="center"/>
    </xf>
    <xf numFmtId="10" fontId="10" fillId="0" borderId="4" xfId="1" applyNumberFormat="1" applyFont="1" applyBorder="1">
      <alignment vertical="center"/>
    </xf>
    <xf numFmtId="176" fontId="10" fillId="0" borderId="16" xfId="0" applyNumberFormat="1" applyFont="1" applyBorder="1" applyAlignment="1">
      <alignment horizontal="center" vertical="center"/>
    </xf>
    <xf numFmtId="181" fontId="10" fillId="0" borderId="5" xfId="0" applyNumberFormat="1" applyFont="1" applyBorder="1">
      <alignment vertical="center"/>
    </xf>
    <xf numFmtId="181" fontId="10" fillId="0" borderId="6" xfId="0" applyNumberFormat="1" applyFont="1" applyBorder="1">
      <alignment vertical="center"/>
    </xf>
    <xf numFmtId="177" fontId="10" fillId="0" borderId="5" xfId="0" applyNumberFormat="1" applyFont="1" applyBorder="1">
      <alignment vertical="center"/>
    </xf>
    <xf numFmtId="177" fontId="10" fillId="0" borderId="18" xfId="0" applyNumberFormat="1" applyFont="1" applyBorder="1">
      <alignment vertical="center"/>
    </xf>
    <xf numFmtId="10" fontId="10" fillId="0" borderId="6" xfId="1" applyNumberFormat="1" applyFont="1" applyBorder="1">
      <alignment vertical="center"/>
    </xf>
    <xf numFmtId="176" fontId="10" fillId="0" borderId="19" xfId="0" applyNumberFormat="1" applyFont="1" applyBorder="1" applyAlignment="1">
      <alignment horizontal="center" vertical="center"/>
    </xf>
    <xf numFmtId="181" fontId="10" fillId="0" borderId="7" xfId="0" applyNumberFormat="1" applyFont="1" applyBorder="1">
      <alignment vertical="center"/>
    </xf>
    <xf numFmtId="177" fontId="10" fillId="0" borderId="7" xfId="0" applyNumberFormat="1" applyFont="1" applyBorder="1">
      <alignment vertical="center"/>
    </xf>
    <xf numFmtId="177" fontId="10" fillId="0" borderId="20" xfId="0" applyNumberFormat="1" applyFont="1" applyBorder="1">
      <alignment vertical="center"/>
    </xf>
    <xf numFmtId="10" fontId="10" fillId="0" borderId="7" xfId="1" applyNumberFormat="1" applyFont="1" applyBorder="1">
      <alignment vertical="center"/>
    </xf>
    <xf numFmtId="176" fontId="10" fillId="0" borderId="20" xfId="0" applyNumberFormat="1" applyFont="1" applyBorder="1" applyAlignment="1">
      <alignment horizontal="center" vertical="center"/>
    </xf>
    <xf numFmtId="177" fontId="10" fillId="0" borderId="6" xfId="0" applyNumberFormat="1" applyFont="1" applyBorder="1">
      <alignment vertical="center"/>
    </xf>
    <xf numFmtId="177" fontId="10" fillId="0" borderId="19" xfId="0" applyNumberFormat="1" applyFont="1" applyBorder="1">
      <alignment vertical="center"/>
    </xf>
    <xf numFmtId="181" fontId="10" fillId="0" borderId="2" xfId="0" applyNumberFormat="1" applyFont="1" applyBorder="1">
      <alignment vertical="center"/>
    </xf>
    <xf numFmtId="179" fontId="10" fillId="0" borderId="2" xfId="0" applyNumberFormat="1" applyFont="1" applyBorder="1">
      <alignment vertical="center"/>
    </xf>
    <xf numFmtId="179" fontId="10" fillId="0" borderId="8" xfId="0" applyNumberFormat="1" applyFont="1" applyBorder="1">
      <alignment vertical="center"/>
    </xf>
    <xf numFmtId="10" fontId="10" fillId="0" borderId="2" xfId="1" applyNumberFormat="1" applyFont="1" applyBorder="1">
      <alignment vertical="center"/>
    </xf>
    <xf numFmtId="176" fontId="10" fillId="0" borderId="8" xfId="0" applyNumberFormat="1" applyFont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177" fontId="14" fillId="0" borderId="16" xfId="0" applyNumberFormat="1" applyFont="1" applyBorder="1">
      <alignment vertical="center"/>
    </xf>
    <xf numFmtId="177" fontId="14" fillId="0" borderId="18" xfId="0" applyNumberFormat="1" applyFont="1" applyBorder="1">
      <alignment vertical="center"/>
    </xf>
    <xf numFmtId="177" fontId="14" fillId="0" borderId="20" xfId="0" applyNumberFormat="1" applyFont="1" applyBorder="1">
      <alignment vertical="center"/>
    </xf>
    <xf numFmtId="177" fontId="14" fillId="0" borderId="19" xfId="0" applyNumberFormat="1" applyFont="1" applyBorder="1">
      <alignment vertical="center"/>
    </xf>
    <xf numFmtId="176" fontId="15" fillId="4" borderId="36" xfId="0" applyNumberFormat="1" applyFont="1" applyFill="1" applyBorder="1" applyAlignment="1">
      <alignment horizontal="right" vertical="center"/>
    </xf>
    <xf numFmtId="180" fontId="10" fillId="0" borderId="24" xfId="0" applyNumberFormat="1" applyFont="1" applyBorder="1">
      <alignment vertical="center"/>
    </xf>
    <xf numFmtId="180" fontId="10" fillId="0" borderId="25" xfId="0" applyNumberFormat="1" applyFont="1" applyBorder="1">
      <alignment vertical="center"/>
    </xf>
    <xf numFmtId="180" fontId="10" fillId="0" borderId="40" xfId="0" applyNumberFormat="1" applyFont="1" applyBorder="1">
      <alignment vertical="center"/>
    </xf>
    <xf numFmtId="180" fontId="10" fillId="0" borderId="10" xfId="0" applyNumberFormat="1" applyFont="1" applyBorder="1">
      <alignment vertical="center"/>
    </xf>
    <xf numFmtId="0" fontId="9" fillId="2" borderId="49" xfId="0" applyFont="1" applyFill="1" applyBorder="1" applyAlignment="1">
      <alignment horizontal="center" vertical="center"/>
    </xf>
    <xf numFmtId="176" fontId="15" fillId="4" borderId="51" xfId="0" applyNumberFormat="1" applyFont="1" applyFill="1" applyBorder="1" applyAlignment="1">
      <alignment horizontal="right" vertical="center"/>
    </xf>
    <xf numFmtId="178" fontId="15" fillId="4" borderId="48" xfId="0" applyNumberFormat="1" applyFont="1" applyFill="1" applyBorder="1" applyAlignment="1">
      <alignment horizontal="right" vertical="center"/>
    </xf>
    <xf numFmtId="177" fontId="14" fillId="0" borderId="52" xfId="0" applyNumberFormat="1" applyFont="1" applyBorder="1">
      <alignment vertical="center"/>
    </xf>
    <xf numFmtId="178" fontId="14" fillId="0" borderId="53" xfId="0" applyNumberFormat="1" applyFont="1" applyBorder="1">
      <alignment vertical="center"/>
    </xf>
    <xf numFmtId="177" fontId="14" fillId="0" borderId="54" xfId="0" applyNumberFormat="1" applyFont="1" applyBorder="1">
      <alignment vertical="center"/>
    </xf>
    <xf numFmtId="178" fontId="14" fillId="0" borderId="55" xfId="0" applyNumberFormat="1" applyFont="1" applyBorder="1">
      <alignment vertical="center"/>
    </xf>
    <xf numFmtId="177" fontId="14" fillId="0" borderId="56" xfId="0" applyNumberFormat="1" applyFont="1" applyBorder="1">
      <alignment vertical="center"/>
    </xf>
    <xf numFmtId="178" fontId="14" fillId="0" borderId="57" xfId="0" applyNumberFormat="1" applyFont="1" applyBorder="1">
      <alignment vertical="center"/>
    </xf>
    <xf numFmtId="177" fontId="14" fillId="0" borderId="58" xfId="0" applyNumberFormat="1" applyFont="1" applyBorder="1">
      <alignment vertical="center"/>
    </xf>
    <xf numFmtId="178" fontId="14" fillId="0" borderId="59" xfId="0" applyNumberFormat="1" applyFont="1" applyBorder="1">
      <alignment vertical="center"/>
    </xf>
    <xf numFmtId="179" fontId="14" fillId="0" borderId="60" xfId="0" applyNumberFormat="1" applyFont="1" applyBorder="1">
      <alignment vertical="center"/>
    </xf>
    <xf numFmtId="179" fontId="14" fillId="0" borderId="61" xfId="0" applyNumberFormat="1" applyFont="1" applyBorder="1">
      <alignment vertical="center"/>
    </xf>
    <xf numFmtId="178" fontId="14" fillId="0" borderId="62" xfId="0" applyNumberFormat="1" applyFont="1" applyBorder="1">
      <alignment vertical="center"/>
    </xf>
    <xf numFmtId="0" fontId="11" fillId="4" borderId="12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80" fontId="17" fillId="0" borderId="31" xfId="0" applyNumberFormat="1" applyFont="1" applyBorder="1" applyAlignment="1">
      <alignment horizontal="right" vertical="center"/>
    </xf>
    <xf numFmtId="180" fontId="17" fillId="0" borderId="32" xfId="0" applyNumberFormat="1" applyFont="1" applyBorder="1" applyAlignment="1">
      <alignment horizontal="right" vertical="center"/>
    </xf>
    <xf numFmtId="180" fontId="17" fillId="0" borderId="33" xfId="0" applyNumberFormat="1" applyFont="1" applyBorder="1" applyAlignment="1">
      <alignment horizontal="right" vertical="center"/>
    </xf>
    <xf numFmtId="180" fontId="0" fillId="0" borderId="0" xfId="0" applyNumberFormat="1">
      <alignment vertical="center"/>
    </xf>
    <xf numFmtId="0" fontId="11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8" fillId="10" borderId="0" xfId="0" applyFont="1" applyFill="1" applyAlignment="1">
      <alignment horizontal="center" vertical="center" wrapText="1"/>
    </xf>
    <xf numFmtId="0" fontId="18" fillId="10" borderId="0" xfId="0" applyFont="1" applyFill="1" applyAlignment="1">
      <alignment horizontal="center" vertical="center"/>
    </xf>
    <xf numFmtId="180" fontId="17" fillId="4" borderId="3" xfId="0" applyNumberFormat="1" applyFont="1" applyFill="1" applyBorder="1" applyAlignment="1">
      <alignment horizontal="right" vertical="center"/>
    </xf>
    <xf numFmtId="180" fontId="17" fillId="4" borderId="3" xfId="2" applyNumberFormat="1" applyFont="1" applyFill="1" applyBorder="1" applyAlignment="1">
      <alignment horizontal="right" vertical="center"/>
    </xf>
    <xf numFmtId="180" fontId="17" fillId="4" borderId="34" xfId="0" applyNumberFormat="1" applyFont="1" applyFill="1" applyBorder="1" applyAlignment="1">
      <alignment horizontal="right" vertical="center"/>
    </xf>
    <xf numFmtId="180" fontId="22" fillId="9" borderId="41" xfId="0" applyNumberFormat="1" applyFont="1" applyFill="1" applyBorder="1" applyAlignment="1">
      <alignment horizontal="right" vertical="center"/>
    </xf>
    <xf numFmtId="180" fontId="22" fillId="9" borderId="42" xfId="0" applyNumberFormat="1" applyFont="1" applyFill="1" applyBorder="1" applyAlignment="1">
      <alignment horizontal="right" vertical="center"/>
    </xf>
    <xf numFmtId="180" fontId="17" fillId="0" borderId="4" xfId="0" applyNumberFormat="1" applyFont="1" applyBorder="1" applyAlignment="1">
      <alignment horizontal="right" vertical="center"/>
    </xf>
    <xf numFmtId="180" fontId="23" fillId="0" borderId="4" xfId="2" applyNumberFormat="1" applyFont="1" applyBorder="1" applyAlignment="1">
      <alignment horizontal="right" vertical="center"/>
    </xf>
    <xf numFmtId="180" fontId="17" fillId="0" borderId="6" xfId="0" applyNumberFormat="1" applyFont="1" applyBorder="1" applyAlignment="1">
      <alignment horizontal="right" vertical="center"/>
    </xf>
    <xf numFmtId="180" fontId="23" fillId="0" borderId="6" xfId="0" applyNumberFormat="1" applyFont="1" applyBorder="1" applyAlignment="1">
      <alignment horizontal="right" vertical="center"/>
    </xf>
    <xf numFmtId="180" fontId="17" fillId="0" borderId="7" xfId="0" applyNumberFormat="1" applyFont="1" applyBorder="1" applyAlignment="1">
      <alignment horizontal="right" vertical="center"/>
    </xf>
    <xf numFmtId="180" fontId="23" fillId="0" borderId="7" xfId="0" applyNumberFormat="1" applyFont="1" applyBorder="1" applyAlignment="1">
      <alignment horizontal="right" vertical="center"/>
    </xf>
    <xf numFmtId="180" fontId="23" fillId="0" borderId="4" xfId="0" applyNumberFormat="1" applyFont="1" applyBorder="1" applyAlignment="1">
      <alignment horizontal="right" vertical="center"/>
    </xf>
    <xf numFmtId="0" fontId="7" fillId="7" borderId="70" xfId="0" quotePrefix="1" applyFont="1" applyFill="1" applyBorder="1" applyAlignment="1">
      <alignment horizontal="center" vertical="center" wrapText="1"/>
    </xf>
    <xf numFmtId="180" fontId="24" fillId="4" borderId="65" xfId="1" applyNumberFormat="1" applyFont="1" applyFill="1" applyBorder="1" applyAlignment="1">
      <alignment horizontal="right" vertical="center"/>
    </xf>
    <xf numFmtId="180" fontId="24" fillId="4" borderId="71" xfId="1" applyNumberFormat="1" applyFont="1" applyFill="1" applyBorder="1" applyAlignment="1">
      <alignment horizontal="right" vertical="center"/>
    </xf>
    <xf numFmtId="180" fontId="25" fillId="0" borderId="66" xfId="0" applyNumberFormat="1" applyFont="1" applyBorder="1" applyAlignment="1">
      <alignment horizontal="right" vertical="center"/>
    </xf>
    <xf numFmtId="180" fontId="25" fillId="0" borderId="72" xfId="2" applyNumberFormat="1" applyFont="1" applyBorder="1" applyAlignment="1">
      <alignment horizontal="right" vertical="center"/>
    </xf>
    <xf numFmtId="180" fontId="25" fillId="0" borderId="67" xfId="0" applyNumberFormat="1" applyFont="1" applyBorder="1" applyAlignment="1">
      <alignment horizontal="right" vertical="center"/>
    </xf>
    <xf numFmtId="180" fontId="25" fillId="0" borderId="73" xfId="2" applyNumberFormat="1" applyFont="1" applyBorder="1" applyAlignment="1">
      <alignment horizontal="right" vertical="center"/>
    </xf>
    <xf numFmtId="180" fontId="25" fillId="0" borderId="68" xfId="0" applyNumberFormat="1" applyFont="1" applyBorder="1" applyAlignment="1">
      <alignment horizontal="right" vertical="center"/>
    </xf>
    <xf numFmtId="180" fontId="25" fillId="0" borderId="74" xfId="2" applyNumberFormat="1" applyFont="1" applyBorder="1" applyAlignment="1">
      <alignment horizontal="right" vertical="center"/>
    </xf>
    <xf numFmtId="180" fontId="26" fillId="9" borderId="69" xfId="0" applyNumberFormat="1" applyFont="1" applyFill="1" applyBorder="1" applyAlignment="1">
      <alignment horizontal="right" vertical="center"/>
    </xf>
    <xf numFmtId="180" fontId="26" fillId="9" borderId="75" xfId="0" applyNumberFormat="1" applyFont="1" applyFill="1" applyBorder="1" applyAlignment="1">
      <alignment horizontal="right" vertical="center"/>
    </xf>
    <xf numFmtId="0" fontId="7" fillId="7" borderId="78" xfId="0" applyFont="1" applyFill="1" applyBorder="1" applyAlignment="1">
      <alignment horizontal="center" vertical="center" wrapText="1"/>
    </xf>
    <xf numFmtId="0" fontId="7" fillId="7" borderId="79" xfId="0" applyFont="1" applyFill="1" applyBorder="1" applyAlignment="1">
      <alignment horizontal="center" vertical="center" wrapText="1"/>
    </xf>
    <xf numFmtId="180" fontId="24" fillId="4" borderId="80" xfId="1" applyNumberFormat="1" applyFont="1" applyFill="1" applyBorder="1" applyAlignment="1">
      <alignment horizontal="right" vertical="center"/>
    </xf>
    <xf numFmtId="180" fontId="25" fillId="0" borderId="81" xfId="0" applyNumberFormat="1" applyFont="1" applyBorder="1" applyAlignment="1">
      <alignment horizontal="right" vertical="center"/>
    </xf>
    <xf numFmtId="180" fontId="25" fillId="0" borderId="82" xfId="0" applyNumberFormat="1" applyFont="1" applyBorder="1" applyAlignment="1">
      <alignment horizontal="right" vertical="center"/>
    </xf>
    <xf numFmtId="180" fontId="25" fillId="0" borderId="83" xfId="0" applyNumberFormat="1" applyFont="1" applyBorder="1" applyAlignment="1">
      <alignment horizontal="right" vertical="center"/>
    </xf>
    <xf numFmtId="180" fontId="26" fillId="9" borderId="84" xfId="0" applyNumberFormat="1" applyFont="1" applyFill="1" applyBorder="1" applyAlignment="1">
      <alignment horizontal="right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10" fontId="11" fillId="8" borderId="26" xfId="1" applyNumberFormat="1" applyFont="1" applyFill="1" applyBorder="1" applyAlignment="1">
      <alignment horizontal="center" vertical="center"/>
    </xf>
    <xf numFmtId="10" fontId="11" fillId="8" borderId="76" xfId="1" applyNumberFormat="1" applyFont="1" applyFill="1" applyBorder="1" applyAlignment="1">
      <alignment horizontal="center" vertical="center"/>
    </xf>
    <xf numFmtId="10" fontId="11" fillId="8" borderId="39" xfId="1" applyNumberFormat="1" applyFont="1" applyFill="1" applyBorder="1" applyAlignment="1">
      <alignment horizontal="center" vertical="center"/>
    </xf>
    <xf numFmtId="10" fontId="11" fillId="8" borderId="27" xfId="1" applyNumberFormat="1" applyFont="1" applyFill="1" applyBorder="1" applyAlignment="1">
      <alignment horizontal="center" vertical="center"/>
    </xf>
    <xf numFmtId="10" fontId="11" fillId="8" borderId="28" xfId="1" applyNumberFormat="1" applyFont="1" applyFill="1" applyBorder="1" applyAlignment="1">
      <alignment horizontal="center" vertical="center"/>
    </xf>
    <xf numFmtId="10" fontId="11" fillId="8" borderId="10" xfId="1" applyNumberFormat="1" applyFont="1" applyFill="1" applyBorder="1" applyAlignment="1">
      <alignment horizontal="center" vertical="center"/>
    </xf>
    <xf numFmtId="10" fontId="11" fillId="8" borderId="2" xfId="1" applyNumberFormat="1" applyFont="1" applyFill="1" applyBorder="1" applyAlignment="1">
      <alignment horizontal="center" vertical="center"/>
    </xf>
    <xf numFmtId="10" fontId="11" fillId="8" borderId="29" xfId="1" applyNumberFormat="1" applyFont="1" applyFill="1" applyBorder="1" applyAlignment="1">
      <alignment horizontal="center" vertical="center"/>
    </xf>
    <xf numFmtId="0" fontId="11" fillId="6" borderId="64" xfId="0" applyFont="1" applyFill="1" applyBorder="1" applyAlignment="1">
      <alignment horizontal="center" vertical="center"/>
    </xf>
    <xf numFmtId="0" fontId="11" fillId="6" borderId="77" xfId="0" applyFont="1" applyFill="1" applyBorder="1" applyAlignment="1">
      <alignment horizontal="center" vertical="center"/>
    </xf>
    <xf numFmtId="0" fontId="11" fillId="6" borderId="63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8" borderId="29" xfId="0" applyFont="1" applyFill="1" applyBorder="1" applyAlignment="1">
      <alignment horizontal="center" vertical="center"/>
    </xf>
    <xf numFmtId="0" fontId="11" fillId="8" borderId="30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16" fillId="0" borderId="35" xfId="0" quotePrefix="1" applyFont="1" applyBorder="1" applyAlignment="1">
      <alignment horizontal="center" vertical="center"/>
    </xf>
    <xf numFmtId="0" fontId="8" fillId="0" borderId="43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FFCC"/>
      <color rgb="FFFF99FF"/>
      <color rgb="FF00FFFF"/>
      <color rgb="FF66FF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tabSelected="1" zoomScale="55" zoomScaleNormal="55" workbookViewId="0">
      <selection activeCell="P2" sqref="P2"/>
    </sheetView>
  </sheetViews>
  <sheetFormatPr defaultRowHeight="13.5"/>
  <cols>
    <col min="1" max="1" width="14.42578125" customWidth="1"/>
    <col min="2" max="4" width="10.140625" customWidth="1"/>
    <col min="5" max="6" width="8.28515625" customWidth="1"/>
    <col min="7" max="14" width="10.140625" customWidth="1"/>
    <col min="15" max="19" width="12" customWidth="1"/>
    <col min="20" max="21" width="10.85546875" hidden="1" customWidth="1"/>
    <col min="22" max="22" width="8.5703125" hidden="1" customWidth="1"/>
    <col min="23" max="23" width="18.28515625" style="4" bestFit="1" customWidth="1"/>
    <col min="24" max="24" width="18.28515625" style="4" customWidth="1"/>
    <col min="25" max="25" width="19.140625" style="4" bestFit="1" customWidth="1"/>
    <col min="26" max="26" width="15.85546875" style="4" customWidth="1"/>
    <col min="27" max="27" width="18.5703125" style="4" customWidth="1"/>
    <col min="28" max="28" width="17" style="4" customWidth="1"/>
    <col min="29" max="29" width="14.28515625" customWidth="1"/>
    <col min="30" max="30" width="4.5703125" customWidth="1"/>
    <col min="31" max="31" width="13.42578125" hidden="1" customWidth="1"/>
    <col min="32" max="32" width="11.7109375" hidden="1" customWidth="1"/>
  </cols>
  <sheetData>
    <row r="1" spans="1:33" s="3" customFormat="1" ht="81.75" customHeight="1">
      <c r="A1" s="162" t="s">
        <v>53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</row>
    <row r="2" spans="1:33" ht="2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33" ht="27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33" ht="30.75" customHeight="1" thickBot="1">
      <c r="A4" s="149" t="s">
        <v>49</v>
      </c>
      <c r="B4" s="14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52" t="s">
        <v>26</v>
      </c>
      <c r="R4" s="152"/>
      <c r="S4" s="152"/>
      <c r="T4" s="151"/>
      <c r="U4" s="151"/>
      <c r="V4" s="151"/>
      <c r="AA4" s="150" t="s">
        <v>27</v>
      </c>
      <c r="AB4" s="150"/>
    </row>
    <row r="5" spans="1:33" ht="31.5" customHeight="1" thickTop="1">
      <c r="A5" s="117" t="s">
        <v>28</v>
      </c>
      <c r="B5" s="153" t="s">
        <v>0</v>
      </c>
      <c r="C5" s="153"/>
      <c r="D5" s="153"/>
      <c r="E5" s="153" t="s">
        <v>1</v>
      </c>
      <c r="F5" s="153"/>
      <c r="G5" s="153"/>
      <c r="H5" s="153"/>
      <c r="I5" s="153"/>
      <c r="J5" s="153"/>
      <c r="K5" s="153"/>
      <c r="L5" s="153"/>
      <c r="M5" s="153"/>
      <c r="N5" s="153"/>
      <c r="O5" s="154" t="s">
        <v>2</v>
      </c>
      <c r="P5" s="155"/>
      <c r="Q5" s="156" t="s">
        <v>22</v>
      </c>
      <c r="R5" s="157"/>
      <c r="S5" s="146" t="s">
        <v>23</v>
      </c>
      <c r="T5" s="160" t="s">
        <v>3</v>
      </c>
      <c r="U5" s="153"/>
      <c r="V5" s="155"/>
      <c r="W5" s="125" t="s">
        <v>4</v>
      </c>
      <c r="X5" s="126"/>
      <c r="Y5" s="127"/>
      <c r="Z5" s="127"/>
      <c r="AA5" s="127"/>
      <c r="AB5" s="128"/>
      <c r="AC5" s="117" t="s">
        <v>28</v>
      </c>
    </row>
    <row r="6" spans="1:33" ht="31.5" customHeight="1">
      <c r="A6" s="117"/>
      <c r="B6" s="153" t="s">
        <v>5</v>
      </c>
      <c r="C6" s="153"/>
      <c r="D6" s="154" t="s">
        <v>6</v>
      </c>
      <c r="E6" s="153" t="s">
        <v>7</v>
      </c>
      <c r="F6" s="153"/>
      <c r="G6" s="154" t="s">
        <v>8</v>
      </c>
      <c r="H6" s="153"/>
      <c r="I6" s="141" t="s">
        <v>9</v>
      </c>
      <c r="J6" s="142"/>
      <c r="K6" s="142"/>
      <c r="L6" s="143"/>
      <c r="M6" s="141" t="s">
        <v>10</v>
      </c>
      <c r="N6" s="143"/>
      <c r="O6" s="153"/>
      <c r="P6" s="155"/>
      <c r="Q6" s="158"/>
      <c r="R6" s="159"/>
      <c r="S6" s="147"/>
      <c r="T6" s="160"/>
      <c r="U6" s="153"/>
      <c r="V6" s="155"/>
      <c r="W6" s="129"/>
      <c r="X6" s="130"/>
      <c r="Y6" s="131"/>
      <c r="Z6" s="131"/>
      <c r="AA6" s="131"/>
      <c r="AB6" s="132"/>
      <c r="AC6" s="117"/>
    </row>
    <row r="7" spans="1:33" ht="31.5" customHeight="1">
      <c r="A7" s="117"/>
      <c r="B7" s="153"/>
      <c r="C7" s="153"/>
      <c r="D7" s="154"/>
      <c r="E7" s="153"/>
      <c r="F7" s="153"/>
      <c r="G7" s="153"/>
      <c r="H7" s="153"/>
      <c r="I7" s="144" t="s">
        <v>11</v>
      </c>
      <c r="J7" s="144"/>
      <c r="K7" s="145" t="s">
        <v>12</v>
      </c>
      <c r="L7" s="145"/>
      <c r="M7" s="145" t="s">
        <v>13</v>
      </c>
      <c r="N7" s="145"/>
      <c r="O7" s="153"/>
      <c r="P7" s="155"/>
      <c r="Q7" s="158"/>
      <c r="R7" s="159"/>
      <c r="S7" s="147"/>
      <c r="T7" s="119" t="s">
        <v>14</v>
      </c>
      <c r="U7" s="121" t="s">
        <v>15</v>
      </c>
      <c r="V7" s="123" t="s">
        <v>16</v>
      </c>
      <c r="W7" s="133" t="s">
        <v>17</v>
      </c>
      <c r="X7" s="134"/>
      <c r="Y7" s="135"/>
      <c r="Z7" s="136"/>
      <c r="AA7" s="137" t="s">
        <v>46</v>
      </c>
      <c r="AB7" s="139" t="s">
        <v>18</v>
      </c>
      <c r="AC7" s="117"/>
    </row>
    <row r="8" spans="1:33" ht="61.5" customHeight="1" thickBot="1">
      <c r="A8" s="118"/>
      <c r="B8" s="6" t="s">
        <v>19</v>
      </c>
      <c r="C8" s="6" t="s">
        <v>20</v>
      </c>
      <c r="D8" s="161"/>
      <c r="E8" s="6" t="s">
        <v>19</v>
      </c>
      <c r="F8" s="6" t="s">
        <v>20</v>
      </c>
      <c r="G8" s="6" t="s">
        <v>19</v>
      </c>
      <c r="H8" s="6" t="s">
        <v>20</v>
      </c>
      <c r="I8" s="7" t="s">
        <v>19</v>
      </c>
      <c r="J8" s="7" t="s">
        <v>20</v>
      </c>
      <c r="K8" s="8" t="s">
        <v>19</v>
      </c>
      <c r="L8" s="8" t="s">
        <v>20</v>
      </c>
      <c r="M8" s="8" t="s">
        <v>19</v>
      </c>
      <c r="N8" s="8" t="s">
        <v>20</v>
      </c>
      <c r="O8" s="6" t="s">
        <v>19</v>
      </c>
      <c r="P8" s="9" t="s">
        <v>20</v>
      </c>
      <c r="Q8" s="52" t="s">
        <v>24</v>
      </c>
      <c r="R8" s="42" t="s">
        <v>25</v>
      </c>
      <c r="S8" s="148"/>
      <c r="T8" s="120"/>
      <c r="U8" s="122"/>
      <c r="V8" s="124"/>
      <c r="W8" s="110" t="s">
        <v>52</v>
      </c>
      <c r="X8" s="111" t="s">
        <v>51</v>
      </c>
      <c r="Y8" s="99" t="s">
        <v>50</v>
      </c>
      <c r="Z8" s="76" t="s">
        <v>21</v>
      </c>
      <c r="AA8" s="138"/>
      <c r="AB8" s="140"/>
      <c r="AC8" s="118"/>
    </row>
    <row r="9" spans="1:33" ht="33" customHeight="1" thickTop="1">
      <c r="A9" s="66" t="s">
        <v>29</v>
      </c>
      <c r="B9" s="10">
        <f t="shared" ref="B9:T9" si="0">SUM(B10:B25)</f>
        <v>1363.3689999999999</v>
      </c>
      <c r="C9" s="11">
        <f t="shared" si="0"/>
        <v>6749.9979999999996</v>
      </c>
      <c r="D9" s="11">
        <f t="shared" si="0"/>
        <v>145.10247600000002</v>
      </c>
      <c r="E9" s="11">
        <f t="shared" si="0"/>
        <v>47.588999999999999</v>
      </c>
      <c r="F9" s="11">
        <f t="shared" si="0"/>
        <v>333.798</v>
      </c>
      <c r="G9" s="11">
        <f t="shared" si="0"/>
        <v>3424.6210000000005</v>
      </c>
      <c r="H9" s="11">
        <f t="shared" si="0"/>
        <v>8093.6523999999999</v>
      </c>
      <c r="I9" s="11">
        <f t="shared" si="0"/>
        <v>260.02600000000001</v>
      </c>
      <c r="J9" s="11">
        <f t="shared" si="0"/>
        <v>758.74864000000002</v>
      </c>
      <c r="K9" s="11">
        <f t="shared" si="0"/>
        <v>12.726000000000001</v>
      </c>
      <c r="L9" s="11">
        <f t="shared" si="0"/>
        <v>68.679770000000005</v>
      </c>
      <c r="M9" s="12">
        <f t="shared" si="0"/>
        <v>3.9510000000000001</v>
      </c>
      <c r="N9" s="13">
        <f t="shared" si="0"/>
        <v>28.603829999999999</v>
      </c>
      <c r="O9" s="11">
        <f t="shared" si="0"/>
        <v>4852.2560000000003</v>
      </c>
      <c r="P9" s="14">
        <f t="shared" si="0"/>
        <v>15419.834476000002</v>
      </c>
      <c r="Q9" s="53">
        <f t="shared" si="0"/>
        <v>4835.5789999999988</v>
      </c>
      <c r="R9" s="47">
        <f t="shared" si="0"/>
        <v>15322.550875999999</v>
      </c>
      <c r="S9" s="54">
        <f t="shared" si="0"/>
        <v>100.00000000000001</v>
      </c>
      <c r="T9" s="15">
        <f t="shared" si="0"/>
        <v>20536</v>
      </c>
      <c r="U9" s="16">
        <f>+R9/T9</f>
        <v>0.74613122691858202</v>
      </c>
      <c r="V9" s="17"/>
      <c r="W9" s="100">
        <f t="shared" ref="W9:Y9" si="1">SUM(W10:W24)</f>
        <v>11000</v>
      </c>
      <c r="X9" s="112">
        <f t="shared" si="1"/>
        <v>20500</v>
      </c>
      <c r="Y9" s="101">
        <f t="shared" si="1"/>
        <v>41000</v>
      </c>
      <c r="Z9" s="87">
        <f>SUM(Z10:Z24)</f>
        <v>72500</v>
      </c>
      <c r="AA9" s="88">
        <f>SUM(AA10:AA24)</f>
        <v>7500</v>
      </c>
      <c r="AB9" s="89">
        <f>SUM(AB10:AB24)</f>
        <v>80000</v>
      </c>
      <c r="AC9" s="79" t="s">
        <v>29</v>
      </c>
      <c r="AE9" s="85" t="s">
        <v>47</v>
      </c>
      <c r="AF9" s="86" t="s">
        <v>48</v>
      </c>
    </row>
    <row r="10" spans="1:33" ht="33" customHeight="1">
      <c r="A10" s="67" t="s">
        <v>30</v>
      </c>
      <c r="B10" s="18">
        <v>239.291</v>
      </c>
      <c r="C10" s="18">
        <v>1152.5</v>
      </c>
      <c r="D10" s="19">
        <v>87.984297999999995</v>
      </c>
      <c r="E10" s="18">
        <v>9.5850000000000009</v>
      </c>
      <c r="F10" s="18">
        <v>63.838999999999999</v>
      </c>
      <c r="G10" s="18">
        <v>361.79300000000001</v>
      </c>
      <c r="H10" s="18">
        <v>960.22856999999999</v>
      </c>
      <c r="I10" s="18">
        <v>0</v>
      </c>
      <c r="J10" s="18">
        <v>0</v>
      </c>
      <c r="K10" s="18">
        <v>0</v>
      </c>
      <c r="L10" s="18">
        <v>0</v>
      </c>
      <c r="M10" s="18">
        <v>0.376</v>
      </c>
      <c r="N10" s="18">
        <v>2.6384300000000005</v>
      </c>
      <c r="O10" s="20">
        <v>611.04499999999996</v>
      </c>
      <c r="P10" s="21">
        <v>2267.190298</v>
      </c>
      <c r="Q10" s="55">
        <v>610.66899999999998</v>
      </c>
      <c r="R10" s="43">
        <v>2264.551868</v>
      </c>
      <c r="S10" s="56">
        <f>R10/$R$9%</f>
        <v>14.779209325694003</v>
      </c>
      <c r="T10" s="48">
        <v>3715</v>
      </c>
      <c r="U10" s="22">
        <f t="shared" ref="U10:U25" si="2">+R10/T10</f>
        <v>0.60956981641991925</v>
      </c>
      <c r="V10" s="23">
        <f>RANK(U10,($U$10:$U$15),0)</f>
        <v>6</v>
      </c>
      <c r="W10" s="102">
        <v>1000</v>
      </c>
      <c r="X10" s="113">
        <f>(AE10-1)*100</f>
        <v>1400</v>
      </c>
      <c r="Y10" s="103">
        <f>ROUND(40950*S10/100,-2)</f>
        <v>6100</v>
      </c>
      <c r="Z10" s="92">
        <f>SUM(W10:Y10)</f>
        <v>8500</v>
      </c>
      <c r="AA10" s="93">
        <v>790</v>
      </c>
      <c r="AB10" s="72">
        <f t="shared" ref="AB10:AB24" si="3">SUM(Z10:AA10)</f>
        <v>9290</v>
      </c>
      <c r="AC10" s="80" t="s">
        <v>30</v>
      </c>
      <c r="AE10" s="77">
        <v>15</v>
      </c>
      <c r="AF10" s="78">
        <f t="shared" ref="AF10:AF24" si="4">T10/$T$26*100</f>
        <v>18.090183093104791</v>
      </c>
      <c r="AG10" s="75"/>
    </row>
    <row r="11" spans="1:33" ht="33" customHeight="1">
      <c r="A11" s="68" t="s">
        <v>31</v>
      </c>
      <c r="B11" s="24">
        <v>165.28200000000001</v>
      </c>
      <c r="C11" s="24">
        <v>798.81</v>
      </c>
      <c r="D11" s="24">
        <v>58.853037</v>
      </c>
      <c r="E11" s="24">
        <v>8.0470000000000006</v>
      </c>
      <c r="F11" s="24">
        <v>55.923999999999999</v>
      </c>
      <c r="G11" s="24">
        <v>1294.4390000000001</v>
      </c>
      <c r="H11" s="24">
        <v>2412.8845000000001</v>
      </c>
      <c r="I11" s="25">
        <v>0</v>
      </c>
      <c r="J11" s="25">
        <v>0</v>
      </c>
      <c r="K11" s="24">
        <v>0</v>
      </c>
      <c r="L11" s="24">
        <v>0</v>
      </c>
      <c r="M11" s="24">
        <v>0.35699999999999998</v>
      </c>
      <c r="N11" s="24">
        <v>2.5354999999999999</v>
      </c>
      <c r="O11" s="26">
        <v>1468.125</v>
      </c>
      <c r="P11" s="27">
        <v>3329.0070369999999</v>
      </c>
      <c r="Q11" s="57">
        <v>1467.768</v>
      </c>
      <c r="R11" s="44">
        <v>3326.4715369999999</v>
      </c>
      <c r="S11" s="58">
        <f t="shared" ref="S11:S25" si="5">R11/$R$9%</f>
        <v>21.7096458932978</v>
      </c>
      <c r="T11" s="49">
        <v>3189</v>
      </c>
      <c r="U11" s="28">
        <f t="shared" si="2"/>
        <v>1.0431080391972405</v>
      </c>
      <c r="V11" s="29">
        <f t="shared" ref="V11:V15" si="6">RANK(U11,($U$10:$U$15),0)</f>
        <v>1</v>
      </c>
      <c r="W11" s="104">
        <v>1000</v>
      </c>
      <c r="X11" s="114">
        <f t="shared" ref="X11:X24" si="7">(AE11-1)*100</f>
        <v>1000</v>
      </c>
      <c r="Y11" s="105">
        <f t="shared" ref="Y11:Y24" si="8">ROUND(40950*S11/100,-2)</f>
        <v>8900</v>
      </c>
      <c r="Z11" s="94">
        <f t="shared" ref="Z11:Z24" si="9">SUM(W11:Y11)</f>
        <v>10900</v>
      </c>
      <c r="AA11" s="95">
        <v>790</v>
      </c>
      <c r="AB11" s="73">
        <f t="shared" si="3"/>
        <v>11690</v>
      </c>
      <c r="AC11" s="81" t="s">
        <v>31</v>
      </c>
      <c r="AE11" s="77">
        <v>11</v>
      </c>
      <c r="AF11" s="78">
        <f t="shared" si="4"/>
        <v>15.528827425009739</v>
      </c>
      <c r="AG11" s="75"/>
    </row>
    <row r="12" spans="1:33" ht="33" customHeight="1">
      <c r="A12" s="68" t="s">
        <v>32</v>
      </c>
      <c r="B12" s="24">
        <v>151.88499999999999</v>
      </c>
      <c r="C12" s="24">
        <v>748.43299999999999</v>
      </c>
      <c r="D12" s="24">
        <v>33.163263000000001</v>
      </c>
      <c r="E12" s="24">
        <v>7.399</v>
      </c>
      <c r="F12" s="24">
        <v>51.095999999999997</v>
      </c>
      <c r="G12" s="24">
        <v>189.94200000000001</v>
      </c>
      <c r="H12" s="24">
        <v>471.13486</v>
      </c>
      <c r="I12" s="25">
        <v>7.6619999999999999</v>
      </c>
      <c r="J12" s="25">
        <v>22.341670000000001</v>
      </c>
      <c r="K12" s="24">
        <v>0.38100000000000001</v>
      </c>
      <c r="L12" s="24">
        <v>1.8888</v>
      </c>
      <c r="M12" s="24">
        <v>0.26800000000000002</v>
      </c>
      <c r="N12" s="24">
        <v>1.7823399999999998</v>
      </c>
      <c r="O12" s="26">
        <v>349.87499999999994</v>
      </c>
      <c r="P12" s="27">
        <v>1307.498263</v>
      </c>
      <c r="Q12" s="57">
        <v>349.226</v>
      </c>
      <c r="R12" s="44">
        <v>1303.827123</v>
      </c>
      <c r="S12" s="58">
        <f t="shared" si="5"/>
        <v>8.5092040715114159</v>
      </c>
      <c r="T12" s="49">
        <v>1816</v>
      </c>
      <c r="U12" s="28">
        <f t="shared" si="2"/>
        <v>0.71796647742290753</v>
      </c>
      <c r="V12" s="29">
        <f t="shared" si="6"/>
        <v>3</v>
      </c>
      <c r="W12" s="104">
        <v>1000</v>
      </c>
      <c r="X12" s="114">
        <f t="shared" si="7"/>
        <v>2200</v>
      </c>
      <c r="Y12" s="105">
        <f t="shared" si="8"/>
        <v>3500</v>
      </c>
      <c r="Z12" s="94">
        <f t="shared" si="9"/>
        <v>6700</v>
      </c>
      <c r="AA12" s="95">
        <v>790</v>
      </c>
      <c r="AB12" s="73">
        <f t="shared" si="3"/>
        <v>7490</v>
      </c>
      <c r="AC12" s="81" t="s">
        <v>32</v>
      </c>
      <c r="AE12" s="77">
        <v>23</v>
      </c>
      <c r="AF12" s="78">
        <f t="shared" si="4"/>
        <v>8.8430074016361502</v>
      </c>
      <c r="AG12" s="75"/>
    </row>
    <row r="13" spans="1:33" ht="33" customHeight="1">
      <c r="A13" s="68" t="s">
        <v>33</v>
      </c>
      <c r="B13" s="24">
        <v>191.03800000000001</v>
      </c>
      <c r="C13" s="24">
        <v>955.85500000000002</v>
      </c>
      <c r="D13" s="24">
        <v>33.256608999999997</v>
      </c>
      <c r="E13" s="24">
        <v>7.5419999999999998</v>
      </c>
      <c r="F13" s="24">
        <v>54.52</v>
      </c>
      <c r="G13" s="24">
        <v>263.41499999999996</v>
      </c>
      <c r="H13" s="24">
        <v>693.19233999999994</v>
      </c>
      <c r="I13" s="25">
        <v>15.51</v>
      </c>
      <c r="J13" s="25">
        <v>44.890120000000003</v>
      </c>
      <c r="K13" s="24">
        <v>1.087</v>
      </c>
      <c r="L13" s="24">
        <v>5.9024999999999999</v>
      </c>
      <c r="M13" s="24">
        <v>0.35199999999999998</v>
      </c>
      <c r="N13" s="24">
        <v>2.5311599999999999</v>
      </c>
      <c r="O13" s="26">
        <v>463.43399999999997</v>
      </c>
      <c r="P13" s="27">
        <v>1745.257609</v>
      </c>
      <c r="Q13" s="57">
        <v>461.995</v>
      </c>
      <c r="R13" s="44">
        <v>1736.8239490000001</v>
      </c>
      <c r="S13" s="58">
        <f t="shared" si="5"/>
        <v>11.335083584029212</v>
      </c>
      <c r="T13" s="49">
        <v>2544</v>
      </c>
      <c r="U13" s="28">
        <f t="shared" si="2"/>
        <v>0.68271381643081763</v>
      </c>
      <c r="V13" s="29">
        <f t="shared" si="6"/>
        <v>5</v>
      </c>
      <c r="W13" s="104">
        <v>1000</v>
      </c>
      <c r="X13" s="114">
        <f t="shared" si="7"/>
        <v>2500</v>
      </c>
      <c r="Y13" s="105">
        <f t="shared" si="8"/>
        <v>4600</v>
      </c>
      <c r="Z13" s="94">
        <f t="shared" si="9"/>
        <v>8100</v>
      </c>
      <c r="AA13" s="95">
        <v>790</v>
      </c>
      <c r="AB13" s="73">
        <f t="shared" si="3"/>
        <v>8890</v>
      </c>
      <c r="AC13" s="81" t="s">
        <v>33</v>
      </c>
      <c r="AE13" s="77">
        <v>26</v>
      </c>
      <c r="AF13" s="78">
        <f t="shared" si="4"/>
        <v>12.388001558239189</v>
      </c>
      <c r="AG13" s="75"/>
    </row>
    <row r="14" spans="1:33" ht="33" customHeight="1">
      <c r="A14" s="68" t="s">
        <v>34</v>
      </c>
      <c r="B14" s="24">
        <v>89.18</v>
      </c>
      <c r="C14" s="24">
        <v>433.48200000000003</v>
      </c>
      <c r="D14" s="24">
        <v>27.395738000000001</v>
      </c>
      <c r="E14" s="24">
        <v>2.395</v>
      </c>
      <c r="F14" s="24">
        <v>16.873000000000001</v>
      </c>
      <c r="G14" s="24">
        <v>116.277</v>
      </c>
      <c r="H14" s="24">
        <v>340.2167</v>
      </c>
      <c r="I14" s="25">
        <v>28.707000000000001</v>
      </c>
      <c r="J14" s="25">
        <v>87.336480000000009</v>
      </c>
      <c r="K14" s="24">
        <v>1.1140000000000001</v>
      </c>
      <c r="L14" s="24">
        <v>5.9591199999999995</v>
      </c>
      <c r="M14" s="24">
        <v>7.2999999999999995E-2</v>
      </c>
      <c r="N14" s="24">
        <v>0.5641799999999999</v>
      </c>
      <c r="O14" s="26">
        <v>209.03900000000002</v>
      </c>
      <c r="P14" s="27">
        <v>824.49073799999996</v>
      </c>
      <c r="Q14" s="57">
        <v>207.852</v>
      </c>
      <c r="R14" s="44">
        <v>817.96743800000002</v>
      </c>
      <c r="S14" s="58">
        <f t="shared" si="5"/>
        <v>5.338324177348289</v>
      </c>
      <c r="T14" s="49">
        <v>1185</v>
      </c>
      <c r="U14" s="28">
        <f t="shared" si="2"/>
        <v>0.69026788016877638</v>
      </c>
      <c r="V14" s="29">
        <f t="shared" si="6"/>
        <v>4</v>
      </c>
      <c r="W14" s="104">
        <v>800</v>
      </c>
      <c r="X14" s="114">
        <f t="shared" si="7"/>
        <v>1800</v>
      </c>
      <c r="Y14" s="105">
        <f t="shared" si="8"/>
        <v>2200</v>
      </c>
      <c r="Z14" s="94">
        <f t="shared" si="9"/>
        <v>4800</v>
      </c>
      <c r="AA14" s="95">
        <v>540</v>
      </c>
      <c r="AB14" s="73">
        <f t="shared" si="3"/>
        <v>5340</v>
      </c>
      <c r="AC14" s="81" t="s">
        <v>34</v>
      </c>
      <c r="AE14" s="77">
        <v>19</v>
      </c>
      <c r="AF14" s="78">
        <f t="shared" si="4"/>
        <v>5.7703544994156601</v>
      </c>
      <c r="AG14" s="75"/>
    </row>
    <row r="15" spans="1:33" ht="33" customHeight="1">
      <c r="A15" s="69" t="s">
        <v>35</v>
      </c>
      <c r="B15" s="30">
        <v>66.67</v>
      </c>
      <c r="C15" s="30">
        <v>323.23500000000001</v>
      </c>
      <c r="D15" s="30">
        <v>0.48696</v>
      </c>
      <c r="E15" s="30">
        <v>1.131</v>
      </c>
      <c r="F15" s="30">
        <v>8.4540000000000006</v>
      </c>
      <c r="G15" s="30">
        <v>115.78</v>
      </c>
      <c r="H15" s="30">
        <v>289.94813000000005</v>
      </c>
      <c r="I15" s="30">
        <v>9.3109999999999999</v>
      </c>
      <c r="J15" s="30">
        <v>22.835169999999998</v>
      </c>
      <c r="K15" s="30">
        <v>0.77300000000000002</v>
      </c>
      <c r="L15" s="30">
        <v>3.8239999999999998</v>
      </c>
      <c r="M15" s="30">
        <v>8.6999999999999994E-2</v>
      </c>
      <c r="N15" s="30">
        <v>0.63787000000000005</v>
      </c>
      <c r="O15" s="31">
        <v>184.441</v>
      </c>
      <c r="P15" s="32">
        <v>626.58596</v>
      </c>
      <c r="Q15" s="59">
        <v>183.58100000000002</v>
      </c>
      <c r="R15" s="45">
        <v>622.12409000000002</v>
      </c>
      <c r="S15" s="60">
        <f t="shared" si="5"/>
        <v>4.0601861598282873</v>
      </c>
      <c r="T15" s="50">
        <v>800</v>
      </c>
      <c r="U15" s="33">
        <f>+R15/T15</f>
        <v>0.77765511250000008</v>
      </c>
      <c r="V15" s="34">
        <f t="shared" si="6"/>
        <v>2</v>
      </c>
      <c r="W15" s="106">
        <v>700</v>
      </c>
      <c r="X15" s="115">
        <f t="shared" si="7"/>
        <v>1300</v>
      </c>
      <c r="Y15" s="107">
        <f t="shared" si="8"/>
        <v>1700</v>
      </c>
      <c r="Z15" s="96">
        <f t="shared" si="9"/>
        <v>3700</v>
      </c>
      <c r="AA15" s="97">
        <v>430</v>
      </c>
      <c r="AB15" s="74">
        <f t="shared" si="3"/>
        <v>4130</v>
      </c>
      <c r="AC15" s="82" t="s">
        <v>35</v>
      </c>
      <c r="AE15" s="77">
        <v>14</v>
      </c>
      <c r="AF15" s="78">
        <f t="shared" si="4"/>
        <v>3.8955979742890534</v>
      </c>
      <c r="AG15" s="75"/>
    </row>
    <row r="16" spans="1:33" ht="33" customHeight="1">
      <c r="A16" s="70" t="s">
        <v>37</v>
      </c>
      <c r="B16" s="25">
        <v>59.432000000000002</v>
      </c>
      <c r="C16" s="25">
        <v>306.00599999999997</v>
      </c>
      <c r="D16" s="25">
        <v>16.995335000000001</v>
      </c>
      <c r="E16" s="25">
        <v>1.8939999999999999</v>
      </c>
      <c r="F16" s="25">
        <v>12.542</v>
      </c>
      <c r="G16" s="25">
        <v>130.249</v>
      </c>
      <c r="H16" s="25">
        <v>339.99937999999997</v>
      </c>
      <c r="I16" s="25">
        <v>3.6</v>
      </c>
      <c r="J16" s="25">
        <v>9.8614700000000006</v>
      </c>
      <c r="K16" s="25">
        <v>5.3999999999999999E-2</v>
      </c>
      <c r="L16" s="25">
        <v>0.29510000000000003</v>
      </c>
      <c r="M16" s="25">
        <v>0.19</v>
      </c>
      <c r="N16" s="25">
        <v>1.3645200000000002</v>
      </c>
      <c r="O16" s="35">
        <v>191.81899999999999</v>
      </c>
      <c r="P16" s="36">
        <v>677.20233499999995</v>
      </c>
      <c r="Q16" s="61">
        <v>191.57499999999999</v>
      </c>
      <c r="R16" s="46">
        <v>675.54271499999993</v>
      </c>
      <c r="S16" s="62">
        <f t="shared" si="5"/>
        <v>4.4088136529415296</v>
      </c>
      <c r="T16" s="49">
        <v>1080</v>
      </c>
      <c r="U16" s="28">
        <f t="shared" si="2"/>
        <v>0.62550251388888878</v>
      </c>
      <c r="V16" s="29">
        <f t="shared" ref="V16:V24" si="10">RANK(U16,($U$16:$U$25),0)</f>
        <v>8</v>
      </c>
      <c r="W16" s="104">
        <v>700</v>
      </c>
      <c r="X16" s="114">
        <f t="shared" si="7"/>
        <v>1700</v>
      </c>
      <c r="Y16" s="105">
        <f t="shared" si="8"/>
        <v>1800</v>
      </c>
      <c r="Z16" s="94">
        <f t="shared" si="9"/>
        <v>4200</v>
      </c>
      <c r="AA16" s="95">
        <v>430</v>
      </c>
      <c r="AB16" s="73">
        <f t="shared" si="3"/>
        <v>4630</v>
      </c>
      <c r="AC16" s="83" t="s">
        <v>37</v>
      </c>
      <c r="AE16" s="77">
        <v>18</v>
      </c>
      <c r="AF16" s="78">
        <f t="shared" si="4"/>
        <v>5.2590572652902221</v>
      </c>
      <c r="AG16" s="75"/>
    </row>
    <row r="17" spans="1:33" ht="33" customHeight="1">
      <c r="A17" s="67" t="s">
        <v>36</v>
      </c>
      <c r="B17" s="18">
        <v>70.733000000000004</v>
      </c>
      <c r="C17" s="18">
        <v>361.94</v>
      </c>
      <c r="D17" s="18">
        <v>-7.9829410000000003</v>
      </c>
      <c r="E17" s="18">
        <v>2.3490000000000002</v>
      </c>
      <c r="F17" s="18">
        <v>15.632</v>
      </c>
      <c r="G17" s="18">
        <v>143.63900000000001</v>
      </c>
      <c r="H17" s="18">
        <v>425.71841999999998</v>
      </c>
      <c r="I17" s="18">
        <v>62.244</v>
      </c>
      <c r="J17" s="18">
        <v>171.98566</v>
      </c>
      <c r="K17" s="18">
        <v>4.6109999999999998</v>
      </c>
      <c r="L17" s="18">
        <v>24.892400000000002</v>
      </c>
      <c r="M17" s="18">
        <v>0.47099999999999997</v>
      </c>
      <c r="N17" s="18">
        <v>3.5001799999999998</v>
      </c>
      <c r="O17" s="20">
        <v>221.803</v>
      </c>
      <c r="P17" s="21">
        <v>823.70005900000001</v>
      </c>
      <c r="Q17" s="55">
        <v>216.721</v>
      </c>
      <c r="R17" s="43">
        <v>795.30747900000006</v>
      </c>
      <c r="S17" s="56">
        <f>R17/$R$9%</f>
        <v>5.1904378418198318</v>
      </c>
      <c r="T17" s="48">
        <v>1082</v>
      </c>
      <c r="U17" s="22">
        <f>+R17/T17</f>
        <v>0.73503463863216267</v>
      </c>
      <c r="V17" s="23">
        <f t="shared" si="10"/>
        <v>4</v>
      </c>
      <c r="W17" s="102">
        <v>700</v>
      </c>
      <c r="X17" s="113">
        <f t="shared" si="7"/>
        <v>1700</v>
      </c>
      <c r="Y17" s="103">
        <f t="shared" si="8"/>
        <v>2100</v>
      </c>
      <c r="Z17" s="92">
        <f>SUM(W17:Y17)</f>
        <v>4500</v>
      </c>
      <c r="AA17" s="98">
        <v>430</v>
      </c>
      <c r="AB17" s="72">
        <f>SUM(Z17:AA17)</f>
        <v>4930</v>
      </c>
      <c r="AC17" s="80" t="s">
        <v>36</v>
      </c>
      <c r="AE17" s="77">
        <v>18</v>
      </c>
      <c r="AF17" s="78">
        <f t="shared" si="4"/>
        <v>5.2687962602259448</v>
      </c>
      <c r="AG17" s="75"/>
    </row>
    <row r="18" spans="1:33" ht="33" customHeight="1">
      <c r="A18" s="70" t="s">
        <v>38</v>
      </c>
      <c r="B18" s="25">
        <v>47.759</v>
      </c>
      <c r="C18" s="25">
        <v>250.48699999999999</v>
      </c>
      <c r="D18" s="25">
        <v>10.749297</v>
      </c>
      <c r="E18" s="25">
        <v>4.4160000000000004</v>
      </c>
      <c r="F18" s="25">
        <v>35.4</v>
      </c>
      <c r="G18" s="25">
        <v>122.833</v>
      </c>
      <c r="H18" s="25">
        <v>357.75260000000003</v>
      </c>
      <c r="I18" s="25">
        <v>64.308000000000007</v>
      </c>
      <c r="J18" s="25">
        <v>180.67040999999998</v>
      </c>
      <c r="K18" s="25">
        <v>1.6879999999999999</v>
      </c>
      <c r="L18" s="25">
        <v>9.2142999999999997</v>
      </c>
      <c r="M18" s="25">
        <v>0.93500000000000005</v>
      </c>
      <c r="N18" s="25">
        <v>6.785099999999999</v>
      </c>
      <c r="O18" s="35">
        <v>177.63099999999997</v>
      </c>
      <c r="P18" s="36">
        <v>670.38829699999997</v>
      </c>
      <c r="Q18" s="61">
        <v>175.00799999999998</v>
      </c>
      <c r="R18" s="46">
        <v>654.38889700000004</v>
      </c>
      <c r="S18" s="62">
        <f t="shared" si="5"/>
        <v>4.2707568882997267</v>
      </c>
      <c r="T18" s="49">
        <v>891</v>
      </c>
      <c r="U18" s="28">
        <f t="shared" si="2"/>
        <v>0.73444320650953987</v>
      </c>
      <c r="V18" s="29">
        <f t="shared" si="10"/>
        <v>5</v>
      </c>
      <c r="W18" s="104">
        <v>700</v>
      </c>
      <c r="X18" s="114">
        <f t="shared" si="7"/>
        <v>1300</v>
      </c>
      <c r="Y18" s="105">
        <f t="shared" si="8"/>
        <v>1700</v>
      </c>
      <c r="Z18" s="94">
        <f t="shared" si="9"/>
        <v>3700</v>
      </c>
      <c r="AA18" s="95">
        <v>430</v>
      </c>
      <c r="AB18" s="73">
        <f t="shared" si="3"/>
        <v>4130</v>
      </c>
      <c r="AC18" s="83" t="s">
        <v>38</v>
      </c>
      <c r="AE18" s="77">
        <v>14</v>
      </c>
      <c r="AF18" s="78">
        <f t="shared" si="4"/>
        <v>4.3387222438644333</v>
      </c>
      <c r="AG18" s="75"/>
    </row>
    <row r="19" spans="1:33" ht="33" customHeight="1">
      <c r="A19" s="70" t="s">
        <v>39</v>
      </c>
      <c r="B19" s="25">
        <v>67.677999999999997</v>
      </c>
      <c r="C19" s="25">
        <v>321.64299999999997</v>
      </c>
      <c r="D19" s="25">
        <v>-124.760896</v>
      </c>
      <c r="E19" s="25">
        <v>0.45400000000000001</v>
      </c>
      <c r="F19" s="25">
        <v>3.1480000000000001</v>
      </c>
      <c r="G19" s="25">
        <v>83.733000000000004</v>
      </c>
      <c r="H19" s="25">
        <v>235.70170000000002</v>
      </c>
      <c r="I19" s="25">
        <v>3.9870000000000001</v>
      </c>
      <c r="J19" s="25">
        <v>13.434119999999998</v>
      </c>
      <c r="K19" s="25">
        <v>0.29699999999999999</v>
      </c>
      <c r="L19" s="25">
        <v>1.68</v>
      </c>
      <c r="M19" s="25">
        <v>0.223</v>
      </c>
      <c r="N19" s="25">
        <v>1.6783000000000001</v>
      </c>
      <c r="O19" s="35">
        <v>152.38500000000002</v>
      </c>
      <c r="P19" s="36">
        <v>439.090104</v>
      </c>
      <c r="Q19" s="61">
        <v>151.86500000000001</v>
      </c>
      <c r="R19" s="46">
        <v>435.73180400000001</v>
      </c>
      <c r="S19" s="62">
        <f t="shared" si="5"/>
        <v>2.8437288773013307</v>
      </c>
      <c r="T19" s="49">
        <v>582</v>
      </c>
      <c r="U19" s="28">
        <f t="shared" si="2"/>
        <v>0.74868007560137462</v>
      </c>
      <c r="V19" s="29">
        <f t="shared" si="10"/>
        <v>3</v>
      </c>
      <c r="W19" s="104">
        <v>550</v>
      </c>
      <c r="X19" s="114">
        <f t="shared" si="7"/>
        <v>500</v>
      </c>
      <c r="Y19" s="105">
        <f t="shared" si="8"/>
        <v>1200</v>
      </c>
      <c r="Z19" s="94">
        <f t="shared" si="9"/>
        <v>2250</v>
      </c>
      <c r="AA19" s="95">
        <v>330</v>
      </c>
      <c r="AB19" s="73">
        <f t="shared" si="3"/>
        <v>2580</v>
      </c>
      <c r="AC19" s="83" t="s">
        <v>39</v>
      </c>
      <c r="AE19" s="77">
        <v>6</v>
      </c>
      <c r="AF19" s="78">
        <f t="shared" si="4"/>
        <v>2.8340475262952864</v>
      </c>
      <c r="AG19" s="75"/>
    </row>
    <row r="20" spans="1:33" ht="33" customHeight="1">
      <c r="A20" s="70" t="s">
        <v>40</v>
      </c>
      <c r="B20" s="25">
        <v>38.44</v>
      </c>
      <c r="C20" s="25">
        <v>197.30099999999999</v>
      </c>
      <c r="D20" s="25">
        <v>25.047875000000001</v>
      </c>
      <c r="E20" s="25">
        <v>9.9000000000000005E-2</v>
      </c>
      <c r="F20" s="25">
        <v>0.67100000000000004</v>
      </c>
      <c r="G20" s="25">
        <v>164.971</v>
      </c>
      <c r="H20" s="25">
        <v>362.63679999999999</v>
      </c>
      <c r="I20" s="25">
        <v>8.5280000000000005</v>
      </c>
      <c r="J20" s="25">
        <v>26.401479999999999</v>
      </c>
      <c r="K20" s="25">
        <v>0.45</v>
      </c>
      <c r="L20" s="25">
        <v>2.4860500000000001</v>
      </c>
      <c r="M20" s="25">
        <v>0.224</v>
      </c>
      <c r="N20" s="25">
        <v>1.5841500000000002</v>
      </c>
      <c r="O20" s="35">
        <v>204.18399999999997</v>
      </c>
      <c r="P20" s="36">
        <v>589.72687499999995</v>
      </c>
      <c r="Q20" s="61">
        <v>203.51</v>
      </c>
      <c r="R20" s="46">
        <v>585.65667499999995</v>
      </c>
      <c r="S20" s="62">
        <f t="shared" si="5"/>
        <v>3.8221878311223301</v>
      </c>
      <c r="T20" s="49">
        <v>949</v>
      </c>
      <c r="U20" s="28">
        <f t="shared" si="2"/>
        <v>0.61713032139093782</v>
      </c>
      <c r="V20" s="29">
        <f t="shared" si="10"/>
        <v>9</v>
      </c>
      <c r="W20" s="104">
        <v>550</v>
      </c>
      <c r="X20" s="114">
        <f t="shared" si="7"/>
        <v>1200</v>
      </c>
      <c r="Y20" s="105">
        <f t="shared" si="8"/>
        <v>1600</v>
      </c>
      <c r="Z20" s="94">
        <f t="shared" si="9"/>
        <v>3350</v>
      </c>
      <c r="AA20" s="95">
        <v>330</v>
      </c>
      <c r="AB20" s="73">
        <f t="shared" si="3"/>
        <v>3680</v>
      </c>
      <c r="AC20" s="83" t="s">
        <v>40</v>
      </c>
      <c r="AE20" s="77">
        <v>13</v>
      </c>
      <c r="AF20" s="78">
        <f t="shared" si="4"/>
        <v>4.6211530970003896</v>
      </c>
      <c r="AG20" s="75"/>
    </row>
    <row r="21" spans="1:33" ht="33" customHeight="1">
      <c r="A21" s="70" t="s">
        <v>41</v>
      </c>
      <c r="B21" s="25">
        <v>56.531999999999996</v>
      </c>
      <c r="C21" s="25">
        <v>284.64499999999998</v>
      </c>
      <c r="D21" s="25">
        <v>-22.529491</v>
      </c>
      <c r="E21" s="25">
        <v>0.32500000000000001</v>
      </c>
      <c r="F21" s="25">
        <v>2.0630000000000002</v>
      </c>
      <c r="G21" s="25">
        <v>108.11499999999999</v>
      </c>
      <c r="H21" s="25">
        <v>264.39449999999999</v>
      </c>
      <c r="I21" s="25">
        <v>10.98</v>
      </c>
      <c r="J21" s="25">
        <v>28.465250000000001</v>
      </c>
      <c r="K21" s="25">
        <v>0.81399999999999995</v>
      </c>
      <c r="L21" s="25">
        <v>4.1371000000000002</v>
      </c>
      <c r="M21" s="25">
        <v>9.7000000000000003E-2</v>
      </c>
      <c r="N21" s="25">
        <v>0.73540000000000005</v>
      </c>
      <c r="O21" s="35">
        <v>165.88299999999998</v>
      </c>
      <c r="P21" s="36">
        <v>533.44550900000002</v>
      </c>
      <c r="Q21" s="61">
        <v>164.97199999999998</v>
      </c>
      <c r="R21" s="46">
        <v>528.57300899999996</v>
      </c>
      <c r="S21" s="62">
        <f t="shared" si="5"/>
        <v>3.4496410765906727</v>
      </c>
      <c r="T21" s="49">
        <v>670</v>
      </c>
      <c r="U21" s="28">
        <f t="shared" si="2"/>
        <v>0.78891493880597008</v>
      </c>
      <c r="V21" s="29">
        <f t="shared" si="10"/>
        <v>2</v>
      </c>
      <c r="W21" s="104">
        <v>550</v>
      </c>
      <c r="X21" s="114">
        <f t="shared" si="7"/>
        <v>1000</v>
      </c>
      <c r="Y21" s="105">
        <f t="shared" si="8"/>
        <v>1400</v>
      </c>
      <c r="Z21" s="94">
        <f t="shared" si="9"/>
        <v>2950</v>
      </c>
      <c r="AA21" s="95">
        <v>330</v>
      </c>
      <c r="AB21" s="73">
        <f t="shared" si="3"/>
        <v>3280</v>
      </c>
      <c r="AC21" s="83" t="s">
        <v>41</v>
      </c>
      <c r="AE21" s="77">
        <v>11</v>
      </c>
      <c r="AF21" s="78">
        <f t="shared" si="4"/>
        <v>3.2625633034670822</v>
      </c>
      <c r="AG21" s="75"/>
    </row>
    <row r="22" spans="1:33" ht="33" customHeight="1">
      <c r="A22" s="70" t="s">
        <v>42</v>
      </c>
      <c r="B22" s="25">
        <v>56.911999999999999</v>
      </c>
      <c r="C22" s="25">
        <v>299.89</v>
      </c>
      <c r="D22" s="25">
        <v>-3.6870660000000002</v>
      </c>
      <c r="E22" s="25">
        <v>0.47899999999999998</v>
      </c>
      <c r="F22" s="25">
        <v>3.028</v>
      </c>
      <c r="G22" s="25">
        <v>39.875999999999998</v>
      </c>
      <c r="H22" s="25">
        <v>122.17530000000001</v>
      </c>
      <c r="I22" s="25">
        <v>15.914</v>
      </c>
      <c r="J22" s="25">
        <v>52.091840000000005</v>
      </c>
      <c r="K22" s="25">
        <v>0.28299999999999997</v>
      </c>
      <c r="L22" s="25">
        <v>1.6355999999999999</v>
      </c>
      <c r="M22" s="25">
        <v>0.20399999999999999</v>
      </c>
      <c r="N22" s="25">
        <v>1.5530999999999999</v>
      </c>
      <c r="O22" s="35">
        <v>97.753999999999991</v>
      </c>
      <c r="P22" s="36">
        <v>424.59493399999997</v>
      </c>
      <c r="Q22" s="61">
        <v>97.266999999999996</v>
      </c>
      <c r="R22" s="46">
        <v>421.40623399999998</v>
      </c>
      <c r="S22" s="62">
        <f t="shared" si="5"/>
        <v>2.750235501975435</v>
      </c>
      <c r="T22" s="49">
        <v>602</v>
      </c>
      <c r="U22" s="28">
        <f t="shared" si="2"/>
        <v>0.70001035548172752</v>
      </c>
      <c r="V22" s="29">
        <f t="shared" si="10"/>
        <v>7</v>
      </c>
      <c r="W22" s="104">
        <v>550</v>
      </c>
      <c r="X22" s="114">
        <f t="shared" si="7"/>
        <v>1000</v>
      </c>
      <c r="Y22" s="105">
        <f t="shared" si="8"/>
        <v>1100</v>
      </c>
      <c r="Z22" s="94">
        <f t="shared" si="9"/>
        <v>2650</v>
      </c>
      <c r="AA22" s="95">
        <v>330</v>
      </c>
      <c r="AB22" s="73">
        <f t="shared" si="3"/>
        <v>2980</v>
      </c>
      <c r="AC22" s="83" t="s">
        <v>42</v>
      </c>
      <c r="AE22" s="77">
        <v>11</v>
      </c>
      <c r="AF22" s="78">
        <f t="shared" si="4"/>
        <v>2.9314374756525128</v>
      </c>
      <c r="AG22" s="75"/>
    </row>
    <row r="23" spans="1:33" ht="33" customHeight="1">
      <c r="A23" s="70" t="s">
        <v>43</v>
      </c>
      <c r="B23" s="25">
        <v>39.712000000000003</v>
      </c>
      <c r="C23" s="25">
        <v>197.34200000000001</v>
      </c>
      <c r="D23" s="25">
        <v>-5.652482</v>
      </c>
      <c r="E23" s="25">
        <v>0.96</v>
      </c>
      <c r="F23" s="25">
        <v>6.7359999999999998</v>
      </c>
      <c r="G23" s="25">
        <v>152.893</v>
      </c>
      <c r="H23" s="25">
        <v>385.54540000000003</v>
      </c>
      <c r="I23" s="25">
        <v>19.109000000000002</v>
      </c>
      <c r="J23" s="25">
        <v>62.214469999999999</v>
      </c>
      <c r="K23" s="25">
        <v>0.70099999999999996</v>
      </c>
      <c r="L23" s="25">
        <v>3.9572999999999996</v>
      </c>
      <c r="M23" s="25">
        <v>8.3000000000000004E-2</v>
      </c>
      <c r="N23" s="25">
        <v>0.65529999999999999</v>
      </c>
      <c r="O23" s="35">
        <v>194.34899999999999</v>
      </c>
      <c r="P23" s="36">
        <v>588.58351800000003</v>
      </c>
      <c r="Q23" s="61">
        <v>193.565</v>
      </c>
      <c r="R23" s="46">
        <v>583.97091799999998</v>
      </c>
      <c r="S23" s="62">
        <f t="shared" si="5"/>
        <v>3.8111860272213853</v>
      </c>
      <c r="T23" s="49">
        <v>811</v>
      </c>
      <c r="U23" s="28">
        <f t="shared" si="2"/>
        <v>0.72006278421701597</v>
      </c>
      <c r="V23" s="29">
        <f t="shared" si="10"/>
        <v>6</v>
      </c>
      <c r="W23" s="104">
        <v>650</v>
      </c>
      <c r="X23" s="114">
        <f t="shared" si="7"/>
        <v>1300</v>
      </c>
      <c r="Y23" s="105">
        <f t="shared" si="8"/>
        <v>1600</v>
      </c>
      <c r="Z23" s="94">
        <f t="shared" si="9"/>
        <v>3550</v>
      </c>
      <c r="AA23" s="95">
        <v>430</v>
      </c>
      <c r="AB23" s="73">
        <f t="shared" si="3"/>
        <v>3980</v>
      </c>
      <c r="AC23" s="83" t="s">
        <v>43</v>
      </c>
      <c r="AE23" s="77">
        <v>14</v>
      </c>
      <c r="AF23" s="78">
        <f t="shared" si="4"/>
        <v>3.9491624464355279</v>
      </c>
      <c r="AG23" s="75"/>
    </row>
    <row r="24" spans="1:33" ht="33" customHeight="1">
      <c r="A24" s="69" t="s">
        <v>44</v>
      </c>
      <c r="B24" s="30">
        <v>21.684999999999999</v>
      </c>
      <c r="C24" s="30">
        <v>116.374</v>
      </c>
      <c r="D24" s="30">
        <v>15.599328999999999</v>
      </c>
      <c r="E24" s="30">
        <v>0.51400000000000001</v>
      </c>
      <c r="F24" s="30">
        <v>3.8719999999999999</v>
      </c>
      <c r="G24" s="30">
        <v>136.666</v>
      </c>
      <c r="H24" s="30">
        <v>432.1232</v>
      </c>
      <c r="I24" s="30">
        <v>10.166</v>
      </c>
      <c r="J24" s="30">
        <v>36.220500000000001</v>
      </c>
      <c r="K24" s="30">
        <v>0.47299999999999998</v>
      </c>
      <c r="L24" s="30">
        <v>2.8075000000000006</v>
      </c>
      <c r="M24" s="30">
        <v>1.0999999999999999E-2</v>
      </c>
      <c r="N24" s="30">
        <v>5.8299999999999998E-2</v>
      </c>
      <c r="O24" s="31">
        <v>159.34900000000002</v>
      </c>
      <c r="P24" s="32">
        <v>570.83432900000003</v>
      </c>
      <c r="Q24" s="59">
        <v>158.86500000000001</v>
      </c>
      <c r="R24" s="45">
        <v>567.96852899999999</v>
      </c>
      <c r="S24" s="60">
        <f t="shared" si="5"/>
        <v>3.7067491803184014</v>
      </c>
      <c r="T24" s="50">
        <v>615</v>
      </c>
      <c r="U24" s="33">
        <f t="shared" si="2"/>
        <v>0.92352606341463417</v>
      </c>
      <c r="V24" s="34">
        <f t="shared" si="10"/>
        <v>1</v>
      </c>
      <c r="W24" s="106">
        <v>550</v>
      </c>
      <c r="X24" s="115">
        <f t="shared" si="7"/>
        <v>600</v>
      </c>
      <c r="Y24" s="107">
        <f t="shared" si="8"/>
        <v>1500</v>
      </c>
      <c r="Z24" s="96">
        <f t="shared" si="9"/>
        <v>2650</v>
      </c>
      <c r="AA24" s="95">
        <v>330</v>
      </c>
      <c r="AB24" s="74">
        <f t="shared" si="3"/>
        <v>2980</v>
      </c>
      <c r="AC24" s="82" t="s">
        <v>44</v>
      </c>
      <c r="AE24" s="77">
        <v>7</v>
      </c>
      <c r="AF24" s="78">
        <f t="shared" si="4"/>
        <v>2.9947409427347096</v>
      </c>
      <c r="AG24" s="75"/>
    </row>
    <row r="25" spans="1:33" ht="33" customHeight="1" thickBot="1">
      <c r="A25" s="71" t="s">
        <v>45</v>
      </c>
      <c r="B25" s="37">
        <v>1.1399999999999999</v>
      </c>
      <c r="C25" s="37">
        <v>2.0550000000000002</v>
      </c>
      <c r="D25" s="37">
        <v>0.183611</v>
      </c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8">
        <v>1.1399999999999999</v>
      </c>
      <c r="P25" s="39">
        <v>2.2386110000000001</v>
      </c>
      <c r="Q25" s="63">
        <v>1.1399999999999999</v>
      </c>
      <c r="R25" s="64">
        <v>2.2386110000000001</v>
      </c>
      <c r="S25" s="65">
        <f t="shared" si="5"/>
        <v>1.4609910700354591E-2</v>
      </c>
      <c r="T25" s="51">
        <v>5</v>
      </c>
      <c r="U25" s="40">
        <f t="shared" si="2"/>
        <v>0.44772220000000001</v>
      </c>
      <c r="V25" s="41"/>
      <c r="W25" s="108"/>
      <c r="X25" s="116"/>
      <c r="Y25" s="109"/>
      <c r="Z25" s="90"/>
      <c r="AA25" s="90"/>
      <c r="AB25" s="91"/>
      <c r="AC25" s="84" t="s">
        <v>45</v>
      </c>
      <c r="AE25" s="77">
        <f>SUM(AE10:AE24)</f>
        <v>220</v>
      </c>
      <c r="AF25" s="78">
        <f>SUM(AF10:AF24)</f>
        <v>99.975652512660673</v>
      </c>
    </row>
    <row r="26" spans="1:33" ht="28.5" customHeight="1" thickTop="1">
      <c r="T26" s="75">
        <f>SUM(T10:T25)</f>
        <v>20536</v>
      </c>
      <c r="W26" s="5"/>
      <c r="X26" s="5"/>
      <c r="Y26" s="5"/>
      <c r="Z26" s="5"/>
      <c r="AA26" s="5"/>
      <c r="AB26" s="5"/>
    </row>
  </sheetData>
  <mergeCells count="29">
    <mergeCell ref="A1:AC1"/>
    <mergeCell ref="S5:S8"/>
    <mergeCell ref="A4:B4"/>
    <mergeCell ref="AA4:AB4"/>
    <mergeCell ref="T4:V4"/>
    <mergeCell ref="Q4:S4"/>
    <mergeCell ref="A5:A8"/>
    <mergeCell ref="B5:D5"/>
    <mergeCell ref="E5:N5"/>
    <mergeCell ref="O5:P7"/>
    <mergeCell ref="Q5:R7"/>
    <mergeCell ref="T5:V6"/>
    <mergeCell ref="B6:C7"/>
    <mergeCell ref="D6:D8"/>
    <mergeCell ref="E6:F7"/>
    <mergeCell ref="G6:H7"/>
    <mergeCell ref="I6:L6"/>
    <mergeCell ref="M6:N6"/>
    <mergeCell ref="I7:J7"/>
    <mergeCell ref="K7:L7"/>
    <mergeCell ref="M7:N7"/>
    <mergeCell ref="AC5:AC8"/>
    <mergeCell ref="T7:T8"/>
    <mergeCell ref="U7:U8"/>
    <mergeCell ref="V7:V8"/>
    <mergeCell ref="W5:AB6"/>
    <mergeCell ref="W7:Z7"/>
    <mergeCell ref="AA7:AA8"/>
    <mergeCell ref="AB7:AB8"/>
  </mergeCells>
  <phoneticPr fontId="2" type="noConversion"/>
  <printOptions horizontalCentered="1"/>
  <pageMargins left="0.18" right="0.25" top="0.96" bottom="0.74803149606299213" header="0.51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예산배정내역</vt:lpstr>
      <vt:lpstr>예산배정내역!Print_Area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사무용pc</cp:lastModifiedBy>
  <cp:lastPrinted>2015-11-20T04:08:23Z</cp:lastPrinted>
  <dcterms:created xsi:type="dcterms:W3CDTF">2010-03-23T10:34:53Z</dcterms:created>
  <dcterms:modified xsi:type="dcterms:W3CDTF">2015-11-20T04:08:31Z</dcterms:modified>
</cp:coreProperties>
</file>