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9440" windowHeight="12555"/>
  </bookViews>
  <sheets>
    <sheet name="공사원가계산서" sheetId="4" r:id="rId1"/>
    <sheet name="내역서" sheetId="1" r:id="rId2"/>
    <sheet name="Sheet2" sheetId="2" r:id="rId3"/>
    <sheet name="Sheet3" sheetId="3" r:id="rId4"/>
  </sheets>
  <externalReferences>
    <externalReference r:id="rId5"/>
  </externalReferences>
  <definedNames>
    <definedName name="\c">#REF!</definedName>
    <definedName name="\d">#REF!</definedName>
    <definedName name="\g">#REF!</definedName>
    <definedName name="\h">#REF!</definedName>
    <definedName name="\l">#REF!</definedName>
    <definedName name="\n">#REF!</definedName>
    <definedName name="\p">#REF!</definedName>
    <definedName name="\r">#REF!</definedName>
    <definedName name="\s">#REF!</definedName>
    <definedName name="\u">#REF!</definedName>
    <definedName name="\z">#REF!</definedName>
    <definedName name="_xlnm.Print_Area" localSheetId="0">공사원가계산서!$A$1:$F$27</definedName>
    <definedName name="U19042704">#REF!</definedName>
    <definedName name="대전내역서_대전추가비교표_List">#REF!</definedName>
    <definedName name="ㅣ456">[1]변경내역을!#REF!</definedName>
  </definedNames>
  <calcPr calcId="125725"/>
</workbook>
</file>

<file path=xl/calcChain.xml><?xml version="1.0" encoding="utf-8"?>
<calcChain xmlns="http://schemas.openxmlformats.org/spreadsheetml/2006/main">
  <c r="H5" i="1"/>
  <c r="H6"/>
  <c r="H7"/>
  <c r="H8"/>
  <c r="H9"/>
  <c r="F5"/>
  <c r="F18"/>
  <c r="H10"/>
  <c r="H11"/>
  <c r="H12"/>
  <c r="F12"/>
  <c r="F13"/>
  <c r="F14"/>
  <c r="F15"/>
  <c r="F16"/>
  <c r="F7"/>
  <c r="F8"/>
  <c r="F9"/>
  <c r="F6"/>
  <c r="H18"/>
  <c r="F17"/>
  <c r="H17" l="1"/>
  <c r="F19"/>
  <c r="D3" i="4" s="1"/>
  <c r="D6" s="1"/>
  <c r="H19" i="1"/>
  <c r="D7" i="4" s="1"/>
  <c r="D14" s="1"/>
  <c r="D15" l="1"/>
  <c r="D8"/>
  <c r="D9" s="1"/>
  <c r="B20" i="1"/>
  <c r="D17" i="4"/>
  <c r="D12" l="1"/>
  <c r="D13"/>
  <c r="D18"/>
  <c r="D19" l="1"/>
  <c r="D20" s="1"/>
  <c r="D22" s="1"/>
  <c r="D21" l="1"/>
  <c r="D23" l="1"/>
  <c r="D25" s="1"/>
  <c r="D26" s="1"/>
</calcChain>
</file>

<file path=xl/sharedStrings.xml><?xml version="1.0" encoding="utf-8"?>
<sst xmlns="http://schemas.openxmlformats.org/spreadsheetml/2006/main" count="112" uniqueCount="83">
  <si>
    <t>규     격</t>
    <phoneticPr fontId="3" type="noConversion"/>
  </si>
  <si>
    <t>단  가</t>
    <phoneticPr fontId="3" type="noConversion"/>
  </si>
  <si>
    <t>수  량</t>
    <phoneticPr fontId="3" type="noConversion"/>
  </si>
  <si>
    <t>금  액</t>
    <phoneticPr fontId="3" type="noConversion"/>
  </si>
  <si>
    <t>비  고</t>
    <phoneticPr fontId="3" type="noConversion"/>
  </si>
  <si>
    <t>시장가</t>
    <phoneticPr fontId="3" type="noConversion"/>
  </si>
  <si>
    <t>㎡</t>
  </si>
  <si>
    <t>품    명</t>
    <phoneticPr fontId="3" type="noConversion"/>
  </si>
  <si>
    <t>인</t>
    <phoneticPr fontId="3" type="noConversion"/>
  </si>
  <si>
    <t>2.현관 및 방</t>
    <phoneticPr fontId="3" type="noConversion"/>
  </si>
  <si>
    <t>부직포(1.1m*40m)</t>
    <phoneticPr fontId="3" type="noConversion"/>
  </si>
  <si>
    <t>인</t>
    <phoneticPr fontId="3" type="noConversion"/>
  </si>
  <si>
    <t>m</t>
    <phoneticPr fontId="3" type="noConversion"/>
  </si>
  <si>
    <t>물가정보 적용 419쪽</t>
    <phoneticPr fontId="3" type="noConversion"/>
  </si>
  <si>
    <t>물가정보 적용 419쪽</t>
    <phoneticPr fontId="3" type="noConversion"/>
  </si>
  <si>
    <t>단위</t>
    <phoneticPr fontId="3" type="noConversion"/>
  </si>
  <si>
    <t xml:space="preserve"> 1.복도 및 통로</t>
    <phoneticPr fontId="3" type="noConversion"/>
  </si>
  <si>
    <t xml:space="preserve"> 기존벽지 철거 및 반출</t>
    <phoneticPr fontId="3" type="noConversion"/>
  </si>
  <si>
    <t xml:space="preserve"> 천정지</t>
    <phoneticPr fontId="3" type="noConversion"/>
  </si>
  <si>
    <t xml:space="preserve"> 벽 벽지</t>
    <phoneticPr fontId="3" type="noConversion"/>
  </si>
  <si>
    <t xml:space="preserve"> 초배지</t>
    <phoneticPr fontId="3" type="noConversion"/>
  </si>
  <si>
    <t xml:space="preserve"> 풀</t>
    <phoneticPr fontId="3" type="noConversion"/>
  </si>
  <si>
    <t xml:space="preserve"> 도배공</t>
    <phoneticPr fontId="3" type="noConversion"/>
  </si>
  <si>
    <t xml:space="preserve"> 보통인부</t>
    <phoneticPr fontId="3" type="noConversion"/>
  </si>
  <si>
    <t xml:space="preserve"> 걸레받이</t>
    <phoneticPr fontId="3" type="noConversion"/>
  </si>
  <si>
    <t>합   계</t>
    <phoneticPr fontId="3" type="noConversion"/>
  </si>
  <si>
    <t>생활관 3층, 4층 도배공사 내역서</t>
    <phoneticPr fontId="3" type="noConversion"/>
  </si>
  <si>
    <t>100mm*25M</t>
    <phoneticPr fontId="3" type="noConversion"/>
  </si>
  <si>
    <t>밀가루풀(친환경)</t>
    <phoneticPr fontId="3" type="noConversion"/>
  </si>
  <si>
    <t>비                      목</t>
    <phoneticPr fontId="10" type="noConversion"/>
  </si>
  <si>
    <t>금              액</t>
    <phoneticPr fontId="10" type="noConversion"/>
  </si>
  <si>
    <t>구           성             비</t>
    <phoneticPr fontId="10" type="noConversion"/>
  </si>
  <si>
    <t>비     고</t>
    <phoneticPr fontId="10" type="noConversion"/>
  </si>
  <si>
    <t xml:space="preserve">순
공
사
원
가
</t>
    <phoneticPr fontId="10" type="noConversion"/>
  </si>
  <si>
    <t>재료비</t>
    <phoneticPr fontId="10" type="noConversion"/>
  </si>
  <si>
    <t>직     접     재     료     비</t>
    <phoneticPr fontId="10" type="noConversion"/>
  </si>
  <si>
    <t>간     접     재     료     비</t>
    <phoneticPr fontId="10" type="noConversion"/>
  </si>
  <si>
    <t>작  업  설  ,  부  산  물(△)</t>
    <phoneticPr fontId="10" type="noConversion"/>
  </si>
  <si>
    <t>[ 소                         계 ]</t>
    <phoneticPr fontId="10" type="noConversion"/>
  </si>
  <si>
    <t>노무비</t>
    <phoneticPr fontId="10" type="noConversion"/>
  </si>
  <si>
    <t>직     접     노     무     비</t>
    <phoneticPr fontId="10" type="noConversion"/>
  </si>
  <si>
    <t>간     접     노     무     비</t>
    <phoneticPr fontId="10" type="noConversion"/>
  </si>
  <si>
    <t>[ 소                        계 ]</t>
    <phoneticPr fontId="10" type="noConversion"/>
  </si>
  <si>
    <t>경 비</t>
    <phoneticPr fontId="10" type="noConversion"/>
  </si>
  <si>
    <t>운            반            비</t>
    <phoneticPr fontId="10" type="noConversion"/>
  </si>
  <si>
    <t>기        계       경       비</t>
    <phoneticPr fontId="10" type="noConversion"/>
  </si>
  <si>
    <t>산     재     보     험     료</t>
    <phoneticPr fontId="10" type="noConversion"/>
  </si>
  <si>
    <t>노무비의 3.8%</t>
    <phoneticPr fontId="10" type="noConversion"/>
  </si>
  <si>
    <t>고     용     보     험     료</t>
    <phoneticPr fontId="10" type="noConversion"/>
  </si>
  <si>
    <t>노무비의 0.87%</t>
    <phoneticPr fontId="10" type="noConversion"/>
  </si>
  <si>
    <t>건     강     보     험     료</t>
    <phoneticPr fontId="10" type="noConversion"/>
  </si>
  <si>
    <t>직접노무비 * 1.70%</t>
    <phoneticPr fontId="10" type="noConversion"/>
  </si>
  <si>
    <t>1개월미만공사 제외</t>
    <phoneticPr fontId="10" type="noConversion"/>
  </si>
  <si>
    <t>연     금     보     험     료</t>
    <phoneticPr fontId="10" type="noConversion"/>
  </si>
  <si>
    <t>직접노무비 * 2.49%</t>
    <phoneticPr fontId="10" type="noConversion"/>
  </si>
  <si>
    <t>환     경     보     전     비</t>
    <phoneticPr fontId="10" type="noConversion"/>
  </si>
  <si>
    <t>기       타       경        비</t>
    <phoneticPr fontId="10" type="noConversion"/>
  </si>
  <si>
    <t>계</t>
    <phoneticPr fontId="10" type="noConversion"/>
  </si>
  <si>
    <t>재료비+노무비+경비</t>
    <phoneticPr fontId="10" type="noConversion"/>
  </si>
  <si>
    <t>일  반  관  리  비</t>
    <phoneticPr fontId="10" type="noConversion"/>
  </si>
  <si>
    <t>계의 6%</t>
    <phoneticPr fontId="10" type="noConversion"/>
  </si>
  <si>
    <t>이              윤</t>
    <phoneticPr fontId="10" type="noConversion"/>
  </si>
  <si>
    <t>공   급    가   액</t>
    <phoneticPr fontId="10" type="noConversion"/>
  </si>
  <si>
    <t>계+일반관리비+이윤</t>
    <phoneticPr fontId="10" type="noConversion"/>
  </si>
  <si>
    <t>페 기 물  처 리 비</t>
    <phoneticPr fontId="10" type="noConversion"/>
  </si>
  <si>
    <t>부  가  가  치  세</t>
    <phoneticPr fontId="10" type="noConversion"/>
  </si>
  <si>
    <t>공급가액의 10%</t>
    <phoneticPr fontId="10" type="noConversion"/>
  </si>
  <si>
    <t>도      급      액</t>
    <phoneticPr fontId="10" type="noConversion"/>
  </si>
  <si>
    <t>공급가액+페기물처리비+부가가치세</t>
    <phoneticPr fontId="10" type="noConversion"/>
  </si>
  <si>
    <t>총  공  사  금  액</t>
    <phoneticPr fontId="10" type="noConversion"/>
  </si>
  <si>
    <t>재료비</t>
    <phoneticPr fontId="3" type="noConversion"/>
  </si>
  <si>
    <t>노무비</t>
    <phoneticPr fontId="3" type="noConversion"/>
  </si>
  <si>
    <t>단가</t>
    <phoneticPr fontId="3" type="noConversion"/>
  </si>
  <si>
    <t>총합계</t>
    <phoneticPr fontId="3" type="noConversion"/>
  </si>
  <si>
    <t>직접노무비의 9.1%</t>
    <phoneticPr fontId="10" type="noConversion"/>
  </si>
  <si>
    <t>재료비+노무비의 5.1%</t>
    <phoneticPr fontId="10" type="noConversion"/>
  </si>
  <si>
    <t>재료비+직접노무비의 2.93%</t>
    <phoneticPr fontId="10" type="noConversion"/>
  </si>
  <si>
    <t>적산정보 543쪽 적용</t>
    <phoneticPr fontId="3" type="noConversion"/>
  </si>
  <si>
    <t>노무비+기타경비+일반관리비의 10%</t>
    <phoneticPr fontId="10" type="noConversion"/>
  </si>
  <si>
    <t>실크 * 방염처리</t>
    <phoneticPr fontId="3" type="noConversion"/>
  </si>
  <si>
    <t>만원단위이하 절사</t>
    <phoneticPr fontId="10" type="noConversion"/>
  </si>
  <si>
    <t>산  업  안  전  보  건  관  리  비</t>
    <phoneticPr fontId="10" type="noConversion"/>
  </si>
  <si>
    <t>광폭합지</t>
    <phoneticPr fontId="3" type="noConversion"/>
  </si>
</sst>
</file>

<file path=xl/styles.xml><?xml version="1.0" encoding="utf-8"?>
<styleSheet xmlns="http://schemas.openxmlformats.org/spreadsheetml/2006/main">
  <numFmts count="18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-* #,##0.0_-;\-* #,##0.0_-;_-* &quot;-&quot;_-;_-@_-"/>
    <numFmt numFmtId="177" formatCode="_-* #,##0_-;\-* #,##0_-;_-* &quot;-&quot;??_-;_-@_-"/>
    <numFmt numFmtId="178" formatCode="_ &quot;₩&quot;* #,##0_ ;_ &quot;₩&quot;* \-#,##0_ ;_ &quot;₩&quot;* &quot;-&quot;_ ;_ @_ "/>
    <numFmt numFmtId="179" formatCode="_ &quot;₩&quot;* #,##0.00_ ;_ &quot;₩&quot;* \-#,##0.00_ ;_ &quot;₩&quot;* &quot;-&quot;??_ ;_ @_ "/>
    <numFmt numFmtId="180" formatCode="_ * #,##0_ ;_ * \-#,##0_ ;_ * &quot;-&quot;_ ;_ @_ "/>
    <numFmt numFmtId="181" formatCode="_ * #,##0.00_ ;_ * \-#,##0.00_ ;_ * &quot;-&quot;??_ ;_ @_ "/>
    <numFmt numFmtId="182" formatCode="#,##0;\(#,##0\)"/>
    <numFmt numFmtId="183" formatCode="&quot;₩&quot;#,##0;[Red]&quot;₩&quot;&quot;₩&quot;&quot;₩&quot;\-#,##0"/>
    <numFmt numFmtId="184" formatCode="&quot;₩&quot;#,##0.00;[Red]&quot;₩&quot;&quot;₩&quot;&quot;₩&quot;\-#,##0.00"/>
    <numFmt numFmtId="185" formatCode="#,##0.00\ &quot;kr&quot;;[Red]\-#,##0.00\ &quot;kr&quot;"/>
    <numFmt numFmtId="186" formatCode="_-* #,##0\ _k_r_-;\-* #,##0\ _k_r_-;_-* &quot;-&quot;\ _k_r_-;_-@_-"/>
    <numFmt numFmtId="187" formatCode="&quot;₩&quot;#,##0.00;&quot;₩&quot;\-#,##0.00"/>
    <numFmt numFmtId="188" formatCode="&quot;₩&quot;#,##0.00\ ;\(&quot;₩&quot;#,##0.00\)"/>
    <numFmt numFmtId="189" formatCode="&quot;₩&quot;#,##0;&quot;₩&quot;\-#,##0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8"/>
      <name val="돋움"/>
      <family val="3"/>
      <charset val="129"/>
    </font>
    <font>
      <sz val="9"/>
      <color indexed="23"/>
      <name val="굴림체"/>
      <family val="3"/>
      <charset val="129"/>
    </font>
    <font>
      <sz val="9"/>
      <color indexed="23"/>
      <name val="돋움"/>
      <family val="3"/>
      <charset val="129"/>
    </font>
    <font>
      <b/>
      <sz val="9"/>
      <name val="굴림체"/>
      <family val="3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1"/>
      <name val="μ¸¿o"/>
      <family val="1"/>
      <charset val="129"/>
    </font>
    <font>
      <sz val="11"/>
      <name val="µ¸¿ò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10"/>
      <name val="Arial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 style="hair">
        <color auto="1"/>
      </right>
      <top/>
      <bottom/>
      <diagonal/>
    </border>
  </borders>
  <cellStyleXfs count="6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" fontId="14" fillId="0" borderId="27"/>
    <xf numFmtId="0" fontId="15" fillId="0" borderId="0"/>
    <xf numFmtId="0" fontId="15" fillId="0" borderId="0"/>
    <xf numFmtId="3" fontId="14" fillId="0" borderId="27"/>
    <xf numFmtId="3" fontId="14" fillId="0" borderId="27"/>
    <xf numFmtId="42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44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8" fillId="0" borderId="0"/>
    <xf numFmtId="41" fontId="16" fillId="0" borderId="0" applyFont="0" applyFill="0" applyBorder="0" applyAlignment="0" applyProtection="0"/>
    <xf numFmtId="180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181" fontId="17" fillId="0" borderId="0" applyFont="0" applyFill="0" applyBorder="0" applyAlignment="0" applyProtection="0"/>
    <xf numFmtId="0" fontId="16" fillId="0" borderId="0"/>
    <xf numFmtId="0" fontId="17" fillId="0" borderId="0"/>
    <xf numFmtId="0" fontId="19" fillId="0" borderId="0"/>
    <xf numFmtId="180" fontId="20" fillId="0" borderId="0" applyFont="0" applyFill="0" applyBorder="0" applyAlignment="0" applyProtection="0"/>
    <xf numFmtId="182" fontId="21" fillId="0" borderId="0"/>
    <xf numFmtId="181" fontId="20" fillId="0" borderId="0" applyFont="0" applyFill="0" applyBorder="0" applyAlignment="0" applyProtection="0"/>
    <xf numFmtId="18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5" fontId="7" fillId="0" borderId="0"/>
    <xf numFmtId="186" fontId="7" fillId="0" borderId="0"/>
    <xf numFmtId="38" fontId="22" fillId="3" borderId="0" applyNumberFormat="0" applyBorder="0" applyAlignment="0" applyProtection="0"/>
    <xf numFmtId="0" fontId="23" fillId="0" borderId="0">
      <alignment horizontal="left"/>
    </xf>
    <xf numFmtId="0" fontId="24" fillId="0" borderId="28" applyNumberFormat="0" applyAlignment="0" applyProtection="0">
      <alignment horizontal="left" vertical="center"/>
    </xf>
    <xf numFmtId="0" fontId="24" fillId="0" borderId="29">
      <alignment horizontal="left" vertical="center"/>
    </xf>
    <xf numFmtId="10" fontId="22" fillId="4" borderId="27" applyNumberFormat="0" applyBorder="0" applyAlignment="0" applyProtection="0"/>
    <xf numFmtId="0" fontId="25" fillId="0" borderId="30"/>
    <xf numFmtId="37" fontId="26" fillId="0" borderId="0"/>
    <xf numFmtId="187" fontId="20" fillId="0" borderId="0"/>
    <xf numFmtId="0" fontId="20" fillId="0" borderId="0"/>
    <xf numFmtId="10" fontId="20" fillId="0" borderId="0" applyFont="0" applyFill="0" applyBorder="0" applyAlignment="0" applyProtection="0"/>
    <xf numFmtId="0" fontId="25" fillId="0" borderId="0"/>
    <xf numFmtId="2" fontId="27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20" fillId="0" borderId="0"/>
    <xf numFmtId="4" fontId="27" fillId="0" borderId="0" applyFont="0" applyFill="0" applyBorder="0" applyAlignment="0" applyProtection="0"/>
    <xf numFmtId="3" fontId="27" fillId="0" borderId="0" applyFont="0" applyFill="0" applyBorder="0" applyAlignment="0" applyProtection="0"/>
    <xf numFmtId="0" fontId="15" fillId="0" borderId="0"/>
    <xf numFmtId="0" fontId="30" fillId="0" borderId="0" applyFont="0" applyFill="0" applyBorder="0" applyAlignment="0" applyProtection="0"/>
    <xf numFmtId="0" fontId="15" fillId="0" borderId="0" applyFont="0" applyFill="0" applyBorder="0" applyAlignment="0" applyProtection="0"/>
    <xf numFmtId="10" fontId="27" fillId="0" borderId="0" applyFont="0" applyFill="0" applyBorder="0" applyAlignment="0" applyProtection="0"/>
    <xf numFmtId="0" fontId="7" fillId="0" borderId="0"/>
    <xf numFmtId="0" fontId="27" fillId="0" borderId="31" applyNumberFormat="0" applyFont="0" applyFill="0" applyAlignment="0" applyProtection="0"/>
    <xf numFmtId="188" fontId="27" fillId="0" borderId="0" applyFont="0" applyFill="0" applyBorder="0" applyAlignment="0" applyProtection="0"/>
    <xf numFmtId="189" fontId="27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41" fontId="4" fillId="0" borderId="5" xfId="1" applyFont="1" applyBorder="1" applyAlignment="1">
      <alignment horizontal="right"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176" fontId="4" fillId="0" borderId="5" xfId="1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1" fontId="4" fillId="0" borderId="5" xfId="1" applyFont="1" applyBorder="1">
      <alignment vertical="center"/>
    </xf>
    <xf numFmtId="41" fontId="4" fillId="0" borderId="8" xfId="1" applyFont="1" applyBorder="1">
      <alignment vertical="center"/>
    </xf>
    <xf numFmtId="176" fontId="4" fillId="0" borderId="5" xfId="1" applyNumberFormat="1" applyFont="1" applyBorder="1">
      <alignment vertical="center"/>
    </xf>
    <xf numFmtId="176" fontId="4" fillId="0" borderId="8" xfId="1" applyNumberFormat="1" applyFont="1" applyBorder="1">
      <alignment vertical="center"/>
    </xf>
    <xf numFmtId="41" fontId="5" fillId="0" borderId="10" xfId="1" applyFont="1" applyBorder="1">
      <alignment vertical="center"/>
    </xf>
    <xf numFmtId="0" fontId="7" fillId="0" borderId="0" xfId="3">
      <alignment vertical="center"/>
    </xf>
    <xf numFmtId="41" fontId="9" fillId="0" borderId="17" xfId="2" applyFont="1" applyBorder="1" applyAlignment="1">
      <alignment horizontal="center" vertical="center"/>
    </xf>
    <xf numFmtId="41" fontId="9" fillId="0" borderId="18" xfId="2" applyFont="1" applyBorder="1" applyAlignment="1">
      <alignment horizontal="center" vertical="center"/>
    </xf>
    <xf numFmtId="41" fontId="9" fillId="0" borderId="20" xfId="2" applyFont="1" applyBorder="1" applyAlignment="1">
      <alignment horizontal="center" vertical="center"/>
    </xf>
    <xf numFmtId="41" fontId="11" fillId="0" borderId="20" xfId="2" applyFont="1" applyBorder="1" applyAlignment="1">
      <alignment horizontal="left" vertical="center"/>
    </xf>
    <xf numFmtId="41" fontId="9" fillId="0" borderId="21" xfId="2" applyFont="1" applyBorder="1" applyAlignment="1">
      <alignment horizontal="center" vertical="center"/>
    </xf>
    <xf numFmtId="41" fontId="9" fillId="0" borderId="5" xfId="2" applyFont="1" applyBorder="1" applyAlignment="1">
      <alignment horizontal="center" vertical="center"/>
    </xf>
    <xf numFmtId="41" fontId="11" fillId="0" borderId="5" xfId="2" applyFont="1" applyBorder="1" applyAlignment="1">
      <alignment horizontal="left" vertical="center"/>
    </xf>
    <xf numFmtId="41" fontId="9" fillId="0" borderId="23" xfId="2" applyFont="1" applyBorder="1" applyAlignment="1">
      <alignment horizontal="center" vertical="center"/>
    </xf>
    <xf numFmtId="41" fontId="9" fillId="2" borderId="23" xfId="2" applyFont="1" applyFill="1" applyBorder="1" applyAlignment="1">
      <alignment horizontal="center" vertical="center"/>
    </xf>
    <xf numFmtId="41" fontId="11" fillId="0" borderId="5" xfId="2" applyFont="1" applyFill="1" applyBorder="1" applyAlignment="1">
      <alignment horizontal="left" vertical="center"/>
    </xf>
    <xf numFmtId="177" fontId="9" fillId="0" borderId="5" xfId="2" applyNumberFormat="1" applyFont="1" applyBorder="1" applyAlignment="1">
      <alignment horizontal="center" vertical="center"/>
    </xf>
    <xf numFmtId="41" fontId="13" fillId="0" borderId="25" xfId="2" applyFont="1" applyBorder="1" applyAlignment="1">
      <alignment horizontal="center" vertical="center"/>
    </xf>
    <xf numFmtId="41" fontId="11" fillId="0" borderId="25" xfId="2" applyFont="1" applyBorder="1" applyAlignment="1">
      <alignment horizontal="left" vertical="center"/>
    </xf>
    <xf numFmtId="41" fontId="9" fillId="0" borderId="26" xfId="2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2" fillId="0" borderId="0" xfId="0" applyFont="1">
      <alignment vertical="center"/>
    </xf>
    <xf numFmtId="0" fontId="4" fillId="0" borderId="32" xfId="0" applyFont="1" applyFill="1" applyBorder="1">
      <alignment vertical="center"/>
    </xf>
    <xf numFmtId="41" fontId="33" fillId="0" borderId="0" xfId="0" applyNumberFormat="1" applyFont="1">
      <alignment vertical="center"/>
    </xf>
    <xf numFmtId="0" fontId="12" fillId="0" borderId="5" xfId="3" quotePrefix="1" applyFont="1" applyFill="1" applyBorder="1" applyAlignment="1">
      <alignment vertical="center" wrapText="1"/>
    </xf>
    <xf numFmtId="41" fontId="8" fillId="0" borderId="13" xfId="2" applyFont="1" applyBorder="1" applyAlignment="1">
      <alignment horizontal="left" vertical="center"/>
    </xf>
    <xf numFmtId="41" fontId="8" fillId="0" borderId="14" xfId="2" applyFont="1" applyBorder="1" applyAlignment="1">
      <alignment horizontal="left" vertical="center"/>
    </xf>
    <xf numFmtId="41" fontId="8" fillId="0" borderId="15" xfId="2" applyFont="1" applyBorder="1" applyAlignment="1">
      <alignment horizontal="left" vertical="center"/>
    </xf>
    <xf numFmtId="41" fontId="9" fillId="0" borderId="16" xfId="2" applyFont="1" applyBorder="1" applyAlignment="1">
      <alignment horizontal="center" vertical="center"/>
    </xf>
    <xf numFmtId="41" fontId="9" fillId="0" borderId="17" xfId="2" applyFont="1" applyBorder="1" applyAlignment="1">
      <alignment horizontal="center" vertical="center"/>
    </xf>
    <xf numFmtId="41" fontId="9" fillId="0" borderId="19" xfId="2" applyFont="1" applyBorder="1" applyAlignment="1">
      <alignment horizontal="center" vertical="center" wrapText="1"/>
    </xf>
    <xf numFmtId="41" fontId="9" fillId="0" borderId="22" xfId="2" applyFont="1" applyBorder="1" applyAlignment="1">
      <alignment horizontal="center" vertical="center"/>
    </xf>
    <xf numFmtId="41" fontId="9" fillId="0" borderId="20" xfId="2" applyFont="1" applyBorder="1" applyAlignment="1">
      <alignment horizontal="center" vertical="center" wrapText="1"/>
    </xf>
    <xf numFmtId="41" fontId="9" fillId="0" borderId="5" xfId="2" applyFont="1" applyBorder="1" applyAlignment="1">
      <alignment horizontal="center" vertical="center"/>
    </xf>
    <xf numFmtId="41" fontId="9" fillId="0" borderId="5" xfId="2" applyFont="1" applyBorder="1" applyAlignment="1">
      <alignment horizontal="center" vertical="center" wrapText="1"/>
    </xf>
    <xf numFmtId="41" fontId="9" fillId="0" borderId="22" xfId="2" applyFont="1" applyFill="1" applyBorder="1" applyAlignment="1">
      <alignment horizontal="center" vertical="center"/>
    </xf>
    <xf numFmtId="41" fontId="9" fillId="0" borderId="5" xfId="2" applyFont="1" applyFill="1" applyBorder="1" applyAlignment="1">
      <alignment horizontal="center" vertical="center"/>
    </xf>
    <xf numFmtId="41" fontId="9" fillId="0" borderId="24" xfId="2" applyFont="1" applyFill="1" applyBorder="1" applyAlignment="1">
      <alignment horizontal="center" vertical="center"/>
    </xf>
    <xf numFmtId="41" fontId="9" fillId="0" borderId="25" xfId="2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60">
    <cellStyle name="#,##0" xfId="4"/>
    <cellStyle name="??&amp;O?&amp;H?_x0008__x000f__x0007_?_x0007__x0001__x0001_" xfId="5"/>
    <cellStyle name="??&amp;O?&amp;H?_x0008_??_x0007__x0001__x0001_" xfId="6"/>
    <cellStyle name="0.0" xfId="7"/>
    <cellStyle name="0.00" xfId="8"/>
    <cellStyle name="AeE­ [0]_¿­¸° INT" xfId="9"/>
    <cellStyle name="ÅëÈ­ [0]_±³À°ÈÆ·Ãºñ(ºÎ¼­º°)" xfId="10"/>
    <cellStyle name="AeE­_¿­¸° INT" xfId="11"/>
    <cellStyle name="ÅëÈ­_±³À°ÈÆ·Ãºñ(ºÎ¼­º°)" xfId="12"/>
    <cellStyle name="ALIGNMENT" xfId="13"/>
    <cellStyle name="AÞ¸¶ [0]_¿­¸° INT" xfId="14"/>
    <cellStyle name="ÄÞ¸¶ [0]_±³À°ÈÆ·Ãºñ(ºÎ¼­º°)" xfId="15"/>
    <cellStyle name="AÞ¸¶_¿­¸° INT" xfId="16"/>
    <cellStyle name="ÄÞ¸¶_±³À°ÈÆ·Ãºñ(ºÎ¼­º°)" xfId="17"/>
    <cellStyle name="C￥AØ_¿­¸° INT" xfId="18"/>
    <cellStyle name="Ç¥ÁØ_±³À°ÈÆ·Ãºñ(ºÎ¼­º°)" xfId="19"/>
    <cellStyle name="category" xfId="20"/>
    <cellStyle name="Comma [0]_ SG&amp;A Bridge " xfId="21"/>
    <cellStyle name="comma zerodec" xfId="22"/>
    <cellStyle name="Comma_ SG&amp;A Bridge " xfId="23"/>
    <cellStyle name="Currency [0]_ SG&amp;A Bridge " xfId="24"/>
    <cellStyle name="Currency_ SG&amp;A Bridge " xfId="25"/>
    <cellStyle name="Currency1" xfId="26"/>
    <cellStyle name="Dollar (zero dec)" xfId="27"/>
    <cellStyle name="Grey" xfId="28"/>
    <cellStyle name="HEADER" xfId="29"/>
    <cellStyle name="Header1" xfId="30"/>
    <cellStyle name="Header2" xfId="31"/>
    <cellStyle name="Input [yellow]" xfId="32"/>
    <cellStyle name="Model" xfId="33"/>
    <cellStyle name="no dec" xfId="34"/>
    <cellStyle name="Normal - Style1" xfId="35"/>
    <cellStyle name="Normal_ SG&amp;A Bridge " xfId="36"/>
    <cellStyle name="Percent [2]" xfId="37"/>
    <cellStyle name="subhead" xfId="38"/>
    <cellStyle name="고정소숫점" xfId="39"/>
    <cellStyle name="고정출력1" xfId="40"/>
    <cellStyle name="고정출력2" xfId="41"/>
    <cellStyle name="날짜" xfId="42"/>
    <cellStyle name="달러" xfId="43"/>
    <cellStyle name="똿뗦먛귟 [0.00]_PRODUCT DETAIL Q1" xfId="44"/>
    <cellStyle name="똿뗦먛귟_PRODUCT DETAIL Q1" xfId="45"/>
    <cellStyle name="믅됞 [0.00]_PRODUCT DETAIL Q1" xfId="46"/>
    <cellStyle name="믅됞_PRODUCT DETAIL Q1" xfId="47"/>
    <cellStyle name="뷭?_BOOKSHIP" xfId="48"/>
    <cellStyle name="쉼표 [0]" xfId="1" builtinId="6"/>
    <cellStyle name="쉼표 [0] 2" xfId="2"/>
    <cellStyle name="스타일 1" xfId="49"/>
    <cellStyle name="자리수" xfId="50"/>
    <cellStyle name="자리수0" xfId="51"/>
    <cellStyle name="지정되지 않음" xfId="52"/>
    <cellStyle name="콤마 [0]_  종  합  " xfId="53"/>
    <cellStyle name="콤마_  종  합  " xfId="54"/>
    <cellStyle name="퍼센트" xfId="55"/>
    <cellStyle name="표준" xfId="0" builtinId="0"/>
    <cellStyle name="표준 2" xfId="3"/>
    <cellStyle name="標準_Akia(F）-8" xfId="56"/>
    <cellStyle name="합산" xfId="57"/>
    <cellStyle name="화폐기호" xfId="58"/>
    <cellStyle name="화폐기호0" xfId="5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&#47196;&#52972;%20&#46356;&#49828;&#53356;%20(F)\Documents%20and%20Settings\Administrator\My%20Documents\My%20Documents\&#49340;&#49457;%20&#44204;&#51201;\&#49345;&#46020;3&#48320;&#44221;&#45236;&#50669;&#4943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변경내역을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7"/>
  <sheetViews>
    <sheetView tabSelected="1" view="pageBreakPreview" zoomScaleNormal="100" workbookViewId="0">
      <selection activeCell="D16" sqref="D16"/>
    </sheetView>
  </sheetViews>
  <sheetFormatPr defaultRowHeight="18.95" customHeight="1"/>
  <cols>
    <col min="1" max="1" width="6.5" style="23" customWidth="1"/>
    <col min="2" max="2" width="13.25" style="23" customWidth="1"/>
    <col min="3" max="3" width="34.625" style="23" customWidth="1"/>
    <col min="4" max="4" width="23.375" style="23" customWidth="1"/>
    <col min="5" max="5" width="32.375" style="23" customWidth="1"/>
    <col min="6" max="6" width="17.75" style="23" customWidth="1"/>
    <col min="7" max="7" width="5.25" style="23" customWidth="1"/>
    <col min="8" max="256" width="9" style="23"/>
    <col min="257" max="257" width="6.5" style="23" customWidth="1"/>
    <col min="258" max="258" width="13.25" style="23" customWidth="1"/>
    <col min="259" max="259" width="34.625" style="23" customWidth="1"/>
    <col min="260" max="260" width="23.375" style="23" customWidth="1"/>
    <col min="261" max="261" width="32.375" style="23" customWidth="1"/>
    <col min="262" max="262" width="17.75" style="23" customWidth="1"/>
    <col min="263" max="263" width="5.25" style="23" customWidth="1"/>
    <col min="264" max="512" width="9" style="23"/>
    <col min="513" max="513" width="6.5" style="23" customWidth="1"/>
    <col min="514" max="514" width="13.25" style="23" customWidth="1"/>
    <col min="515" max="515" width="34.625" style="23" customWidth="1"/>
    <col min="516" max="516" width="23.375" style="23" customWidth="1"/>
    <col min="517" max="517" width="32.375" style="23" customWidth="1"/>
    <col min="518" max="518" width="17.75" style="23" customWidth="1"/>
    <col min="519" max="519" width="5.25" style="23" customWidth="1"/>
    <col min="520" max="768" width="9" style="23"/>
    <col min="769" max="769" width="6.5" style="23" customWidth="1"/>
    <col min="770" max="770" width="13.25" style="23" customWidth="1"/>
    <col min="771" max="771" width="34.625" style="23" customWidth="1"/>
    <col min="772" max="772" width="23.375" style="23" customWidth="1"/>
    <col min="773" max="773" width="32.375" style="23" customWidth="1"/>
    <col min="774" max="774" width="17.75" style="23" customWidth="1"/>
    <col min="775" max="775" width="5.25" style="23" customWidth="1"/>
    <col min="776" max="1024" width="9" style="23"/>
    <col min="1025" max="1025" width="6.5" style="23" customWidth="1"/>
    <col min="1026" max="1026" width="13.25" style="23" customWidth="1"/>
    <col min="1027" max="1027" width="34.625" style="23" customWidth="1"/>
    <col min="1028" max="1028" width="23.375" style="23" customWidth="1"/>
    <col min="1029" max="1029" width="32.375" style="23" customWidth="1"/>
    <col min="1030" max="1030" width="17.75" style="23" customWidth="1"/>
    <col min="1031" max="1031" width="5.25" style="23" customWidth="1"/>
    <col min="1032" max="1280" width="9" style="23"/>
    <col min="1281" max="1281" width="6.5" style="23" customWidth="1"/>
    <col min="1282" max="1282" width="13.25" style="23" customWidth="1"/>
    <col min="1283" max="1283" width="34.625" style="23" customWidth="1"/>
    <col min="1284" max="1284" width="23.375" style="23" customWidth="1"/>
    <col min="1285" max="1285" width="32.375" style="23" customWidth="1"/>
    <col min="1286" max="1286" width="17.75" style="23" customWidth="1"/>
    <col min="1287" max="1287" width="5.25" style="23" customWidth="1"/>
    <col min="1288" max="1536" width="9" style="23"/>
    <col min="1537" max="1537" width="6.5" style="23" customWidth="1"/>
    <col min="1538" max="1538" width="13.25" style="23" customWidth="1"/>
    <col min="1539" max="1539" width="34.625" style="23" customWidth="1"/>
    <col min="1540" max="1540" width="23.375" style="23" customWidth="1"/>
    <col min="1541" max="1541" width="32.375" style="23" customWidth="1"/>
    <col min="1542" max="1542" width="17.75" style="23" customWidth="1"/>
    <col min="1543" max="1543" width="5.25" style="23" customWidth="1"/>
    <col min="1544" max="1792" width="9" style="23"/>
    <col min="1793" max="1793" width="6.5" style="23" customWidth="1"/>
    <col min="1794" max="1794" width="13.25" style="23" customWidth="1"/>
    <col min="1795" max="1795" width="34.625" style="23" customWidth="1"/>
    <col min="1796" max="1796" width="23.375" style="23" customWidth="1"/>
    <col min="1797" max="1797" width="32.375" style="23" customWidth="1"/>
    <col min="1798" max="1798" width="17.75" style="23" customWidth="1"/>
    <col min="1799" max="1799" width="5.25" style="23" customWidth="1"/>
    <col min="1800" max="2048" width="9" style="23"/>
    <col min="2049" max="2049" width="6.5" style="23" customWidth="1"/>
    <col min="2050" max="2050" width="13.25" style="23" customWidth="1"/>
    <col min="2051" max="2051" width="34.625" style="23" customWidth="1"/>
    <col min="2052" max="2052" width="23.375" style="23" customWidth="1"/>
    <col min="2053" max="2053" width="32.375" style="23" customWidth="1"/>
    <col min="2054" max="2054" width="17.75" style="23" customWidth="1"/>
    <col min="2055" max="2055" width="5.25" style="23" customWidth="1"/>
    <col min="2056" max="2304" width="9" style="23"/>
    <col min="2305" max="2305" width="6.5" style="23" customWidth="1"/>
    <col min="2306" max="2306" width="13.25" style="23" customWidth="1"/>
    <col min="2307" max="2307" width="34.625" style="23" customWidth="1"/>
    <col min="2308" max="2308" width="23.375" style="23" customWidth="1"/>
    <col min="2309" max="2309" width="32.375" style="23" customWidth="1"/>
    <col min="2310" max="2310" width="17.75" style="23" customWidth="1"/>
    <col min="2311" max="2311" width="5.25" style="23" customWidth="1"/>
    <col min="2312" max="2560" width="9" style="23"/>
    <col min="2561" max="2561" width="6.5" style="23" customWidth="1"/>
    <col min="2562" max="2562" width="13.25" style="23" customWidth="1"/>
    <col min="2563" max="2563" width="34.625" style="23" customWidth="1"/>
    <col min="2564" max="2564" width="23.375" style="23" customWidth="1"/>
    <col min="2565" max="2565" width="32.375" style="23" customWidth="1"/>
    <col min="2566" max="2566" width="17.75" style="23" customWidth="1"/>
    <col min="2567" max="2567" width="5.25" style="23" customWidth="1"/>
    <col min="2568" max="2816" width="9" style="23"/>
    <col min="2817" max="2817" width="6.5" style="23" customWidth="1"/>
    <col min="2818" max="2818" width="13.25" style="23" customWidth="1"/>
    <col min="2819" max="2819" width="34.625" style="23" customWidth="1"/>
    <col min="2820" max="2820" width="23.375" style="23" customWidth="1"/>
    <col min="2821" max="2821" width="32.375" style="23" customWidth="1"/>
    <col min="2822" max="2822" width="17.75" style="23" customWidth="1"/>
    <col min="2823" max="2823" width="5.25" style="23" customWidth="1"/>
    <col min="2824" max="3072" width="9" style="23"/>
    <col min="3073" max="3073" width="6.5" style="23" customWidth="1"/>
    <col min="3074" max="3074" width="13.25" style="23" customWidth="1"/>
    <col min="3075" max="3075" width="34.625" style="23" customWidth="1"/>
    <col min="3076" max="3076" width="23.375" style="23" customWidth="1"/>
    <col min="3077" max="3077" width="32.375" style="23" customWidth="1"/>
    <col min="3078" max="3078" width="17.75" style="23" customWidth="1"/>
    <col min="3079" max="3079" width="5.25" style="23" customWidth="1"/>
    <col min="3080" max="3328" width="9" style="23"/>
    <col min="3329" max="3329" width="6.5" style="23" customWidth="1"/>
    <col min="3330" max="3330" width="13.25" style="23" customWidth="1"/>
    <col min="3331" max="3331" width="34.625" style="23" customWidth="1"/>
    <col min="3332" max="3332" width="23.375" style="23" customWidth="1"/>
    <col min="3333" max="3333" width="32.375" style="23" customWidth="1"/>
    <col min="3334" max="3334" width="17.75" style="23" customWidth="1"/>
    <col min="3335" max="3335" width="5.25" style="23" customWidth="1"/>
    <col min="3336" max="3584" width="9" style="23"/>
    <col min="3585" max="3585" width="6.5" style="23" customWidth="1"/>
    <col min="3586" max="3586" width="13.25" style="23" customWidth="1"/>
    <col min="3587" max="3587" width="34.625" style="23" customWidth="1"/>
    <col min="3588" max="3588" width="23.375" style="23" customWidth="1"/>
    <col min="3589" max="3589" width="32.375" style="23" customWidth="1"/>
    <col min="3590" max="3590" width="17.75" style="23" customWidth="1"/>
    <col min="3591" max="3591" width="5.25" style="23" customWidth="1"/>
    <col min="3592" max="3840" width="9" style="23"/>
    <col min="3841" max="3841" width="6.5" style="23" customWidth="1"/>
    <col min="3842" max="3842" width="13.25" style="23" customWidth="1"/>
    <col min="3843" max="3843" width="34.625" style="23" customWidth="1"/>
    <col min="3844" max="3844" width="23.375" style="23" customWidth="1"/>
    <col min="3845" max="3845" width="32.375" style="23" customWidth="1"/>
    <col min="3846" max="3846" width="17.75" style="23" customWidth="1"/>
    <col min="3847" max="3847" width="5.25" style="23" customWidth="1"/>
    <col min="3848" max="4096" width="9" style="23"/>
    <col min="4097" max="4097" width="6.5" style="23" customWidth="1"/>
    <col min="4098" max="4098" width="13.25" style="23" customWidth="1"/>
    <col min="4099" max="4099" width="34.625" style="23" customWidth="1"/>
    <col min="4100" max="4100" width="23.375" style="23" customWidth="1"/>
    <col min="4101" max="4101" width="32.375" style="23" customWidth="1"/>
    <col min="4102" max="4102" width="17.75" style="23" customWidth="1"/>
    <col min="4103" max="4103" width="5.25" style="23" customWidth="1"/>
    <col min="4104" max="4352" width="9" style="23"/>
    <col min="4353" max="4353" width="6.5" style="23" customWidth="1"/>
    <col min="4354" max="4354" width="13.25" style="23" customWidth="1"/>
    <col min="4355" max="4355" width="34.625" style="23" customWidth="1"/>
    <col min="4356" max="4356" width="23.375" style="23" customWidth="1"/>
    <col min="4357" max="4357" width="32.375" style="23" customWidth="1"/>
    <col min="4358" max="4358" width="17.75" style="23" customWidth="1"/>
    <col min="4359" max="4359" width="5.25" style="23" customWidth="1"/>
    <col min="4360" max="4608" width="9" style="23"/>
    <col min="4609" max="4609" width="6.5" style="23" customWidth="1"/>
    <col min="4610" max="4610" width="13.25" style="23" customWidth="1"/>
    <col min="4611" max="4611" width="34.625" style="23" customWidth="1"/>
    <col min="4612" max="4612" width="23.375" style="23" customWidth="1"/>
    <col min="4613" max="4613" width="32.375" style="23" customWidth="1"/>
    <col min="4614" max="4614" width="17.75" style="23" customWidth="1"/>
    <col min="4615" max="4615" width="5.25" style="23" customWidth="1"/>
    <col min="4616" max="4864" width="9" style="23"/>
    <col min="4865" max="4865" width="6.5" style="23" customWidth="1"/>
    <col min="4866" max="4866" width="13.25" style="23" customWidth="1"/>
    <col min="4867" max="4867" width="34.625" style="23" customWidth="1"/>
    <col min="4868" max="4868" width="23.375" style="23" customWidth="1"/>
    <col min="4869" max="4869" width="32.375" style="23" customWidth="1"/>
    <col min="4870" max="4870" width="17.75" style="23" customWidth="1"/>
    <col min="4871" max="4871" width="5.25" style="23" customWidth="1"/>
    <col min="4872" max="5120" width="9" style="23"/>
    <col min="5121" max="5121" width="6.5" style="23" customWidth="1"/>
    <col min="5122" max="5122" width="13.25" style="23" customWidth="1"/>
    <col min="5123" max="5123" width="34.625" style="23" customWidth="1"/>
    <col min="5124" max="5124" width="23.375" style="23" customWidth="1"/>
    <col min="5125" max="5125" width="32.375" style="23" customWidth="1"/>
    <col min="5126" max="5126" width="17.75" style="23" customWidth="1"/>
    <col min="5127" max="5127" width="5.25" style="23" customWidth="1"/>
    <col min="5128" max="5376" width="9" style="23"/>
    <col min="5377" max="5377" width="6.5" style="23" customWidth="1"/>
    <col min="5378" max="5378" width="13.25" style="23" customWidth="1"/>
    <col min="5379" max="5379" width="34.625" style="23" customWidth="1"/>
    <col min="5380" max="5380" width="23.375" style="23" customWidth="1"/>
    <col min="5381" max="5381" width="32.375" style="23" customWidth="1"/>
    <col min="5382" max="5382" width="17.75" style="23" customWidth="1"/>
    <col min="5383" max="5383" width="5.25" style="23" customWidth="1"/>
    <col min="5384" max="5632" width="9" style="23"/>
    <col min="5633" max="5633" width="6.5" style="23" customWidth="1"/>
    <col min="5634" max="5634" width="13.25" style="23" customWidth="1"/>
    <col min="5635" max="5635" width="34.625" style="23" customWidth="1"/>
    <col min="5636" max="5636" width="23.375" style="23" customWidth="1"/>
    <col min="5637" max="5637" width="32.375" style="23" customWidth="1"/>
    <col min="5638" max="5638" width="17.75" style="23" customWidth="1"/>
    <col min="5639" max="5639" width="5.25" style="23" customWidth="1"/>
    <col min="5640" max="5888" width="9" style="23"/>
    <col min="5889" max="5889" width="6.5" style="23" customWidth="1"/>
    <col min="5890" max="5890" width="13.25" style="23" customWidth="1"/>
    <col min="5891" max="5891" width="34.625" style="23" customWidth="1"/>
    <col min="5892" max="5892" width="23.375" style="23" customWidth="1"/>
    <col min="5893" max="5893" width="32.375" style="23" customWidth="1"/>
    <col min="5894" max="5894" width="17.75" style="23" customWidth="1"/>
    <col min="5895" max="5895" width="5.25" style="23" customWidth="1"/>
    <col min="5896" max="6144" width="9" style="23"/>
    <col min="6145" max="6145" width="6.5" style="23" customWidth="1"/>
    <col min="6146" max="6146" width="13.25" style="23" customWidth="1"/>
    <col min="6147" max="6147" width="34.625" style="23" customWidth="1"/>
    <col min="6148" max="6148" width="23.375" style="23" customWidth="1"/>
    <col min="6149" max="6149" width="32.375" style="23" customWidth="1"/>
    <col min="6150" max="6150" width="17.75" style="23" customWidth="1"/>
    <col min="6151" max="6151" width="5.25" style="23" customWidth="1"/>
    <col min="6152" max="6400" width="9" style="23"/>
    <col min="6401" max="6401" width="6.5" style="23" customWidth="1"/>
    <col min="6402" max="6402" width="13.25" style="23" customWidth="1"/>
    <col min="6403" max="6403" width="34.625" style="23" customWidth="1"/>
    <col min="6404" max="6404" width="23.375" style="23" customWidth="1"/>
    <col min="6405" max="6405" width="32.375" style="23" customWidth="1"/>
    <col min="6406" max="6406" width="17.75" style="23" customWidth="1"/>
    <col min="6407" max="6407" width="5.25" style="23" customWidth="1"/>
    <col min="6408" max="6656" width="9" style="23"/>
    <col min="6657" max="6657" width="6.5" style="23" customWidth="1"/>
    <col min="6658" max="6658" width="13.25" style="23" customWidth="1"/>
    <col min="6659" max="6659" width="34.625" style="23" customWidth="1"/>
    <col min="6660" max="6660" width="23.375" style="23" customWidth="1"/>
    <col min="6661" max="6661" width="32.375" style="23" customWidth="1"/>
    <col min="6662" max="6662" width="17.75" style="23" customWidth="1"/>
    <col min="6663" max="6663" width="5.25" style="23" customWidth="1"/>
    <col min="6664" max="6912" width="9" style="23"/>
    <col min="6913" max="6913" width="6.5" style="23" customWidth="1"/>
    <col min="6914" max="6914" width="13.25" style="23" customWidth="1"/>
    <col min="6915" max="6915" width="34.625" style="23" customWidth="1"/>
    <col min="6916" max="6916" width="23.375" style="23" customWidth="1"/>
    <col min="6917" max="6917" width="32.375" style="23" customWidth="1"/>
    <col min="6918" max="6918" width="17.75" style="23" customWidth="1"/>
    <col min="6919" max="6919" width="5.25" style="23" customWidth="1"/>
    <col min="6920" max="7168" width="9" style="23"/>
    <col min="7169" max="7169" width="6.5" style="23" customWidth="1"/>
    <col min="7170" max="7170" width="13.25" style="23" customWidth="1"/>
    <col min="7171" max="7171" width="34.625" style="23" customWidth="1"/>
    <col min="7172" max="7172" width="23.375" style="23" customWidth="1"/>
    <col min="7173" max="7173" width="32.375" style="23" customWidth="1"/>
    <col min="7174" max="7174" width="17.75" style="23" customWidth="1"/>
    <col min="7175" max="7175" width="5.25" style="23" customWidth="1"/>
    <col min="7176" max="7424" width="9" style="23"/>
    <col min="7425" max="7425" width="6.5" style="23" customWidth="1"/>
    <col min="7426" max="7426" width="13.25" style="23" customWidth="1"/>
    <col min="7427" max="7427" width="34.625" style="23" customWidth="1"/>
    <col min="7428" max="7428" width="23.375" style="23" customWidth="1"/>
    <col min="7429" max="7429" width="32.375" style="23" customWidth="1"/>
    <col min="7430" max="7430" width="17.75" style="23" customWidth="1"/>
    <col min="7431" max="7431" width="5.25" style="23" customWidth="1"/>
    <col min="7432" max="7680" width="9" style="23"/>
    <col min="7681" max="7681" width="6.5" style="23" customWidth="1"/>
    <col min="7682" max="7682" width="13.25" style="23" customWidth="1"/>
    <col min="7683" max="7683" width="34.625" style="23" customWidth="1"/>
    <col min="7684" max="7684" width="23.375" style="23" customWidth="1"/>
    <col min="7685" max="7685" width="32.375" style="23" customWidth="1"/>
    <col min="7686" max="7686" width="17.75" style="23" customWidth="1"/>
    <col min="7687" max="7687" width="5.25" style="23" customWidth="1"/>
    <col min="7688" max="7936" width="9" style="23"/>
    <col min="7937" max="7937" width="6.5" style="23" customWidth="1"/>
    <col min="7938" max="7938" width="13.25" style="23" customWidth="1"/>
    <col min="7939" max="7939" width="34.625" style="23" customWidth="1"/>
    <col min="7940" max="7940" width="23.375" style="23" customWidth="1"/>
    <col min="7941" max="7941" width="32.375" style="23" customWidth="1"/>
    <col min="7942" max="7942" width="17.75" style="23" customWidth="1"/>
    <col min="7943" max="7943" width="5.25" style="23" customWidth="1"/>
    <col min="7944" max="8192" width="9" style="23"/>
    <col min="8193" max="8193" width="6.5" style="23" customWidth="1"/>
    <col min="8194" max="8194" width="13.25" style="23" customWidth="1"/>
    <col min="8195" max="8195" width="34.625" style="23" customWidth="1"/>
    <col min="8196" max="8196" width="23.375" style="23" customWidth="1"/>
    <col min="8197" max="8197" width="32.375" style="23" customWidth="1"/>
    <col min="8198" max="8198" width="17.75" style="23" customWidth="1"/>
    <col min="8199" max="8199" width="5.25" style="23" customWidth="1"/>
    <col min="8200" max="8448" width="9" style="23"/>
    <col min="8449" max="8449" width="6.5" style="23" customWidth="1"/>
    <col min="8450" max="8450" width="13.25" style="23" customWidth="1"/>
    <col min="8451" max="8451" width="34.625" style="23" customWidth="1"/>
    <col min="8452" max="8452" width="23.375" style="23" customWidth="1"/>
    <col min="8453" max="8453" width="32.375" style="23" customWidth="1"/>
    <col min="8454" max="8454" width="17.75" style="23" customWidth="1"/>
    <col min="8455" max="8455" width="5.25" style="23" customWidth="1"/>
    <col min="8456" max="8704" width="9" style="23"/>
    <col min="8705" max="8705" width="6.5" style="23" customWidth="1"/>
    <col min="8706" max="8706" width="13.25" style="23" customWidth="1"/>
    <col min="8707" max="8707" width="34.625" style="23" customWidth="1"/>
    <col min="8708" max="8708" width="23.375" style="23" customWidth="1"/>
    <col min="8709" max="8709" width="32.375" style="23" customWidth="1"/>
    <col min="8710" max="8710" width="17.75" style="23" customWidth="1"/>
    <col min="8711" max="8711" width="5.25" style="23" customWidth="1"/>
    <col min="8712" max="8960" width="9" style="23"/>
    <col min="8961" max="8961" width="6.5" style="23" customWidth="1"/>
    <col min="8962" max="8962" width="13.25" style="23" customWidth="1"/>
    <col min="8963" max="8963" width="34.625" style="23" customWidth="1"/>
    <col min="8964" max="8964" width="23.375" style="23" customWidth="1"/>
    <col min="8965" max="8965" width="32.375" style="23" customWidth="1"/>
    <col min="8966" max="8966" width="17.75" style="23" customWidth="1"/>
    <col min="8967" max="8967" width="5.25" style="23" customWidth="1"/>
    <col min="8968" max="9216" width="9" style="23"/>
    <col min="9217" max="9217" width="6.5" style="23" customWidth="1"/>
    <col min="9218" max="9218" width="13.25" style="23" customWidth="1"/>
    <col min="9219" max="9219" width="34.625" style="23" customWidth="1"/>
    <col min="9220" max="9220" width="23.375" style="23" customWidth="1"/>
    <col min="9221" max="9221" width="32.375" style="23" customWidth="1"/>
    <col min="9222" max="9222" width="17.75" style="23" customWidth="1"/>
    <col min="9223" max="9223" width="5.25" style="23" customWidth="1"/>
    <col min="9224" max="9472" width="9" style="23"/>
    <col min="9473" max="9473" width="6.5" style="23" customWidth="1"/>
    <col min="9474" max="9474" width="13.25" style="23" customWidth="1"/>
    <col min="9475" max="9475" width="34.625" style="23" customWidth="1"/>
    <col min="9476" max="9476" width="23.375" style="23" customWidth="1"/>
    <col min="9477" max="9477" width="32.375" style="23" customWidth="1"/>
    <col min="9478" max="9478" width="17.75" style="23" customWidth="1"/>
    <col min="9479" max="9479" width="5.25" style="23" customWidth="1"/>
    <col min="9480" max="9728" width="9" style="23"/>
    <col min="9729" max="9729" width="6.5" style="23" customWidth="1"/>
    <col min="9730" max="9730" width="13.25" style="23" customWidth="1"/>
    <col min="9731" max="9731" width="34.625" style="23" customWidth="1"/>
    <col min="9732" max="9732" width="23.375" style="23" customWidth="1"/>
    <col min="9733" max="9733" width="32.375" style="23" customWidth="1"/>
    <col min="9734" max="9734" width="17.75" style="23" customWidth="1"/>
    <col min="9735" max="9735" width="5.25" style="23" customWidth="1"/>
    <col min="9736" max="9984" width="9" style="23"/>
    <col min="9985" max="9985" width="6.5" style="23" customWidth="1"/>
    <col min="9986" max="9986" width="13.25" style="23" customWidth="1"/>
    <col min="9987" max="9987" width="34.625" style="23" customWidth="1"/>
    <col min="9988" max="9988" width="23.375" style="23" customWidth="1"/>
    <col min="9989" max="9989" width="32.375" style="23" customWidth="1"/>
    <col min="9990" max="9990" width="17.75" style="23" customWidth="1"/>
    <col min="9991" max="9991" width="5.25" style="23" customWidth="1"/>
    <col min="9992" max="10240" width="9" style="23"/>
    <col min="10241" max="10241" width="6.5" style="23" customWidth="1"/>
    <col min="10242" max="10242" width="13.25" style="23" customWidth="1"/>
    <col min="10243" max="10243" width="34.625" style="23" customWidth="1"/>
    <col min="10244" max="10244" width="23.375" style="23" customWidth="1"/>
    <col min="10245" max="10245" width="32.375" style="23" customWidth="1"/>
    <col min="10246" max="10246" width="17.75" style="23" customWidth="1"/>
    <col min="10247" max="10247" width="5.25" style="23" customWidth="1"/>
    <col min="10248" max="10496" width="9" style="23"/>
    <col min="10497" max="10497" width="6.5" style="23" customWidth="1"/>
    <col min="10498" max="10498" width="13.25" style="23" customWidth="1"/>
    <col min="10499" max="10499" width="34.625" style="23" customWidth="1"/>
    <col min="10500" max="10500" width="23.375" style="23" customWidth="1"/>
    <col min="10501" max="10501" width="32.375" style="23" customWidth="1"/>
    <col min="10502" max="10502" width="17.75" style="23" customWidth="1"/>
    <col min="10503" max="10503" width="5.25" style="23" customWidth="1"/>
    <col min="10504" max="10752" width="9" style="23"/>
    <col min="10753" max="10753" width="6.5" style="23" customWidth="1"/>
    <col min="10754" max="10754" width="13.25" style="23" customWidth="1"/>
    <col min="10755" max="10755" width="34.625" style="23" customWidth="1"/>
    <col min="10756" max="10756" width="23.375" style="23" customWidth="1"/>
    <col min="10757" max="10757" width="32.375" style="23" customWidth="1"/>
    <col min="10758" max="10758" width="17.75" style="23" customWidth="1"/>
    <col min="10759" max="10759" width="5.25" style="23" customWidth="1"/>
    <col min="10760" max="11008" width="9" style="23"/>
    <col min="11009" max="11009" width="6.5" style="23" customWidth="1"/>
    <col min="11010" max="11010" width="13.25" style="23" customWidth="1"/>
    <col min="11011" max="11011" width="34.625" style="23" customWidth="1"/>
    <col min="11012" max="11012" width="23.375" style="23" customWidth="1"/>
    <col min="11013" max="11013" width="32.375" style="23" customWidth="1"/>
    <col min="11014" max="11014" width="17.75" style="23" customWidth="1"/>
    <col min="11015" max="11015" width="5.25" style="23" customWidth="1"/>
    <col min="11016" max="11264" width="9" style="23"/>
    <col min="11265" max="11265" width="6.5" style="23" customWidth="1"/>
    <col min="11266" max="11266" width="13.25" style="23" customWidth="1"/>
    <col min="11267" max="11267" width="34.625" style="23" customWidth="1"/>
    <col min="11268" max="11268" width="23.375" style="23" customWidth="1"/>
    <col min="11269" max="11269" width="32.375" style="23" customWidth="1"/>
    <col min="11270" max="11270" width="17.75" style="23" customWidth="1"/>
    <col min="11271" max="11271" width="5.25" style="23" customWidth="1"/>
    <col min="11272" max="11520" width="9" style="23"/>
    <col min="11521" max="11521" width="6.5" style="23" customWidth="1"/>
    <col min="11522" max="11522" width="13.25" style="23" customWidth="1"/>
    <col min="11523" max="11523" width="34.625" style="23" customWidth="1"/>
    <col min="11524" max="11524" width="23.375" style="23" customWidth="1"/>
    <col min="11525" max="11525" width="32.375" style="23" customWidth="1"/>
    <col min="11526" max="11526" width="17.75" style="23" customWidth="1"/>
    <col min="11527" max="11527" width="5.25" style="23" customWidth="1"/>
    <col min="11528" max="11776" width="9" style="23"/>
    <col min="11777" max="11777" width="6.5" style="23" customWidth="1"/>
    <col min="11778" max="11778" width="13.25" style="23" customWidth="1"/>
    <col min="11779" max="11779" width="34.625" style="23" customWidth="1"/>
    <col min="11780" max="11780" width="23.375" style="23" customWidth="1"/>
    <col min="11781" max="11781" width="32.375" style="23" customWidth="1"/>
    <col min="11782" max="11782" width="17.75" style="23" customWidth="1"/>
    <col min="11783" max="11783" width="5.25" style="23" customWidth="1"/>
    <col min="11784" max="12032" width="9" style="23"/>
    <col min="12033" max="12033" width="6.5" style="23" customWidth="1"/>
    <col min="12034" max="12034" width="13.25" style="23" customWidth="1"/>
    <col min="12035" max="12035" width="34.625" style="23" customWidth="1"/>
    <col min="12036" max="12036" width="23.375" style="23" customWidth="1"/>
    <col min="12037" max="12037" width="32.375" style="23" customWidth="1"/>
    <col min="12038" max="12038" width="17.75" style="23" customWidth="1"/>
    <col min="12039" max="12039" width="5.25" style="23" customWidth="1"/>
    <col min="12040" max="12288" width="9" style="23"/>
    <col min="12289" max="12289" width="6.5" style="23" customWidth="1"/>
    <col min="12290" max="12290" width="13.25" style="23" customWidth="1"/>
    <col min="12291" max="12291" width="34.625" style="23" customWidth="1"/>
    <col min="12292" max="12292" width="23.375" style="23" customWidth="1"/>
    <col min="12293" max="12293" width="32.375" style="23" customWidth="1"/>
    <col min="12294" max="12294" width="17.75" style="23" customWidth="1"/>
    <col min="12295" max="12295" width="5.25" style="23" customWidth="1"/>
    <col min="12296" max="12544" width="9" style="23"/>
    <col min="12545" max="12545" width="6.5" style="23" customWidth="1"/>
    <col min="12546" max="12546" width="13.25" style="23" customWidth="1"/>
    <col min="12547" max="12547" width="34.625" style="23" customWidth="1"/>
    <col min="12548" max="12548" width="23.375" style="23" customWidth="1"/>
    <col min="12549" max="12549" width="32.375" style="23" customWidth="1"/>
    <col min="12550" max="12550" width="17.75" style="23" customWidth="1"/>
    <col min="12551" max="12551" width="5.25" style="23" customWidth="1"/>
    <col min="12552" max="12800" width="9" style="23"/>
    <col min="12801" max="12801" width="6.5" style="23" customWidth="1"/>
    <col min="12802" max="12802" width="13.25" style="23" customWidth="1"/>
    <col min="12803" max="12803" width="34.625" style="23" customWidth="1"/>
    <col min="12804" max="12804" width="23.375" style="23" customWidth="1"/>
    <col min="12805" max="12805" width="32.375" style="23" customWidth="1"/>
    <col min="12806" max="12806" width="17.75" style="23" customWidth="1"/>
    <col min="12807" max="12807" width="5.25" style="23" customWidth="1"/>
    <col min="12808" max="13056" width="9" style="23"/>
    <col min="13057" max="13057" width="6.5" style="23" customWidth="1"/>
    <col min="13058" max="13058" width="13.25" style="23" customWidth="1"/>
    <col min="13059" max="13059" width="34.625" style="23" customWidth="1"/>
    <col min="13060" max="13060" width="23.375" style="23" customWidth="1"/>
    <col min="13061" max="13061" width="32.375" style="23" customWidth="1"/>
    <col min="13062" max="13062" width="17.75" style="23" customWidth="1"/>
    <col min="13063" max="13063" width="5.25" style="23" customWidth="1"/>
    <col min="13064" max="13312" width="9" style="23"/>
    <col min="13313" max="13313" width="6.5" style="23" customWidth="1"/>
    <col min="13314" max="13314" width="13.25" style="23" customWidth="1"/>
    <col min="13315" max="13315" width="34.625" style="23" customWidth="1"/>
    <col min="13316" max="13316" width="23.375" style="23" customWidth="1"/>
    <col min="13317" max="13317" width="32.375" style="23" customWidth="1"/>
    <col min="13318" max="13318" width="17.75" style="23" customWidth="1"/>
    <col min="13319" max="13319" width="5.25" style="23" customWidth="1"/>
    <col min="13320" max="13568" width="9" style="23"/>
    <col min="13569" max="13569" width="6.5" style="23" customWidth="1"/>
    <col min="13570" max="13570" width="13.25" style="23" customWidth="1"/>
    <col min="13571" max="13571" width="34.625" style="23" customWidth="1"/>
    <col min="13572" max="13572" width="23.375" style="23" customWidth="1"/>
    <col min="13573" max="13573" width="32.375" style="23" customWidth="1"/>
    <col min="13574" max="13574" width="17.75" style="23" customWidth="1"/>
    <col min="13575" max="13575" width="5.25" style="23" customWidth="1"/>
    <col min="13576" max="13824" width="9" style="23"/>
    <col min="13825" max="13825" width="6.5" style="23" customWidth="1"/>
    <col min="13826" max="13826" width="13.25" style="23" customWidth="1"/>
    <col min="13827" max="13827" width="34.625" style="23" customWidth="1"/>
    <col min="13828" max="13828" width="23.375" style="23" customWidth="1"/>
    <col min="13829" max="13829" width="32.375" style="23" customWidth="1"/>
    <col min="13830" max="13830" width="17.75" style="23" customWidth="1"/>
    <col min="13831" max="13831" width="5.25" style="23" customWidth="1"/>
    <col min="13832" max="14080" width="9" style="23"/>
    <col min="14081" max="14081" width="6.5" style="23" customWidth="1"/>
    <col min="14082" max="14082" width="13.25" style="23" customWidth="1"/>
    <col min="14083" max="14083" width="34.625" style="23" customWidth="1"/>
    <col min="14084" max="14084" width="23.375" style="23" customWidth="1"/>
    <col min="14085" max="14085" width="32.375" style="23" customWidth="1"/>
    <col min="14086" max="14086" width="17.75" style="23" customWidth="1"/>
    <col min="14087" max="14087" width="5.25" style="23" customWidth="1"/>
    <col min="14088" max="14336" width="9" style="23"/>
    <col min="14337" max="14337" width="6.5" style="23" customWidth="1"/>
    <col min="14338" max="14338" width="13.25" style="23" customWidth="1"/>
    <col min="14339" max="14339" width="34.625" style="23" customWidth="1"/>
    <col min="14340" max="14340" width="23.375" style="23" customWidth="1"/>
    <col min="14341" max="14341" width="32.375" style="23" customWidth="1"/>
    <col min="14342" max="14342" width="17.75" style="23" customWidth="1"/>
    <col min="14343" max="14343" width="5.25" style="23" customWidth="1"/>
    <col min="14344" max="14592" width="9" style="23"/>
    <col min="14593" max="14593" width="6.5" style="23" customWidth="1"/>
    <col min="14594" max="14594" width="13.25" style="23" customWidth="1"/>
    <col min="14595" max="14595" width="34.625" style="23" customWidth="1"/>
    <col min="14596" max="14596" width="23.375" style="23" customWidth="1"/>
    <col min="14597" max="14597" width="32.375" style="23" customWidth="1"/>
    <col min="14598" max="14598" width="17.75" style="23" customWidth="1"/>
    <col min="14599" max="14599" width="5.25" style="23" customWidth="1"/>
    <col min="14600" max="14848" width="9" style="23"/>
    <col min="14849" max="14849" width="6.5" style="23" customWidth="1"/>
    <col min="14850" max="14850" width="13.25" style="23" customWidth="1"/>
    <col min="14851" max="14851" width="34.625" style="23" customWidth="1"/>
    <col min="14852" max="14852" width="23.375" style="23" customWidth="1"/>
    <col min="14853" max="14853" width="32.375" style="23" customWidth="1"/>
    <col min="14854" max="14854" width="17.75" style="23" customWidth="1"/>
    <col min="14855" max="14855" width="5.25" style="23" customWidth="1"/>
    <col min="14856" max="15104" width="9" style="23"/>
    <col min="15105" max="15105" width="6.5" style="23" customWidth="1"/>
    <col min="15106" max="15106" width="13.25" style="23" customWidth="1"/>
    <col min="15107" max="15107" width="34.625" style="23" customWidth="1"/>
    <col min="15108" max="15108" width="23.375" style="23" customWidth="1"/>
    <col min="15109" max="15109" width="32.375" style="23" customWidth="1"/>
    <col min="15110" max="15110" width="17.75" style="23" customWidth="1"/>
    <col min="15111" max="15111" width="5.25" style="23" customWidth="1"/>
    <col min="15112" max="15360" width="9" style="23"/>
    <col min="15361" max="15361" width="6.5" style="23" customWidth="1"/>
    <col min="15362" max="15362" width="13.25" style="23" customWidth="1"/>
    <col min="15363" max="15363" width="34.625" style="23" customWidth="1"/>
    <col min="15364" max="15364" width="23.375" style="23" customWidth="1"/>
    <col min="15365" max="15365" width="32.375" style="23" customWidth="1"/>
    <col min="15366" max="15366" width="17.75" style="23" customWidth="1"/>
    <col min="15367" max="15367" width="5.25" style="23" customWidth="1"/>
    <col min="15368" max="15616" width="9" style="23"/>
    <col min="15617" max="15617" width="6.5" style="23" customWidth="1"/>
    <col min="15618" max="15618" width="13.25" style="23" customWidth="1"/>
    <col min="15619" max="15619" width="34.625" style="23" customWidth="1"/>
    <col min="15620" max="15620" width="23.375" style="23" customWidth="1"/>
    <col min="15621" max="15621" width="32.375" style="23" customWidth="1"/>
    <col min="15622" max="15622" width="17.75" style="23" customWidth="1"/>
    <col min="15623" max="15623" width="5.25" style="23" customWidth="1"/>
    <col min="15624" max="15872" width="9" style="23"/>
    <col min="15873" max="15873" width="6.5" style="23" customWidth="1"/>
    <col min="15874" max="15874" width="13.25" style="23" customWidth="1"/>
    <col min="15875" max="15875" width="34.625" style="23" customWidth="1"/>
    <col min="15876" max="15876" width="23.375" style="23" customWidth="1"/>
    <col min="15877" max="15877" width="32.375" style="23" customWidth="1"/>
    <col min="15878" max="15878" width="17.75" style="23" customWidth="1"/>
    <col min="15879" max="15879" width="5.25" style="23" customWidth="1"/>
    <col min="15880" max="16128" width="9" style="23"/>
    <col min="16129" max="16129" width="6.5" style="23" customWidth="1"/>
    <col min="16130" max="16130" width="13.25" style="23" customWidth="1"/>
    <col min="16131" max="16131" width="34.625" style="23" customWidth="1"/>
    <col min="16132" max="16132" width="23.375" style="23" customWidth="1"/>
    <col min="16133" max="16133" width="32.375" style="23" customWidth="1"/>
    <col min="16134" max="16134" width="17.75" style="23" customWidth="1"/>
    <col min="16135" max="16135" width="5.25" style="23" customWidth="1"/>
    <col min="16136" max="16384" width="9" style="23"/>
  </cols>
  <sheetData>
    <row r="1" spans="1:6" ht="18.95" customHeight="1" thickBot="1">
      <c r="A1" s="43"/>
      <c r="B1" s="44"/>
      <c r="C1" s="44"/>
      <c r="D1" s="44"/>
      <c r="E1" s="44"/>
      <c r="F1" s="45"/>
    </row>
    <row r="2" spans="1:6" ht="18.95" customHeight="1" thickBot="1">
      <c r="A2" s="46" t="s">
        <v>29</v>
      </c>
      <c r="B2" s="47"/>
      <c r="C2" s="47"/>
      <c r="D2" s="24" t="s">
        <v>30</v>
      </c>
      <c r="E2" s="24" t="s">
        <v>31</v>
      </c>
      <c r="F2" s="25" t="s">
        <v>32</v>
      </c>
    </row>
    <row r="3" spans="1:6" ht="18.95" customHeight="1">
      <c r="A3" s="48" t="s">
        <v>33</v>
      </c>
      <c r="B3" s="50" t="s">
        <v>34</v>
      </c>
      <c r="C3" s="26" t="s">
        <v>35</v>
      </c>
      <c r="D3" s="26">
        <f>내역서!F19</f>
        <v>30281856</v>
      </c>
      <c r="E3" s="27"/>
      <c r="F3" s="28"/>
    </row>
    <row r="4" spans="1:6" ht="18.95" customHeight="1">
      <c r="A4" s="49"/>
      <c r="B4" s="51"/>
      <c r="C4" s="29" t="s">
        <v>36</v>
      </c>
      <c r="D4" s="29"/>
      <c r="E4" s="30"/>
      <c r="F4" s="31"/>
    </row>
    <row r="5" spans="1:6" ht="18.95" customHeight="1">
      <c r="A5" s="49"/>
      <c r="B5" s="51"/>
      <c r="C5" s="29" t="s">
        <v>37</v>
      </c>
      <c r="D5" s="29"/>
      <c r="E5" s="30"/>
      <c r="F5" s="31"/>
    </row>
    <row r="6" spans="1:6" ht="18.95" customHeight="1">
      <c r="A6" s="49"/>
      <c r="B6" s="51"/>
      <c r="C6" s="29" t="s">
        <v>38</v>
      </c>
      <c r="D6" s="29">
        <f>D3+D4+D5</f>
        <v>30281856</v>
      </c>
      <c r="E6" s="30"/>
      <c r="F6" s="31"/>
    </row>
    <row r="7" spans="1:6" ht="18.95" customHeight="1">
      <c r="A7" s="49"/>
      <c r="B7" s="52" t="s">
        <v>39</v>
      </c>
      <c r="C7" s="29" t="s">
        <v>40</v>
      </c>
      <c r="D7" s="29">
        <f>내역서!H19</f>
        <v>36997797.440000005</v>
      </c>
      <c r="E7" s="30"/>
      <c r="F7" s="31"/>
    </row>
    <row r="8" spans="1:6" ht="18.95" customHeight="1">
      <c r="A8" s="49"/>
      <c r="B8" s="51"/>
      <c r="C8" s="29" t="s">
        <v>41</v>
      </c>
      <c r="D8" s="29">
        <f>D7*9.1%</f>
        <v>3366799.5670400006</v>
      </c>
      <c r="E8" s="33" t="s">
        <v>74</v>
      </c>
      <c r="F8" s="31"/>
    </row>
    <row r="9" spans="1:6" ht="18.95" customHeight="1">
      <c r="A9" s="49"/>
      <c r="B9" s="51"/>
      <c r="C9" s="29" t="s">
        <v>42</v>
      </c>
      <c r="D9" s="29">
        <f>D7+D8</f>
        <v>40364597.007040009</v>
      </c>
      <c r="E9" s="33"/>
      <c r="F9" s="31"/>
    </row>
    <row r="10" spans="1:6" ht="18.95" customHeight="1">
      <c r="A10" s="49"/>
      <c r="B10" s="52" t="s">
        <v>43</v>
      </c>
      <c r="C10" s="29" t="s">
        <v>44</v>
      </c>
      <c r="D10" s="29"/>
      <c r="E10" s="33"/>
      <c r="F10" s="31"/>
    </row>
    <row r="11" spans="1:6" ht="18.95" customHeight="1">
      <c r="A11" s="49"/>
      <c r="B11" s="51"/>
      <c r="C11" s="29" t="s">
        <v>45</v>
      </c>
      <c r="D11" s="29"/>
      <c r="E11" s="33"/>
      <c r="F11" s="31"/>
    </row>
    <row r="12" spans="1:6" ht="18.95" customHeight="1">
      <c r="A12" s="49"/>
      <c r="B12" s="51"/>
      <c r="C12" s="29" t="s">
        <v>46</v>
      </c>
      <c r="D12" s="29">
        <f>D9*3.8%</f>
        <v>1533854.6862675203</v>
      </c>
      <c r="E12" s="33" t="s">
        <v>47</v>
      </c>
      <c r="F12" s="31"/>
    </row>
    <row r="13" spans="1:6" ht="18.95" customHeight="1">
      <c r="A13" s="49"/>
      <c r="B13" s="51"/>
      <c r="C13" s="29" t="s">
        <v>48</v>
      </c>
      <c r="D13" s="29">
        <f>D9*0.87%</f>
        <v>351171.99396124808</v>
      </c>
      <c r="E13" s="33" t="s">
        <v>49</v>
      </c>
      <c r="F13" s="31"/>
    </row>
    <row r="14" spans="1:6" ht="18.95" customHeight="1">
      <c r="A14" s="49"/>
      <c r="B14" s="51"/>
      <c r="C14" s="29" t="s">
        <v>50</v>
      </c>
      <c r="D14" s="29">
        <f>SUM(D7*0%)</f>
        <v>0</v>
      </c>
      <c r="E14" s="42" t="s">
        <v>51</v>
      </c>
      <c r="F14" s="32" t="s">
        <v>52</v>
      </c>
    </row>
    <row r="15" spans="1:6" ht="18.95" customHeight="1">
      <c r="A15" s="49"/>
      <c r="B15" s="51"/>
      <c r="C15" s="29" t="s">
        <v>53</v>
      </c>
      <c r="D15" s="29">
        <f>SUM(D7*0%)</f>
        <v>0</v>
      </c>
      <c r="E15" s="42" t="s">
        <v>54</v>
      </c>
      <c r="F15" s="32" t="s">
        <v>52</v>
      </c>
    </row>
    <row r="16" spans="1:6" ht="18.95" customHeight="1">
      <c r="A16" s="49"/>
      <c r="B16" s="51"/>
      <c r="C16" s="29" t="s">
        <v>55</v>
      </c>
      <c r="D16" s="29"/>
      <c r="E16" s="33"/>
      <c r="F16" s="31"/>
    </row>
    <row r="17" spans="1:6" ht="18.95" customHeight="1">
      <c r="A17" s="49"/>
      <c r="B17" s="51"/>
      <c r="C17" s="29" t="s">
        <v>81</v>
      </c>
      <c r="D17" s="29">
        <f>SUM(D6,D7)*2.93%</f>
        <v>1971293.8457920002</v>
      </c>
      <c r="E17" s="33" t="s">
        <v>76</v>
      </c>
      <c r="F17" s="31"/>
    </row>
    <row r="18" spans="1:6" ht="18.95" customHeight="1">
      <c r="A18" s="49"/>
      <c r="B18" s="51"/>
      <c r="C18" s="29" t="s">
        <v>56</v>
      </c>
      <c r="D18" s="29">
        <f>SUM(D6,D9)*5.1%</f>
        <v>3602969.1033590403</v>
      </c>
      <c r="E18" s="33" t="s">
        <v>75</v>
      </c>
      <c r="F18" s="31"/>
    </row>
    <row r="19" spans="1:6" ht="18.95" customHeight="1">
      <c r="A19" s="49"/>
      <c r="B19" s="51"/>
      <c r="C19" s="29" t="s">
        <v>42</v>
      </c>
      <c r="D19" s="29">
        <f>SUM(D10:D18)</f>
        <v>7459289.6293798089</v>
      </c>
      <c r="E19" s="33"/>
      <c r="F19" s="31"/>
    </row>
    <row r="20" spans="1:6" ht="18.95" customHeight="1">
      <c r="A20" s="49" t="s">
        <v>57</v>
      </c>
      <c r="B20" s="51"/>
      <c r="C20" s="51"/>
      <c r="D20" s="29">
        <f>D6+D9+D19</f>
        <v>78105742.636419818</v>
      </c>
      <c r="E20" s="33" t="s">
        <v>58</v>
      </c>
      <c r="F20" s="31"/>
    </row>
    <row r="21" spans="1:6" ht="18.95" customHeight="1">
      <c r="A21" s="49" t="s">
        <v>59</v>
      </c>
      <c r="B21" s="51"/>
      <c r="C21" s="51"/>
      <c r="D21" s="29">
        <f>D20*6%</f>
        <v>4686344.558185189</v>
      </c>
      <c r="E21" s="33" t="s">
        <v>60</v>
      </c>
      <c r="F21" s="31"/>
    </row>
    <row r="22" spans="1:6" ht="18.95" customHeight="1">
      <c r="A22" s="49" t="s">
        <v>61</v>
      </c>
      <c r="B22" s="51"/>
      <c r="C22" s="51"/>
      <c r="D22" s="29">
        <f>D20*10%</f>
        <v>7810574.2636419823</v>
      </c>
      <c r="E22" s="33" t="s">
        <v>78</v>
      </c>
      <c r="F22" s="31"/>
    </row>
    <row r="23" spans="1:6" ht="18.95" customHeight="1">
      <c r="A23" s="49" t="s">
        <v>62</v>
      </c>
      <c r="B23" s="51"/>
      <c r="C23" s="51"/>
      <c r="D23" s="29">
        <f>SUM(D20:D22)</f>
        <v>90602661.458246991</v>
      </c>
      <c r="E23" s="33" t="s">
        <v>63</v>
      </c>
      <c r="F23" s="31"/>
    </row>
    <row r="24" spans="1:6" ht="18.95" customHeight="1">
      <c r="A24" s="49" t="s">
        <v>64</v>
      </c>
      <c r="B24" s="51"/>
      <c r="C24" s="51"/>
      <c r="D24" s="29">
        <v>0</v>
      </c>
      <c r="E24" s="33"/>
      <c r="F24" s="31"/>
    </row>
    <row r="25" spans="1:6" ht="18.95" customHeight="1">
      <c r="A25" s="49" t="s">
        <v>65</v>
      </c>
      <c r="B25" s="51"/>
      <c r="C25" s="51"/>
      <c r="D25" s="34">
        <f>D23*10%</f>
        <v>9060266.1458246987</v>
      </c>
      <c r="E25" s="33" t="s">
        <v>66</v>
      </c>
      <c r="F25" s="31"/>
    </row>
    <row r="26" spans="1:6" ht="18.95" customHeight="1">
      <c r="A26" s="53" t="s">
        <v>67</v>
      </c>
      <c r="B26" s="54"/>
      <c r="C26" s="54"/>
      <c r="D26" s="29">
        <f>SUM(D23:D25)</f>
        <v>99662927.604071692</v>
      </c>
      <c r="E26" s="30" t="s">
        <v>68</v>
      </c>
      <c r="F26" s="31"/>
    </row>
    <row r="27" spans="1:6" ht="18.95" customHeight="1" thickBot="1">
      <c r="A27" s="55" t="s">
        <v>69</v>
      </c>
      <c r="B27" s="56"/>
      <c r="C27" s="56"/>
      <c r="D27" s="35">
        <v>99660000</v>
      </c>
      <c r="E27" s="36" t="s">
        <v>80</v>
      </c>
      <c r="F27" s="37"/>
    </row>
  </sheetData>
  <mergeCells count="14">
    <mergeCell ref="A26:C26"/>
    <mergeCell ref="A27:C27"/>
    <mergeCell ref="A20:C20"/>
    <mergeCell ref="A21:C21"/>
    <mergeCell ref="A22:C22"/>
    <mergeCell ref="A23:C23"/>
    <mergeCell ref="A24:C24"/>
    <mergeCell ref="A25:C25"/>
    <mergeCell ref="A1:F1"/>
    <mergeCell ref="A2:C2"/>
    <mergeCell ref="A3:A19"/>
    <mergeCell ref="B3:B6"/>
    <mergeCell ref="B7:B9"/>
    <mergeCell ref="B10:B19"/>
  </mergeCells>
  <phoneticPr fontId="3" type="noConversion"/>
  <pageMargins left="0.74803149606299213" right="0.74803149606299213" top="0.55118110236220474" bottom="0.39370078740157483" header="0.35433070866141736" footer="0.19685039370078741"/>
  <pageSetup paperSize="9" scale="93" orientation="landscape" horizontalDpi="4294967293" r:id="rId1"/>
  <headerFooter alignWithMargins="0">
    <oddHeader>&amp;C&amp;"휴먼옛체,보통"&amp;14공 사 원 가 계 산 서</oddHeader>
    <oddFooter>&amp;C&amp;"굴림체,보통"&amp;9&amp;P페이지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0"/>
  <sheetViews>
    <sheetView workbookViewId="0">
      <selection activeCell="B13" sqref="B13"/>
    </sheetView>
  </sheetViews>
  <sheetFormatPr defaultRowHeight="16.5"/>
  <cols>
    <col min="1" max="1" width="22.75" customWidth="1"/>
    <col min="2" max="2" width="21.125" customWidth="1"/>
    <col min="3" max="3" width="6.5" customWidth="1"/>
    <col min="4" max="4" width="10.5" bestFit="1" customWidth="1"/>
    <col min="5" max="5" width="12.25" customWidth="1"/>
    <col min="6" max="6" width="15.75" bestFit="1" customWidth="1"/>
    <col min="7" max="7" width="12.375" customWidth="1"/>
    <col min="8" max="8" width="15.75" customWidth="1"/>
    <col min="9" max="9" width="16.375" customWidth="1"/>
  </cols>
  <sheetData>
    <row r="1" spans="1:9" ht="39.950000000000003" customHeight="1">
      <c r="A1" s="57" t="s">
        <v>26</v>
      </c>
      <c r="B1" s="57"/>
      <c r="C1" s="57"/>
      <c r="D1" s="57"/>
      <c r="E1" s="57"/>
      <c r="F1" s="57"/>
      <c r="G1" s="57"/>
      <c r="H1" s="57"/>
      <c r="I1" s="57"/>
    </row>
    <row r="2" spans="1:9" s="39" customFormat="1" ht="19.5" customHeight="1">
      <c r="A2" s="38"/>
      <c r="B2" s="38"/>
      <c r="C2" s="38"/>
      <c r="D2" s="38"/>
      <c r="E2" s="38" t="s">
        <v>70</v>
      </c>
      <c r="F2" s="38"/>
      <c r="G2" s="38" t="s">
        <v>71</v>
      </c>
      <c r="H2" s="38"/>
      <c r="I2" s="38"/>
    </row>
    <row r="3" spans="1:9" ht="24" customHeight="1">
      <c r="A3" s="1" t="s">
        <v>7</v>
      </c>
      <c r="B3" s="2" t="s">
        <v>0</v>
      </c>
      <c r="C3" s="2" t="s">
        <v>15</v>
      </c>
      <c r="D3" s="2" t="s">
        <v>2</v>
      </c>
      <c r="E3" s="2" t="s">
        <v>1</v>
      </c>
      <c r="F3" s="2" t="s">
        <v>3</v>
      </c>
      <c r="G3" s="2" t="s">
        <v>72</v>
      </c>
      <c r="H3" s="2" t="s">
        <v>3</v>
      </c>
      <c r="I3" s="3" t="s">
        <v>4</v>
      </c>
    </row>
    <row r="4" spans="1:9" ht="24" customHeight="1">
      <c r="A4" s="16" t="s">
        <v>16</v>
      </c>
      <c r="B4" s="5"/>
      <c r="C4" s="5"/>
      <c r="D4" s="14"/>
      <c r="E4" s="7"/>
      <c r="F4" s="7"/>
      <c r="G4" s="14"/>
      <c r="H4" s="7"/>
      <c r="I4" s="6"/>
    </row>
    <row r="5" spans="1:9" ht="24" customHeight="1">
      <c r="A5" s="4" t="s">
        <v>17</v>
      </c>
      <c r="B5" s="5"/>
      <c r="C5" s="5" t="s">
        <v>6</v>
      </c>
      <c r="D5" s="14">
        <v>1993.2</v>
      </c>
      <c r="E5" s="7"/>
      <c r="F5" s="7">
        <f>D5*E5</f>
        <v>0</v>
      </c>
      <c r="G5" s="7">
        <v>527</v>
      </c>
      <c r="H5" s="7">
        <f t="shared" ref="H5:H18" si="0">D5*G5</f>
        <v>1050416.4000000001</v>
      </c>
      <c r="I5" s="15" t="s">
        <v>77</v>
      </c>
    </row>
    <row r="6" spans="1:9" ht="24" customHeight="1">
      <c r="A6" s="4" t="s">
        <v>18</v>
      </c>
      <c r="B6" s="5" t="s">
        <v>79</v>
      </c>
      <c r="C6" s="5" t="s">
        <v>6</v>
      </c>
      <c r="D6" s="14">
        <v>761.5</v>
      </c>
      <c r="E6" s="7">
        <v>4000</v>
      </c>
      <c r="F6" s="7">
        <f>D6*E6</f>
        <v>3046000</v>
      </c>
      <c r="G6" s="7"/>
      <c r="H6" s="7">
        <f t="shared" si="0"/>
        <v>0</v>
      </c>
      <c r="I6" s="15" t="s">
        <v>13</v>
      </c>
    </row>
    <row r="7" spans="1:9" ht="24" customHeight="1">
      <c r="A7" s="4" t="s">
        <v>19</v>
      </c>
      <c r="B7" s="5" t="s">
        <v>79</v>
      </c>
      <c r="C7" s="5" t="s">
        <v>6</v>
      </c>
      <c r="D7" s="14">
        <v>1231.7</v>
      </c>
      <c r="E7" s="7">
        <v>4000</v>
      </c>
      <c r="F7" s="7">
        <f t="shared" ref="F7:F18" si="1">D7*E7</f>
        <v>4926800</v>
      </c>
      <c r="G7" s="7"/>
      <c r="H7" s="7">
        <f t="shared" si="0"/>
        <v>0</v>
      </c>
      <c r="I7" s="15" t="s">
        <v>14</v>
      </c>
    </row>
    <row r="8" spans="1:9" ht="24" customHeight="1">
      <c r="A8" s="4" t="s">
        <v>20</v>
      </c>
      <c r="B8" s="5" t="s">
        <v>10</v>
      </c>
      <c r="C8" s="5" t="s">
        <v>6</v>
      </c>
      <c r="D8" s="14">
        <v>1993.2</v>
      </c>
      <c r="E8" s="7">
        <v>500</v>
      </c>
      <c r="F8" s="7">
        <f t="shared" si="1"/>
        <v>996600</v>
      </c>
      <c r="G8" s="7"/>
      <c r="H8" s="7">
        <f t="shared" si="0"/>
        <v>0</v>
      </c>
      <c r="I8" s="15" t="s">
        <v>5</v>
      </c>
    </row>
    <row r="9" spans="1:9" ht="24" customHeight="1">
      <c r="A9" s="4" t="s">
        <v>21</v>
      </c>
      <c r="B9" s="5" t="s">
        <v>28</v>
      </c>
      <c r="C9" s="5" t="s">
        <v>6</v>
      </c>
      <c r="D9" s="14">
        <v>1993.2</v>
      </c>
      <c r="E9" s="7">
        <v>120</v>
      </c>
      <c r="F9" s="7">
        <f t="shared" si="1"/>
        <v>239184</v>
      </c>
      <c r="G9" s="7"/>
      <c r="H9" s="7">
        <f t="shared" si="0"/>
        <v>0</v>
      </c>
      <c r="I9" s="15" t="s">
        <v>77</v>
      </c>
    </row>
    <row r="10" spans="1:9" ht="24" customHeight="1">
      <c r="A10" s="4" t="s">
        <v>22</v>
      </c>
      <c r="B10" s="5"/>
      <c r="C10" s="5" t="s">
        <v>8</v>
      </c>
      <c r="D10" s="14">
        <v>1993.2</v>
      </c>
      <c r="E10" s="7"/>
      <c r="F10" s="7"/>
      <c r="G10" s="7">
        <v>2795.1</v>
      </c>
      <c r="H10" s="7">
        <f t="shared" si="0"/>
        <v>5571193.3200000003</v>
      </c>
      <c r="I10" s="15" t="s">
        <v>77</v>
      </c>
    </row>
    <row r="11" spans="1:9" ht="24" customHeight="1">
      <c r="A11" s="4" t="s">
        <v>23</v>
      </c>
      <c r="B11" s="5"/>
      <c r="C11" s="5" t="s">
        <v>8</v>
      </c>
      <c r="D11" s="14">
        <v>1993.2</v>
      </c>
      <c r="E11" s="7"/>
      <c r="F11" s="7"/>
      <c r="G11" s="7">
        <v>526.79999999999995</v>
      </c>
      <c r="H11" s="7">
        <f t="shared" si="0"/>
        <v>1050017.76</v>
      </c>
      <c r="I11" s="15" t="s">
        <v>77</v>
      </c>
    </row>
    <row r="12" spans="1:9" ht="24" customHeight="1">
      <c r="A12" s="16" t="s">
        <v>9</v>
      </c>
      <c r="B12" s="5"/>
      <c r="C12" s="5"/>
      <c r="D12" s="14"/>
      <c r="E12" s="7"/>
      <c r="F12" s="7">
        <f t="shared" si="1"/>
        <v>0</v>
      </c>
      <c r="G12" s="7"/>
      <c r="H12" s="7">
        <f t="shared" si="0"/>
        <v>0</v>
      </c>
      <c r="I12" s="15"/>
    </row>
    <row r="13" spans="1:9" ht="24" customHeight="1">
      <c r="A13" s="4" t="s">
        <v>18</v>
      </c>
      <c r="B13" s="5" t="s">
        <v>82</v>
      </c>
      <c r="C13" s="5" t="s">
        <v>6</v>
      </c>
      <c r="D13" s="14">
        <v>2901.4</v>
      </c>
      <c r="E13" s="7">
        <v>2100</v>
      </c>
      <c r="F13" s="7">
        <f t="shared" si="1"/>
        <v>6092940</v>
      </c>
      <c r="G13" s="7"/>
      <c r="H13" s="7"/>
      <c r="I13" s="15" t="s">
        <v>5</v>
      </c>
    </row>
    <row r="14" spans="1:9" ht="24" customHeight="1">
      <c r="A14" s="4" t="s">
        <v>19</v>
      </c>
      <c r="B14" s="5" t="s">
        <v>82</v>
      </c>
      <c r="C14" s="5" t="s">
        <v>6</v>
      </c>
      <c r="D14" s="14">
        <v>5926.2</v>
      </c>
      <c r="E14" s="7">
        <v>2100</v>
      </c>
      <c r="F14" s="7">
        <f t="shared" si="1"/>
        <v>12445020</v>
      </c>
      <c r="G14" s="7"/>
      <c r="H14" s="7"/>
      <c r="I14" s="15" t="s">
        <v>5</v>
      </c>
    </row>
    <row r="15" spans="1:9" ht="24" customHeight="1">
      <c r="A15" s="4" t="s">
        <v>21</v>
      </c>
      <c r="B15" s="5" t="s">
        <v>28</v>
      </c>
      <c r="C15" s="5" t="s">
        <v>6</v>
      </c>
      <c r="D15" s="20">
        <v>8827.6</v>
      </c>
      <c r="E15" s="18">
        <v>120</v>
      </c>
      <c r="F15" s="7">
        <f t="shared" si="1"/>
        <v>1059312</v>
      </c>
      <c r="G15" s="18"/>
      <c r="H15" s="7"/>
      <c r="I15" s="15" t="s">
        <v>77</v>
      </c>
    </row>
    <row r="16" spans="1:9" ht="24" customHeight="1">
      <c r="A16" s="8" t="s">
        <v>24</v>
      </c>
      <c r="B16" s="10" t="s">
        <v>27</v>
      </c>
      <c r="C16" s="10" t="s">
        <v>12</v>
      </c>
      <c r="D16" s="21">
        <v>720</v>
      </c>
      <c r="E16" s="19">
        <v>2050</v>
      </c>
      <c r="F16" s="7">
        <f t="shared" si="1"/>
        <v>1476000</v>
      </c>
      <c r="G16" s="19"/>
      <c r="H16" s="7"/>
      <c r="I16" s="15" t="s">
        <v>77</v>
      </c>
    </row>
    <row r="17" spans="1:9" ht="24" customHeight="1">
      <c r="A17" s="8" t="s">
        <v>22</v>
      </c>
      <c r="B17" s="9"/>
      <c r="C17" s="10" t="s">
        <v>11</v>
      </c>
      <c r="D17" s="21">
        <v>8827.6</v>
      </c>
      <c r="E17" s="19"/>
      <c r="F17" s="7">
        <f t="shared" si="1"/>
        <v>0</v>
      </c>
      <c r="G17" s="19">
        <v>2795.1</v>
      </c>
      <c r="H17" s="7">
        <f t="shared" si="0"/>
        <v>24674024.760000002</v>
      </c>
      <c r="I17" s="15" t="s">
        <v>77</v>
      </c>
    </row>
    <row r="18" spans="1:9" ht="24" customHeight="1">
      <c r="A18" s="8" t="s">
        <v>23</v>
      </c>
      <c r="B18" s="9"/>
      <c r="C18" s="10" t="s">
        <v>11</v>
      </c>
      <c r="D18" s="21">
        <v>8827.6</v>
      </c>
      <c r="E18" s="19"/>
      <c r="F18" s="7">
        <f t="shared" si="1"/>
        <v>0</v>
      </c>
      <c r="G18" s="19">
        <v>527</v>
      </c>
      <c r="H18" s="7">
        <f t="shared" si="0"/>
        <v>4652145.2</v>
      </c>
      <c r="I18" s="15" t="s">
        <v>77</v>
      </c>
    </row>
    <row r="19" spans="1:9" ht="24" customHeight="1">
      <c r="A19" s="17" t="s">
        <v>25</v>
      </c>
      <c r="B19" s="11"/>
      <c r="C19" s="12"/>
      <c r="D19" s="11"/>
      <c r="E19" s="11"/>
      <c r="F19" s="22">
        <f>SUM(F5:F18)</f>
        <v>30281856</v>
      </c>
      <c r="G19" s="11"/>
      <c r="H19" s="22">
        <f>SUM(H5:H18)</f>
        <v>36997797.440000005</v>
      </c>
      <c r="I19" s="13"/>
    </row>
    <row r="20" spans="1:9">
      <c r="A20" s="40" t="s">
        <v>73</v>
      </c>
      <c r="B20" s="41">
        <f>F19+H19</f>
        <v>67279653.439999998</v>
      </c>
    </row>
  </sheetData>
  <mergeCells count="1">
    <mergeCell ref="A1:I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공사원가계산서</vt:lpstr>
      <vt:lpstr>내역서</vt:lpstr>
      <vt:lpstr>Sheet2</vt:lpstr>
      <vt:lpstr>Sheet3</vt:lpstr>
      <vt:lpstr>공사원가계산서!Print_Area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POMA</dc:creator>
  <cp:lastModifiedBy>user</cp:lastModifiedBy>
  <cp:lastPrinted>2015-11-17T04:05:45Z</cp:lastPrinted>
  <dcterms:created xsi:type="dcterms:W3CDTF">2015-11-09T05:19:25Z</dcterms:created>
  <dcterms:modified xsi:type="dcterms:W3CDTF">2015-11-17T04:05:50Z</dcterms:modified>
</cp:coreProperties>
</file>