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19440" windowHeight="14595"/>
  </bookViews>
  <sheets>
    <sheet name="원가계산서" sheetId="3" r:id="rId1"/>
    <sheet name="공종별내역서" sheetId="5" r:id="rId2"/>
    <sheet name="단가대비표" sheetId="4" r:id="rId3"/>
    <sheet name=" 공사설정 " sheetId="2" r:id="rId4"/>
    <sheet name="자재산출" sheetId="7" r:id="rId5"/>
    <sheet name="견적서" sheetId="8" r:id="rId6"/>
  </sheets>
  <definedNames>
    <definedName name="_xlnm.Print_Area" localSheetId="1">공종별내역서!$A$1:$M$26</definedName>
    <definedName name="_xlnm.Print_Area" localSheetId="2">단가대비표!$A$1:$X$9</definedName>
    <definedName name="_xlnm.Print_Area" localSheetId="4">자재산출!$A$1:$G$23</definedName>
    <definedName name="_xlnm.Print_Titles" localSheetId="1">공종별내역서!$2:$4</definedName>
    <definedName name="_xlnm.Print_Titles" localSheetId="2">단가대비표!$1:$4</definedName>
    <definedName name="_xlnm.Print_Titles" localSheetId="0">원가계산서!$1:$3</definedName>
    <definedName name="_xlnm.Print_Titles" localSheetId="4">자재산출!$2:$3</definedName>
  </definedNames>
  <calcPr calcId="124519"/>
</workbook>
</file>

<file path=xl/calcChain.xml><?xml version="1.0" encoding="utf-8"?>
<calcChain xmlns="http://schemas.openxmlformats.org/spreadsheetml/2006/main">
  <c r="J10" i="5"/>
  <c r="K10"/>
  <c r="L10"/>
  <c r="E9" i="7"/>
  <c r="E8"/>
  <c r="E5"/>
  <c r="J9" i="5" l="1"/>
  <c r="L9" s="1"/>
  <c r="K9"/>
  <c r="I7" l="1"/>
  <c r="J7" s="1"/>
  <c r="G7"/>
  <c r="H7" s="1"/>
  <c r="E7"/>
  <c r="F7" s="1"/>
  <c r="I6"/>
  <c r="G6"/>
  <c r="H6" s="1"/>
  <c r="E6"/>
  <c r="F6" s="1"/>
  <c r="O9" i="4"/>
  <c r="V7"/>
  <c r="V6"/>
  <c r="F8" i="5"/>
  <c r="H8"/>
  <c r="J8"/>
  <c r="K8"/>
  <c r="L8"/>
  <c r="J6"/>
  <c r="J26" s="1"/>
  <c r="E11" i="3" s="1"/>
  <c r="K6" i="5" l="1"/>
  <c r="H26"/>
  <c r="E8" i="3" s="1"/>
  <c r="K7" i="5"/>
  <c r="F26"/>
  <c r="E4" i="3" s="1"/>
  <c r="L7" i="5"/>
  <c r="L6"/>
  <c r="E12" i="3" l="1"/>
  <c r="L26" i="5"/>
  <c r="E9" i="3"/>
  <c r="E10" s="1"/>
  <c r="E7" l="1"/>
  <c r="E13" s="1"/>
  <c r="E14" s="1"/>
  <c r="E15" l="1"/>
  <c r="E16" s="1"/>
  <c r="E17" s="1"/>
  <c r="E18" s="1"/>
</calcChain>
</file>

<file path=xl/sharedStrings.xml><?xml version="1.0" encoding="utf-8"?>
<sst xmlns="http://schemas.openxmlformats.org/spreadsheetml/2006/main" count="437" uniqueCount="220">
  <si>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</si>
  <si>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</si>
  <si>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</si>
  <si>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</si>
  <si>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</si>
  <si>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</si>
  <si>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</si>
  <si>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</si>
  <si>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</si>
  <si>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</si>
  <si>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</si>
  <si>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</si>
  <si>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</si>
  <si>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</si>
  <si>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</si>
  <si>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</si>
  <si>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</si>
  <si>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</si>
  <si>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</si>
  <si>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</si>
  <si>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</si>
  <si>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</si>
  <si>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</si>
  <si>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</si>
  <si>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</si>
  <si>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</si>
  <si>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</si>
  <si>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</si>
  <si>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</si>
  <si>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</si>
  <si>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</si>
  <si>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</si>
  <si>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</si>
  <si>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</si>
  <si>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</si>
  <si>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</si>
  <si>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</si>
  <si>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</si>
  <si>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</si>
  <si>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</si>
  <si>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</si>
  <si>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</si>
  <si>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</si>
  <si>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</si>
  <si>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</si>
  <si>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</si>
  <si>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</si>
  <si>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  지정폐기물처리비</t>
  </si>
  <si>
    <t>0101</t>
  </si>
  <si>
    <t>폐석면처리비</t>
  </si>
  <si>
    <t>톤</t>
  </si>
  <si>
    <t>5E23852F4B53DBE14F396973BFD2</t>
  </si>
  <si>
    <t>F</t>
  </si>
  <si>
    <t>T</t>
  </si>
  <si>
    <t>01015E23852F4B53DBE14F396973BFD2</t>
  </si>
  <si>
    <t>폐석면운반비</t>
  </si>
  <si>
    <t>17톤/회</t>
  </si>
  <si>
    <t>회</t>
  </si>
  <si>
    <t>5E23852F4B53DBE14F3966BED48E</t>
  </si>
  <si>
    <t>01015E23852F4B53DBE14F3966BED48E</t>
  </si>
  <si>
    <t>폐석면 상차비</t>
  </si>
  <si>
    <t>5E238524A252D34140726A81820F</t>
  </si>
  <si>
    <t>01015E238524A252D34140726A81820F</t>
  </si>
  <si>
    <t>[ 합           계 ]</t>
  </si>
  <si>
    <t>TOTAL</t>
  </si>
  <si>
    <t>단 가 대 비 표</t>
  </si>
  <si>
    <t>코  드</t>
  </si>
  <si>
    <t>규격</t>
  </si>
  <si>
    <t>가격정보</t>
  </si>
  <si>
    <t>PAGE</t>
  </si>
  <si>
    <t>거래가격</t>
  </si>
  <si>
    <t>유통물가</t>
  </si>
  <si>
    <t>조사가격1</t>
  </si>
  <si>
    <t>조사가격2</t>
  </si>
  <si>
    <t>적용단가</t>
  </si>
  <si>
    <t>노 무 비</t>
  </si>
  <si>
    <t>경    비</t>
  </si>
  <si>
    <t>번  호</t>
  </si>
  <si>
    <t>품목구분</t>
  </si>
  <si>
    <t>노임구분</t>
  </si>
  <si>
    <t>소수점처리</t>
  </si>
  <si>
    <t>5E5F1517455F9221493D67EDCBCA</t>
  </si>
  <si>
    <t>지게차</t>
  </si>
  <si>
    <t>5.0톤</t>
  </si>
  <si>
    <t>대</t>
  </si>
  <si>
    <t>자재 1</t>
  </si>
  <si>
    <t>자재 2</t>
  </si>
  <si>
    <t>자재 3</t>
  </si>
  <si>
    <t>5E238524A15050C148B7673FE2BB</t>
  </si>
  <si>
    <t>노무비</t>
  </si>
  <si>
    <t>건설기계운전사</t>
  </si>
  <si>
    <t>인</t>
  </si>
  <si>
    <t>노임 1</t>
  </si>
  <si>
    <t>B</t>
  </si>
  <si>
    <t>5EEEE573715085A14119678BAB49</t>
  </si>
  <si>
    <t>경유</t>
  </si>
  <si>
    <t>저유황 0.003%</t>
  </si>
  <si>
    <t>L</t>
  </si>
  <si>
    <t>1351</t>
  </si>
  <si>
    <t>883</t>
  </si>
  <si>
    <t>1259</t>
  </si>
  <si>
    <t>자재 4</t>
  </si>
  <si>
    <t>공 사 원 가 계 산 서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</si>
  <si>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</si>
  <si>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</si>
  <si>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</si>
  <si>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</si>
  <si>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</si>
  <si>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</si>
  <si>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</si>
  <si>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</si>
  <si>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</si>
  <si>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</si>
  <si>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</si>
  <si>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</si>
  <si>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</si>
  <si>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</si>
  <si>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</si>
  <si>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</si>
  <si>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</si>
  <si>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</si>
  <si>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</si>
  <si>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</si>
  <si>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</si>
  <si>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</si>
  <si>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</si>
  <si>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CS</t>
  </si>
  <si>
    <t>S1</t>
  </si>
  <si>
    <t xml:space="preserve">        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</si>
  <si>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</si>
  <si>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</si>
  <si>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</si>
  <si>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</si>
  <si>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</si>
  <si>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</si>
  <si>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</si>
  <si>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</si>
  <si>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</si>
  <si>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S4</t>
  </si>
  <si>
    <t>결   정    금   액</t>
  </si>
  <si>
    <t>천단위이하절사</t>
  </si>
  <si>
    <t>이 Sheet는 수정하지 마십시요</t>
  </si>
  <si>
    <t>공사구분</t>
  </si>
  <si>
    <t>A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</si>
  <si>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</si>
  <si>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</si>
  <si>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</si>
  <si>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</si>
  <si>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</si>
  <si>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</si>
  <si>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</si>
  <si>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</si>
  <si>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</si>
  <si>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</si>
  <si>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</si>
  <si>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</si>
  <si>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</si>
  <si>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</si>
  <si>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</si>
  <si>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</si>
  <si>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</si>
  <si>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</si>
  <si>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</si>
  <si>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</si>
  <si>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</si>
  <si>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</si>
  <si>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</si>
  <si>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</si>
  <si>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</si>
  <si>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</si>
  <si>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</si>
  <si>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</si>
  <si>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</si>
  <si>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</si>
  <si>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</si>
  <si>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</si>
  <si>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</si>
  <si>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</si>
  <si>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건설폐기물처리비</t>
  </si>
  <si>
    <t>D4</t>
  </si>
  <si>
    <t>지정폐기물처리비</t>
  </si>
  <si>
    <t>D5</t>
  </si>
  <si>
    <t>...</t>
  </si>
  <si>
    <t>공기중 석면농도측정</t>
    <phoneticPr fontId="1" type="noConversion"/>
  </si>
  <si>
    <t>석면농도측정</t>
    <phoneticPr fontId="1" type="noConversion"/>
  </si>
  <si>
    <t>비산농도측정</t>
    <phoneticPr fontId="1" type="noConversion"/>
  </si>
  <si>
    <t>일</t>
    <phoneticPr fontId="1" type="noConversion"/>
  </si>
  <si>
    <t>EA</t>
    <phoneticPr fontId="1" type="noConversion"/>
  </si>
  <si>
    <t>공기중시료측정</t>
    <phoneticPr fontId="1" type="noConversion"/>
  </si>
  <si>
    <t>자재 5</t>
    <phoneticPr fontId="1" type="noConversion"/>
  </si>
  <si>
    <t>자재 6</t>
    <phoneticPr fontId="1" type="noConversion"/>
  </si>
  <si>
    <t>자재 7</t>
    <phoneticPr fontId="1" type="noConversion"/>
  </si>
  <si>
    <t>자 재  산 출 내 역</t>
    <phoneticPr fontId="1" type="noConversion"/>
  </si>
  <si>
    <t>부위별</t>
    <phoneticPr fontId="1" type="noConversion"/>
  </si>
  <si>
    <t>산출내역</t>
    <phoneticPr fontId="1" type="noConversion"/>
  </si>
  <si>
    <t>0102</t>
  </si>
  <si>
    <t>5C1B435F2D9CFB4AE779603822A308</t>
  </si>
  <si>
    <t>01025C1B435F2D9CFB4AE779603822A308</t>
  </si>
  <si>
    <t>*벽산자재이력 석면텍스 중량환산:7.5kg/㎡ (두께:6mm)</t>
  </si>
  <si>
    <t>5B5123CA2296128529A9761A8B40</t>
  </si>
  <si>
    <t>01025B5123CA2296128529A9761A8B40</t>
  </si>
  <si>
    <t>*600㎡이상 건물은 의무적으로 석면조사대상 건물임</t>
  </si>
  <si>
    <t>5B5123CA2296128529A9808182F0</t>
  </si>
  <si>
    <t>01025B5123CA2296128529A9808182F0</t>
  </si>
  <si>
    <t>0101  지정폐기물 처리비</t>
    <phoneticPr fontId="1" type="noConversion"/>
  </si>
  <si>
    <t>공 종 별  내 역 서</t>
    <phoneticPr fontId="1" type="noConversion"/>
  </si>
  <si>
    <t>[ 익산함열우체국 지정폐기물(석면) 처리용역 ]</t>
    <phoneticPr fontId="1" type="noConversion"/>
  </si>
  <si>
    <t>석면건축자재(천정재)철거</t>
  </si>
  <si>
    <t>60M2 이상</t>
  </si>
  <si>
    <t>M2</t>
  </si>
  <si>
    <t>석면건축자재(내벽재,칸막이재)철거</t>
  </si>
  <si>
    <t>톤</t>
    <phoneticPr fontId="1" type="noConversion"/>
  </si>
  <si>
    <t>(밤라이트) (11.1+6.6+136.24)*9.43*0.001</t>
    <phoneticPr fontId="1" type="noConversion"/>
  </si>
  <si>
    <t>&lt;합계&gt;</t>
    <phoneticPr fontId="1" type="noConversion"/>
  </si>
  <si>
    <t>견적</t>
    <phoneticPr fontId="1" type="noConversion"/>
  </si>
  <si>
    <t>석면비산정도측정</t>
    <phoneticPr fontId="1" type="noConversion"/>
  </si>
  <si>
    <t>식</t>
    <phoneticPr fontId="1" type="noConversion"/>
  </si>
  <si>
    <t>식</t>
    <phoneticPr fontId="1" type="noConversion"/>
  </si>
  <si>
    <t>공사명 : 익산함열우체국 지정폐기물(석면) 처리용역</t>
    <phoneticPr fontId="1" type="noConversion"/>
  </si>
  <si>
    <t>(텍스,밤라이트) (14+28.2+432.6+87.5)*7.5*0.001</t>
    <phoneticPr fontId="1" type="noConversion"/>
  </si>
</sst>
</file>

<file path=xl/styles.xml><?xml version="1.0" encoding="utf-8"?>
<styleSheet xmlns="http://schemas.openxmlformats.org/spreadsheetml/2006/main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0;\-#,##0.00;#"/>
    <numFmt numFmtId="178" formatCode="0.00_ "/>
    <numFmt numFmtId="179" formatCode="#.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(* #,##0_);_(* \(#,##0\);_(* &quot;-&quot;_);_(@_)"/>
    <numFmt numFmtId="183" formatCode="_(* #,##0.00_);_(* \(#,##0.00\);_(* &quot;-&quot;??_);_(@_)"/>
    <numFmt numFmtId="184" formatCode="&quot; &quot;@"/>
    <numFmt numFmtId="185" formatCode="_(* #,##0_);_(* &quot;₩&quot;&quot;₩&quot;&quot;₩&quot;&quot;₩&quot;&quot;₩&quot;&quot;₩&quot;\(#,##0&quot;₩&quot;&quot;₩&quot;&quot;₩&quot;&quot;₩&quot;&quot;₩&quot;&quot;₩&quot;\);_(* &quot;-&quot;_);_(@_)"/>
    <numFmt numFmtId="186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187" formatCode="_(* #,##0.00_);_(* &quot;₩&quot;&quot;₩&quot;&quot;₩&quot;&quot;₩&quot;&quot;₩&quot;&quot;₩&quot;\(#,##0.00&quot;₩&quot;&quot;₩&quot;&quot;₩&quot;&quot;₩&quot;&quot;₩&quot;&quot;₩&quot;\);_(* &quot;-&quot;??_);_(@_)"/>
    <numFmt numFmtId="188" formatCode="&quot;₩&quot;#,##0;&quot;₩&quot;&quot;₩&quot;&quot;₩&quot;&quot;₩&quot;&quot;₩&quot;\-&quot;₩&quot;#,##0"/>
    <numFmt numFmtId="18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0" formatCode="&quot;₩&quot;#,##0;[Red]&quot;₩&quot;&quot;₩&quot;&quot;₩&quot;&quot;₩&quot;&quot;₩&quot;\-&quot;₩&quot;#,##0"/>
    <numFmt numFmtId="191" formatCode="#,##0;\(#,##0\)"/>
    <numFmt numFmtId="192" formatCode="#,##0.00000;[Red]#,##0.00000"/>
    <numFmt numFmtId="193" formatCode="#,##0.000000;[Red]#,##0.000000"/>
    <numFmt numFmtId="194" formatCode="m\o\n\th\ d\,\ yyyy"/>
    <numFmt numFmtId="195" formatCode="0_ "/>
    <numFmt numFmtId="196" formatCode="#,##0\ &quot;F&quot;;[Red]\-#,##0\ &quot;F&quot;"/>
    <numFmt numFmtId="197" formatCode="#.00"/>
    <numFmt numFmtId="19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199" formatCode="#,##0.000_);&quot;₩&quot;&quot;₩&quot;&quot;₩&quot;&quot;₩&quot;&quot;₩&quot;&quot;₩&quot;\(#,##0.000&quot;₩&quot;&quot;₩&quot;&quot;₩&quot;&quot;₩&quot;&quot;₩&quot;&quot;₩&quot;\)"/>
    <numFmt numFmtId="200" formatCode="&quot;₩&quot;#,##0;&quot;₩&quot;&quot;₩&quot;&quot;₩&quot;&quot;₩&quot;&quot;₩&quot;&quot;₩&quot;&quot;₩&quot;&quot;₩&quot;&quot;₩&quot;&quot;₩&quot;&quot;₩&quot;&quot;₩&quot;&quot;₩&quot;\-&quot;₩&quot;#,##0"/>
    <numFmt numFmtId="201" formatCode="_ * #,##0.00_ ;_ * &quot;₩&quot;&quot;₩&quot;\-#,##0.00_ ;_ * &quot;-&quot;??_ ;_ @_ "/>
    <numFmt numFmtId="202" formatCode="0.0%"/>
    <numFmt numFmtId="203" formatCode="0.00000%"/>
    <numFmt numFmtId="204" formatCode="&quot;₩&quot;#,##0.00;&quot;₩&quot;&quot;₩&quot;&quot;₩&quot;&quot;₩&quot;&quot;₩&quot;\-&quot;₩&quot;#,##0.00"/>
    <numFmt numFmtId="205" formatCode="&quot;₩&quot;#,##0;[Red]&quot;₩&quot;&quot;₩&quot;&quot;₩&quot;&quot;₩&quot;&quot;₩&quot;&quot;₩&quot;&quot;₩&quot;\-#,##0"/>
    <numFmt numFmtId="206" formatCode="&quot;₩&quot;#,##0.00;[Red]&quot;₩&quot;&quot;₩&quot;&quot;₩&quot;&quot;₩&quot;&quot;₩&quot;\-&quot;₩&quot;#,##0.00"/>
    <numFmt numFmtId="207" formatCode="#,##0.0_%;[Red]&quot;₩&quot;&quot;₩&quot;&quot;₩&quot;&quot;₩&quot;&quot;₩&quot;&quot;₩&quot;\(#,##0.0%&quot;₩&quot;&quot;₩&quot;&quot;₩&quot;&quot;₩&quot;&quot;₩&quot;&quot;₩&quot;\)"/>
    <numFmt numFmtId="208" formatCode="#,##0.0%;[Red]&quot;₩&quot;&quot;₩&quot;&quot;₩&quot;&quot;₩&quot;&quot;₩&quot;&quot;₩&quot;\(#,##0.0%&quot;₩&quot;&quot;₩&quot;&quot;₩&quot;&quot;₩&quot;&quot;₩&quot;&quot;₩&quot;\)"/>
    <numFmt numFmtId="209" formatCode="&quot;(&quot;0&quot;)&quot;"/>
    <numFmt numFmtId="210" formatCode="&quot;₩&quot;#,##0;&quot;₩&quot;&quot;₩&quot;&quot;₩&quot;&quot;₩&quot;\-#,##0"/>
    <numFmt numFmtId="211" formatCode="&quot;111-&quot;@"/>
    <numFmt numFmtId="212" formatCode="#,##0_ "/>
    <numFmt numFmtId="213" formatCode="0.00_);[Red]\(0.00\)"/>
    <numFmt numFmtId="214" formatCode="#,##0;[Red]&quot;-&quot;#,##0"/>
    <numFmt numFmtId="215" formatCode="&quot;₩&quot;#,##0.00;&quot;₩&quot;&quot;₩&quot;&quot;₩&quot;&quot;₩&quot;\-&quot;₩&quot;#,##0.00"/>
    <numFmt numFmtId="216" formatCode="&quot;₩&quot;#,##0;[Red]&quot;₩&quot;&quot;₩&quot;&quot;₩&quot;&quot;₩&quot;\-#,##0"/>
    <numFmt numFmtId="217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18" formatCode="#,##0.00_ "/>
    <numFmt numFmtId="219" formatCode="_-* #,##0.000_-;\-* #,##0.000_-;_-* &quot;-&quot;_-;_-@_-"/>
    <numFmt numFmtId="220" formatCode="_-* #,##0.00_-;&quot;₩&quot;&quot;₩&quot;\-* #,##0.00_-;_-* &quot;-&quot;??_-;_-@_-"/>
    <numFmt numFmtId="221" formatCode="#,##0.000_ "/>
    <numFmt numFmtId="222" formatCode="_-&quot;₩&quot;* #,##0.00_-;&quot;₩&quot;&quot;₩&quot;\-&quot;₩&quot;* #,##0.00_-;_-&quot;₩&quot;* &quot;-&quot;??_-;_-@_-"/>
    <numFmt numFmtId="223" formatCode="#,##0.000000_);\(#,##0.000000\)"/>
    <numFmt numFmtId="224" formatCode="&quot;₩&quot;#,##0.00;&quot;₩&quot;&quot;₩&quot;&quot;₩&quot;&quot;₩&quot;\-#,##0.00"/>
  </numFmts>
  <fonts count="7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0"/>
      <color theme="1"/>
      <name val="굴림체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rgb="FF00B0F0"/>
      <name val="굴림체"/>
      <family val="3"/>
      <charset val="129"/>
    </font>
    <font>
      <sz val="12"/>
      <name val="바탕체"/>
      <family val="1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4"/>
      <name val="AngsanaUPC"/>
      <family val="1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Helv"/>
      <family val="2"/>
    </font>
    <font>
      <sz val="12"/>
      <name val="굴림체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sz val="1"/>
      <color indexed="8"/>
      <name val="Courier"/>
      <family val="3"/>
    </font>
    <font>
      <sz val="11"/>
      <name val="μ¸¿o"/>
      <family val="1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굴림"/>
      <family val="3"/>
      <charset val="129"/>
    </font>
    <font>
      <b/>
      <sz val="12"/>
      <name val="Arial MT"/>
      <family val="2"/>
    </font>
    <font>
      <sz val="8"/>
      <name val="¹UAAA¼"/>
      <family val="1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 MT"/>
      <family val="2"/>
    </font>
    <font>
      <sz val="12"/>
      <name val="Arial"/>
      <family val="2"/>
    </font>
    <font>
      <sz val="10"/>
      <name val="Times New Roman"/>
      <family val="1"/>
    </font>
    <font>
      <sz val="11"/>
      <name val="굴림체"/>
      <family val="3"/>
      <charset val="129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10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9"/>
      <name val="돋움체"/>
      <family val="3"/>
      <charset val="129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0"/>
      <name val="바탕"/>
      <family val="1"/>
      <charset val="129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2"/>
      <color theme="1"/>
      <name val="굴림체"/>
      <family val="3"/>
      <charset val="129"/>
    </font>
    <font>
      <b/>
      <u/>
      <sz val="20"/>
      <color theme="1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489">
    <xf numFmtId="0" fontId="0" fillId="0" borderId="0">
      <alignment vertical="center"/>
    </xf>
    <xf numFmtId="0" fontId="9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3" fontId="11" fillId="0" borderId="1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 applyFont="0" applyFill="0" applyBorder="0" applyAlignment="0" applyProtection="0"/>
    <xf numFmtId="0" fontId="14" fillId="0" borderId="0"/>
    <xf numFmtId="0" fontId="13" fillId="0" borderId="0"/>
    <xf numFmtId="0" fontId="15" fillId="0" borderId="0" applyFont="0" applyFill="0" applyBorder="0" applyAlignment="0" applyProtection="0"/>
    <xf numFmtId="0" fontId="16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/>
    <xf numFmtId="0" fontId="9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 applyFont="0" applyFill="0" applyBorder="0" applyAlignment="0" applyProtection="0"/>
    <xf numFmtId="0" fontId="13" fillId="0" borderId="0"/>
    <xf numFmtId="0" fontId="17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 applyFont="0" applyFill="0" applyBorder="0" applyAlignment="0" applyProtection="0"/>
    <xf numFmtId="0" fontId="13" fillId="0" borderId="0"/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11" fillId="0" borderId="1"/>
    <xf numFmtId="3" fontId="11" fillId="0" borderId="1"/>
    <xf numFmtId="0" fontId="18" fillId="0" borderId="0"/>
    <xf numFmtId="0" fontId="19" fillId="0" borderId="0"/>
    <xf numFmtId="0" fontId="13" fillId="0" borderId="0" applyNumberFormat="0" applyFill="0" applyBorder="0" applyAlignment="0" applyProtection="0"/>
    <xf numFmtId="179" fontId="20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0" fillId="0" borderId="0">
      <protection locked="0"/>
    </xf>
    <xf numFmtId="179" fontId="21" fillId="0" borderId="0">
      <protection locked="0"/>
    </xf>
    <xf numFmtId="179" fontId="21" fillId="0" borderId="0">
      <protection locked="0"/>
    </xf>
    <xf numFmtId="179" fontId="21" fillId="0" borderId="0">
      <protection locked="0"/>
    </xf>
    <xf numFmtId="179" fontId="20" fillId="0" borderId="0">
      <protection locked="0"/>
    </xf>
    <xf numFmtId="42" fontId="22" fillId="0" borderId="0" applyFont="0" applyFill="0" applyBorder="0" applyAlignment="0" applyProtection="0"/>
    <xf numFmtId="180" fontId="13" fillId="0" borderId="0" applyFont="0" applyFill="0" applyBorder="0" applyAlignment="0" applyProtection="0"/>
    <xf numFmtId="44" fontId="22" fillId="0" borderId="0" applyFont="0" applyFill="0" applyBorder="0" applyAlignment="0" applyProtection="0"/>
    <xf numFmtId="181" fontId="13" fillId="0" borderId="0" applyFont="0" applyFill="0" applyBorder="0" applyAlignment="0" applyProtection="0"/>
    <xf numFmtId="179" fontId="21" fillId="0" borderId="0">
      <protection locked="0"/>
    </xf>
    <xf numFmtId="0" fontId="16" fillId="0" borderId="0"/>
    <xf numFmtId="0" fontId="23" fillId="0" borderId="0">
      <alignment horizontal="center" wrapText="1"/>
      <protection locked="0"/>
    </xf>
    <xf numFmtId="179" fontId="20" fillId="0" borderId="0">
      <protection locked="0"/>
    </xf>
    <xf numFmtId="179" fontId="20" fillId="0" borderId="0">
      <protection locked="0"/>
    </xf>
    <xf numFmtId="41" fontId="22" fillId="0" borderId="0" applyFont="0" applyFill="0" applyBorder="0" applyAlignment="0" applyProtection="0"/>
    <xf numFmtId="182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5" fillId="0" borderId="0" applyFont="0" applyFill="0" applyBorder="0" applyAlignment="0" applyProtection="0">
      <alignment horizontal="right"/>
    </xf>
    <xf numFmtId="0" fontId="26" fillId="0" borderId="0"/>
    <xf numFmtId="179" fontId="21" fillId="0" borderId="0">
      <protection locked="0"/>
    </xf>
    <xf numFmtId="179" fontId="20" fillId="0" borderId="0">
      <protection locked="0"/>
    </xf>
    <xf numFmtId="0" fontId="27" fillId="0" borderId="0"/>
    <xf numFmtId="0" fontId="28" fillId="0" borderId="0"/>
    <xf numFmtId="0" fontId="29" fillId="0" borderId="0"/>
    <xf numFmtId="0" fontId="13" fillId="0" borderId="0"/>
    <xf numFmtId="0" fontId="15" fillId="0" borderId="0" applyFill="0" applyBorder="0" applyAlignment="0"/>
    <xf numFmtId="185" fontId="15" fillId="0" borderId="0" applyFill="0" applyBorder="0" applyAlignment="0"/>
    <xf numFmtId="186" fontId="15" fillId="0" borderId="0" applyFill="0" applyBorder="0" applyAlignment="0"/>
    <xf numFmtId="187" fontId="15" fillId="0" borderId="0" applyFill="0" applyBorder="0" applyAlignment="0"/>
    <xf numFmtId="188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0" fontId="30" fillId="0" borderId="0"/>
    <xf numFmtId="179" fontId="21" fillId="0" borderId="0">
      <protection locked="0"/>
    </xf>
    <xf numFmtId="4" fontId="21" fillId="0" borderId="0">
      <protection locked="0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82" fontId="32" fillId="0" borderId="0" applyFont="0" applyFill="0" applyBorder="0" applyAlignment="0" applyProtection="0"/>
    <xf numFmtId="189" fontId="15" fillId="0" borderId="0" applyFont="0" applyFill="0" applyBorder="0" applyAlignment="0" applyProtection="0"/>
    <xf numFmtId="191" fontId="33" fillId="0" borderId="0"/>
    <xf numFmtId="0" fontId="13" fillId="0" borderId="0" applyFont="0" applyFill="0" applyBorder="0" applyAlignment="0" applyProtection="0"/>
    <xf numFmtId="192" fontId="34" fillId="0" borderId="0">
      <protection locked="0"/>
    </xf>
    <xf numFmtId="0" fontId="35" fillId="0" borderId="0" applyNumberFormat="0" applyAlignment="0">
      <alignment horizontal="left"/>
    </xf>
    <xf numFmtId="0" fontId="9" fillId="0" borderId="0">
      <protection locked="0"/>
    </xf>
    <xf numFmtId="0" fontId="32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9" fillId="0" borderId="1" applyFill="0" applyBorder="0" applyAlignment="0"/>
    <xf numFmtId="0" fontId="10" fillId="0" borderId="0" applyFont="0" applyFill="0" applyBorder="0" applyAlignment="0" applyProtection="0"/>
    <xf numFmtId="193" fontId="34" fillId="0" borderId="0">
      <protection locked="0"/>
    </xf>
    <xf numFmtId="0" fontId="13" fillId="0" borderId="0"/>
    <xf numFmtId="194" fontId="21" fillId="0" borderId="0">
      <protection locked="0"/>
    </xf>
    <xf numFmtId="14" fontId="36" fillId="0" borderId="0" applyFill="0" applyBorder="0" applyAlignment="0"/>
    <xf numFmtId="195" fontId="13" fillId="0" borderId="6">
      <alignment vertical="center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6" fontId="15" fillId="0" borderId="0"/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0" fontId="37" fillId="0" borderId="0" applyNumberFormat="0" applyAlignment="0">
      <alignment horizontal="left"/>
    </xf>
    <xf numFmtId="0" fontId="21" fillId="0" borderId="0">
      <protection locked="0"/>
    </xf>
    <xf numFmtId="0" fontId="21" fillId="0" borderId="0">
      <protection locked="0"/>
    </xf>
    <xf numFmtId="0" fontId="38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38" fillId="0" borderId="0">
      <protection locked="0"/>
    </xf>
    <xf numFmtId="197" fontId="21" fillId="0" borderId="0">
      <protection locked="0"/>
    </xf>
    <xf numFmtId="2" fontId="39" fillId="0" borderId="0">
      <alignment horizontal="left"/>
    </xf>
    <xf numFmtId="38" fontId="40" fillId="2" borderId="0" applyNumberFormat="0" applyBorder="0" applyAlignment="0" applyProtection="0"/>
    <xf numFmtId="0" fontId="41" fillId="0" borderId="0">
      <alignment horizontal="left"/>
    </xf>
    <xf numFmtId="0" fontId="42" fillId="0" borderId="7" applyNumberFormat="0" applyAlignment="0" applyProtection="0">
      <alignment horizontal="left" vertical="center"/>
    </xf>
    <xf numFmtId="0" fontId="42" fillId="0" borderId="4">
      <alignment horizontal="left" vertical="center"/>
    </xf>
    <xf numFmtId="0" fontId="21" fillId="0" borderId="0">
      <protection locked="0"/>
    </xf>
    <xf numFmtId="0" fontId="21" fillId="0" borderId="0">
      <protection locked="0"/>
    </xf>
    <xf numFmtId="179" fontId="43" fillId="0" borderId="0">
      <protection locked="0"/>
    </xf>
    <xf numFmtId="179" fontId="43" fillId="0" borderId="0">
      <protection locked="0"/>
    </xf>
    <xf numFmtId="0" fontId="44" fillId="0" borderId="8">
      <alignment horizontal="center"/>
    </xf>
    <xf numFmtId="0" fontId="44" fillId="0" borderId="0">
      <alignment horizontal="center"/>
    </xf>
    <xf numFmtId="0" fontId="45" fillId="0" borderId="0" applyNumberFormat="0" applyFill="0" applyBorder="0" applyAlignment="0" applyProtection="0">
      <alignment vertical="top"/>
      <protection locked="0"/>
    </xf>
    <xf numFmtId="10" fontId="40" fillId="3" borderId="1" applyNumberFormat="0" applyBorder="0" applyAlignment="0" applyProtection="0"/>
    <xf numFmtId="198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0" fontId="15" fillId="0" borderId="8">
      <protection locked="0"/>
    </xf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190" fontId="15" fillId="0" borderId="0" applyFill="0" applyBorder="0" applyAlignment="0"/>
    <xf numFmtId="185" fontId="15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6" fillId="0" borderId="8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47" fillId="0" borderId="0"/>
    <xf numFmtId="200" fontId="11" fillId="0" borderId="0"/>
    <xf numFmtId="201" fontId="1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9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4" fontId="23" fillId="0" borderId="0">
      <alignment horizontal="center" wrapText="1"/>
      <protection locked="0"/>
    </xf>
    <xf numFmtId="0" fontId="9" fillId="0" borderId="0">
      <protection locked="0"/>
    </xf>
    <xf numFmtId="202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1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189" fontId="15" fillId="0" borderId="0" applyFill="0" applyBorder="0" applyAlignment="0"/>
    <xf numFmtId="185" fontId="15" fillId="0" borderId="0" applyFill="0" applyBorder="0" applyAlignment="0"/>
    <xf numFmtId="189" fontId="15" fillId="0" borderId="0" applyFill="0" applyBorder="0" applyAlignment="0"/>
    <xf numFmtId="205" fontId="15" fillId="0" borderId="0" applyFill="0" applyBorder="0" applyAlignment="0"/>
    <xf numFmtId="185" fontId="15" fillId="0" borderId="0" applyFill="0" applyBorder="0" applyAlignment="0"/>
    <xf numFmtId="9" fontId="24" fillId="0" borderId="0" applyFont="0" applyFill="0" applyProtection="0"/>
    <xf numFmtId="0" fontId="49" fillId="4" borderId="0" applyNumberFormat="0" applyFont="0" applyBorder="0" applyAlignment="0">
      <alignment horizontal="center"/>
    </xf>
    <xf numFmtId="30" fontId="50" fillId="0" borderId="0" applyNumberFormat="0" applyFill="0" applyBorder="0" applyAlignment="0" applyProtection="0">
      <alignment horizontal="left"/>
    </xf>
    <xf numFmtId="0" fontId="49" fillId="1" borderId="4" applyNumberFormat="0" applyFont="0" applyAlignment="0">
      <alignment horizontal="center"/>
    </xf>
    <xf numFmtId="0" fontId="51" fillId="0" borderId="0" applyNumberFormat="0" applyFill="0" applyBorder="0" applyAlignment="0">
      <alignment horizontal="center"/>
    </xf>
    <xf numFmtId="0" fontId="24" fillId="0" borderId="0"/>
    <xf numFmtId="0" fontId="15" fillId="0" borderId="0">
      <alignment horizontal="center"/>
    </xf>
    <xf numFmtId="0" fontId="46" fillId="0" borderId="0"/>
    <xf numFmtId="40" fontId="52" fillId="0" borderId="0" applyBorder="0">
      <alignment horizontal="right"/>
    </xf>
    <xf numFmtId="49" fontId="36" fillId="0" borderId="0" applyFill="0" applyBorder="0" applyAlignment="0"/>
    <xf numFmtId="204" fontId="15" fillId="0" borderId="0" applyFill="0" applyBorder="0" applyAlignment="0"/>
    <xf numFmtId="206" fontId="15" fillId="0" borderId="0" applyFill="0" applyBorder="0" applyAlignment="0"/>
    <xf numFmtId="0" fontId="53" fillId="0" borderId="0" applyFill="0" applyBorder="0" applyProtection="0">
      <alignment horizontal="centerContinuous" vertical="center"/>
    </xf>
    <xf numFmtId="0" fontId="18" fillId="5" borderId="0" applyFill="0" applyBorder="0" applyProtection="0">
      <alignment horizontal="center" vertical="center"/>
    </xf>
    <xf numFmtId="179" fontId="21" fillId="0" borderId="9">
      <protection locked="0"/>
    </xf>
    <xf numFmtId="0" fontId="54" fillId="0" borderId="10">
      <alignment horizontal="left"/>
    </xf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5" fillId="0" borderId="11" applyNumberFormat="0" applyFont="0" applyFill="0" applyBorder="0" applyAlignment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6" fillId="0" borderId="0">
      <protection locked="0"/>
    </xf>
    <xf numFmtId="209" fontId="10" fillId="0" borderId="0"/>
    <xf numFmtId="210" fontId="57" fillId="0" borderId="1" applyNumberFormat="0">
      <alignment horizontal="center" vertical="center"/>
      <protection locked="0"/>
    </xf>
    <xf numFmtId="210" fontId="10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211" fontId="10" fillId="0" borderId="0"/>
    <xf numFmtId="41" fontId="58" fillId="0" borderId="12">
      <alignment horizontal="center" vertical="center"/>
    </xf>
    <xf numFmtId="0" fontId="15" fillId="0" borderId="0">
      <protection locked="0"/>
    </xf>
    <xf numFmtId="0" fontId="21" fillId="0" borderId="0">
      <protection locked="0"/>
    </xf>
    <xf numFmtId="3" fontId="16" fillId="0" borderId="13">
      <alignment horizontal="center"/>
    </xf>
    <xf numFmtId="37" fontId="11" fillId="0" borderId="0"/>
    <xf numFmtId="0" fontId="21" fillId="0" borderId="0"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34" fillId="5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0" fillId="0" borderId="0"/>
    <xf numFmtId="212" fontId="60" fillId="0" borderId="12">
      <alignment vertical="center"/>
    </xf>
    <xf numFmtId="4" fontId="61" fillId="0" borderId="0"/>
    <xf numFmtId="4" fontId="61" fillId="0" borderId="0"/>
    <xf numFmtId="4" fontId="61" fillId="0" borderId="0"/>
    <xf numFmtId="213" fontId="11" fillId="0" borderId="0"/>
    <xf numFmtId="214" fontId="62" fillId="0" borderId="0">
      <alignment vertical="center"/>
    </xf>
    <xf numFmtId="215" fontId="10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 applyFont="0" applyFill="0" applyBorder="0" applyAlignment="0" applyProtection="0"/>
    <xf numFmtId="0" fontId="12" fillId="0" borderId="14"/>
    <xf numFmtId="0" fontId="65" fillId="0" borderId="0"/>
    <xf numFmtId="4" fontId="21" fillId="0" borderId="0">
      <protection locked="0"/>
    </xf>
    <xf numFmtId="0" fontId="66" fillId="0" borderId="0"/>
    <xf numFmtId="4" fontId="67" fillId="0" borderId="0" applyFont="0" applyFill="0" applyBorder="0" applyAlignment="0" applyProtection="0"/>
    <xf numFmtId="216" fontId="10" fillId="0" borderId="0">
      <protection locked="0"/>
    </xf>
    <xf numFmtId="217" fontId="15" fillId="0" borderId="0" applyFont="0" applyFill="0" applyBorder="0" applyAlignment="0" applyProtection="0"/>
    <xf numFmtId="0" fontId="10" fillId="0" borderId="0"/>
    <xf numFmtId="214" fontId="10" fillId="0" borderId="0" applyFont="0" applyFill="0" applyBorder="0" applyAlignment="0" applyProtection="0"/>
    <xf numFmtId="218" fontId="34" fillId="5" borderId="0" applyFill="0" applyBorder="0" applyProtection="0">
      <alignment horizontal="right"/>
    </xf>
    <xf numFmtId="219" fontId="61" fillId="0" borderId="1">
      <alignment vertical="center"/>
    </xf>
    <xf numFmtId="0" fontId="9" fillId="0" borderId="0" applyFont="0" applyFill="0" applyBorder="0" applyAlignment="0" applyProtection="0"/>
    <xf numFmtId="220" fontId="10" fillId="0" borderId="0">
      <protection locked="0"/>
    </xf>
    <xf numFmtId="221" fontId="10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1" fillId="0" borderId="15">
      <protection locked="0"/>
    </xf>
    <xf numFmtId="222" fontId="10" fillId="0" borderId="0">
      <protection locked="0"/>
    </xf>
    <xf numFmtId="223" fontId="10" fillId="0" borderId="0">
      <protection locked="0"/>
    </xf>
    <xf numFmtId="224" fontId="10" fillId="0" borderId="0">
      <protection locked="0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7" fontId="4" fillId="0" borderId="1" xfId="0" quotePrefix="1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4" fillId="0" borderId="2" xfId="0" quotePrefix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3" xfId="0" quotePrefix="1" applyFont="1" applyBorder="1" applyAlignment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176" fontId="8" fillId="0" borderId="1" xfId="0" applyNumberFormat="1" applyFont="1" applyBorder="1" applyAlignment="1">
      <alignment vertical="center" wrapText="1"/>
    </xf>
    <xf numFmtId="0" fontId="68" fillId="6" borderId="1" xfId="0" applyFont="1" applyFill="1" applyBorder="1" applyAlignment="1">
      <alignment vertical="center" wrapText="1"/>
    </xf>
    <xf numFmtId="176" fontId="68" fillId="6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89">
    <cellStyle name=" " xfId="1"/>
    <cellStyle name=" _(실행예가) - 파주기업금융지점 04-24" xfId="2"/>
    <cellStyle name=" _97연말" xfId="3"/>
    <cellStyle name=" _97연말_(실행예가) - 파주기업금융지점 04-24" xfId="4"/>
    <cellStyle name=" _97연말_파주기업금융0430(전기내역서)" xfId="5"/>
    <cellStyle name=" _97연말_파주기업금융0430(전기통신환기365내역서)" xfId="6"/>
    <cellStyle name=" _97연말_파주기업금융지점(업무용동산내역서)" xfId="7"/>
    <cellStyle name=" _97연말1" xfId="8"/>
    <cellStyle name=" _97연말1_(실행예가) - 파주기업금융지점 04-24" xfId="9"/>
    <cellStyle name=" _97연말1_파주기업금융0430(전기내역서)" xfId="10"/>
    <cellStyle name=" _97연말1_파주기업금융0430(전기통신환기365내역서)" xfId="11"/>
    <cellStyle name=" _97연말1_파주기업금융지점(업무용동산내역서)" xfId="12"/>
    <cellStyle name=" _Book1" xfId="13"/>
    <cellStyle name=" _Book1_(실행예가) - 파주기업금융지점 04-24" xfId="14"/>
    <cellStyle name=" _Book1_파주기업금융0430(전기내역서)" xfId="15"/>
    <cellStyle name=" _Book1_파주기업금융0430(전기통신환기365내역서)" xfId="16"/>
    <cellStyle name=" _Book1_파주기업금융지점(업무용동산내역서)" xfId="17"/>
    <cellStyle name=" _파주기업금융0430(전기내역서)" xfId="18"/>
    <cellStyle name=" _파주기업금융0430(전기통신환기365내역서)" xfId="19"/>
    <cellStyle name=" _파주기업금융지점(업무용동산내역서)" xfId="20"/>
    <cellStyle name="#,##0" xfId="21"/>
    <cellStyle name="??_x000c_둄_x001b__x000d_|?_x0001_?_x0003__x0014__x0007__x0001__x0001_" xfId="22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멅?둃9_x0008_??_x0007__x0001__x0001_" xfId="27"/>
    <cellStyle name="??_pldt" xfId="28"/>
    <cellStyle name="?W?_laroux" xfId="29"/>
    <cellStyle name="_04 - (교류회송분) 업무용동산 02-13" xfId="30"/>
    <cellStyle name="_AA" xfId="31"/>
    <cellStyle name="_Book2" xfId="32"/>
    <cellStyle name="_port" xfId="33"/>
    <cellStyle name="_SK수송동 주상복합" xfId="34"/>
    <cellStyle name="_견적조건" xfId="35"/>
    <cellStyle name="_경기도 대심리 주택" xfId="36"/>
    <cellStyle name="_교원그룹 낙산 숙박시설 신축공사" xfId="37"/>
    <cellStyle name="_대비표양식" xfId="38"/>
    <cellStyle name="_마가레트 호텔" xfId="39"/>
    <cellStyle name="_마트계약내역서" xfId="40"/>
    <cellStyle name="_배방농협 공사구분표(건축,인테리어)" xfId="41"/>
    <cellStyle name="_부에나비스타 빌라 설계견적" xfId="42"/>
    <cellStyle name="_아미고터워 리모델링공사(계약,실행내역)9월.3일 " xfId="43"/>
    <cellStyle name="_집계" xfId="44"/>
    <cellStyle name="_하나로정보센터 견적(각층별 최종)" xfId="45"/>
    <cellStyle name="_화성태안아파트" xfId="46"/>
    <cellStyle name="’E‰Y [0.00]_laroux" xfId="47"/>
    <cellStyle name="’E‰Y_laroux" xfId="48"/>
    <cellStyle name="\MNPREF32.DLL&amp;" xfId="49"/>
    <cellStyle name="0.0" xfId="50"/>
    <cellStyle name="0.00" xfId="51"/>
    <cellStyle name="1" xfId="52"/>
    <cellStyle name="10" xfId="53"/>
    <cellStyle name="19990216" xfId="54"/>
    <cellStyle name="¹eº" xfId="55"/>
    <cellStyle name="³f¹ô[0]_pldt" xfId="56"/>
    <cellStyle name="³f¹ô_pldt" xfId="57"/>
    <cellStyle name="60" xfId="58"/>
    <cellStyle name="Aⓒ" xfId="59"/>
    <cellStyle name="Aⓒ­￠￢￠" xfId="60"/>
    <cellStyle name="Ae" xfId="61"/>
    <cellStyle name="Aee­ [" xfId="62"/>
    <cellStyle name="AeE­ [0]_¿­¸° INT" xfId="63"/>
    <cellStyle name="ÅëÈ­ [0]_RESULTS" xfId="64"/>
    <cellStyle name="AeE­_¿­¸° INT" xfId="65"/>
    <cellStyle name="ÅëÈ­_RESULTS" xfId="66"/>
    <cellStyle name="Aee¡ⓒ " xfId="67"/>
    <cellStyle name="ALIGNMENT" xfId="68"/>
    <cellStyle name="args.style" xfId="69"/>
    <cellStyle name="Aþ" xfId="70"/>
    <cellStyle name="Aþ¸¶ [" xfId="71"/>
    <cellStyle name="AÞ¸¶ [0]_¿­¸° INT" xfId="72"/>
    <cellStyle name="ÄÞ¸¶ [0]_Sheet1" xfId="73"/>
    <cellStyle name="AÞ¸¶_¿­¸° INT" xfId="74"/>
    <cellStyle name="ÄÞ¸¶_Sheet1" xfId="75"/>
    <cellStyle name="blank" xfId="76"/>
    <cellStyle name="blank - Style1" xfId="77"/>
    <cellStyle name="C¡" xfId="78"/>
    <cellStyle name="C￥" xfId="79"/>
    <cellStyle name="C￥AØ_  FAB AIA¤  " xfId="80"/>
    <cellStyle name="Ç¥ÁØ_±â¾È¿ëÁö" xfId="81"/>
    <cellStyle name="C￥AØ_≫c¾÷ºIº° AN°e " xfId="82"/>
    <cellStyle name="Ç¥ÁØ_RESULTS" xfId="83"/>
    <cellStyle name="Calc Currency (0)" xfId="84"/>
    <cellStyle name="Calc Currency (2)" xfId="85"/>
    <cellStyle name="Calc Percent (0)" xfId="86"/>
    <cellStyle name="Calc Percent (1)" xfId="87"/>
    <cellStyle name="Calc Percent (2)" xfId="88"/>
    <cellStyle name="Calc Units (0)" xfId="89"/>
    <cellStyle name="Calc Units (1)" xfId="90"/>
    <cellStyle name="Calc Units (2)" xfId="91"/>
    <cellStyle name="category" xfId="92"/>
    <cellStyle name="ⓒoe" xfId="93"/>
    <cellStyle name="Comma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" xfId="102"/>
    <cellStyle name="Comma [00]" xfId="103"/>
    <cellStyle name="comma zerodec" xfId="104"/>
    <cellStyle name="Comma_ SG&amp;A Bridge " xfId="105"/>
    <cellStyle name="Comma0" xfId="106"/>
    <cellStyle name="Copied" xfId="107"/>
    <cellStyle name="Currency" xfId="108"/>
    <cellStyle name="Currency [0]" xfId="109"/>
    <cellStyle name="Currency [00]" xfId="110"/>
    <cellStyle name="currency-$_표지 " xfId="111"/>
    <cellStyle name="Currency_ SG&amp;A Bridge " xfId="112"/>
    <cellStyle name="Currency0" xfId="113"/>
    <cellStyle name="Currency1" xfId="114"/>
    <cellStyle name="Date" xfId="115"/>
    <cellStyle name="Date Short" xfId="116"/>
    <cellStyle name="DELTA" xfId="117"/>
    <cellStyle name="Dezimal [0]_Compiling Utility Macros" xfId="118"/>
    <cellStyle name="Dezimal_Compiling Utility Macros" xfId="119"/>
    <cellStyle name="Dollar (zero dec)" xfId="120"/>
    <cellStyle name="Enter Currency (0)" xfId="121"/>
    <cellStyle name="Enter Currency (2)" xfId="122"/>
    <cellStyle name="Enter Units (0)" xfId="123"/>
    <cellStyle name="Enter Units (1)" xfId="124"/>
    <cellStyle name="Enter Units (2)" xfId="125"/>
    <cellStyle name="Entered" xfId="126"/>
    <cellStyle name="F2" xfId="127"/>
    <cellStyle name="F3" xfId="128"/>
    <cellStyle name="F4" xfId="129"/>
    <cellStyle name="F5" xfId="130"/>
    <cellStyle name="F6" xfId="131"/>
    <cellStyle name="F7" xfId="132"/>
    <cellStyle name="F8" xfId="133"/>
    <cellStyle name="Fixed" xfId="134"/>
    <cellStyle name="G10" xfId="135"/>
    <cellStyle name="Grey" xfId="136"/>
    <cellStyle name="HEADER" xfId="137"/>
    <cellStyle name="Header1" xfId="138"/>
    <cellStyle name="Header2" xfId="139"/>
    <cellStyle name="Heading 1" xfId="140"/>
    <cellStyle name="Heading 2" xfId="141"/>
    <cellStyle name="Heading1" xfId="142"/>
    <cellStyle name="Heading2" xfId="143"/>
    <cellStyle name="HEADINGS" xfId="144"/>
    <cellStyle name="HEADINGSTOP" xfId="145"/>
    <cellStyle name="Hyperlink" xfId="146"/>
    <cellStyle name="Input [yellow]" xfId="147"/>
    <cellStyle name="Komma [0]_BINV" xfId="148"/>
    <cellStyle name="Komma_BINV" xfId="149"/>
    <cellStyle name="L`" xfId="150"/>
    <cellStyle name="Link Currency (0)" xfId="151"/>
    <cellStyle name="Link Currency (2)" xfId="152"/>
    <cellStyle name="Link Units (0)" xfId="153"/>
    <cellStyle name="Link Units (1)" xfId="154"/>
    <cellStyle name="Link Units (2)" xfId="155"/>
    <cellStyle name="Milliers [0]_Arabian Spec" xfId="156"/>
    <cellStyle name="Milliers_Arabian Spec" xfId="157"/>
    <cellStyle name="Model" xfId="158"/>
    <cellStyle name="Mon?aire [0]_Arabian Spec" xfId="159"/>
    <cellStyle name="Mon?aire_Arabian Spec" xfId="160"/>
    <cellStyle name="no dec" xfId="161"/>
    <cellStyle name="Normal - Style1" xfId="162"/>
    <cellStyle name="Normal - Style1 2" xfId="163"/>
    <cellStyle name="Normal - Style2" xfId="164"/>
    <cellStyle name="Normal - Style3" xfId="165"/>
    <cellStyle name="Normal - Style4" xfId="166"/>
    <cellStyle name="Normal - Style5" xfId="167"/>
    <cellStyle name="Normal - Style6" xfId="168"/>
    <cellStyle name="Normal - Style7" xfId="169"/>
    <cellStyle name="Normal - Style8" xfId="170"/>
    <cellStyle name="Normal - 유형1" xfId="171"/>
    <cellStyle name="Normal_ SG&amp;A Bridge " xfId="172"/>
    <cellStyle name="Œ…?æ맖?e [0.00]_laroux" xfId="173"/>
    <cellStyle name="Œ…?æ맖?e_laroux" xfId="174"/>
    <cellStyle name="oft Excel]_x000d_&#10;Comment=The open=/f lines load custom functions into the Paste Function list._x000d_&#10;Maximized=3_x000d_&#10;AutoFormat=" xfId="175"/>
    <cellStyle name="per.style" xfId="176"/>
    <cellStyle name="Percent" xfId="177"/>
    <cellStyle name="Percent (0)" xfId="178"/>
    <cellStyle name="Percent [0]" xfId="179"/>
    <cellStyle name="Percent [00]" xfId="180"/>
    <cellStyle name="Percent [2]" xfId="181"/>
    <cellStyle name="Percent_#6 Temps &amp; Contractors" xfId="182"/>
    <cellStyle name="PrePop Currency (0)" xfId="183"/>
    <cellStyle name="PrePop Currency (2)" xfId="184"/>
    <cellStyle name="PrePop Units (0)" xfId="185"/>
    <cellStyle name="PrePop Units (1)" xfId="186"/>
    <cellStyle name="PrePop Units (2)" xfId="187"/>
    <cellStyle name="Procent_BINV" xfId="188"/>
    <cellStyle name="regstoresfromspecstores" xfId="189"/>
    <cellStyle name="RevList" xfId="190"/>
    <cellStyle name="SHADEDSTORES" xfId="191"/>
    <cellStyle name="specstores" xfId="192"/>
    <cellStyle name="Standaard_BINV" xfId="193"/>
    <cellStyle name="STANDARD" xfId="194"/>
    <cellStyle name="subhead" xfId="195"/>
    <cellStyle name="Subtotal" xfId="196"/>
    <cellStyle name="Text Indent A" xfId="197"/>
    <cellStyle name="Text Indent B" xfId="198"/>
    <cellStyle name="Text Indent C" xfId="199"/>
    <cellStyle name="title [1]" xfId="200"/>
    <cellStyle name="title [2]" xfId="201"/>
    <cellStyle name="Total" xfId="202"/>
    <cellStyle name="UM" xfId="203"/>
    <cellStyle name="Valuta [0]_BINV" xfId="204"/>
    <cellStyle name="Valuta_BINV" xfId="205"/>
    <cellStyle name="W?rung [0]_Compiling Utility Macros" xfId="206"/>
    <cellStyle name="W?rung_Compiling Utility Macros" xfId="207"/>
    <cellStyle name="wonga" xfId="208"/>
    <cellStyle name="_x0008_z" xfId="209"/>
    <cellStyle name="ீ화_수출실적 _현대업무추진 " xfId="210"/>
    <cellStyle name="|?ドE" xfId="211"/>
    <cellStyle name="견적" xfId="212"/>
    <cellStyle name="고정소숫점" xfId="213"/>
    <cellStyle name="고정소숫점 2" xfId="214"/>
    <cellStyle name="고정출력1" xfId="215"/>
    <cellStyle name="고정출력2" xfId="216"/>
    <cellStyle name="기계" xfId="217"/>
    <cellStyle name="기본내역서" xfId="218"/>
    <cellStyle name="끼_x0001_?" xfId="219"/>
    <cellStyle name="날짜" xfId="220"/>
    <cellStyle name="내역서" xfId="221"/>
    <cellStyle name="단가" xfId="222"/>
    <cellStyle name="달러" xfId="223"/>
    <cellStyle name="뒤에 오는 하이퍼링크_(임시)대구~부산간 고속도로 가설사무실" xfId="224"/>
    <cellStyle name="똿뗦먛귟 [0.00]_laroux" xfId="225"/>
    <cellStyle name="똿뗦먛귟_laroux" xfId="226"/>
    <cellStyle name="믅됞 [0.00]_laroux" xfId="227"/>
    <cellStyle name="믅됞_laroux" xfId="228"/>
    <cellStyle name="백분율 [0]" xfId="229"/>
    <cellStyle name="백분율 [2]" xfId="230"/>
    <cellStyle name="백분율 2" xfId="231"/>
    <cellStyle name="뷭?" xfId="232"/>
    <cellStyle name="설계서" xfId="233"/>
    <cellStyle name="수" xfId="234"/>
    <cellStyle name="수_김포대학 내역서" xfId="235"/>
    <cellStyle name="수_한진 견적서" xfId="236"/>
    <cellStyle name="수량" xfId="237"/>
    <cellStyle name="숫자(R)" xfId="238"/>
    <cellStyle name="숫자(R) 2" xfId="239"/>
    <cellStyle name="쉼표 [0] 2" xfId="240"/>
    <cellStyle name="쉼표 [0] 2 2" xfId="241"/>
    <cellStyle name="쉼표 [0] 2 3" xfId="242"/>
    <cellStyle name="쉼표 [0] 3" xfId="243"/>
    <cellStyle name="쉼표 [0] 4" xfId="244"/>
    <cellStyle name="쉼표 [0] 5" xfId="245"/>
    <cellStyle name="쉼표 [0] 6" xfId="246"/>
    <cellStyle name="스타일 1" xfId="247"/>
    <cellStyle name="스타일 2" xfId="248"/>
    <cellStyle name="스타일 3" xfId="249"/>
    <cellStyle name="스타일 4" xfId="250"/>
    <cellStyle name="스타일 5" xfId="251"/>
    <cellStyle name="스타일 6" xfId="252"/>
    <cellStyle name="스타일 7" xfId="253"/>
    <cellStyle name="스타일 8" xfId="254"/>
    <cellStyle name="스타일 9" xfId="255"/>
    <cellStyle name="안건회계법인" xfId="256"/>
    <cellStyle name="옛체" xfId="257"/>
    <cellStyle name="자리수" xfId="258"/>
    <cellStyle name="자리수 - 유형1" xfId="259"/>
    <cellStyle name="자리수_04 - (교류회송분) 업무용동산 02-13" xfId="260"/>
    <cellStyle name="자리수0" xfId="261"/>
    <cellStyle name="㘀开㤀㜀谀䓖¾ᄀ䌀漀洀洀愀 嬀　崀开儀㐀 䘀夀㤀㘀" xfId="262"/>
    <cellStyle name="지정되지 않음" xfId="263"/>
    <cellStyle name="콤마 [0]" xfId="264"/>
    <cellStyle name="콤마 [2]" xfId="265"/>
    <cellStyle name="콤마[,]" xfId="266"/>
    <cellStyle name="콤마_  종  합  " xfId="267"/>
    <cellStyle name="퍼센트" xfId="268"/>
    <cellStyle name="퍼센트 2" xfId="269"/>
    <cellStyle name="표준" xfId="0" builtinId="0"/>
    <cellStyle name="표준 10" xfId="270"/>
    <cellStyle name="표준 100" xfId="271"/>
    <cellStyle name="표준 101" xfId="272"/>
    <cellStyle name="표준 102" xfId="273"/>
    <cellStyle name="표준 103" xfId="274"/>
    <cellStyle name="표준 104" xfId="275"/>
    <cellStyle name="표준 105" xfId="276"/>
    <cellStyle name="표준 106" xfId="277"/>
    <cellStyle name="표준 107" xfId="278"/>
    <cellStyle name="표준 108" xfId="279"/>
    <cellStyle name="표준 109" xfId="280"/>
    <cellStyle name="표준 11" xfId="281"/>
    <cellStyle name="표준 110" xfId="282"/>
    <cellStyle name="표준 111" xfId="283"/>
    <cellStyle name="표준 112" xfId="284"/>
    <cellStyle name="표준 113" xfId="285"/>
    <cellStyle name="표준 114" xfId="286"/>
    <cellStyle name="표준 115" xfId="287"/>
    <cellStyle name="표준 116" xfId="288"/>
    <cellStyle name="표준 117" xfId="289"/>
    <cellStyle name="표준 118" xfId="290"/>
    <cellStyle name="표준 119" xfId="291"/>
    <cellStyle name="표준 12" xfId="292"/>
    <cellStyle name="표준 120" xfId="293"/>
    <cellStyle name="표준 121" xfId="294"/>
    <cellStyle name="표준 122" xfId="295"/>
    <cellStyle name="표준 123" xfId="296"/>
    <cellStyle name="표준 124" xfId="297"/>
    <cellStyle name="표준 125" xfId="298"/>
    <cellStyle name="표준 126" xfId="299"/>
    <cellStyle name="표준 127" xfId="300"/>
    <cellStyle name="표준 128" xfId="301"/>
    <cellStyle name="표준 129" xfId="302"/>
    <cellStyle name="표준 13" xfId="303"/>
    <cellStyle name="표준 130" xfId="304"/>
    <cellStyle name="표준 131" xfId="305"/>
    <cellStyle name="표준 132" xfId="306"/>
    <cellStyle name="표준 133" xfId="307"/>
    <cellStyle name="표준 134" xfId="308"/>
    <cellStyle name="표준 135" xfId="309"/>
    <cellStyle name="표준 136" xfId="310"/>
    <cellStyle name="표준 137" xfId="311"/>
    <cellStyle name="표준 138" xfId="312"/>
    <cellStyle name="표준 139" xfId="313"/>
    <cellStyle name="표준 14" xfId="314"/>
    <cellStyle name="표준 140" xfId="315"/>
    <cellStyle name="표준 141" xfId="316"/>
    <cellStyle name="표준 142" xfId="317"/>
    <cellStyle name="표준 143" xfId="318"/>
    <cellStyle name="표준 144" xfId="319"/>
    <cellStyle name="표준 145" xfId="320"/>
    <cellStyle name="표준 146" xfId="321"/>
    <cellStyle name="표준 147" xfId="322"/>
    <cellStyle name="표준 148" xfId="323"/>
    <cellStyle name="표준 149" xfId="324"/>
    <cellStyle name="표준 15" xfId="325"/>
    <cellStyle name="표준 150" xfId="326"/>
    <cellStyle name="표준 151" xfId="327"/>
    <cellStyle name="표준 152" xfId="328"/>
    <cellStyle name="표준 153" xfId="329"/>
    <cellStyle name="표준 154" xfId="330"/>
    <cellStyle name="표준 155" xfId="331"/>
    <cellStyle name="표준 156" xfId="332"/>
    <cellStyle name="표준 157" xfId="333"/>
    <cellStyle name="표준 158" xfId="334"/>
    <cellStyle name="표준 159" xfId="335"/>
    <cellStyle name="표준 16" xfId="336"/>
    <cellStyle name="표준 160" xfId="337"/>
    <cellStyle name="표준 161" xfId="338"/>
    <cellStyle name="표준 162" xfId="339"/>
    <cellStyle name="표준 163" xfId="340"/>
    <cellStyle name="표준 164" xfId="341"/>
    <cellStyle name="표준 165" xfId="342"/>
    <cellStyle name="표준 166" xfId="343"/>
    <cellStyle name="표준 167" xfId="344"/>
    <cellStyle name="표준 168" xfId="345"/>
    <cellStyle name="표준 169" xfId="346"/>
    <cellStyle name="표준 17" xfId="347"/>
    <cellStyle name="표준 170" xfId="348"/>
    <cellStyle name="표준 171" xfId="349"/>
    <cellStyle name="표준 172" xfId="350"/>
    <cellStyle name="표준 173" xfId="351"/>
    <cellStyle name="표준 174" xfId="352"/>
    <cellStyle name="표준 175" xfId="353"/>
    <cellStyle name="표준 176" xfId="354"/>
    <cellStyle name="표준 177" xfId="355"/>
    <cellStyle name="표준 178" xfId="356"/>
    <cellStyle name="표준 179" xfId="357"/>
    <cellStyle name="표준 18" xfId="358"/>
    <cellStyle name="표준 180" xfId="359"/>
    <cellStyle name="표준 181" xfId="360"/>
    <cellStyle name="표준 182" xfId="361"/>
    <cellStyle name="표준 183" xfId="362"/>
    <cellStyle name="표준 185" xfId="363"/>
    <cellStyle name="표준 186" xfId="364"/>
    <cellStyle name="표준 187" xfId="365"/>
    <cellStyle name="표준 188" xfId="366"/>
    <cellStyle name="표준 189" xfId="367"/>
    <cellStyle name="표준 19" xfId="368"/>
    <cellStyle name="표준 190" xfId="369"/>
    <cellStyle name="표준 191" xfId="370"/>
    <cellStyle name="표준 192" xfId="371"/>
    <cellStyle name="표준 193" xfId="372"/>
    <cellStyle name="표준 194" xfId="373"/>
    <cellStyle name="표준 195" xfId="374"/>
    <cellStyle name="표준 196" xfId="375"/>
    <cellStyle name="표준 197" xfId="376"/>
    <cellStyle name="표준 198" xfId="377"/>
    <cellStyle name="표준 199" xfId="378"/>
    <cellStyle name="표준 2" xfId="379"/>
    <cellStyle name="표준 2 2" xfId="380"/>
    <cellStyle name="표준 2 3" xfId="381"/>
    <cellStyle name="표준 20" xfId="382"/>
    <cellStyle name="표준 200" xfId="383"/>
    <cellStyle name="표준 201" xfId="384"/>
    <cellStyle name="표준 202" xfId="385"/>
    <cellStyle name="표준 203" xfId="386"/>
    <cellStyle name="표준 204" xfId="387"/>
    <cellStyle name="표준 205" xfId="388"/>
    <cellStyle name="표준 206" xfId="389"/>
    <cellStyle name="표준 207" xfId="390"/>
    <cellStyle name="표준 208" xfId="391"/>
    <cellStyle name="표준 209" xfId="392"/>
    <cellStyle name="표준 21" xfId="393"/>
    <cellStyle name="표준 210" xfId="394"/>
    <cellStyle name="표준 211" xfId="395"/>
    <cellStyle name="표준 212" xfId="396"/>
    <cellStyle name="표준 213" xfId="397"/>
    <cellStyle name="표준 214" xfId="398"/>
    <cellStyle name="표준 22" xfId="399"/>
    <cellStyle name="표준 23" xfId="400"/>
    <cellStyle name="표준 24" xfId="401"/>
    <cellStyle name="표준 25" xfId="402"/>
    <cellStyle name="표준 26" xfId="403"/>
    <cellStyle name="표준 27" xfId="404"/>
    <cellStyle name="표준 28" xfId="405"/>
    <cellStyle name="표준 29" xfId="406"/>
    <cellStyle name="표준 3" xfId="407"/>
    <cellStyle name="표준 30" xfId="408"/>
    <cellStyle name="표준 31" xfId="409"/>
    <cellStyle name="표준 32" xfId="410"/>
    <cellStyle name="표준 33" xfId="411"/>
    <cellStyle name="표준 34" xfId="412"/>
    <cellStyle name="표준 35" xfId="413"/>
    <cellStyle name="표준 36" xfId="414"/>
    <cellStyle name="표준 37" xfId="415"/>
    <cellStyle name="표준 38" xfId="416"/>
    <cellStyle name="표준 39" xfId="417"/>
    <cellStyle name="표준 4" xfId="418"/>
    <cellStyle name="표준 40" xfId="419"/>
    <cellStyle name="표준 41" xfId="420"/>
    <cellStyle name="표준 42" xfId="421"/>
    <cellStyle name="표준 43" xfId="422"/>
    <cellStyle name="표준 44" xfId="423"/>
    <cellStyle name="표준 45" xfId="424"/>
    <cellStyle name="표준 46" xfId="425"/>
    <cellStyle name="표준 47" xfId="426"/>
    <cellStyle name="표준 48" xfId="427"/>
    <cellStyle name="표준 49" xfId="428"/>
    <cellStyle name="표준 5" xfId="429"/>
    <cellStyle name="표준 50" xfId="430"/>
    <cellStyle name="표준 51" xfId="431"/>
    <cellStyle name="표준 52" xfId="432"/>
    <cellStyle name="표준 53" xfId="433"/>
    <cellStyle name="표준 54" xfId="434"/>
    <cellStyle name="표준 55" xfId="435"/>
    <cellStyle name="표준 56" xfId="436"/>
    <cellStyle name="표준 57" xfId="437"/>
    <cellStyle name="표준 58" xfId="438"/>
    <cellStyle name="표준 59" xfId="439"/>
    <cellStyle name="표준 6" xfId="440"/>
    <cellStyle name="표준 60" xfId="441"/>
    <cellStyle name="표준 61" xfId="442"/>
    <cellStyle name="표준 62" xfId="443"/>
    <cellStyle name="표준 63" xfId="444"/>
    <cellStyle name="표준 64" xfId="445"/>
    <cellStyle name="표준 65" xfId="446"/>
    <cellStyle name="표준 66" xfId="447"/>
    <cellStyle name="표준 67" xfId="448"/>
    <cellStyle name="표준 68" xfId="449"/>
    <cellStyle name="표준 69" xfId="450"/>
    <cellStyle name="표준 7" xfId="451"/>
    <cellStyle name="표준 70" xfId="452"/>
    <cellStyle name="표준 71" xfId="453"/>
    <cellStyle name="표준 72" xfId="454"/>
    <cellStyle name="표준 73" xfId="455"/>
    <cellStyle name="표준 74" xfId="456"/>
    <cellStyle name="표준 75" xfId="457"/>
    <cellStyle name="표준 76" xfId="458"/>
    <cellStyle name="표준 77" xfId="459"/>
    <cellStyle name="표준 78" xfId="460"/>
    <cellStyle name="표준 79" xfId="461"/>
    <cellStyle name="표준 8" xfId="462"/>
    <cellStyle name="표준 80" xfId="463"/>
    <cellStyle name="표준 81" xfId="464"/>
    <cellStyle name="표준 82" xfId="465"/>
    <cellStyle name="표준 83" xfId="466"/>
    <cellStyle name="표준 84" xfId="467"/>
    <cellStyle name="표준 85" xfId="468"/>
    <cellStyle name="표준 86" xfId="469"/>
    <cellStyle name="표준 87" xfId="470"/>
    <cellStyle name="표준 88" xfId="471"/>
    <cellStyle name="표준 89" xfId="472"/>
    <cellStyle name="표준 9" xfId="473"/>
    <cellStyle name="표준 90" xfId="474"/>
    <cellStyle name="표준 91" xfId="475"/>
    <cellStyle name="표준 92" xfId="476"/>
    <cellStyle name="표준 93" xfId="477"/>
    <cellStyle name="표준 94" xfId="478"/>
    <cellStyle name="표준 95" xfId="479"/>
    <cellStyle name="표준 96" xfId="480"/>
    <cellStyle name="표준 97" xfId="481"/>
    <cellStyle name="표준 98" xfId="482"/>
    <cellStyle name="표준 99" xfId="483"/>
    <cellStyle name="標準_Akia(F）-8" xfId="484"/>
    <cellStyle name="합산" xfId="485"/>
    <cellStyle name="화폐기호" xfId="486"/>
    <cellStyle name="화폐기호 2" xfId="487"/>
    <cellStyle name="화폐기호0" xfId="4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7</xdr:col>
      <xdr:colOff>57150</xdr:colOff>
      <xdr:row>33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47625"/>
          <a:ext cx="4810125" cy="7010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38100</xdr:colOff>
      <xdr:row>34</xdr:row>
      <xdr:rowOff>47625</xdr:rowOff>
    </xdr:from>
    <xdr:to>
      <xdr:col>7</xdr:col>
      <xdr:colOff>9525</xdr:colOff>
      <xdr:row>67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7172325"/>
          <a:ext cx="4772025" cy="6972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tabSelected="1" topLeftCell="B1" workbookViewId="0">
      <selection activeCell="B3" sqref="B3:D3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35" t="s">
        <v>102</v>
      </c>
      <c r="C1" s="35"/>
      <c r="D1" s="35"/>
      <c r="E1" s="35"/>
      <c r="F1" s="35"/>
      <c r="G1" s="35"/>
    </row>
    <row r="2" spans="1:7" ht="21.95" customHeight="1">
      <c r="B2" s="36" t="s">
        <v>218</v>
      </c>
      <c r="C2" s="36"/>
      <c r="D2" s="36"/>
      <c r="E2" s="36"/>
      <c r="F2" s="37"/>
      <c r="G2" s="37"/>
    </row>
    <row r="3" spans="1:7" ht="21.95" customHeight="1">
      <c r="B3" s="38" t="s">
        <v>103</v>
      </c>
      <c r="C3" s="38"/>
      <c r="D3" s="38"/>
      <c r="E3" s="12" t="s">
        <v>104</v>
      </c>
      <c r="F3" s="12" t="s">
        <v>105</v>
      </c>
      <c r="G3" s="12" t="s">
        <v>106</v>
      </c>
    </row>
    <row r="4" spans="1:7" ht="21.95" customHeight="1">
      <c r="A4" s="2" t="s">
        <v>111</v>
      </c>
      <c r="B4" s="39" t="s">
        <v>107</v>
      </c>
      <c r="C4" s="39" t="s">
        <v>108</v>
      </c>
      <c r="D4" s="13" t="s">
        <v>112</v>
      </c>
      <c r="E4" s="14">
        <f>TRUNC(공종별내역서!F26, 0)</f>
        <v>0</v>
      </c>
      <c r="F4" s="8" t="s">
        <v>46</v>
      </c>
      <c r="G4" s="8" t="s">
        <v>46</v>
      </c>
    </row>
    <row r="5" spans="1:7" ht="21.95" customHeight="1">
      <c r="A5" s="2" t="s">
        <v>113</v>
      </c>
      <c r="B5" s="39"/>
      <c r="C5" s="39"/>
      <c r="D5" s="13" t="s">
        <v>114</v>
      </c>
      <c r="E5" s="14">
        <v>0</v>
      </c>
      <c r="F5" s="8" t="s">
        <v>46</v>
      </c>
      <c r="G5" s="8" t="s">
        <v>46</v>
      </c>
    </row>
    <row r="6" spans="1:7" ht="21.95" customHeight="1">
      <c r="A6" s="2" t="s">
        <v>115</v>
      </c>
      <c r="B6" s="39"/>
      <c r="C6" s="39"/>
      <c r="D6" s="13" t="s">
        <v>116</v>
      </c>
      <c r="E6" s="14">
        <v>0</v>
      </c>
      <c r="F6" s="8" t="s">
        <v>46</v>
      </c>
      <c r="G6" s="8" t="s">
        <v>46</v>
      </c>
    </row>
    <row r="7" spans="1:7" ht="21.95" customHeight="1">
      <c r="A7" s="2" t="s">
        <v>117</v>
      </c>
      <c r="B7" s="39"/>
      <c r="C7" s="39"/>
      <c r="D7" s="13" t="s">
        <v>118</v>
      </c>
      <c r="E7" s="14">
        <f>TRUNC(E4+E5-E6, 0)</f>
        <v>0</v>
      </c>
      <c r="F7" s="8" t="s">
        <v>46</v>
      </c>
      <c r="G7" s="8" t="s">
        <v>46</v>
      </c>
    </row>
    <row r="8" spans="1:7" ht="21.95" customHeight="1">
      <c r="A8" s="2" t="s">
        <v>119</v>
      </c>
      <c r="B8" s="39"/>
      <c r="C8" s="39" t="s">
        <v>109</v>
      </c>
      <c r="D8" s="13" t="s">
        <v>120</v>
      </c>
      <c r="E8" s="14">
        <f>TRUNC(공종별내역서!H26, 0)</f>
        <v>0</v>
      </c>
      <c r="F8" s="8" t="s">
        <v>46</v>
      </c>
      <c r="G8" s="8" t="s">
        <v>46</v>
      </c>
    </row>
    <row r="9" spans="1:7" ht="21.95" customHeight="1">
      <c r="A9" s="2" t="s">
        <v>121</v>
      </c>
      <c r="B9" s="39"/>
      <c r="C9" s="39"/>
      <c r="D9" s="13" t="s">
        <v>122</v>
      </c>
      <c r="E9" s="14">
        <f>TRUNC(E8*0.096, 0)</f>
        <v>0</v>
      </c>
      <c r="F9" s="8" t="s">
        <v>46</v>
      </c>
      <c r="G9" s="8" t="s">
        <v>46</v>
      </c>
    </row>
    <row r="10" spans="1:7" ht="21.95" customHeight="1">
      <c r="A10" s="2" t="s">
        <v>123</v>
      </c>
      <c r="B10" s="39"/>
      <c r="C10" s="39"/>
      <c r="D10" s="13" t="s">
        <v>118</v>
      </c>
      <c r="E10" s="14">
        <f>TRUNC(E8+E9, 0)</f>
        <v>0</v>
      </c>
      <c r="F10" s="8" t="s">
        <v>46</v>
      </c>
      <c r="G10" s="8" t="s">
        <v>46</v>
      </c>
    </row>
    <row r="11" spans="1:7" ht="21.95" customHeight="1">
      <c r="A11" s="2" t="s">
        <v>124</v>
      </c>
      <c r="B11" s="39"/>
      <c r="C11" s="39" t="s">
        <v>110</v>
      </c>
      <c r="D11" s="13" t="s">
        <v>125</v>
      </c>
      <c r="E11" s="14">
        <f>TRUNC(공종별내역서!J26, 0)</f>
        <v>4487040</v>
      </c>
      <c r="F11" s="8" t="s">
        <v>46</v>
      </c>
      <c r="G11" s="8" t="s">
        <v>46</v>
      </c>
    </row>
    <row r="12" spans="1:7" ht="21.95" customHeight="1">
      <c r="A12" s="2" t="s">
        <v>126</v>
      </c>
      <c r="B12" s="39"/>
      <c r="C12" s="39"/>
      <c r="D12" s="13" t="s">
        <v>118</v>
      </c>
      <c r="E12" s="14">
        <f>TRUNC(E11, 0)</f>
        <v>4487040</v>
      </c>
      <c r="F12" s="8" t="s">
        <v>46</v>
      </c>
      <c r="G12" s="8" t="s">
        <v>46</v>
      </c>
    </row>
    <row r="13" spans="1:7" ht="21.95" customHeight="1">
      <c r="A13" s="2" t="s">
        <v>127</v>
      </c>
      <c r="B13" s="33" t="s">
        <v>128</v>
      </c>
      <c r="C13" s="33"/>
      <c r="D13" s="34"/>
      <c r="E13" s="14">
        <f>TRUNC(E7+E10+E12, 0)</f>
        <v>4487040</v>
      </c>
      <c r="F13" s="8" t="s">
        <v>46</v>
      </c>
      <c r="G13" s="8" t="s">
        <v>46</v>
      </c>
    </row>
    <row r="14" spans="1:7" ht="21.95" customHeight="1">
      <c r="A14" s="2" t="s">
        <v>129</v>
      </c>
      <c r="B14" s="33" t="s">
        <v>130</v>
      </c>
      <c r="C14" s="33"/>
      <c r="D14" s="34"/>
      <c r="E14" s="14">
        <f>TRUNC(E13, 0)</f>
        <v>4487040</v>
      </c>
      <c r="F14" s="8" t="s">
        <v>46</v>
      </c>
      <c r="G14" s="8" t="s">
        <v>46</v>
      </c>
    </row>
    <row r="15" spans="1:7" ht="21.95" customHeight="1">
      <c r="A15" s="2" t="s">
        <v>131</v>
      </c>
      <c r="B15" s="33" t="s">
        <v>132</v>
      </c>
      <c r="C15" s="33"/>
      <c r="D15" s="34"/>
      <c r="E15" s="14">
        <f>TRUNC(E14*0.1, 0)</f>
        <v>448704</v>
      </c>
      <c r="F15" s="8" t="s">
        <v>133</v>
      </c>
      <c r="G15" s="8" t="s">
        <v>46</v>
      </c>
    </row>
    <row r="16" spans="1:7" ht="21.95" customHeight="1">
      <c r="A16" s="2" t="s">
        <v>134</v>
      </c>
      <c r="B16" s="33" t="s">
        <v>135</v>
      </c>
      <c r="C16" s="33"/>
      <c r="D16" s="34"/>
      <c r="E16" s="14">
        <f>TRUNC(E14+E15, 0)</f>
        <v>4935744</v>
      </c>
      <c r="F16" s="8" t="s">
        <v>46</v>
      </c>
      <c r="G16" s="8" t="s">
        <v>46</v>
      </c>
    </row>
    <row r="17" spans="1:7" ht="21.95" customHeight="1">
      <c r="A17" s="2" t="s">
        <v>136</v>
      </c>
      <c r="B17" s="33" t="s">
        <v>137</v>
      </c>
      <c r="C17" s="33"/>
      <c r="D17" s="34"/>
      <c r="E17" s="14">
        <f>TRUNC(E16, 0)</f>
        <v>4935744</v>
      </c>
      <c r="F17" s="8" t="s">
        <v>46</v>
      </c>
      <c r="G17" s="8" t="s">
        <v>46</v>
      </c>
    </row>
    <row r="18" spans="1:7" ht="21.95" customHeight="1">
      <c r="A18" s="2" t="s">
        <v>138</v>
      </c>
      <c r="B18" s="33" t="s">
        <v>139</v>
      </c>
      <c r="C18" s="33"/>
      <c r="D18" s="34"/>
      <c r="E18" s="14">
        <f>TRUNC(E17,-3)</f>
        <v>4935000</v>
      </c>
      <c r="F18" s="8" t="s">
        <v>140</v>
      </c>
      <c r="G18" s="8" t="s">
        <v>46</v>
      </c>
    </row>
  </sheetData>
  <mergeCells count="14">
    <mergeCell ref="B18:D18"/>
    <mergeCell ref="B1:G1"/>
    <mergeCell ref="B2:E2"/>
    <mergeCell ref="F2:G2"/>
    <mergeCell ref="B3:D3"/>
    <mergeCell ref="B4:B12"/>
    <mergeCell ref="C4:C7"/>
    <mergeCell ref="C8:C10"/>
    <mergeCell ref="C11:C12"/>
    <mergeCell ref="B13:D13"/>
    <mergeCell ref="B14:D14"/>
    <mergeCell ref="B15:D15"/>
    <mergeCell ref="B16:D16"/>
    <mergeCell ref="B17:D1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6"/>
  <sheetViews>
    <sheetView view="pageBreakPreview" zoomScale="70" zoomScaleNormal="85" zoomScaleSheetLayoutView="70" workbookViewId="0">
      <selection activeCell="C14" sqref="C14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3.75">
      <c r="A1" s="41" t="s">
        <v>205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48" ht="30" customHeight="1">
      <c r="A2" s="42" t="s">
        <v>206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48" ht="30" customHeight="1">
      <c r="A3" s="44" t="s">
        <v>0</v>
      </c>
      <c r="B3" s="44" t="s">
        <v>1</v>
      </c>
      <c r="C3" s="44" t="s">
        <v>2</v>
      </c>
      <c r="D3" s="44" t="s">
        <v>3</v>
      </c>
      <c r="E3" s="44" t="s">
        <v>4</v>
      </c>
      <c r="F3" s="44"/>
      <c r="G3" s="44" t="s">
        <v>7</v>
      </c>
      <c r="H3" s="44"/>
      <c r="I3" s="44" t="s">
        <v>8</v>
      </c>
      <c r="J3" s="44"/>
      <c r="K3" s="44" t="s">
        <v>9</v>
      </c>
      <c r="L3" s="44"/>
      <c r="M3" s="44" t="s">
        <v>10</v>
      </c>
      <c r="N3" s="40" t="s">
        <v>15</v>
      </c>
      <c r="O3" s="40" t="s">
        <v>12</v>
      </c>
      <c r="P3" s="40" t="s">
        <v>16</v>
      </c>
      <c r="Q3" s="40" t="s">
        <v>11</v>
      </c>
      <c r="R3" s="40" t="s">
        <v>17</v>
      </c>
      <c r="S3" s="40" t="s">
        <v>18</v>
      </c>
      <c r="T3" s="40" t="s">
        <v>19</v>
      </c>
      <c r="U3" s="40" t="s">
        <v>20</v>
      </c>
      <c r="V3" s="40" t="s">
        <v>21</v>
      </c>
      <c r="W3" s="40" t="s">
        <v>22</v>
      </c>
      <c r="X3" s="40" t="s">
        <v>23</v>
      </c>
      <c r="Y3" s="40" t="s">
        <v>24</v>
      </c>
      <c r="Z3" s="40" t="s">
        <v>25</v>
      </c>
      <c r="AA3" s="40" t="s">
        <v>26</v>
      </c>
      <c r="AB3" s="40" t="s">
        <v>27</v>
      </c>
      <c r="AC3" s="40" t="s">
        <v>28</v>
      </c>
      <c r="AD3" s="40" t="s">
        <v>29</v>
      </c>
      <c r="AE3" s="40" t="s">
        <v>30</v>
      </c>
      <c r="AF3" s="40" t="s">
        <v>31</v>
      </c>
      <c r="AG3" s="40" t="s">
        <v>32</v>
      </c>
      <c r="AH3" s="40" t="s">
        <v>33</v>
      </c>
      <c r="AI3" s="40" t="s">
        <v>34</v>
      </c>
      <c r="AJ3" s="40" t="s">
        <v>35</v>
      </c>
      <c r="AK3" s="40" t="s">
        <v>36</v>
      </c>
      <c r="AL3" s="40" t="s">
        <v>37</v>
      </c>
      <c r="AM3" s="40" t="s">
        <v>38</v>
      </c>
      <c r="AN3" s="40" t="s">
        <v>39</v>
      </c>
      <c r="AO3" s="40" t="s">
        <v>40</v>
      </c>
      <c r="AP3" s="40" t="s">
        <v>41</v>
      </c>
      <c r="AQ3" s="40" t="s">
        <v>42</v>
      </c>
      <c r="AR3" s="40" t="s">
        <v>43</v>
      </c>
      <c r="AS3" s="40" t="s">
        <v>13</v>
      </c>
      <c r="AT3" s="40" t="s">
        <v>14</v>
      </c>
      <c r="AU3" s="40" t="s">
        <v>44</v>
      </c>
      <c r="AV3" s="40" t="s">
        <v>45</v>
      </c>
    </row>
    <row r="4" spans="1:48" ht="30" customHeight="1">
      <c r="A4" s="44"/>
      <c r="B4" s="44"/>
      <c r="C4" s="44"/>
      <c r="D4" s="44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44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</row>
    <row r="5" spans="1:48" ht="30" customHeight="1">
      <c r="A5" s="5" t="s">
        <v>47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4" t="s">
        <v>48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5" t="s">
        <v>49</v>
      </c>
      <c r="B6" s="5" t="s">
        <v>46</v>
      </c>
      <c r="C6" s="5" t="s">
        <v>50</v>
      </c>
      <c r="D6" s="6">
        <v>5.67</v>
      </c>
      <c r="E6" s="7">
        <f>TRUNC(단가대비표!O6,0)</f>
        <v>0</v>
      </c>
      <c r="F6" s="7">
        <f>TRUNC(E6*D6, 0)</f>
        <v>0</v>
      </c>
      <c r="G6" s="7">
        <f>TRUNC(단가대비표!P6,0)</f>
        <v>0</v>
      </c>
      <c r="H6" s="7">
        <f>TRUNC(G6*D6, 0)</f>
        <v>0</v>
      </c>
      <c r="I6" s="7">
        <f>TRUNC(단가대비표!V6,0)</f>
        <v>280000</v>
      </c>
      <c r="J6" s="7">
        <f>TRUNC(I6*D6, 0)</f>
        <v>1587600</v>
      </c>
      <c r="K6" s="7">
        <f t="shared" ref="K6:L8" si="0">TRUNC(E6+G6+I6, 0)</f>
        <v>280000</v>
      </c>
      <c r="L6" s="7">
        <f t="shared" si="0"/>
        <v>1587600</v>
      </c>
      <c r="M6" s="5" t="s">
        <v>46</v>
      </c>
      <c r="N6" s="4" t="s">
        <v>51</v>
      </c>
      <c r="O6" s="4" t="s">
        <v>46</v>
      </c>
      <c r="P6" s="4" t="s">
        <v>46</v>
      </c>
      <c r="Q6" s="4" t="s">
        <v>48</v>
      </c>
      <c r="R6" s="4" t="s">
        <v>52</v>
      </c>
      <c r="S6" s="4" t="s">
        <v>52</v>
      </c>
      <c r="T6" s="4" t="s">
        <v>53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46</v>
      </c>
      <c r="AS6" s="4" t="s">
        <v>46</v>
      </c>
      <c r="AT6" s="1"/>
      <c r="AU6" s="4" t="s">
        <v>54</v>
      </c>
      <c r="AV6" s="1">
        <v>29</v>
      </c>
    </row>
    <row r="7" spans="1:48" ht="30" customHeight="1">
      <c r="A7" s="5" t="s">
        <v>55</v>
      </c>
      <c r="B7" s="5" t="s">
        <v>56</v>
      </c>
      <c r="C7" s="5" t="s">
        <v>57</v>
      </c>
      <c r="D7" s="6">
        <v>1</v>
      </c>
      <c r="E7" s="7">
        <f>TRUNC(단가대비표!O7,0)</f>
        <v>0</v>
      </c>
      <c r="F7" s="7">
        <f>TRUNC(E7*D7, 0)</f>
        <v>0</v>
      </c>
      <c r="G7" s="7">
        <f>TRUNC(단가대비표!P7,0)</f>
        <v>0</v>
      </c>
      <c r="H7" s="7">
        <f>TRUNC(G7*D7, 0)</f>
        <v>0</v>
      </c>
      <c r="I7" s="7">
        <f>TRUNC(단가대비표!V7,0)</f>
        <v>500000</v>
      </c>
      <c r="J7" s="7">
        <f>TRUNC(I7*D7, 0)</f>
        <v>500000</v>
      </c>
      <c r="K7" s="7">
        <f t="shared" si="0"/>
        <v>500000</v>
      </c>
      <c r="L7" s="7">
        <f t="shared" si="0"/>
        <v>500000</v>
      </c>
      <c r="M7" s="5" t="s">
        <v>46</v>
      </c>
      <c r="N7" s="4" t="s">
        <v>58</v>
      </c>
      <c r="O7" s="4" t="s">
        <v>46</v>
      </c>
      <c r="P7" s="4" t="s">
        <v>46</v>
      </c>
      <c r="Q7" s="4" t="s">
        <v>48</v>
      </c>
      <c r="R7" s="4" t="s">
        <v>52</v>
      </c>
      <c r="S7" s="4" t="s">
        <v>52</v>
      </c>
      <c r="T7" s="4" t="s">
        <v>53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46</v>
      </c>
      <c r="AS7" s="4" t="s">
        <v>46</v>
      </c>
      <c r="AT7" s="1"/>
      <c r="AU7" s="4" t="s">
        <v>59</v>
      </c>
      <c r="AV7" s="1">
        <v>30</v>
      </c>
    </row>
    <row r="8" spans="1:48" ht="30" customHeight="1">
      <c r="A8" s="5" t="s">
        <v>60</v>
      </c>
      <c r="B8" s="5" t="s">
        <v>46</v>
      </c>
      <c r="C8" s="5" t="s">
        <v>57</v>
      </c>
      <c r="D8" s="6">
        <v>1</v>
      </c>
      <c r="E8" s="7">
        <v>0</v>
      </c>
      <c r="F8" s="7">
        <f>TRUNC(E8*D8, 0)</f>
        <v>0</v>
      </c>
      <c r="G8" s="7">
        <v>0</v>
      </c>
      <c r="H8" s="7">
        <f>TRUNC(G8*D8, 0)</f>
        <v>0</v>
      </c>
      <c r="I8" s="7">
        <v>139440</v>
      </c>
      <c r="J8" s="7">
        <f>TRUNC(I8*D8, 0)</f>
        <v>139440</v>
      </c>
      <c r="K8" s="7">
        <f t="shared" si="0"/>
        <v>139440</v>
      </c>
      <c r="L8" s="7">
        <f t="shared" si="0"/>
        <v>139440</v>
      </c>
      <c r="M8" s="5" t="s">
        <v>46</v>
      </c>
      <c r="N8" s="4" t="s">
        <v>61</v>
      </c>
      <c r="O8" s="4" t="s">
        <v>46</v>
      </c>
      <c r="P8" s="4" t="s">
        <v>46</v>
      </c>
      <c r="Q8" s="4" t="s">
        <v>48</v>
      </c>
      <c r="R8" s="4" t="s">
        <v>53</v>
      </c>
      <c r="S8" s="4" t="s">
        <v>52</v>
      </c>
      <c r="T8" s="4" t="s">
        <v>52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46</v>
      </c>
      <c r="AS8" s="4" t="s">
        <v>46</v>
      </c>
      <c r="AT8" s="1"/>
      <c r="AU8" s="4" t="s">
        <v>62</v>
      </c>
      <c r="AV8" s="1">
        <v>31</v>
      </c>
    </row>
    <row r="9" spans="1:48" ht="30" customHeight="1">
      <c r="A9" s="6" t="s">
        <v>183</v>
      </c>
      <c r="B9" s="6"/>
      <c r="C9" s="6" t="s">
        <v>216</v>
      </c>
      <c r="D9" s="6">
        <v>1</v>
      </c>
      <c r="E9" s="6"/>
      <c r="F9" s="6"/>
      <c r="G9" s="6"/>
      <c r="H9" s="6"/>
      <c r="I9" s="7">
        <v>900000</v>
      </c>
      <c r="J9" s="7">
        <f t="shared" ref="J9" si="1">TRUNC(I9*D9, 0)</f>
        <v>900000</v>
      </c>
      <c r="K9" s="7">
        <f t="shared" ref="K9" si="2">TRUNC(E9+G9+I9, 0)</f>
        <v>900000</v>
      </c>
      <c r="L9" s="7">
        <f t="shared" ref="L9" si="3">TRUNC(F9+H9+J9, 0)</f>
        <v>900000</v>
      </c>
      <c r="M9" s="6" t="s">
        <v>214</v>
      </c>
    </row>
    <row r="10" spans="1:48" ht="30" customHeight="1">
      <c r="A10" s="6" t="s">
        <v>215</v>
      </c>
      <c r="B10" s="6"/>
      <c r="C10" s="6" t="s">
        <v>217</v>
      </c>
      <c r="D10" s="6">
        <v>1</v>
      </c>
      <c r="E10" s="6"/>
      <c r="F10" s="6"/>
      <c r="G10" s="6"/>
      <c r="H10" s="6"/>
      <c r="I10" s="7">
        <v>1360000</v>
      </c>
      <c r="J10" s="7">
        <f t="shared" ref="J10" si="4">TRUNC(I10*D10, 0)</f>
        <v>1360000</v>
      </c>
      <c r="K10" s="7">
        <f t="shared" ref="K10" si="5">TRUNC(E10+G10+I10, 0)</f>
        <v>1360000</v>
      </c>
      <c r="L10" s="7">
        <f t="shared" ref="L10" si="6">TRUNC(F10+H10+J10, 0)</f>
        <v>1360000</v>
      </c>
      <c r="M10" s="6" t="s">
        <v>214</v>
      </c>
    </row>
    <row r="11" spans="1:48" ht="30" customHeight="1">
      <c r="A11" s="6"/>
      <c r="B11" s="6"/>
      <c r="C11" s="6"/>
      <c r="D11" s="6"/>
      <c r="E11" s="6"/>
      <c r="F11" s="6"/>
      <c r="G11" s="6"/>
      <c r="H11" s="6"/>
      <c r="I11" s="7"/>
      <c r="J11" s="7"/>
      <c r="K11" s="7"/>
      <c r="L11" s="7"/>
      <c r="M11" s="6"/>
    </row>
    <row r="12" spans="1:48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4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4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4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4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4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4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4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4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4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4" ht="30" customHeight="1">
      <c r="A26" s="30" t="s">
        <v>63</v>
      </c>
      <c r="B26" s="30"/>
      <c r="C26" s="30"/>
      <c r="D26" s="30"/>
      <c r="E26" s="30"/>
      <c r="F26" s="31">
        <f>SUM(F6:F25)</f>
        <v>0</v>
      </c>
      <c r="G26" s="30"/>
      <c r="H26" s="31">
        <f>SUM(H6:H25)</f>
        <v>0</v>
      </c>
      <c r="I26" s="30"/>
      <c r="J26" s="31">
        <f>SUM(J6:J25)</f>
        <v>4487040</v>
      </c>
      <c r="K26" s="30"/>
      <c r="L26" s="31">
        <f>SUM(L6:L25)</f>
        <v>4487040</v>
      </c>
      <c r="M26" s="30"/>
      <c r="N26" t="s">
        <v>64</v>
      </c>
    </row>
  </sheetData>
  <mergeCells count="46">
    <mergeCell ref="A1:M1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R3:AR4"/>
    <mergeCell ref="AS3:AS4"/>
    <mergeCell ref="AT3:AT4"/>
    <mergeCell ref="AU3:AU4"/>
    <mergeCell ref="AV3:AV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2"/>
  <sheetViews>
    <sheetView topLeftCell="B1" workbookViewId="0">
      <selection activeCell="A2" sqref="A2:X2"/>
    </sheetView>
  </sheetViews>
  <sheetFormatPr defaultRowHeight="16.5"/>
  <cols>
    <col min="1" max="1" width="16.125" hidden="1" customWidth="1"/>
    <col min="2" max="2" width="13.875" bestFit="1" customWidth="1"/>
    <col min="3" max="3" width="16.125" bestFit="1" customWidth="1"/>
    <col min="4" max="4" width="5.5" bestFit="1" customWidth="1"/>
    <col min="5" max="5" width="9.5" bestFit="1" customWidth="1"/>
    <col min="6" max="6" width="6.625" bestFit="1" customWidth="1"/>
    <col min="7" max="7" width="9.5" bestFit="1" customWidth="1"/>
    <col min="8" max="8" width="6.625" bestFit="1" customWidth="1"/>
    <col min="9" max="9" width="9.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375" bestFit="1" customWidth="1"/>
    <col min="14" max="14" width="6.625" bestFit="1" customWidth="1"/>
    <col min="15" max="15" width="9.5" bestFit="1" customWidth="1"/>
    <col min="16" max="16" width="11.625" bestFit="1" customWidth="1"/>
    <col min="17" max="19" width="9.25" bestFit="1" customWidth="1"/>
    <col min="20" max="22" width="11.625" bestFit="1" customWidth="1"/>
    <col min="23" max="23" width="7.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45" t="s">
        <v>65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8" ht="30" customHeight="1">
      <c r="A2" s="36" t="s">
        <v>206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8" ht="30" customHeight="1">
      <c r="A3" s="44" t="s">
        <v>66</v>
      </c>
      <c r="B3" s="44" t="s">
        <v>0</v>
      </c>
      <c r="C3" s="44" t="s">
        <v>67</v>
      </c>
      <c r="D3" s="44" t="s">
        <v>2</v>
      </c>
      <c r="E3" s="44" t="s">
        <v>4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 t="s">
        <v>75</v>
      </c>
      <c r="Q3" s="44" t="s">
        <v>76</v>
      </c>
      <c r="R3" s="44"/>
      <c r="S3" s="44"/>
      <c r="T3" s="44"/>
      <c r="U3" s="44"/>
      <c r="V3" s="44"/>
      <c r="W3" s="44" t="s">
        <v>77</v>
      </c>
      <c r="X3" s="44" t="s">
        <v>10</v>
      </c>
      <c r="Y3" s="40" t="s">
        <v>78</v>
      </c>
      <c r="Z3" s="40" t="s">
        <v>79</v>
      </c>
      <c r="AA3" s="40" t="s">
        <v>80</v>
      </c>
      <c r="AB3" s="40" t="s">
        <v>43</v>
      </c>
    </row>
    <row r="4" spans="1:28" ht="30" customHeight="1">
      <c r="A4" s="44"/>
      <c r="B4" s="44"/>
      <c r="C4" s="44"/>
      <c r="D4" s="44"/>
      <c r="E4" s="3" t="s">
        <v>68</v>
      </c>
      <c r="F4" s="3" t="s">
        <v>69</v>
      </c>
      <c r="G4" s="3" t="s">
        <v>70</v>
      </c>
      <c r="H4" s="3" t="s">
        <v>69</v>
      </c>
      <c r="I4" s="3" t="s">
        <v>71</v>
      </c>
      <c r="J4" s="3" t="s">
        <v>69</v>
      </c>
      <c r="K4" s="3" t="s">
        <v>72</v>
      </c>
      <c r="L4" s="3" t="s">
        <v>69</v>
      </c>
      <c r="M4" s="3" t="s">
        <v>73</v>
      </c>
      <c r="N4" s="3" t="s">
        <v>69</v>
      </c>
      <c r="O4" s="3" t="s">
        <v>74</v>
      </c>
      <c r="P4" s="44"/>
      <c r="Q4" s="3" t="s">
        <v>68</v>
      </c>
      <c r="R4" s="3" t="s">
        <v>70</v>
      </c>
      <c r="S4" s="3" t="s">
        <v>71</v>
      </c>
      <c r="T4" s="3" t="s">
        <v>72</v>
      </c>
      <c r="U4" s="3" t="s">
        <v>73</v>
      </c>
      <c r="V4" s="3" t="s">
        <v>74</v>
      </c>
      <c r="W4" s="44"/>
      <c r="X4" s="44"/>
      <c r="Y4" s="40"/>
      <c r="Z4" s="40"/>
      <c r="AA4" s="40"/>
      <c r="AB4" s="40"/>
    </row>
    <row r="5" spans="1:28" ht="30" customHeight="1">
      <c r="A5" s="5" t="s">
        <v>81</v>
      </c>
      <c r="B5" s="5" t="s">
        <v>82</v>
      </c>
      <c r="C5" s="5" t="s">
        <v>83</v>
      </c>
      <c r="D5" s="9" t="s">
        <v>84</v>
      </c>
      <c r="E5" s="10">
        <v>0</v>
      </c>
      <c r="F5" s="5" t="s">
        <v>46</v>
      </c>
      <c r="G5" s="10">
        <v>0</v>
      </c>
      <c r="H5" s="5" t="s">
        <v>46</v>
      </c>
      <c r="I5" s="10">
        <v>0</v>
      </c>
      <c r="J5" s="5" t="s">
        <v>46</v>
      </c>
      <c r="K5" s="10">
        <v>0</v>
      </c>
      <c r="L5" s="5" t="s">
        <v>46</v>
      </c>
      <c r="M5" s="10">
        <v>0</v>
      </c>
      <c r="N5" s="5" t="s">
        <v>46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5" t="s">
        <v>85</v>
      </c>
      <c r="X5" s="5" t="s">
        <v>46</v>
      </c>
      <c r="Y5" s="4" t="s">
        <v>46</v>
      </c>
      <c r="Z5" s="4" t="s">
        <v>46</v>
      </c>
      <c r="AA5" s="11"/>
      <c r="AB5" s="4" t="s">
        <v>46</v>
      </c>
    </row>
    <row r="6" spans="1:28" ht="30" customHeight="1">
      <c r="A6" s="5" t="s">
        <v>51</v>
      </c>
      <c r="B6" s="5" t="s">
        <v>49</v>
      </c>
      <c r="C6" s="5" t="s">
        <v>46</v>
      </c>
      <c r="D6" s="9" t="s">
        <v>50</v>
      </c>
      <c r="E6" s="10">
        <v>0</v>
      </c>
      <c r="F6" s="5" t="s">
        <v>46</v>
      </c>
      <c r="G6" s="10">
        <v>0</v>
      </c>
      <c r="H6" s="5" t="s">
        <v>46</v>
      </c>
      <c r="I6" s="10">
        <v>0</v>
      </c>
      <c r="J6" s="5" t="s">
        <v>46</v>
      </c>
      <c r="K6" s="10">
        <v>0</v>
      </c>
      <c r="L6" s="5" t="s">
        <v>46</v>
      </c>
      <c r="M6" s="10">
        <v>0</v>
      </c>
      <c r="N6" s="5" t="s">
        <v>46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280000</v>
      </c>
      <c r="V6" s="10">
        <f>SMALL(Q6:U6,COUNTIF(Q6:U6,0)+1)</f>
        <v>280000</v>
      </c>
      <c r="W6" s="5" t="s">
        <v>86</v>
      </c>
      <c r="X6" s="5" t="s">
        <v>46</v>
      </c>
      <c r="Y6" s="4" t="s">
        <v>46</v>
      </c>
      <c r="Z6" s="4" t="s">
        <v>46</v>
      </c>
      <c r="AA6" s="11"/>
      <c r="AB6" s="4" t="s">
        <v>46</v>
      </c>
    </row>
    <row r="7" spans="1:28" ht="30" customHeight="1">
      <c r="A7" s="5" t="s">
        <v>58</v>
      </c>
      <c r="B7" s="5" t="s">
        <v>55</v>
      </c>
      <c r="C7" s="5" t="s">
        <v>56</v>
      </c>
      <c r="D7" s="9" t="s">
        <v>57</v>
      </c>
      <c r="E7" s="10">
        <v>0</v>
      </c>
      <c r="F7" s="5" t="s">
        <v>46</v>
      </c>
      <c r="G7" s="10">
        <v>0</v>
      </c>
      <c r="H7" s="5" t="s">
        <v>46</v>
      </c>
      <c r="I7" s="10">
        <v>0</v>
      </c>
      <c r="J7" s="5" t="s">
        <v>46</v>
      </c>
      <c r="K7" s="10">
        <v>0</v>
      </c>
      <c r="L7" s="5" t="s">
        <v>46</v>
      </c>
      <c r="M7" s="10">
        <v>0</v>
      </c>
      <c r="N7" s="5" t="s">
        <v>46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500000</v>
      </c>
      <c r="V7" s="10">
        <f>SMALL(Q7:U7,COUNTIF(Q7:U7,0)+1)</f>
        <v>500000</v>
      </c>
      <c r="W7" s="5" t="s">
        <v>87</v>
      </c>
      <c r="X7" s="5" t="s">
        <v>46</v>
      </c>
      <c r="Y7" s="4" t="s">
        <v>46</v>
      </c>
      <c r="Z7" s="4" t="s">
        <v>46</v>
      </c>
      <c r="AA7" s="11"/>
      <c r="AB7" s="4" t="s">
        <v>46</v>
      </c>
    </row>
    <row r="8" spans="1:28" ht="30" customHeight="1">
      <c r="A8" s="5" t="s">
        <v>88</v>
      </c>
      <c r="B8" s="5" t="s">
        <v>89</v>
      </c>
      <c r="C8" s="5" t="s">
        <v>90</v>
      </c>
      <c r="D8" s="9" t="s">
        <v>91</v>
      </c>
      <c r="E8" s="10">
        <v>0</v>
      </c>
      <c r="F8" s="5" t="s">
        <v>46</v>
      </c>
      <c r="G8" s="10">
        <v>0</v>
      </c>
      <c r="H8" s="5" t="s">
        <v>46</v>
      </c>
      <c r="I8" s="10">
        <v>0</v>
      </c>
      <c r="J8" s="5" t="s">
        <v>46</v>
      </c>
      <c r="K8" s="10">
        <v>0</v>
      </c>
      <c r="L8" s="5" t="s">
        <v>46</v>
      </c>
      <c r="M8" s="10">
        <v>0</v>
      </c>
      <c r="N8" s="5" t="s">
        <v>46</v>
      </c>
      <c r="O8" s="10">
        <v>0</v>
      </c>
      <c r="P8" s="10">
        <v>112268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5" t="s">
        <v>92</v>
      </c>
      <c r="X8" s="5" t="s">
        <v>46</v>
      </c>
      <c r="Y8" s="4" t="s">
        <v>93</v>
      </c>
      <c r="Z8" s="4" t="s">
        <v>53</v>
      </c>
      <c r="AA8" s="11"/>
      <c r="AB8" s="4" t="s">
        <v>46</v>
      </c>
    </row>
    <row r="9" spans="1:28" ht="30" customHeight="1">
      <c r="A9" s="5" t="s">
        <v>94</v>
      </c>
      <c r="B9" s="5" t="s">
        <v>95</v>
      </c>
      <c r="C9" s="5" t="s">
        <v>96</v>
      </c>
      <c r="D9" s="9" t="s">
        <v>97</v>
      </c>
      <c r="E9" s="10">
        <v>1469</v>
      </c>
      <c r="F9" s="5" t="s">
        <v>46</v>
      </c>
      <c r="G9" s="10">
        <v>1707</v>
      </c>
      <c r="H9" s="5" t="s">
        <v>98</v>
      </c>
      <c r="I9" s="10">
        <v>1642</v>
      </c>
      <c r="J9" s="5" t="s">
        <v>99</v>
      </c>
      <c r="K9" s="10">
        <v>1688</v>
      </c>
      <c r="L9" s="5" t="s">
        <v>100</v>
      </c>
      <c r="M9" s="10">
        <v>0</v>
      </c>
      <c r="N9" s="5" t="s">
        <v>46</v>
      </c>
      <c r="O9" s="10">
        <f>SMALL(E9:M9,COUNTIF(E9:M9,0)+1)</f>
        <v>1469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5" t="s">
        <v>101</v>
      </c>
      <c r="X9" s="5" t="s">
        <v>46</v>
      </c>
      <c r="Y9" s="4" t="s">
        <v>46</v>
      </c>
      <c r="Z9" s="4" t="s">
        <v>46</v>
      </c>
      <c r="AA9" s="11"/>
      <c r="AB9" s="4" t="s">
        <v>46</v>
      </c>
    </row>
    <row r="10" spans="1:28" ht="30" customHeight="1">
      <c r="B10" s="6" t="s">
        <v>184</v>
      </c>
      <c r="C10" s="5"/>
      <c r="D10" s="10" t="s">
        <v>186</v>
      </c>
      <c r="E10" s="10"/>
      <c r="F10" s="5"/>
      <c r="G10" s="10"/>
      <c r="H10" s="5"/>
      <c r="I10" s="10"/>
      <c r="J10" s="5"/>
      <c r="K10" s="10"/>
      <c r="L10" s="5"/>
      <c r="M10" s="10"/>
      <c r="N10" s="5"/>
      <c r="O10" s="10"/>
      <c r="P10" s="10">
        <v>0</v>
      </c>
      <c r="Q10" s="10">
        <v>0</v>
      </c>
      <c r="R10" s="10">
        <v>0</v>
      </c>
      <c r="S10" s="10">
        <v>0</v>
      </c>
      <c r="T10" s="10">
        <v>500000</v>
      </c>
      <c r="U10" s="10">
        <v>0</v>
      </c>
      <c r="V10" s="10">
        <v>0</v>
      </c>
      <c r="W10" s="5" t="s">
        <v>189</v>
      </c>
      <c r="X10" s="5" t="s">
        <v>46</v>
      </c>
    </row>
    <row r="11" spans="1:28" ht="30" customHeight="1">
      <c r="B11" s="15" t="s">
        <v>188</v>
      </c>
      <c r="C11" s="5"/>
      <c r="D11" s="10" t="s">
        <v>187</v>
      </c>
      <c r="E11" s="10"/>
      <c r="F11" s="5"/>
      <c r="G11" s="10"/>
      <c r="H11" s="5"/>
      <c r="I11" s="10"/>
      <c r="J11" s="5"/>
      <c r="K11" s="10"/>
      <c r="L11" s="5"/>
      <c r="M11" s="10"/>
      <c r="N11" s="5"/>
      <c r="O11" s="10"/>
      <c r="P11" s="10">
        <v>0</v>
      </c>
      <c r="Q11" s="10">
        <v>0</v>
      </c>
      <c r="R11" s="10">
        <v>0</v>
      </c>
      <c r="S11" s="10">
        <v>0</v>
      </c>
      <c r="T11" s="10">
        <v>23300</v>
      </c>
      <c r="U11" s="10">
        <v>0</v>
      </c>
      <c r="V11" s="10">
        <v>0</v>
      </c>
      <c r="W11" s="5" t="s">
        <v>190</v>
      </c>
      <c r="X11" s="5" t="s">
        <v>46</v>
      </c>
    </row>
    <row r="12" spans="1:28" ht="30" customHeight="1">
      <c r="B12" s="6" t="s">
        <v>185</v>
      </c>
      <c r="C12" s="5"/>
      <c r="D12" s="10" t="s">
        <v>186</v>
      </c>
      <c r="E12" s="10"/>
      <c r="F12" s="5"/>
      <c r="G12" s="10"/>
      <c r="H12" s="5"/>
      <c r="I12" s="10"/>
      <c r="J12" s="5"/>
      <c r="K12" s="10"/>
      <c r="L12" s="5"/>
      <c r="M12" s="10"/>
      <c r="N12" s="5"/>
      <c r="O12" s="10"/>
      <c r="P12" s="10">
        <v>0</v>
      </c>
      <c r="Q12" s="10">
        <v>0</v>
      </c>
      <c r="R12" s="10">
        <v>0</v>
      </c>
      <c r="S12" s="10">
        <v>0</v>
      </c>
      <c r="T12" s="10">
        <v>650000</v>
      </c>
      <c r="U12" s="10">
        <v>0</v>
      </c>
      <c r="V12" s="10">
        <v>0</v>
      </c>
      <c r="W12" s="5" t="s">
        <v>191</v>
      </c>
      <c r="X12" s="5" t="s">
        <v>46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141</v>
      </c>
    </row>
    <row r="2" spans="1:7">
      <c r="A2" s="2" t="s">
        <v>142</v>
      </c>
      <c r="B2" t="s">
        <v>143</v>
      </c>
    </row>
    <row r="3" spans="1:7">
      <c r="A3" s="2" t="s">
        <v>144</v>
      </c>
      <c r="B3" t="s">
        <v>145</v>
      </c>
    </row>
    <row r="4" spans="1:7">
      <c r="A4" s="2" t="s">
        <v>146</v>
      </c>
      <c r="B4">
        <v>5</v>
      </c>
    </row>
    <row r="5" spans="1:7">
      <c r="A5" s="2" t="s">
        <v>147</v>
      </c>
      <c r="B5">
        <v>5</v>
      </c>
    </row>
    <row r="6" spans="1:7">
      <c r="A6" s="2" t="s">
        <v>148</v>
      </c>
      <c r="B6" t="s">
        <v>149</v>
      </c>
    </row>
    <row r="7" spans="1:7">
      <c r="A7" s="2" t="s">
        <v>150</v>
      </c>
      <c r="B7" t="s">
        <v>151</v>
      </c>
      <c r="C7" t="s">
        <v>53</v>
      </c>
    </row>
    <row r="8" spans="1:7">
      <c r="A8" s="2" t="s">
        <v>152</v>
      </c>
      <c r="B8" t="s">
        <v>151</v>
      </c>
      <c r="C8">
        <v>2</v>
      </c>
    </row>
    <row r="9" spans="1:7">
      <c r="A9" s="2" t="s">
        <v>153</v>
      </c>
      <c r="B9" t="s">
        <v>68</v>
      </c>
      <c r="C9" t="s">
        <v>70</v>
      </c>
      <c r="D9" t="s">
        <v>71</v>
      </c>
      <c r="E9" t="s">
        <v>72</v>
      </c>
      <c r="F9" t="s">
        <v>73</v>
      </c>
      <c r="G9" t="s">
        <v>154</v>
      </c>
    </row>
    <row r="10" spans="1:7">
      <c r="A10" s="2" t="s">
        <v>155</v>
      </c>
      <c r="B10">
        <v>1099</v>
      </c>
      <c r="C10">
        <v>0</v>
      </c>
      <c r="D10">
        <v>0</v>
      </c>
    </row>
    <row r="11" spans="1:7">
      <c r="A11" s="2" t="s">
        <v>156</v>
      </c>
      <c r="B11" t="s">
        <v>157</v>
      </c>
      <c r="C11">
        <v>4</v>
      </c>
    </row>
    <row r="12" spans="1:7">
      <c r="A12" s="2" t="s">
        <v>158</v>
      </c>
      <c r="B12" t="s">
        <v>157</v>
      </c>
      <c r="C12">
        <v>4</v>
      </c>
    </row>
    <row r="13" spans="1:7">
      <c r="A13" s="2" t="s">
        <v>159</v>
      </c>
      <c r="B13" t="s">
        <v>157</v>
      </c>
      <c r="C13">
        <v>3</v>
      </c>
    </row>
    <row r="14" spans="1:7">
      <c r="A14" s="2" t="s">
        <v>160</v>
      </c>
      <c r="B14" t="s">
        <v>151</v>
      </c>
      <c r="C14">
        <v>5</v>
      </c>
    </row>
    <row r="15" spans="1:7">
      <c r="A15" s="2" t="s">
        <v>161</v>
      </c>
      <c r="B15" t="s">
        <v>143</v>
      </c>
      <c r="C15" t="s">
        <v>162</v>
      </c>
      <c r="D15" t="s">
        <v>162</v>
      </c>
      <c r="E15" t="s">
        <v>162</v>
      </c>
      <c r="F15">
        <v>1</v>
      </c>
    </row>
    <row r="16" spans="1:7">
      <c r="A16" s="2" t="s">
        <v>163</v>
      </c>
      <c r="B16">
        <v>1.1100000000000001</v>
      </c>
      <c r="C16">
        <v>1.1200000000000001</v>
      </c>
    </row>
    <row r="17" spans="1:13">
      <c r="A17" s="2" t="s">
        <v>164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165</v>
      </c>
      <c r="B18">
        <v>1.25</v>
      </c>
      <c r="C18">
        <v>1.071</v>
      </c>
    </row>
    <row r="19" spans="1:13">
      <c r="A19" s="2" t="s">
        <v>166</v>
      </c>
    </row>
    <row r="21" spans="1:13">
      <c r="A21" t="s">
        <v>167</v>
      </c>
      <c r="B21" t="s">
        <v>168</v>
      </c>
      <c r="C21" t="s">
        <v>169</v>
      </c>
    </row>
    <row r="22" spans="1:13">
      <c r="A22">
        <v>1</v>
      </c>
      <c r="B22" t="s">
        <v>170</v>
      </c>
      <c r="C22" t="s">
        <v>115</v>
      </c>
    </row>
    <row r="23" spans="1:13">
      <c r="A23">
        <v>2</v>
      </c>
      <c r="B23" t="s">
        <v>171</v>
      </c>
      <c r="C23" t="s">
        <v>172</v>
      </c>
    </row>
    <row r="24" spans="1:13">
      <c r="A24">
        <v>3</v>
      </c>
      <c r="B24" t="s">
        <v>173</v>
      </c>
      <c r="C24" t="s">
        <v>174</v>
      </c>
    </row>
    <row r="25" spans="1:13">
      <c r="A25">
        <v>4</v>
      </c>
      <c r="B25" t="s">
        <v>175</v>
      </c>
      <c r="C25" t="s">
        <v>176</v>
      </c>
    </row>
    <row r="26" spans="1:13">
      <c r="A26">
        <v>5</v>
      </c>
      <c r="B26" t="s">
        <v>177</v>
      </c>
    </row>
    <row r="27" spans="1:13">
      <c r="A27">
        <v>6</v>
      </c>
      <c r="B27" t="s">
        <v>178</v>
      </c>
      <c r="C27" t="s">
        <v>179</v>
      </c>
    </row>
    <row r="28" spans="1:13">
      <c r="A28">
        <v>7</v>
      </c>
      <c r="B28" t="s">
        <v>180</v>
      </c>
      <c r="C28" t="s">
        <v>181</v>
      </c>
    </row>
    <row r="29" spans="1:13">
      <c r="A29">
        <v>8</v>
      </c>
      <c r="B29" t="s">
        <v>182</v>
      </c>
    </row>
    <row r="30" spans="1:13">
      <c r="A30">
        <v>9</v>
      </c>
      <c r="B30" t="s">
        <v>182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23"/>
  <sheetViews>
    <sheetView view="pageBreakPreview" zoomScale="85" zoomScaleNormal="85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6" sqref="F6"/>
    </sheetView>
  </sheetViews>
  <sheetFormatPr defaultRowHeight="16.5"/>
  <cols>
    <col min="2" max="3" width="30.625" customWidth="1"/>
    <col min="4" max="4" width="4.625" customWidth="1"/>
    <col min="5" max="5" width="8.625" customWidth="1"/>
    <col min="6" max="6" width="81.625" customWidth="1"/>
    <col min="7" max="7" width="12.625" customWidth="1"/>
    <col min="8" max="37" width="2.625" hidden="1" customWidth="1"/>
    <col min="38" max="38" width="10.625" hidden="1" customWidth="1"/>
    <col min="39" max="40" width="1.625" hidden="1" customWidth="1"/>
    <col min="41" max="41" width="24.625" hidden="1" customWidth="1"/>
    <col min="42" max="42" width="10.625" hidden="1" customWidth="1"/>
  </cols>
  <sheetData>
    <row r="1" spans="1:42" ht="33.75">
      <c r="B1" s="41" t="s">
        <v>192</v>
      </c>
      <c r="C1" s="41"/>
      <c r="D1" s="41"/>
      <c r="E1" s="41"/>
      <c r="F1" s="41"/>
      <c r="G1" s="41"/>
    </row>
    <row r="2" spans="1:42" ht="30" customHeight="1">
      <c r="A2" s="20" t="s">
        <v>206</v>
      </c>
      <c r="B2" s="21"/>
      <c r="C2" s="22"/>
      <c r="D2" s="22"/>
      <c r="E2" s="22"/>
      <c r="F2" s="22"/>
      <c r="G2" s="22"/>
    </row>
    <row r="3" spans="1:42" ht="30" customHeight="1">
      <c r="A3" s="23" t="s">
        <v>193</v>
      </c>
      <c r="B3" s="16" t="s">
        <v>0</v>
      </c>
      <c r="C3" s="16" t="s">
        <v>1</v>
      </c>
      <c r="D3" s="16" t="s">
        <v>2</v>
      </c>
      <c r="E3" s="16" t="s">
        <v>3</v>
      </c>
      <c r="F3" s="23" t="s">
        <v>194</v>
      </c>
      <c r="G3" s="16" t="s">
        <v>10</v>
      </c>
      <c r="H3" s="17" t="s">
        <v>15</v>
      </c>
      <c r="I3" s="17" t="s">
        <v>12</v>
      </c>
      <c r="J3" s="17" t="s">
        <v>16</v>
      </c>
      <c r="K3" s="17" t="s">
        <v>11</v>
      </c>
      <c r="L3" s="17" t="s">
        <v>17</v>
      </c>
      <c r="M3" s="17" t="s">
        <v>18</v>
      </c>
      <c r="N3" s="17" t="s">
        <v>19</v>
      </c>
      <c r="O3" s="17" t="s">
        <v>20</v>
      </c>
      <c r="P3" s="17" t="s">
        <v>21</v>
      </c>
      <c r="Q3" s="17" t="s">
        <v>22</v>
      </c>
      <c r="R3" s="17" t="s">
        <v>23</v>
      </c>
      <c r="S3" s="17" t="s">
        <v>24</v>
      </c>
      <c r="T3" s="17" t="s">
        <v>25</v>
      </c>
      <c r="U3" s="17" t="s">
        <v>26</v>
      </c>
      <c r="V3" s="17" t="s">
        <v>27</v>
      </c>
      <c r="W3" s="17" t="s">
        <v>28</v>
      </c>
      <c r="X3" s="17" t="s">
        <v>29</v>
      </c>
      <c r="Y3" s="17" t="s">
        <v>30</v>
      </c>
      <c r="Z3" s="17" t="s">
        <v>31</v>
      </c>
      <c r="AA3" s="17" t="s">
        <v>32</v>
      </c>
      <c r="AB3" s="17" t="s">
        <v>33</v>
      </c>
      <c r="AC3" s="17" t="s">
        <v>34</v>
      </c>
      <c r="AD3" s="17" t="s">
        <v>35</v>
      </c>
      <c r="AE3" s="17" t="s">
        <v>36</v>
      </c>
      <c r="AF3" s="17" t="s">
        <v>37</v>
      </c>
      <c r="AG3" s="17" t="s">
        <v>38</v>
      </c>
      <c r="AH3" s="17" t="s">
        <v>39</v>
      </c>
      <c r="AI3" s="17" t="s">
        <v>40</v>
      </c>
      <c r="AJ3" s="17" t="s">
        <v>41</v>
      </c>
      <c r="AK3" s="17" t="s">
        <v>42</v>
      </c>
      <c r="AL3" s="17" t="s">
        <v>43</v>
      </c>
      <c r="AM3" s="17" t="s">
        <v>13</v>
      </c>
      <c r="AN3" s="17" t="s">
        <v>14</v>
      </c>
      <c r="AO3" s="17" t="s">
        <v>44</v>
      </c>
      <c r="AP3" s="17" t="s">
        <v>45</v>
      </c>
    </row>
    <row r="4" spans="1:42" ht="30" customHeight="1">
      <c r="A4" s="24" t="s">
        <v>204</v>
      </c>
      <c r="B4" s="25"/>
      <c r="C4" s="26"/>
      <c r="D4" s="26"/>
      <c r="E4" s="26"/>
      <c r="F4" s="26"/>
      <c r="G4" s="27"/>
      <c r="H4" s="18"/>
      <c r="I4" s="18"/>
      <c r="J4" s="18"/>
      <c r="K4" s="4" t="s">
        <v>195</v>
      </c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</row>
    <row r="5" spans="1:42" ht="30" customHeight="1">
      <c r="A5" s="5"/>
      <c r="B5" s="6" t="s">
        <v>207</v>
      </c>
      <c r="C5" s="6" t="s">
        <v>208</v>
      </c>
      <c r="D5" s="6" t="s">
        <v>211</v>
      </c>
      <c r="E5" s="28">
        <f>(14+28.2+432.6+87.5)*7.5*0.001</f>
        <v>4.2172499999999999</v>
      </c>
      <c r="F5" s="6" t="s">
        <v>219</v>
      </c>
      <c r="G5" s="5" t="s">
        <v>46</v>
      </c>
      <c r="H5" s="4" t="s">
        <v>196</v>
      </c>
      <c r="I5" s="4" t="s">
        <v>46</v>
      </c>
      <c r="J5" s="4" t="s">
        <v>46</v>
      </c>
      <c r="K5" s="4" t="s">
        <v>195</v>
      </c>
      <c r="L5" s="4" t="s">
        <v>52</v>
      </c>
      <c r="M5" s="4" t="s">
        <v>52</v>
      </c>
      <c r="N5" s="4" t="s">
        <v>53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4" t="s">
        <v>46</v>
      </c>
      <c r="AM5" s="4" t="s">
        <v>46</v>
      </c>
      <c r="AN5" s="18"/>
      <c r="AO5" s="4" t="s">
        <v>197</v>
      </c>
      <c r="AP5" s="18">
        <v>35</v>
      </c>
    </row>
    <row r="6" spans="1:42" ht="30" customHeight="1">
      <c r="A6" s="5"/>
      <c r="B6" s="5"/>
      <c r="C6" s="5"/>
      <c r="D6" s="5"/>
      <c r="E6" s="28"/>
      <c r="F6" s="29" t="s">
        <v>198</v>
      </c>
      <c r="G6" s="5" t="s">
        <v>46</v>
      </c>
      <c r="H6" s="4" t="s">
        <v>199</v>
      </c>
      <c r="I6" s="4" t="s">
        <v>46</v>
      </c>
      <c r="J6" s="4" t="s">
        <v>46</v>
      </c>
      <c r="K6" s="4" t="s">
        <v>195</v>
      </c>
      <c r="L6" s="4" t="s">
        <v>52</v>
      </c>
      <c r="M6" s="4" t="s">
        <v>52</v>
      </c>
      <c r="N6" s="4" t="s">
        <v>53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4" t="s">
        <v>46</v>
      </c>
      <c r="AM6" s="4" t="s">
        <v>46</v>
      </c>
      <c r="AN6" s="18"/>
      <c r="AO6" s="4" t="s">
        <v>200</v>
      </c>
      <c r="AP6" s="18">
        <v>32</v>
      </c>
    </row>
    <row r="7" spans="1:42" ht="30" customHeight="1">
      <c r="A7" s="5"/>
      <c r="B7" s="5"/>
      <c r="C7" s="5"/>
      <c r="D7" s="5"/>
      <c r="E7" s="28"/>
      <c r="F7" s="29" t="s">
        <v>201</v>
      </c>
      <c r="G7" s="5" t="s">
        <v>46</v>
      </c>
      <c r="H7" s="4" t="s">
        <v>202</v>
      </c>
      <c r="I7" s="4" t="s">
        <v>46</v>
      </c>
      <c r="J7" s="4" t="s">
        <v>46</v>
      </c>
      <c r="K7" s="4" t="s">
        <v>195</v>
      </c>
      <c r="L7" s="4" t="s">
        <v>52</v>
      </c>
      <c r="M7" s="4" t="s">
        <v>52</v>
      </c>
      <c r="N7" s="4" t="s">
        <v>53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4" t="s">
        <v>46</v>
      </c>
      <c r="AM7" s="4" t="s">
        <v>46</v>
      </c>
      <c r="AN7" s="18"/>
      <c r="AO7" s="4" t="s">
        <v>203</v>
      </c>
      <c r="AP7" s="18">
        <v>33</v>
      </c>
    </row>
    <row r="8" spans="1:42" ht="30" customHeight="1">
      <c r="A8" s="5"/>
      <c r="B8" s="6" t="s">
        <v>210</v>
      </c>
      <c r="C8" s="6" t="s">
        <v>208</v>
      </c>
      <c r="D8" s="6" t="s">
        <v>209</v>
      </c>
      <c r="E8" s="28">
        <f>(11.1+6.6+136.24)*9.43*0.001</f>
        <v>1.4516541999999999</v>
      </c>
      <c r="F8" s="6" t="s">
        <v>212</v>
      </c>
      <c r="G8" s="5"/>
      <c r="H8" s="4"/>
      <c r="I8" s="4"/>
      <c r="J8" s="4"/>
      <c r="K8" s="4"/>
      <c r="L8" s="4"/>
      <c r="M8" s="4"/>
      <c r="N8" s="4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4"/>
      <c r="AM8" s="4"/>
      <c r="AN8" s="19"/>
      <c r="AO8" s="4"/>
      <c r="AP8" s="19"/>
    </row>
    <row r="9" spans="1:42" ht="30" customHeight="1">
      <c r="A9" s="5"/>
      <c r="B9" s="5"/>
      <c r="C9" s="32" t="s">
        <v>213</v>
      </c>
      <c r="D9" s="5"/>
      <c r="E9" s="28">
        <f>SUM(E5,E8)</f>
        <v>5.6689042000000001</v>
      </c>
      <c r="F9" s="29"/>
      <c r="G9" s="5"/>
      <c r="H9" s="4"/>
      <c r="I9" s="4"/>
      <c r="J9" s="4"/>
      <c r="K9" s="4"/>
      <c r="L9" s="4"/>
      <c r="M9" s="4"/>
      <c r="N9" s="4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4"/>
      <c r="AM9" s="4"/>
      <c r="AN9" s="19"/>
      <c r="AO9" s="4"/>
      <c r="AP9" s="19"/>
    </row>
    <row r="10" spans="1:42" ht="30" customHeight="1">
      <c r="A10" s="6"/>
      <c r="B10" s="6"/>
      <c r="C10" s="6"/>
      <c r="D10" s="6"/>
      <c r="E10" s="6"/>
      <c r="F10" s="6"/>
      <c r="G10" s="6"/>
    </row>
    <row r="11" spans="1:42" ht="30" customHeight="1">
      <c r="A11" s="6"/>
      <c r="B11" s="6"/>
      <c r="C11" s="6"/>
      <c r="D11" s="6"/>
      <c r="E11" s="6"/>
      <c r="F11" s="6"/>
      <c r="G11" s="6"/>
    </row>
    <row r="12" spans="1:42" ht="30" customHeight="1">
      <c r="A12" s="6"/>
      <c r="B12" s="6"/>
      <c r="C12" s="6"/>
      <c r="D12" s="6"/>
      <c r="E12" s="6"/>
      <c r="F12" s="6"/>
      <c r="G12" s="6"/>
    </row>
    <row r="13" spans="1:42" ht="30" customHeight="1">
      <c r="A13" s="6"/>
      <c r="B13" s="6"/>
      <c r="C13" s="6"/>
      <c r="D13" s="6"/>
      <c r="E13" s="6"/>
      <c r="F13" s="6"/>
      <c r="G13" s="6"/>
    </row>
    <row r="14" spans="1:42" ht="30" customHeight="1">
      <c r="A14" s="6"/>
      <c r="B14" s="6"/>
      <c r="C14" s="6"/>
      <c r="D14" s="6"/>
      <c r="E14" s="6"/>
      <c r="F14" s="6"/>
      <c r="G14" s="6"/>
    </row>
    <row r="15" spans="1:42" ht="30" customHeight="1">
      <c r="A15" s="6"/>
      <c r="B15" s="6"/>
      <c r="C15" s="6"/>
      <c r="D15" s="6"/>
      <c r="E15" s="6"/>
      <c r="F15" s="6"/>
      <c r="G15" s="6"/>
    </row>
    <row r="16" spans="1:42" ht="30" customHeight="1">
      <c r="A16" s="6"/>
      <c r="B16" s="6"/>
      <c r="C16" s="6"/>
      <c r="D16" s="6"/>
      <c r="E16" s="6"/>
      <c r="F16" s="6"/>
      <c r="G16" s="6"/>
    </row>
    <row r="17" spans="1:7" ht="30" customHeight="1">
      <c r="A17" s="6"/>
      <c r="B17" s="6"/>
      <c r="C17" s="6"/>
      <c r="D17" s="6"/>
      <c r="E17" s="6"/>
      <c r="F17" s="6"/>
      <c r="G17" s="6"/>
    </row>
    <row r="18" spans="1:7" ht="30" customHeight="1">
      <c r="A18" s="6"/>
      <c r="B18" s="6"/>
      <c r="C18" s="6"/>
      <c r="D18" s="6"/>
      <c r="E18" s="6"/>
      <c r="F18" s="6"/>
      <c r="G18" s="6"/>
    </row>
    <row r="19" spans="1:7" ht="30" customHeight="1">
      <c r="A19" s="6"/>
      <c r="B19" s="6"/>
      <c r="C19" s="6"/>
      <c r="D19" s="6"/>
      <c r="E19" s="6"/>
      <c r="F19" s="6"/>
      <c r="G19" s="6"/>
    </row>
    <row r="20" spans="1:7" ht="30" customHeight="1">
      <c r="A20" s="6"/>
      <c r="B20" s="6"/>
      <c r="C20" s="6"/>
      <c r="D20" s="6"/>
      <c r="E20" s="6"/>
      <c r="F20" s="6"/>
      <c r="G20" s="6"/>
    </row>
    <row r="21" spans="1:7" ht="30" customHeight="1">
      <c r="A21" s="6"/>
      <c r="B21" s="6"/>
      <c r="C21" s="6"/>
      <c r="D21" s="6"/>
      <c r="E21" s="6"/>
      <c r="F21" s="6"/>
      <c r="G21" s="6"/>
    </row>
    <row r="22" spans="1:7" ht="30" customHeight="1">
      <c r="A22" s="6"/>
      <c r="B22" s="6"/>
      <c r="C22" s="6"/>
      <c r="D22" s="6"/>
      <c r="E22" s="6"/>
      <c r="F22" s="6"/>
      <c r="G22" s="6"/>
    </row>
    <row r="23" spans="1:7" ht="30" customHeight="1">
      <c r="A23" s="6"/>
      <c r="B23" s="6"/>
      <c r="C23" s="6"/>
      <c r="D23" s="6"/>
      <c r="E23" s="6"/>
      <c r="F23" s="6"/>
      <c r="G23" s="6"/>
    </row>
  </sheetData>
  <mergeCells count="1">
    <mergeCell ref="B1:G1"/>
  </mergeCells>
  <phoneticPr fontId="1" type="noConversion"/>
  <pageMargins left="0.78740157480314954" right="0" top="0.39370078740157477" bottom="0.39370078740157477" header="0" footer="0"/>
  <pageSetup paperSize="9" scale="70" fitToHeight="0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opLeftCell="A28" workbookViewId="0">
      <selection activeCell="F70" sqref="F70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원가계산서</vt:lpstr>
      <vt:lpstr>공종별내역서</vt:lpstr>
      <vt:lpstr>단가대비표</vt:lpstr>
      <vt:lpstr> 공사설정 </vt:lpstr>
      <vt:lpstr>자재산출</vt:lpstr>
      <vt:lpstr>견적서</vt:lpstr>
      <vt:lpstr>공종별내역서!Print_Area</vt:lpstr>
      <vt:lpstr>단가대비표!Print_Area</vt:lpstr>
      <vt:lpstr>자재산출!Print_Area</vt:lpstr>
      <vt:lpstr>공종별내역서!Print_Titles</vt:lpstr>
      <vt:lpstr>단가대비표!Print_Titles</vt:lpstr>
      <vt:lpstr>원가계산서!Print_Titles</vt:lpstr>
      <vt:lpstr>자재산출!Print_Titles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2015-10-25T09:17:54Z</cp:lastPrinted>
  <dcterms:created xsi:type="dcterms:W3CDTF">2015-10-22T06:23:01Z</dcterms:created>
  <dcterms:modified xsi:type="dcterms:W3CDTF">2015-10-25T09:42:08Z</dcterms:modified>
</cp:coreProperties>
</file>