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195" windowHeight="11355"/>
  </bookViews>
  <sheets>
    <sheet name="국외여비(일본)" sheetId="1" r:id="rId1"/>
    <sheet name="국외여비(스위스)" sheetId="2" r:id="rId2"/>
    <sheet name="업무협의회 경비" sheetId="3" r:id="rId3"/>
    <sheet name="정액경비" sheetId="4" r:id="rId4"/>
    <sheet name="여행자보험" sheetId="5" r:id="rId5"/>
  </sheets>
  <definedNames>
    <definedName name="_xlnm.Consolidate_Area" localSheetId="4">여행자보험!$A$1:$C$14</definedName>
    <definedName name="_xlnm.Print_Area" localSheetId="4">여행자보험!$A$1:$C$14</definedName>
  </definedNames>
  <calcPr calcId="125725"/>
  <fileRecoveryPr autoRecover="0"/>
</workbook>
</file>

<file path=xl/calcChain.xml><?xml version="1.0" encoding="utf-8"?>
<calcChain xmlns="http://schemas.openxmlformats.org/spreadsheetml/2006/main">
  <c r="M12" i="2"/>
  <c r="L14" i="1"/>
  <c r="L12" i="2"/>
  <c r="L10"/>
  <c r="L11"/>
  <c r="L10" i="1"/>
  <c r="L11"/>
  <c r="L12"/>
  <c r="L13"/>
  <c r="M14"/>
  <c r="N12" i="2"/>
  <c r="O12"/>
  <c r="N14" i="1"/>
  <c r="H11" i="2"/>
  <c r="H10"/>
  <c r="H9"/>
  <c r="H13" i="1"/>
  <c r="H12"/>
  <c r="H11"/>
  <c r="H10"/>
  <c r="H9"/>
  <c r="G10" l="1"/>
  <c r="I10"/>
  <c r="K10"/>
  <c r="G11"/>
  <c r="I11"/>
  <c r="K11"/>
  <c r="G12"/>
  <c r="I12"/>
  <c r="K12"/>
  <c r="G13"/>
  <c r="I13"/>
  <c r="K13"/>
  <c r="B9" i="5"/>
  <c r="K11" i="2"/>
  <c r="I11"/>
  <c r="G11"/>
  <c r="K10"/>
  <c r="I10"/>
  <c r="G10"/>
  <c r="K9"/>
  <c r="I9"/>
  <c r="G9"/>
  <c r="G12" s="1"/>
  <c r="K9" i="1"/>
  <c r="I9"/>
  <c r="G9"/>
  <c r="K12" i="2" l="1"/>
  <c r="I12"/>
  <c r="I14" i="1"/>
  <c r="G14"/>
  <c r="K14"/>
  <c r="L9"/>
  <c r="L9" i="2"/>
</calcChain>
</file>

<file path=xl/sharedStrings.xml><?xml version="1.0" encoding="utf-8"?>
<sst xmlns="http://schemas.openxmlformats.org/spreadsheetml/2006/main" count="131" uniqueCount="79">
  <si>
    <r>
      <t xml:space="preserve">                              체 재 비 </t>
    </r>
    <r>
      <rPr>
        <sz val="11"/>
        <color rgb="FF000000"/>
        <rFont val="돋움"/>
        <family val="3"/>
        <charset val="129"/>
      </rPr>
      <t xml:space="preserve">                              (단위:US$)</t>
    </r>
  </si>
  <si>
    <t xml:space="preserve">* 소요예산의 체제비 중 숙박비는 공무원 여비규정(대통령령 제24298호, 2013.6.12.) 제16조 제1항에 따라 숙박비 실비 상한액(총 203USD)의 </t>
  </si>
  <si>
    <t>ㅇ 입금계좌 : 4790001-01-108739(국민은행, ㈜ 여행자보험몰), 입금자명 '우편사업단'</t>
  </si>
  <si>
    <t>○ 업무협의회 경비</t>
  </si>
  <si>
    <t>박</t>
  </si>
  <si>
    <t>일</t>
  </si>
  <si>
    <t xml:space="preserve">   50%(577 USD) 범위 내 추가 지급(공무형편, 그 밖의 부득이한 사유에 해당)으로 별도 정산 예정</t>
  </si>
  <si>
    <t xml:space="preserve">* 소요예산의 체제비 중 숙박비는 공무원 여비규정(대통령령 제24298호, 2013.6.12.) 제16조 제1항에 따라 숙박비 실비 상한액(총 1,155USD)의 </t>
  </si>
  <si>
    <t>식비</t>
  </si>
  <si>
    <t>예산과목</t>
  </si>
  <si>
    <t>예산과목</t>
  </si>
  <si>
    <t>참 가 자</t>
  </si>
  <si>
    <t>소계(A)</t>
  </si>
  <si>
    <t>소계(B)</t>
  </si>
  <si>
    <t>나급</t>
  </si>
  <si>
    <t>일 자</t>
  </si>
  <si>
    <t>지급 사유</t>
  </si>
  <si>
    <t>지급대상</t>
  </si>
  <si>
    <t>건 명</t>
  </si>
  <si>
    <t>(US$)</t>
  </si>
  <si>
    <t>합 계</t>
  </si>
  <si>
    <t>여행일수</t>
  </si>
  <si>
    <t>합계</t>
  </si>
  <si>
    <t>숙박비</t>
  </si>
  <si>
    <t>일비</t>
  </si>
  <si>
    <t>1일비용</t>
  </si>
  <si>
    <t>소계(C)</t>
  </si>
  <si>
    <t>일자</t>
  </si>
  <si>
    <t>5급</t>
  </si>
  <si>
    <t>ㅇ 준비금</t>
  </si>
  <si>
    <t>국외여행기간</t>
  </si>
  <si>
    <t>여행자보험 가입비</t>
  </si>
  <si>
    <t>소요예산(개산액)</t>
  </si>
  <si>
    <t>소요예산(원)</t>
  </si>
  <si>
    <t>500 USD</t>
  </si>
  <si>
    <t>항공운임
(원)</t>
  </si>
  <si>
    <t>업무협의 안건</t>
  </si>
  <si>
    <t>합계(A+B+C)</t>
  </si>
  <si>
    <t>○ 정액 경비</t>
  </si>
  <si>
    <t>o 중국, 일본 우정 신사업추진 협의 등</t>
  </si>
  <si>
    <t>* 휴대전화 해외로밍은 별도 정산</t>
  </si>
  <si>
    <t xml:space="preserve">ㅇ 입금시한 : 2014. 12. 5(금)까지 입금 </t>
  </si>
  <si>
    <t>5134-331-240-01</t>
  </si>
  <si>
    <t>5134-331-220-02</t>
  </si>
  <si>
    <t xml:space="preserve">   50%(101 USD) 범위 내 추가 지급(공무형편, 그 밖의 부득이한 사유에 해당)으로 별도 정산 예정</t>
  </si>
  <si>
    <t>정액경비 지급내역</t>
  </si>
  <si>
    <t>업무협의회 개최 경비</t>
  </si>
  <si>
    <t>우편사업단장
고위공무원 박종석</t>
    <phoneticPr fontId="19" type="noConversion"/>
  </si>
  <si>
    <r>
      <t>국제사업과 과장
서기관</t>
    </r>
    <r>
      <rPr>
        <sz val="11"/>
        <color rgb="FF000000"/>
        <rFont val="돋움"/>
        <family val="3"/>
        <charset val="129"/>
      </rPr>
      <t xml:space="preserve"> 임성민</t>
    </r>
    <phoneticPr fontId="19" type="noConversion"/>
  </si>
  <si>
    <t>국제사업과
행정사무관 유영철</t>
    <phoneticPr fontId="19" type="noConversion"/>
  </si>
  <si>
    <t>국제사업과
행정사무관 김경록</t>
    <phoneticPr fontId="19" type="noConversion"/>
  </si>
  <si>
    <t>국제사업과
행정서기 유종용</t>
    <phoneticPr fontId="19" type="noConversion"/>
  </si>
  <si>
    <t>4급</t>
    <phoneticPr fontId="19" type="noConversion"/>
  </si>
  <si>
    <t>5급</t>
    <phoneticPr fontId="19" type="noConversion"/>
  </si>
  <si>
    <r>
      <t>1</t>
    </r>
    <r>
      <rPr>
        <sz val="11"/>
        <color rgb="FF000000"/>
        <rFont val="돋움"/>
        <family val="3"/>
        <charset val="129"/>
      </rPr>
      <t>1.4~11.7</t>
    </r>
    <phoneticPr fontId="19" type="noConversion"/>
  </si>
  <si>
    <t>한·중·일우편고위급회담</t>
    <phoneticPr fontId="19" type="noConversion"/>
  </si>
  <si>
    <t>1. 여행지 등급구분 : 도쿄, 가급</t>
    <phoneticPr fontId="19" type="noConversion"/>
  </si>
  <si>
    <t>1. 여행지 등급구분 : 스위스, 나급</t>
    <phoneticPr fontId="19" type="noConversion"/>
  </si>
  <si>
    <t>* 10.29.기준 1 USD=1142.10원</t>
    <phoneticPr fontId="19" type="noConversion"/>
  </si>
  <si>
    <r>
      <t>1</t>
    </r>
    <r>
      <rPr>
        <sz val="11"/>
        <color rgb="FF000000"/>
        <rFont val="돋움"/>
        <family val="3"/>
        <charset val="129"/>
      </rPr>
      <t>1.7~11.11</t>
    </r>
    <phoneticPr fontId="19" type="noConversion"/>
  </si>
  <si>
    <t>11.7~11.15</t>
    <phoneticPr fontId="19" type="noConversion"/>
  </si>
  <si>
    <t>8급</t>
    <phoneticPr fontId="19" type="noConversion"/>
  </si>
  <si>
    <t>2015.11.5</t>
    <phoneticPr fontId="19" type="noConversion"/>
  </si>
  <si>
    <t>2015.11.6</t>
    <phoneticPr fontId="19" type="noConversion"/>
  </si>
  <si>
    <t>UPU 이사회 참가</t>
    <phoneticPr fontId="19" type="noConversion"/>
  </si>
  <si>
    <t>회의참여 기간중</t>
    <phoneticPr fontId="19" type="noConversion"/>
  </si>
  <si>
    <t>o 중국, 일본 우정 신사업추진 협의 등</t>
    <phoneticPr fontId="19" type="noConversion"/>
  </si>
  <si>
    <t>o UPU사무총장 방문 및 이사국진출 관련 업무협의 등</t>
    <phoneticPr fontId="19" type="noConversion"/>
  </si>
  <si>
    <t>우정사업본부 우편사업단장
박종석</t>
    <phoneticPr fontId="19" type="noConversion"/>
  </si>
  <si>
    <t>여행자보험(해외여행) 가입비- 박종석</t>
    <phoneticPr fontId="19" type="noConversion"/>
  </si>
  <si>
    <t>o 한·중·일우편고위급 회담참석 및 UPU관리이사회 참석</t>
    <phoneticPr fontId="19" type="noConversion"/>
  </si>
  <si>
    <t>o APP e-Packet 도입관련  업무협의</t>
    <phoneticPr fontId="19" type="noConversion"/>
  </si>
  <si>
    <t>철도운임
(CHF)</t>
    <phoneticPr fontId="19" type="noConversion"/>
  </si>
  <si>
    <t>여행자보험(해외여행) 가입비- 임성민</t>
    <phoneticPr fontId="19" type="noConversion"/>
  </si>
  <si>
    <t>여행자보험(해외여행) 가입비- 유영철</t>
    <phoneticPr fontId="19" type="noConversion"/>
  </si>
  <si>
    <t>여행자보험(해외여행) 가입비- 김경록</t>
    <phoneticPr fontId="19" type="noConversion"/>
  </si>
  <si>
    <t>여행자보험(해외여행) 가입비- 류종용</t>
    <phoneticPr fontId="19" type="noConversion"/>
  </si>
  <si>
    <t>준비금
(원)</t>
    <phoneticPr fontId="19" type="noConversion"/>
  </si>
  <si>
    <t>2. 참가자소요경비 내역 : 예산과목(5134-331-220-02)</t>
    <phoneticPr fontId="19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</si>
</sst>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#,##0.00_);[Red]\(#,##0.00\)"/>
  </numFmts>
  <fonts count="20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4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16"/>
      <color rgb="FF000000"/>
      <name val="HY헤드라인M"/>
      <family val="1"/>
      <charset val="129"/>
    </font>
    <font>
      <b/>
      <sz val="14"/>
      <color rgb="FF000000"/>
      <name val="굴림체"/>
      <family val="3"/>
      <charset val="129"/>
    </font>
    <font>
      <b/>
      <sz val="12"/>
      <color rgb="FF002060"/>
      <name val="돋움"/>
      <family val="3"/>
      <charset val="129"/>
    </font>
    <font>
      <sz val="11"/>
      <color rgb="FF002060"/>
      <name val="돋움"/>
      <family val="3"/>
      <charset val="129"/>
    </font>
    <font>
      <b/>
      <sz val="11"/>
      <color rgb="FF00206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DFEAF5"/>
        <bgColor indexed="64"/>
      </patternFill>
    </fill>
    <fill>
      <patternFill patternType="solid">
        <fgColor rgb="FFF9EDF5"/>
        <bgColor indexed="64"/>
      </patternFill>
    </fill>
  </fills>
  <borders count="4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8" fillId="0" borderId="0"/>
    <xf numFmtId="0" fontId="18" fillId="0" borderId="0"/>
  </cellStyleXfs>
  <cellXfs count="115">
    <xf numFmtId="0" fontId="0" fillId="0" borderId="0" xfId="0" applyNumberFormat="1"/>
    <xf numFmtId="0" fontId="4" fillId="0" borderId="0" xfId="0" applyNumberFormat="1" applyFont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/>
    <xf numFmtId="0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41" fontId="0" fillId="0" borderId="2" xfId="1" applyNumberFormat="1" applyFont="1" applyFill="1" applyBorder="1" applyAlignment="1">
      <alignment horizontal="center" vertical="center"/>
    </xf>
    <xf numFmtId="41" fontId="0" fillId="2" borderId="2" xfId="1" applyNumberFormat="1" applyFont="1" applyFill="1" applyBorder="1" applyAlignment="1">
      <alignment horizontal="center" vertical="center"/>
    </xf>
    <xf numFmtId="41" fontId="0" fillId="0" borderId="3" xfId="1" applyNumberFormat="1" applyFont="1" applyFill="1" applyBorder="1" applyAlignment="1">
      <alignment horizontal="center" vertical="center"/>
    </xf>
    <xf numFmtId="41" fontId="0" fillId="0" borderId="0" xfId="0" applyNumberFormat="1"/>
    <xf numFmtId="0" fontId="0" fillId="0" borderId="0" xfId="0" quotePrefix="1" applyNumberFormat="1" applyFont="1"/>
    <xf numFmtId="177" fontId="0" fillId="0" borderId="0" xfId="0" applyNumberFormat="1"/>
    <xf numFmtId="176" fontId="5" fillId="0" borderId="0" xfId="0" applyNumberFormat="1" applyFont="1"/>
    <xf numFmtId="0" fontId="18" fillId="0" borderId="0" xfId="2" applyNumberFormat="1"/>
    <xf numFmtId="0" fontId="6" fillId="0" borderId="0" xfId="2" applyNumberFormat="1" applyFont="1" applyAlignment="1">
      <alignment horizontal="left" vertical="center" wrapText="1"/>
    </xf>
    <xf numFmtId="0" fontId="7" fillId="0" borderId="0" xfId="2" applyNumberFormat="1" applyFont="1" applyAlignment="1">
      <alignment horizontal="center" vertical="center"/>
    </xf>
    <xf numFmtId="31" fontId="8" fillId="0" borderId="4" xfId="2" applyNumberFormat="1" applyFont="1" applyBorder="1" applyAlignment="1">
      <alignment horizontal="center" vertical="center" wrapText="1"/>
    </xf>
    <xf numFmtId="0" fontId="8" fillId="0" borderId="4" xfId="2" applyNumberFormat="1" applyFont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/>
    </xf>
    <xf numFmtId="0" fontId="8" fillId="0" borderId="5" xfId="2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0" xfId="0" applyNumberFormat="1" applyFont="1" applyAlignment="1">
      <alignment wrapText="1"/>
    </xf>
    <xf numFmtId="0" fontId="0" fillId="0" borderId="0" xfId="2" applyNumberFormat="1" applyFont="1" applyBorder="1" applyAlignment="1"/>
    <xf numFmtId="0" fontId="18" fillId="0" borderId="0" xfId="2" applyNumberFormat="1" applyBorder="1" applyAlignment="1"/>
    <xf numFmtId="0" fontId="0" fillId="0" borderId="0" xfId="0" applyNumberFormat="1" applyBorder="1" applyAlignment="1">
      <alignment vertical="top"/>
    </xf>
    <xf numFmtId="0" fontId="9" fillId="0" borderId="0" xfId="0" applyNumberFormat="1" applyFont="1" applyBorder="1" applyAlignment="1">
      <alignment vertical="top"/>
    </xf>
    <xf numFmtId="0" fontId="6" fillId="0" borderId="0" xfId="2" applyNumberFormat="1" applyFont="1" applyAlignment="1">
      <alignment horizontal="left" vertical="center"/>
    </xf>
    <xf numFmtId="0" fontId="0" fillId="0" borderId="0" xfId="0" applyNumberFormat="1" applyAlignment="1"/>
    <xf numFmtId="0" fontId="6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center" vertical="center"/>
    </xf>
    <xf numFmtId="31" fontId="10" fillId="0" borderId="4" xfId="0" applyNumberFormat="1" applyFont="1" applyFill="1" applyBorder="1" applyAlignment="1">
      <alignment horizontal="center" vertical="center" wrapText="1"/>
    </xf>
    <xf numFmtId="41" fontId="10" fillId="0" borderId="4" xfId="1" applyNumberFormat="1" applyFont="1" applyFill="1" applyBorder="1" applyAlignment="1">
      <alignment horizontal="center" vertical="center" wrapText="1"/>
    </xf>
    <xf numFmtId="41" fontId="11" fillId="0" borderId="4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/>
    <xf numFmtId="0" fontId="4" fillId="0" borderId="4" xfId="0" applyNumberFormat="1" applyFont="1" applyBorder="1" applyAlignment="1">
      <alignment vertical="center"/>
    </xf>
    <xf numFmtId="0" fontId="8" fillId="0" borderId="4" xfId="2" applyNumberFormat="1" applyFont="1" applyBorder="1" applyAlignment="1">
      <alignment horizontal="left" vertical="center" wrapText="1" indent="1"/>
    </xf>
    <xf numFmtId="0" fontId="8" fillId="0" borderId="4" xfId="2" applyNumberFormat="1" applyFont="1" applyBorder="1" applyAlignment="1">
      <alignment horizontal="left" vertical="center" wrapText="1" indent="2"/>
    </xf>
    <xf numFmtId="41" fontId="0" fillId="0" borderId="0" xfId="1" applyNumberFormat="1" applyFont="1"/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/>
    <xf numFmtId="0" fontId="0" fillId="3" borderId="12" xfId="0" applyNumberFormat="1" applyFont="1" applyFill="1" applyBorder="1" applyAlignment="1">
      <alignment horizontal="center" vertical="center"/>
    </xf>
    <xf numFmtId="41" fontId="5" fillId="4" borderId="3" xfId="1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4" fillId="4" borderId="4" xfId="2" applyNumberFormat="1" applyFont="1" applyFill="1" applyBorder="1" applyAlignment="1">
      <alignment horizontal="center" vertical="center"/>
    </xf>
    <xf numFmtId="0" fontId="8" fillId="0" borderId="4" xfId="2" applyNumberFormat="1" applyFont="1" applyBorder="1" applyAlignment="1">
      <alignment horizontal="center" vertical="center"/>
    </xf>
    <xf numFmtId="177" fontId="5" fillId="0" borderId="0" xfId="0" applyNumberFormat="1" applyFont="1"/>
    <xf numFmtId="0" fontId="5" fillId="0" borderId="0" xfId="0" applyNumberFormat="1" applyFont="1"/>
    <xf numFmtId="176" fontId="0" fillId="0" borderId="24" xfId="0" applyNumberFormat="1" applyFont="1" applyFill="1" applyBorder="1" applyAlignment="1">
      <alignment horizontal="right" vertical="center"/>
    </xf>
    <xf numFmtId="0" fontId="15" fillId="3" borderId="25" xfId="0" applyNumberFormat="1" applyFont="1" applyFill="1" applyBorder="1" applyAlignment="1">
      <alignment horizontal="center" vertical="center"/>
    </xf>
    <xf numFmtId="0" fontId="16" fillId="3" borderId="26" xfId="0" applyNumberFormat="1" applyFont="1" applyFill="1" applyBorder="1" applyAlignment="1">
      <alignment horizontal="center" vertical="center"/>
    </xf>
    <xf numFmtId="177" fontId="17" fillId="3" borderId="26" xfId="0" applyNumberFormat="1" applyFont="1" applyFill="1" applyBorder="1" applyAlignment="1">
      <alignment horizontal="center" vertical="center"/>
    </xf>
    <xf numFmtId="178" fontId="17" fillId="3" borderId="26" xfId="0" applyNumberFormat="1" applyFont="1" applyFill="1" applyBorder="1" applyAlignment="1">
      <alignment horizontal="center" vertical="center"/>
    </xf>
    <xf numFmtId="177" fontId="17" fillId="3" borderId="26" xfId="0" applyNumberFormat="1" applyFont="1" applyFill="1" applyBorder="1" applyAlignment="1">
      <alignment horizontal="right" vertical="center"/>
    </xf>
    <xf numFmtId="177" fontId="5" fillId="3" borderId="26" xfId="0" applyNumberFormat="1" applyFont="1" applyFill="1" applyBorder="1" applyAlignment="1">
      <alignment horizontal="right" vertical="center"/>
    </xf>
    <xf numFmtId="177" fontId="17" fillId="3" borderId="27" xfId="0" applyNumberFormat="1" applyFont="1" applyFill="1" applyBorder="1" applyAlignment="1">
      <alignment horizontal="right" vertical="center"/>
    </xf>
    <xf numFmtId="0" fontId="0" fillId="3" borderId="24" xfId="0" applyNumberFormat="1" applyFont="1" applyFill="1" applyBorder="1" applyAlignment="1">
      <alignment horizontal="center" vertical="center"/>
    </xf>
    <xf numFmtId="0" fontId="0" fillId="3" borderId="29" xfId="0" applyNumberFormat="1" applyFont="1" applyFill="1" applyBorder="1" applyAlignment="1">
      <alignment horizontal="center" vertical="center"/>
    </xf>
    <xf numFmtId="41" fontId="5" fillId="4" borderId="30" xfId="1" applyNumberFormat="1" applyFont="1" applyFill="1" applyBorder="1" applyAlignment="1">
      <alignment horizontal="center" vertical="center"/>
    </xf>
    <xf numFmtId="0" fontId="8" fillId="0" borderId="4" xfId="2" applyNumberFormat="1" applyFont="1" applyBorder="1" applyAlignment="1">
      <alignment horizontal="center" vertical="center" wrapText="1"/>
    </xf>
    <xf numFmtId="0" fontId="0" fillId="3" borderId="8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7" fontId="17" fillId="3" borderId="33" xfId="0" applyNumberFormat="1" applyFont="1" applyFill="1" applyBorder="1" applyAlignment="1">
      <alignment horizontal="right" vertical="center"/>
    </xf>
    <xf numFmtId="41" fontId="5" fillId="4" borderId="32" xfId="1" applyNumberFormat="1" applyFont="1" applyFill="1" applyBorder="1" applyAlignment="1">
      <alignment vertical="center"/>
    </xf>
    <xf numFmtId="0" fontId="0" fillId="3" borderId="34" xfId="0" applyNumberFormat="1" applyFont="1" applyFill="1" applyBorder="1" applyAlignment="1">
      <alignment horizontal="center" vertical="center"/>
    </xf>
    <xf numFmtId="41" fontId="0" fillId="0" borderId="31" xfId="1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5" fillId="3" borderId="18" xfId="0" applyNumberFormat="1" applyFont="1" applyFill="1" applyBorder="1" applyAlignment="1">
      <alignment horizontal="center" vertical="center" wrapText="1"/>
    </xf>
    <xf numFmtId="0" fontId="0" fillId="3" borderId="20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5" fillId="3" borderId="38" xfId="0" applyNumberFormat="1" applyFont="1" applyFill="1" applyBorder="1" applyAlignment="1">
      <alignment horizontal="center" vertical="center" wrapText="1"/>
    </xf>
    <xf numFmtId="0" fontId="5" fillId="3" borderId="39" xfId="0" applyNumberFormat="1" applyFont="1" applyFill="1" applyBorder="1" applyAlignment="1">
      <alignment horizontal="center" vertical="center" wrapText="1"/>
    </xf>
    <xf numFmtId="0" fontId="5" fillId="3" borderId="4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3" borderId="16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  <xf numFmtId="0" fontId="5" fillId="3" borderId="28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13" xfId="0" applyNumberFormat="1" applyFont="1" applyFill="1" applyBorder="1" applyAlignment="1">
      <alignment horizontal="center" vertical="center"/>
    </xf>
    <xf numFmtId="0" fontId="0" fillId="3" borderId="14" xfId="0" applyNumberFormat="1" applyFont="1" applyFill="1" applyBorder="1" applyAlignment="1">
      <alignment horizontal="center" vertical="center"/>
    </xf>
    <xf numFmtId="0" fontId="0" fillId="3" borderId="19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21" xfId="0" applyNumberFormat="1" applyFont="1" applyFill="1" applyBorder="1" applyAlignment="1">
      <alignment horizontal="center" vertical="center"/>
    </xf>
    <xf numFmtId="0" fontId="0" fillId="3" borderId="10" xfId="0" applyNumberFormat="1" applyFon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0" fillId="3" borderId="9" xfId="0" applyNumberFormat="1" applyFont="1" applyFill="1" applyBorder="1" applyAlignment="1">
      <alignment horizontal="center" vertical="center"/>
    </xf>
    <xf numFmtId="0" fontId="0" fillId="3" borderId="11" xfId="0" applyNumberFormat="1" applyFont="1" applyFill="1" applyBorder="1" applyAlignment="1">
      <alignment horizontal="center" vertical="center"/>
    </xf>
    <xf numFmtId="0" fontId="5" fillId="3" borderId="35" xfId="0" applyNumberFormat="1" applyFont="1" applyFill="1" applyBorder="1" applyAlignment="1">
      <alignment horizontal="center" vertical="center" wrapText="1"/>
    </xf>
    <xf numFmtId="0" fontId="5" fillId="3" borderId="36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 wrapText="1"/>
    </xf>
    <xf numFmtId="0" fontId="5" fillId="3" borderId="37" xfId="0" applyNumberFormat="1" applyFont="1" applyFill="1" applyBorder="1" applyAlignment="1">
      <alignment horizontal="center" vertical="center" wrapText="1"/>
    </xf>
    <xf numFmtId="0" fontId="5" fillId="3" borderId="19" xfId="0" applyNumberFormat="1" applyFont="1" applyFill="1" applyBorder="1" applyAlignment="1">
      <alignment horizontal="center" vertical="center" wrapText="1"/>
    </xf>
    <xf numFmtId="0" fontId="5" fillId="3" borderId="31" xfId="0" applyNumberFormat="1" applyFont="1" applyFill="1" applyBorder="1" applyAlignment="1">
      <alignment horizontal="center" vertical="center" wrapText="1"/>
    </xf>
    <xf numFmtId="0" fontId="5" fillId="3" borderId="21" xfId="0" applyNumberFormat="1" applyFont="1" applyFill="1" applyBorder="1" applyAlignment="1">
      <alignment horizontal="center" vertical="center" wrapText="1"/>
    </xf>
    <xf numFmtId="0" fontId="5" fillId="3" borderId="41" xfId="0" applyNumberFormat="1" applyFont="1" applyFill="1" applyBorder="1" applyAlignment="1">
      <alignment horizontal="center" vertical="center" wrapText="1"/>
    </xf>
    <xf numFmtId="176" fontId="0" fillId="0" borderId="42" xfId="0" applyNumberFormat="1" applyFont="1" applyFill="1" applyBorder="1" applyAlignment="1">
      <alignment horizontal="center" vertical="center"/>
    </xf>
    <xf numFmtId="176" fontId="0" fillId="0" borderId="43" xfId="0" applyNumberFormat="1" applyFont="1" applyFill="1" applyBorder="1" applyAlignment="1">
      <alignment horizontal="center" vertical="center"/>
    </xf>
    <xf numFmtId="176" fontId="0" fillId="0" borderId="44" xfId="0" applyNumberFormat="1" applyFont="1" applyFill="1" applyBorder="1" applyAlignment="1">
      <alignment horizontal="center" vertical="center"/>
    </xf>
    <xf numFmtId="176" fontId="0" fillId="0" borderId="45" xfId="0" applyNumberFormat="1" applyFont="1" applyFill="1" applyBorder="1" applyAlignment="1">
      <alignment horizontal="center" vertical="center"/>
    </xf>
    <xf numFmtId="177" fontId="17" fillId="3" borderId="46" xfId="0" applyNumberFormat="1" applyFont="1" applyFill="1" applyBorder="1" applyAlignment="1">
      <alignment horizontal="center" vertical="center"/>
    </xf>
    <xf numFmtId="177" fontId="17" fillId="3" borderId="47" xfId="0" applyNumberFormat="1" applyFont="1" applyFill="1" applyBorder="1" applyAlignment="1">
      <alignment horizontal="center" vertical="center"/>
    </xf>
    <xf numFmtId="0" fontId="12" fillId="0" borderId="0" xfId="2" applyNumberFormat="1" applyFont="1" applyAlignment="1">
      <alignment horizontal="center" vertical="center" wrapText="1"/>
    </xf>
    <xf numFmtId="0" fontId="12" fillId="0" borderId="0" xfId="2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wrapText="1"/>
    </xf>
    <xf numFmtId="0" fontId="4" fillId="0" borderId="6" xfId="2" applyNumberFormat="1" applyFont="1" applyBorder="1" applyAlignment="1"/>
    <xf numFmtId="0" fontId="13" fillId="0" borderId="0" xfId="0" applyNumberFormat="1" applyFont="1" applyAlignment="1">
      <alignment horizontal="center"/>
    </xf>
    <xf numFmtId="177" fontId="0" fillId="0" borderId="7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6"/>
  <sheetViews>
    <sheetView tabSelected="1" zoomScale="85" zoomScaleNormal="85" workbookViewId="0">
      <pane xSplit="5" ySplit="8" topLeftCell="F9" activePane="bottomRight" state="frozen"/>
      <selection pane="topRight"/>
      <selection pane="bottomLeft"/>
      <selection pane="bottomRight" sqref="A1:L1"/>
    </sheetView>
  </sheetViews>
  <sheetFormatPr defaultRowHeight="13.5"/>
  <cols>
    <col min="1" max="1" width="22.44140625" customWidth="1"/>
    <col min="2" max="2" width="9.33203125" customWidth="1"/>
    <col min="3" max="3" width="14.33203125" customWidth="1"/>
    <col min="4" max="4" width="6.33203125" customWidth="1"/>
    <col min="5" max="5" width="6.44140625" customWidth="1"/>
    <col min="6" max="6" width="11.5546875" customWidth="1"/>
    <col min="7" max="7" width="11.109375" customWidth="1"/>
    <col min="8" max="8" width="11.21875" customWidth="1"/>
    <col min="9" max="9" width="12" customWidth="1"/>
    <col min="10" max="10" width="11.6640625" customWidth="1"/>
    <col min="11" max="11" width="12.44140625" customWidth="1"/>
    <col min="12" max="12" width="14.33203125" customWidth="1"/>
    <col min="13" max="13" width="12.109375" customWidth="1"/>
    <col min="14" max="14" width="10.77734375" customWidth="1"/>
    <col min="15" max="15" width="8.88671875" bestFit="1" customWidth="1"/>
  </cols>
  <sheetData>
    <row r="1" spans="1:15" ht="48.75" customHeight="1">
      <c r="A1" s="76" t="s">
        <v>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61"/>
      <c r="N1" s="61"/>
    </row>
    <row r="2" spans="1:15" ht="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20.25" customHeight="1">
      <c r="A3" s="77" t="s">
        <v>56</v>
      </c>
      <c r="B3" s="78"/>
      <c r="C3" s="79"/>
      <c r="D3" s="79"/>
      <c r="E3" s="79"/>
      <c r="F3" s="79"/>
      <c r="G3" s="1"/>
      <c r="H3" s="1"/>
      <c r="I3" s="1"/>
      <c r="J3" s="1"/>
      <c r="K3" s="1"/>
      <c r="L3" s="1"/>
      <c r="M3" s="1"/>
      <c r="N3" s="1"/>
    </row>
    <row r="4" spans="1:15" ht="8.25" customHeight="1">
      <c r="A4" s="2"/>
      <c r="B4" s="2"/>
      <c r="C4" s="2"/>
      <c r="D4" s="2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ht="26.25" customHeight="1" thickBot="1">
      <c r="A5" s="69" t="s">
        <v>78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5" ht="31.5" customHeight="1">
      <c r="A6" s="84" t="s">
        <v>11</v>
      </c>
      <c r="B6" s="85"/>
      <c r="C6" s="90" t="s">
        <v>30</v>
      </c>
      <c r="D6" s="90"/>
      <c r="E6" s="90"/>
      <c r="F6" s="80" t="s">
        <v>0</v>
      </c>
      <c r="G6" s="81"/>
      <c r="H6" s="81"/>
      <c r="I6" s="81"/>
      <c r="J6" s="81"/>
      <c r="K6" s="81"/>
      <c r="L6" s="82"/>
      <c r="M6" s="70" t="s">
        <v>35</v>
      </c>
      <c r="N6" s="73" t="s">
        <v>77</v>
      </c>
    </row>
    <row r="7" spans="1:15" ht="33.75" customHeight="1">
      <c r="A7" s="86"/>
      <c r="B7" s="87"/>
      <c r="C7" s="83" t="s">
        <v>15</v>
      </c>
      <c r="D7" s="91" t="s">
        <v>21</v>
      </c>
      <c r="E7" s="92"/>
      <c r="F7" s="83" t="s">
        <v>24</v>
      </c>
      <c r="G7" s="83"/>
      <c r="H7" s="83" t="s">
        <v>23</v>
      </c>
      <c r="I7" s="83"/>
      <c r="J7" s="83" t="s">
        <v>8</v>
      </c>
      <c r="K7" s="83"/>
      <c r="L7" s="56" t="s">
        <v>37</v>
      </c>
      <c r="M7" s="71"/>
      <c r="N7" s="74"/>
    </row>
    <row r="8" spans="1:15" ht="33.75" customHeight="1">
      <c r="A8" s="88"/>
      <c r="B8" s="89"/>
      <c r="C8" s="93"/>
      <c r="D8" s="41" t="s">
        <v>4</v>
      </c>
      <c r="E8" s="41" t="s">
        <v>5</v>
      </c>
      <c r="F8" s="41" t="s">
        <v>25</v>
      </c>
      <c r="G8" s="41" t="s">
        <v>12</v>
      </c>
      <c r="H8" s="41" t="s">
        <v>25</v>
      </c>
      <c r="I8" s="41" t="s">
        <v>13</v>
      </c>
      <c r="J8" s="41" t="s">
        <v>25</v>
      </c>
      <c r="K8" s="41" t="s">
        <v>26</v>
      </c>
      <c r="L8" s="57" t="s">
        <v>19</v>
      </c>
      <c r="M8" s="72"/>
      <c r="N8" s="75"/>
    </row>
    <row r="9" spans="1:15" ht="40.5" customHeight="1">
      <c r="A9" s="62" t="s">
        <v>47</v>
      </c>
      <c r="B9" s="18" t="s">
        <v>14</v>
      </c>
      <c r="C9" s="64" t="s">
        <v>54</v>
      </c>
      <c r="D9" s="4">
        <v>3</v>
      </c>
      <c r="E9" s="5">
        <v>4</v>
      </c>
      <c r="F9" s="8">
        <v>35</v>
      </c>
      <c r="G9" s="7">
        <f>F9*E9</f>
        <v>140</v>
      </c>
      <c r="H9" s="6">
        <f>223+223*50%</f>
        <v>334.5</v>
      </c>
      <c r="I9" s="7">
        <f>H9*D9</f>
        <v>1003.5</v>
      </c>
      <c r="J9" s="8">
        <v>107</v>
      </c>
      <c r="K9" s="7">
        <f>J9*E9</f>
        <v>428</v>
      </c>
      <c r="L9" s="58">
        <f>G9+I9+K9</f>
        <v>1571.5</v>
      </c>
      <c r="M9" s="68">
        <v>1028000</v>
      </c>
      <c r="N9" s="68">
        <v>29750</v>
      </c>
    </row>
    <row r="10" spans="1:15" ht="40.5" customHeight="1">
      <c r="A10" s="62" t="s">
        <v>48</v>
      </c>
      <c r="B10" s="63" t="s">
        <v>52</v>
      </c>
      <c r="C10" s="64" t="s">
        <v>54</v>
      </c>
      <c r="D10" s="4">
        <v>3</v>
      </c>
      <c r="E10" s="5">
        <v>4</v>
      </c>
      <c r="F10" s="8">
        <v>30</v>
      </c>
      <c r="G10" s="7">
        <f t="shared" ref="G10:G13" si="0">F10*E10</f>
        <v>120</v>
      </c>
      <c r="H10" s="6">
        <f>176+176*50%</f>
        <v>264</v>
      </c>
      <c r="I10" s="7">
        <f t="shared" ref="I10:I13" si="1">H10*D10</f>
        <v>792</v>
      </c>
      <c r="J10" s="8">
        <v>81</v>
      </c>
      <c r="K10" s="7">
        <f t="shared" ref="K10:K13" si="2">J10*E10</f>
        <v>324</v>
      </c>
      <c r="L10" s="58">
        <f t="shared" ref="L10:L13" si="3">G10+I10+K10</f>
        <v>1236</v>
      </c>
      <c r="M10" s="68">
        <v>460600</v>
      </c>
      <c r="N10" s="68">
        <v>10600</v>
      </c>
    </row>
    <row r="11" spans="1:15" ht="40.5" customHeight="1">
      <c r="A11" s="62" t="s">
        <v>49</v>
      </c>
      <c r="B11" s="63" t="s">
        <v>53</v>
      </c>
      <c r="C11" s="64" t="s">
        <v>54</v>
      </c>
      <c r="D11" s="4">
        <v>3</v>
      </c>
      <c r="E11" s="5">
        <v>4</v>
      </c>
      <c r="F11" s="8">
        <v>30</v>
      </c>
      <c r="G11" s="7">
        <f t="shared" si="0"/>
        <v>120</v>
      </c>
      <c r="H11" s="6">
        <f>176+176*50%</f>
        <v>264</v>
      </c>
      <c r="I11" s="7">
        <f t="shared" si="1"/>
        <v>792</v>
      </c>
      <c r="J11" s="8">
        <v>81</v>
      </c>
      <c r="K11" s="7">
        <f t="shared" si="2"/>
        <v>324</v>
      </c>
      <c r="L11" s="58">
        <f t="shared" si="3"/>
        <v>1236</v>
      </c>
      <c r="M11" s="68">
        <v>460600</v>
      </c>
      <c r="N11" s="68">
        <v>29750</v>
      </c>
    </row>
    <row r="12" spans="1:15" ht="40.5" customHeight="1">
      <c r="A12" s="62" t="s">
        <v>50</v>
      </c>
      <c r="B12" s="63" t="s">
        <v>53</v>
      </c>
      <c r="C12" s="64" t="s">
        <v>54</v>
      </c>
      <c r="D12" s="4">
        <v>3</v>
      </c>
      <c r="E12" s="5">
        <v>4</v>
      </c>
      <c r="F12" s="8">
        <v>30</v>
      </c>
      <c r="G12" s="7">
        <f t="shared" si="0"/>
        <v>120</v>
      </c>
      <c r="H12" s="6">
        <f>176+176*50%</f>
        <v>264</v>
      </c>
      <c r="I12" s="7">
        <f t="shared" si="1"/>
        <v>792</v>
      </c>
      <c r="J12" s="8">
        <v>81</v>
      </c>
      <c r="K12" s="7">
        <f t="shared" si="2"/>
        <v>324</v>
      </c>
      <c r="L12" s="58">
        <f t="shared" si="3"/>
        <v>1236</v>
      </c>
      <c r="M12" s="68">
        <v>460600</v>
      </c>
      <c r="N12" s="68">
        <v>10600</v>
      </c>
    </row>
    <row r="13" spans="1:15" ht="40.5" customHeight="1">
      <c r="A13" s="62" t="s">
        <v>51</v>
      </c>
      <c r="B13" s="63" t="s">
        <v>61</v>
      </c>
      <c r="C13" s="64" t="s">
        <v>54</v>
      </c>
      <c r="D13" s="4">
        <v>3</v>
      </c>
      <c r="E13" s="5">
        <v>4</v>
      </c>
      <c r="F13" s="8">
        <v>26</v>
      </c>
      <c r="G13" s="7">
        <f t="shared" si="0"/>
        <v>104</v>
      </c>
      <c r="H13" s="6">
        <f>155+155*50%</f>
        <v>232.5</v>
      </c>
      <c r="I13" s="7">
        <f t="shared" si="1"/>
        <v>697.5</v>
      </c>
      <c r="J13" s="8">
        <v>67</v>
      </c>
      <c r="K13" s="7">
        <f t="shared" si="2"/>
        <v>268</v>
      </c>
      <c r="L13" s="58">
        <f t="shared" si="3"/>
        <v>1069.5</v>
      </c>
      <c r="M13" s="68">
        <v>460600</v>
      </c>
      <c r="N13" s="68">
        <v>10600</v>
      </c>
    </row>
    <row r="14" spans="1:15" ht="40.5" customHeight="1" thickBot="1">
      <c r="A14" s="49" t="s">
        <v>20</v>
      </c>
      <c r="B14" s="50"/>
      <c r="C14" s="50"/>
      <c r="D14" s="51"/>
      <c r="E14" s="51"/>
      <c r="F14" s="52"/>
      <c r="G14" s="53">
        <f>SUM(G9:G13)</f>
        <v>604</v>
      </c>
      <c r="H14" s="53"/>
      <c r="I14" s="54">
        <f>ROUNDDOWN(SUM(I9:I13),0)</f>
        <v>4077</v>
      </c>
      <c r="J14" s="53"/>
      <c r="K14" s="53">
        <f>SUM(K9:K13)</f>
        <v>1668</v>
      </c>
      <c r="L14" s="55">
        <f>SUM(L9:L13)</f>
        <v>6349</v>
      </c>
      <c r="M14" s="55">
        <f>SUM(M9:M13)</f>
        <v>2870400</v>
      </c>
      <c r="N14" s="55">
        <f>SUM(N9:N13)</f>
        <v>91300</v>
      </c>
    </row>
    <row r="15" spans="1:15" ht="21.75" customHeight="1">
      <c r="A15" s="25" t="s">
        <v>58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47"/>
    </row>
    <row r="16" spans="1:15" ht="21.75" customHeight="1">
      <c r="A16" s="25" t="s">
        <v>40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4" ht="27.75" customHeight="1">
      <c r="A17" s="39" t="s">
        <v>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  <row r="18" spans="1:14" s="20" customFormat="1" ht="17.25" customHeight="1">
      <c r="A18" s="40" t="s">
        <v>44</v>
      </c>
      <c r="B18"/>
      <c r="C18" s="10"/>
      <c r="D18"/>
      <c r="E18"/>
      <c r="F18"/>
      <c r="G18" s="9"/>
      <c r="H18" s="9"/>
      <c r="I18" s="9"/>
      <c r="J18" s="11"/>
      <c r="K18"/>
      <c r="L18" s="11"/>
      <c r="M18" s="11"/>
      <c r="N18" s="11"/>
    </row>
    <row r="19" spans="1:14" ht="63" customHeight="1"/>
    <row r="20" spans="1:14" ht="33.75" customHeight="1"/>
    <row r="21" spans="1:14" ht="33.75" customHeight="1"/>
    <row r="22" spans="1:14" ht="40.5" customHeight="1"/>
    <row r="23" spans="1:14" ht="36.75" customHeight="1"/>
    <row r="24" spans="1:14" ht="40.5" customHeight="1"/>
    <row r="25" spans="1:14" s="20" customFormat="1">
      <c r="A25"/>
      <c r="B25"/>
      <c r="C25"/>
      <c r="D25"/>
      <c r="E25"/>
      <c r="F25"/>
      <c r="G25"/>
      <c r="H25"/>
      <c r="I25"/>
      <c r="J25" s="9"/>
      <c r="K25"/>
      <c r="L25" s="9"/>
      <c r="M25" s="9"/>
      <c r="N25" s="9"/>
    </row>
    <row r="26" spans="1:14" s="20" customFormat="1">
      <c r="A26"/>
      <c r="B26"/>
      <c r="C26"/>
      <c r="D26"/>
      <c r="E26"/>
      <c r="F26"/>
      <c r="G26"/>
      <c r="H26"/>
      <c r="I26"/>
      <c r="J26" s="9"/>
      <c r="K26"/>
      <c r="L26" s="9"/>
      <c r="M26" s="9"/>
      <c r="N26" s="9"/>
    </row>
  </sheetData>
  <mergeCells count="12">
    <mergeCell ref="M6:M8"/>
    <mergeCell ref="N6:N8"/>
    <mergeCell ref="A1:L1"/>
    <mergeCell ref="A3:F3"/>
    <mergeCell ref="F6:L6"/>
    <mergeCell ref="F7:G7"/>
    <mergeCell ref="H7:I7"/>
    <mergeCell ref="A6:B8"/>
    <mergeCell ref="C6:E6"/>
    <mergeCell ref="J7:K7"/>
    <mergeCell ref="D7:E7"/>
    <mergeCell ref="C7:C8"/>
  </mergeCells>
  <phoneticPr fontId="19" type="noConversion"/>
  <pageMargins left="0.471806" right="0.23555599999999999" top="0.37" bottom="0.33" header="0.31430599999999997" footer="0.31430599999999997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4"/>
  <sheetViews>
    <sheetView zoomScale="85" zoomScaleNormal="85" workbookViewId="0">
      <pane xSplit="5" ySplit="8" topLeftCell="F9" activePane="bottomRight" state="frozen"/>
      <selection pane="topRight"/>
      <selection pane="bottomLeft"/>
      <selection pane="bottomRight" activeCell="F7" sqref="F7:G7"/>
    </sheetView>
  </sheetViews>
  <sheetFormatPr defaultRowHeight="13.5"/>
  <cols>
    <col min="1" max="1" width="22.44140625" customWidth="1"/>
    <col min="2" max="2" width="6.77734375" customWidth="1"/>
    <col min="3" max="3" width="11.33203125" customWidth="1"/>
    <col min="4" max="4" width="6.88671875" customWidth="1"/>
    <col min="5" max="5" width="7.88671875" customWidth="1"/>
    <col min="6" max="6" width="9.6640625" customWidth="1"/>
    <col min="7" max="7" width="10.6640625" customWidth="1"/>
    <col min="8" max="8" width="9.6640625" customWidth="1"/>
    <col min="9" max="9" width="10.88671875" customWidth="1"/>
    <col min="10" max="10" width="9.6640625" customWidth="1"/>
    <col min="11" max="11" width="11.21875" customWidth="1"/>
    <col min="12" max="12" width="15.5546875" customWidth="1"/>
    <col min="13" max="13" width="8.88671875" bestFit="1" customWidth="1"/>
    <col min="14" max="14" width="12" bestFit="1" customWidth="1"/>
    <col min="15" max="15" width="8.88671875" customWidth="1"/>
    <col min="16" max="16" width="5.88671875" customWidth="1"/>
    <col min="17" max="17" width="10" customWidth="1"/>
    <col min="18" max="19" width="8.88671875" bestFit="1" customWidth="1"/>
  </cols>
  <sheetData>
    <row r="1" spans="1:18" ht="48.75" customHeight="1">
      <c r="A1" s="76" t="s">
        <v>64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8" ht="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0"/>
    </row>
    <row r="3" spans="1:18" ht="20.25" customHeight="1">
      <c r="A3" s="77" t="s">
        <v>57</v>
      </c>
      <c r="B3" s="78"/>
      <c r="C3" s="79"/>
      <c r="D3" s="79"/>
      <c r="E3" s="79"/>
      <c r="F3" s="79"/>
      <c r="G3" s="1"/>
      <c r="H3" s="1"/>
      <c r="I3" s="1"/>
      <c r="J3" s="1"/>
      <c r="K3" s="1"/>
      <c r="L3" s="1"/>
      <c r="M3" s="1"/>
      <c r="N3" s="1"/>
      <c r="O3" s="1"/>
      <c r="P3" s="20"/>
    </row>
    <row r="4" spans="1:18" ht="8.25" customHeight="1">
      <c r="A4" s="2"/>
      <c r="B4" s="2"/>
      <c r="C4" s="2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0"/>
    </row>
    <row r="5" spans="1:18" ht="26.25" customHeight="1" thickBot="1">
      <c r="A5" s="69" t="s">
        <v>78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8" ht="31.5" customHeight="1">
      <c r="A6" s="84" t="s">
        <v>11</v>
      </c>
      <c r="B6" s="85"/>
      <c r="C6" s="90" t="s">
        <v>30</v>
      </c>
      <c r="D6" s="90"/>
      <c r="E6" s="90"/>
      <c r="F6" s="80" t="s">
        <v>0</v>
      </c>
      <c r="G6" s="81"/>
      <c r="H6" s="81"/>
      <c r="I6" s="81"/>
      <c r="J6" s="81"/>
      <c r="K6" s="81"/>
      <c r="L6" s="81"/>
      <c r="M6" s="94" t="s">
        <v>72</v>
      </c>
      <c r="N6" s="70" t="s">
        <v>35</v>
      </c>
      <c r="O6" s="97" t="s">
        <v>77</v>
      </c>
      <c r="P6" s="98"/>
      <c r="Q6" s="37"/>
    </row>
    <row r="7" spans="1:18" ht="33.75" customHeight="1">
      <c r="A7" s="86"/>
      <c r="B7" s="87"/>
      <c r="C7" s="83" t="s">
        <v>15</v>
      </c>
      <c r="D7" s="91" t="s">
        <v>21</v>
      </c>
      <c r="E7" s="92"/>
      <c r="F7" s="83" t="s">
        <v>24</v>
      </c>
      <c r="G7" s="83"/>
      <c r="H7" s="83" t="s">
        <v>23</v>
      </c>
      <c r="I7" s="83"/>
      <c r="J7" s="83" t="s">
        <v>8</v>
      </c>
      <c r="K7" s="83"/>
      <c r="L7" s="60" t="s">
        <v>37</v>
      </c>
      <c r="M7" s="95"/>
      <c r="N7" s="71"/>
      <c r="O7" s="99"/>
      <c r="P7" s="100"/>
      <c r="Q7" s="37"/>
    </row>
    <row r="8" spans="1:18" ht="33.75" customHeight="1">
      <c r="A8" s="88"/>
      <c r="B8" s="89"/>
      <c r="C8" s="93"/>
      <c r="D8" s="41" t="s">
        <v>4</v>
      </c>
      <c r="E8" s="41" t="s">
        <v>5</v>
      </c>
      <c r="F8" s="41" t="s">
        <v>25</v>
      </c>
      <c r="G8" s="41" t="s">
        <v>12</v>
      </c>
      <c r="H8" s="41" t="s">
        <v>25</v>
      </c>
      <c r="I8" s="41" t="s">
        <v>13</v>
      </c>
      <c r="J8" s="41" t="s">
        <v>25</v>
      </c>
      <c r="K8" s="41" t="s">
        <v>26</v>
      </c>
      <c r="L8" s="67" t="s">
        <v>19</v>
      </c>
      <c r="M8" s="96"/>
      <c r="N8" s="72"/>
      <c r="O8" s="101"/>
      <c r="P8" s="102"/>
      <c r="Q8" s="37"/>
    </row>
    <row r="9" spans="1:18" ht="40.5" customHeight="1">
      <c r="A9" s="62" t="s">
        <v>47</v>
      </c>
      <c r="B9" s="18" t="s">
        <v>14</v>
      </c>
      <c r="C9" s="64" t="s">
        <v>59</v>
      </c>
      <c r="D9" s="4">
        <v>3</v>
      </c>
      <c r="E9" s="5">
        <v>4</v>
      </c>
      <c r="F9" s="8">
        <v>35</v>
      </c>
      <c r="G9" s="7">
        <f>F9*E9</f>
        <v>140</v>
      </c>
      <c r="H9" s="6">
        <f>160+160*50%</f>
        <v>240</v>
      </c>
      <c r="I9" s="7">
        <f>H9*D9</f>
        <v>720</v>
      </c>
      <c r="J9" s="8">
        <v>78</v>
      </c>
      <c r="K9" s="7">
        <f>J9*E9</f>
        <v>312</v>
      </c>
      <c r="L9" s="42">
        <f>G9+I9+K9</f>
        <v>1172</v>
      </c>
      <c r="M9" s="66">
        <v>207</v>
      </c>
      <c r="N9" s="48">
        <v>5910200</v>
      </c>
      <c r="O9" s="103">
        <v>29750</v>
      </c>
      <c r="P9" s="104"/>
      <c r="Q9" s="37"/>
    </row>
    <row r="10" spans="1:18" ht="40.5" customHeight="1">
      <c r="A10" s="62" t="s">
        <v>48</v>
      </c>
      <c r="B10" s="18" t="s">
        <v>28</v>
      </c>
      <c r="C10" s="64" t="s">
        <v>60</v>
      </c>
      <c r="D10" s="4">
        <v>6</v>
      </c>
      <c r="E10" s="5">
        <v>7</v>
      </c>
      <c r="F10" s="8">
        <v>30</v>
      </c>
      <c r="G10" s="7">
        <f>F10*E10</f>
        <v>210</v>
      </c>
      <c r="H10" s="6">
        <f>137+137*50%</f>
        <v>205.5</v>
      </c>
      <c r="I10" s="7">
        <f>H10*D10</f>
        <v>1233</v>
      </c>
      <c r="J10" s="8">
        <v>59</v>
      </c>
      <c r="K10" s="7">
        <f>J10*E10</f>
        <v>413</v>
      </c>
      <c r="L10" s="42">
        <f t="shared" ref="L10:L11" si="0">G10+I10+K10</f>
        <v>1856</v>
      </c>
      <c r="M10" s="66">
        <v>207</v>
      </c>
      <c r="N10" s="48">
        <v>1956800</v>
      </c>
      <c r="O10" s="105">
        <v>14570</v>
      </c>
      <c r="P10" s="106"/>
      <c r="Q10" s="37"/>
    </row>
    <row r="11" spans="1:18" ht="40.5" customHeight="1">
      <c r="A11" s="62" t="s">
        <v>49</v>
      </c>
      <c r="B11" s="18" t="s">
        <v>28</v>
      </c>
      <c r="C11" s="64" t="s">
        <v>59</v>
      </c>
      <c r="D11" s="4">
        <v>3</v>
      </c>
      <c r="E11" s="5">
        <v>4</v>
      </c>
      <c r="F11" s="8">
        <v>30</v>
      </c>
      <c r="G11" s="7">
        <f>F11*E11</f>
        <v>120</v>
      </c>
      <c r="H11" s="6">
        <f>137+137*50%</f>
        <v>205.5</v>
      </c>
      <c r="I11" s="7">
        <f>H11*D11</f>
        <v>616.5</v>
      </c>
      <c r="J11" s="8">
        <v>59</v>
      </c>
      <c r="K11" s="7">
        <f>J11*E11</f>
        <v>236</v>
      </c>
      <c r="L11" s="42">
        <f t="shared" si="0"/>
        <v>972.5</v>
      </c>
      <c r="M11" s="66">
        <v>207</v>
      </c>
      <c r="N11" s="48">
        <v>1711300</v>
      </c>
      <c r="O11" s="105">
        <v>29750</v>
      </c>
      <c r="P11" s="106"/>
      <c r="Q11" s="37"/>
    </row>
    <row r="12" spans="1:18" ht="40.5" customHeight="1" thickBot="1">
      <c r="A12" s="49" t="s">
        <v>20</v>
      </c>
      <c r="B12" s="50"/>
      <c r="C12" s="50"/>
      <c r="D12" s="51"/>
      <c r="E12" s="51"/>
      <c r="F12" s="52"/>
      <c r="G12" s="53">
        <f>SUM(G9:G11)</f>
        <v>470</v>
      </c>
      <c r="H12" s="53"/>
      <c r="I12" s="54">
        <f>ROUNDDOWN(SUM(I9:I11),0)</f>
        <v>2569</v>
      </c>
      <c r="J12" s="53"/>
      <c r="K12" s="53">
        <f>SUM(K9:K11)</f>
        <v>961</v>
      </c>
      <c r="L12" s="53">
        <f>SUM(L9:L11)</f>
        <v>4000.5</v>
      </c>
      <c r="M12" s="65">
        <f>SUM(M9:M11)</f>
        <v>621</v>
      </c>
      <c r="N12" s="55">
        <f>SUM(N9:N11)</f>
        <v>9578300</v>
      </c>
      <c r="O12" s="107">
        <f>SUM(O9:O11)</f>
        <v>74070</v>
      </c>
      <c r="P12" s="108"/>
      <c r="Q12" s="37"/>
    </row>
    <row r="13" spans="1:18" ht="21.75" customHeight="1">
      <c r="A13" s="25" t="s">
        <v>58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46"/>
      <c r="R13" s="47"/>
    </row>
    <row r="14" spans="1:18" ht="21.75" customHeight="1">
      <c r="A14" s="25" t="s">
        <v>40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8" ht="27.75" customHeight="1">
      <c r="A15" s="39" t="s">
        <v>7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</row>
    <row r="16" spans="1:18" s="20" customFormat="1" ht="17.25" customHeight="1">
      <c r="A16" s="40" t="s">
        <v>6</v>
      </c>
      <c r="B16"/>
      <c r="C16" s="10"/>
      <c r="D16"/>
      <c r="E16"/>
      <c r="F16"/>
      <c r="G16" s="9"/>
      <c r="H16" s="9"/>
      <c r="I16" s="9"/>
      <c r="J16" s="11"/>
      <c r="K16"/>
      <c r="L16" s="11"/>
      <c r="M16" s="11"/>
      <c r="N16" s="11"/>
      <c r="O16" s="11"/>
      <c r="P16" s="12"/>
    </row>
    <row r="17" spans="1:16" ht="63" customHeight="1"/>
    <row r="18" spans="1:16" ht="33.75" customHeight="1"/>
    <row r="19" spans="1:16" ht="33.75" customHeight="1"/>
    <row r="20" spans="1:16" ht="40.5" customHeight="1"/>
    <row r="21" spans="1:16" ht="36.75" customHeight="1"/>
    <row r="22" spans="1:16" ht="40.5" customHeight="1"/>
    <row r="23" spans="1:16" s="20" customFormat="1">
      <c r="A23"/>
      <c r="B23"/>
      <c r="C23"/>
      <c r="D23"/>
      <c r="E23"/>
      <c r="F23"/>
      <c r="G23"/>
      <c r="H23"/>
      <c r="I23"/>
      <c r="J23" s="9"/>
      <c r="K23"/>
      <c r="L23" s="9"/>
      <c r="M23" s="9"/>
      <c r="N23" s="9"/>
      <c r="O23" s="9"/>
      <c r="P23"/>
    </row>
    <row r="24" spans="1:16" s="20" customFormat="1">
      <c r="A24"/>
      <c r="B24"/>
      <c r="C24"/>
      <c r="D24"/>
      <c r="E24"/>
      <c r="F24"/>
      <c r="G24"/>
      <c r="H24"/>
      <c r="I24"/>
      <c r="J24" s="9"/>
      <c r="K24"/>
      <c r="L24" s="9"/>
      <c r="M24" s="9"/>
      <c r="N24" s="9"/>
      <c r="O24" s="9"/>
      <c r="P24"/>
    </row>
  </sheetData>
  <mergeCells count="17">
    <mergeCell ref="O9:P9"/>
    <mergeCell ref="O10:P10"/>
    <mergeCell ref="O11:P11"/>
    <mergeCell ref="O12:P12"/>
    <mergeCell ref="A1:P1"/>
    <mergeCell ref="A3:F3"/>
    <mergeCell ref="F6:L6"/>
    <mergeCell ref="F7:G7"/>
    <mergeCell ref="H7:I7"/>
    <mergeCell ref="A6:B8"/>
    <mergeCell ref="C6:E6"/>
    <mergeCell ref="J7:K7"/>
    <mergeCell ref="D7:E7"/>
    <mergeCell ref="C7:C8"/>
    <mergeCell ref="M6:M8"/>
    <mergeCell ref="N6:N8"/>
    <mergeCell ref="O6:P8"/>
  </mergeCells>
  <phoneticPr fontId="19" type="noConversion"/>
  <pageMargins left="0.471806" right="0.23555599999999999" top="0.37" bottom="0.33" header="0.31430599999999997" footer="0.31430599999999997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8"/>
  <sheetViews>
    <sheetView zoomScale="85" zoomScaleNormal="85" workbookViewId="0">
      <selection activeCell="B4" sqref="B4"/>
    </sheetView>
  </sheetViews>
  <sheetFormatPr defaultRowHeight="13.5"/>
  <cols>
    <col min="1" max="1" width="24" style="13" customWidth="1"/>
    <col min="2" max="2" width="60.5546875" style="13" customWidth="1"/>
    <col min="3" max="3" width="22.5546875" style="13" customWidth="1"/>
    <col min="4" max="4" width="24" style="13" customWidth="1"/>
    <col min="5" max="16384" width="8.88671875" style="13"/>
  </cols>
  <sheetData>
    <row r="1" spans="1:4" ht="41.25" customHeight="1">
      <c r="A1" s="109" t="s">
        <v>46</v>
      </c>
      <c r="B1" s="110"/>
      <c r="C1" s="110"/>
      <c r="D1" s="110"/>
    </row>
    <row r="2" spans="1:4" ht="32.25" customHeight="1">
      <c r="A2" s="26" t="s">
        <v>3</v>
      </c>
      <c r="B2" s="15"/>
      <c r="C2" s="15"/>
      <c r="D2" s="15"/>
    </row>
    <row r="3" spans="1:4" ht="33.75" customHeight="1">
      <c r="A3" s="44" t="s">
        <v>27</v>
      </c>
      <c r="B3" s="44" t="s">
        <v>36</v>
      </c>
      <c r="C3" s="44" t="s">
        <v>32</v>
      </c>
      <c r="D3" s="44" t="s">
        <v>9</v>
      </c>
    </row>
    <row r="4" spans="1:4" ht="54" customHeight="1">
      <c r="A4" s="59" t="s">
        <v>62</v>
      </c>
      <c r="B4" s="35" t="s">
        <v>39</v>
      </c>
      <c r="C4" s="59" t="s">
        <v>34</v>
      </c>
      <c r="D4" s="45" t="s">
        <v>42</v>
      </c>
    </row>
    <row r="5" spans="1:4" ht="60.75" customHeight="1">
      <c r="A5" s="59" t="s">
        <v>63</v>
      </c>
      <c r="B5" s="35" t="s">
        <v>66</v>
      </c>
      <c r="C5" s="59" t="s">
        <v>34</v>
      </c>
      <c r="D5" s="45" t="s">
        <v>42</v>
      </c>
    </row>
    <row r="6" spans="1:4" ht="33.75" customHeight="1">
      <c r="A6" s="44" t="s">
        <v>27</v>
      </c>
      <c r="B6" s="44" t="s">
        <v>36</v>
      </c>
      <c r="C6" s="44" t="s">
        <v>32</v>
      </c>
      <c r="D6" s="44" t="s">
        <v>9</v>
      </c>
    </row>
    <row r="7" spans="1:4" ht="54" customHeight="1">
      <c r="A7" s="59" t="s">
        <v>65</v>
      </c>
      <c r="B7" s="35" t="s">
        <v>67</v>
      </c>
      <c r="C7" s="59" t="s">
        <v>34</v>
      </c>
      <c r="D7" s="45" t="s">
        <v>42</v>
      </c>
    </row>
    <row r="8" spans="1:4" ht="60.75" customHeight="1">
      <c r="A8" s="59" t="s">
        <v>65</v>
      </c>
      <c r="B8" s="35" t="s">
        <v>71</v>
      </c>
      <c r="C8" s="17" t="s">
        <v>34</v>
      </c>
      <c r="D8" s="45" t="s">
        <v>42</v>
      </c>
    </row>
  </sheetData>
  <mergeCells count="1">
    <mergeCell ref="A1:D1"/>
  </mergeCells>
  <phoneticPr fontId="19" type="noConversion"/>
  <pageMargins left="1.023056" right="0.74791700000000005" top="0.98416700000000001" bottom="0.98416700000000001" header="1.023056" footer="1.0629169999999999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"/>
  <sheetViews>
    <sheetView zoomScale="85" zoomScaleNormal="85" workbookViewId="0">
      <selection activeCell="B4" sqref="B4"/>
    </sheetView>
  </sheetViews>
  <sheetFormatPr defaultRowHeight="13.5"/>
  <cols>
    <col min="1" max="1" width="34.33203125" style="13" customWidth="1"/>
    <col min="2" max="2" width="64.109375" style="13" customWidth="1"/>
    <col min="3" max="3" width="28.5546875" style="13" customWidth="1"/>
    <col min="4" max="4" width="24" style="13" customWidth="1"/>
    <col min="5" max="16384" width="8.88671875" style="13"/>
  </cols>
  <sheetData>
    <row r="1" spans="1:14" ht="41.25" customHeight="1">
      <c r="A1" s="109" t="s">
        <v>45</v>
      </c>
      <c r="B1" s="109"/>
      <c r="C1" s="109"/>
      <c r="D1" s="109"/>
    </row>
    <row r="2" spans="1:14" ht="32.25" customHeight="1">
      <c r="A2" s="14" t="s">
        <v>38</v>
      </c>
      <c r="B2" s="15"/>
      <c r="C2" s="15"/>
      <c r="D2" s="15"/>
    </row>
    <row r="3" spans="1:14" ht="42" customHeight="1">
      <c r="A3" s="44" t="s">
        <v>17</v>
      </c>
      <c r="B3" s="44" t="s">
        <v>16</v>
      </c>
      <c r="C3" s="44" t="s">
        <v>32</v>
      </c>
      <c r="D3" s="44" t="s">
        <v>9</v>
      </c>
    </row>
    <row r="4" spans="1:14" ht="66" customHeight="1">
      <c r="A4" s="16" t="s">
        <v>68</v>
      </c>
      <c r="B4" s="36" t="s">
        <v>70</v>
      </c>
      <c r="C4" s="17" t="s">
        <v>34</v>
      </c>
      <c r="D4" s="19" t="s">
        <v>42</v>
      </c>
    </row>
    <row r="5" spans="1:14" ht="45.75" customHeight="1">
      <c r="A5" s="112"/>
      <c r="B5" s="112"/>
      <c r="C5" s="112"/>
      <c r="D5" s="112"/>
    </row>
    <row r="6" spans="1:14" ht="63.75" customHeight="1">
      <c r="A6" s="22"/>
      <c r="B6" s="23"/>
      <c r="C6" s="23"/>
      <c r="D6" s="23"/>
    </row>
    <row r="7" spans="1:14" ht="22.5" customHeight="1">
      <c r="A7" s="111"/>
      <c r="B7" s="111"/>
      <c r="C7" s="111"/>
      <c r="D7" s="111"/>
      <c r="E7" s="21"/>
      <c r="F7" s="21"/>
      <c r="G7" s="21"/>
      <c r="H7" s="21"/>
      <c r="I7" s="21"/>
      <c r="J7" s="21"/>
      <c r="K7" s="21"/>
      <c r="L7" s="21"/>
      <c r="M7" s="21"/>
      <c r="N7" s="21"/>
    </row>
  </sheetData>
  <mergeCells count="3">
    <mergeCell ref="A1:D1"/>
    <mergeCell ref="A7:D7"/>
    <mergeCell ref="A5:D5"/>
  </mergeCells>
  <phoneticPr fontId="19" type="noConversion"/>
  <pageMargins left="0.66" right="0.26" top="0.98416700000000001" bottom="0.98416700000000001" header="1.023056" footer="1.0629169999999999"/>
  <pageSetup paperSize="9" scale="76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4"/>
  <sheetViews>
    <sheetView workbookViewId="0">
      <selection activeCell="B6" sqref="B6"/>
    </sheetView>
  </sheetViews>
  <sheetFormatPr defaultRowHeight="13.5"/>
  <cols>
    <col min="1" max="1" width="46.33203125" style="27" customWidth="1"/>
    <col min="2" max="2" width="24.44140625" style="27" customWidth="1"/>
    <col min="3" max="3" width="22.33203125" style="27" customWidth="1"/>
    <col min="4" max="4" width="2.109375" style="27" bestFit="1" customWidth="1"/>
    <col min="5" max="16384" width="8.88671875" style="27"/>
  </cols>
  <sheetData>
    <row r="1" spans="1:13" ht="45.75" customHeight="1">
      <c r="A1" s="76" t="s">
        <v>31</v>
      </c>
      <c r="B1" s="76"/>
      <c r="C1" s="76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22.5">
      <c r="A2" s="28" t="s">
        <v>29</v>
      </c>
      <c r="B2" s="29"/>
      <c r="C2" s="29"/>
    </row>
    <row r="3" spans="1:13" ht="31.5" customHeight="1">
      <c r="A3" s="43" t="s">
        <v>18</v>
      </c>
      <c r="B3" s="43" t="s">
        <v>33</v>
      </c>
      <c r="C3" s="43" t="s">
        <v>10</v>
      </c>
    </row>
    <row r="4" spans="1:13" ht="40.5" customHeight="1">
      <c r="A4" s="30" t="s">
        <v>69</v>
      </c>
      <c r="B4" s="31">
        <v>29280</v>
      </c>
      <c r="C4" s="114" t="s">
        <v>43</v>
      </c>
    </row>
    <row r="5" spans="1:13" ht="40.5" customHeight="1">
      <c r="A5" s="30" t="s">
        <v>73</v>
      </c>
      <c r="B5" s="31">
        <v>29280</v>
      </c>
      <c r="C5" s="114"/>
    </row>
    <row r="6" spans="1:13" ht="40.5" customHeight="1">
      <c r="A6" s="30" t="s">
        <v>74</v>
      </c>
      <c r="B6" s="31">
        <v>11950</v>
      </c>
      <c r="C6" s="114"/>
    </row>
    <row r="7" spans="1:13" ht="40.5" customHeight="1">
      <c r="A7" s="30" t="s">
        <v>75</v>
      </c>
      <c r="B7" s="31">
        <v>10600</v>
      </c>
      <c r="C7" s="114"/>
    </row>
    <row r="8" spans="1:13" ht="35.25" customHeight="1">
      <c r="A8" s="30" t="s">
        <v>76</v>
      </c>
      <c r="B8" s="31">
        <v>10600</v>
      </c>
      <c r="C8" s="114"/>
    </row>
    <row r="9" spans="1:13" ht="27.75" customHeight="1">
      <c r="A9" s="30" t="s">
        <v>22</v>
      </c>
      <c r="B9" s="32">
        <f>SUM(B4:B8)</f>
        <v>91710</v>
      </c>
      <c r="C9" s="34"/>
    </row>
    <row r="11" spans="1:13">
      <c r="A11" s="33" t="s">
        <v>2</v>
      </c>
    </row>
    <row r="12" spans="1:13">
      <c r="A12" s="33" t="s">
        <v>41</v>
      </c>
    </row>
    <row r="14" spans="1:13" ht="20.25">
      <c r="A14" s="113"/>
      <c r="B14" s="113"/>
      <c r="C14" s="113"/>
    </row>
  </sheetData>
  <mergeCells count="3">
    <mergeCell ref="A1:C1"/>
    <mergeCell ref="A14:C14"/>
    <mergeCell ref="C4:C8"/>
  </mergeCells>
  <phoneticPr fontId="19" type="noConversion"/>
  <pageMargins left="0.86" right="0.70805600000000002" top="0.74791700000000005" bottom="0.74791700000000005" header="0.31430599999999997" footer="0.3143059999999999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국외여비(일본)</vt:lpstr>
      <vt:lpstr>국외여비(스위스)</vt:lpstr>
      <vt:lpstr>업무협의회 경비</vt:lpstr>
      <vt:lpstr>정액경비</vt:lpstr>
      <vt:lpstr>여행자보험</vt:lpstr>
      <vt:lpstr>여행자보험!Consolidate_Area</vt:lpstr>
      <vt:lpstr>여행자보험!Print_Area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</dc:creator>
  <cp:lastModifiedBy>dw2013</cp:lastModifiedBy>
  <cp:revision>83</cp:revision>
  <cp:lastPrinted>2015-11-03T04:37:29Z</cp:lastPrinted>
  <dcterms:created xsi:type="dcterms:W3CDTF">2013-08-09T07:10:32Z</dcterms:created>
  <dcterms:modified xsi:type="dcterms:W3CDTF">2015-11-03T05:01:57Z</dcterms:modified>
</cp:coreProperties>
</file>