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75" windowHeight="12045"/>
  </bookViews>
  <sheets>
    <sheet name="예산배정" sheetId="1" r:id="rId1"/>
  </sheets>
  <definedNames>
    <definedName name="_xlnm.Print_Area" localSheetId="0">예산배정!$B$1:$O$30</definedName>
  </definedNames>
  <calcPr calcId="124519"/>
</workbook>
</file>

<file path=xl/calcChain.xml><?xml version="1.0" encoding="utf-8"?>
<calcChain xmlns="http://schemas.openxmlformats.org/spreadsheetml/2006/main">
  <c r="K29" i="1"/>
  <c r="J29"/>
  <c r="E29"/>
  <c r="D29"/>
  <c r="C29"/>
  <c r="N28"/>
  <c r="M28"/>
  <c r="H28"/>
  <c r="I28" s="1"/>
  <c r="G28"/>
  <c r="N27"/>
  <c r="M27"/>
  <c r="H27"/>
  <c r="G27"/>
  <c r="N26"/>
  <c r="M26"/>
  <c r="G26"/>
  <c r="N25"/>
  <c r="M25"/>
  <c r="G25"/>
  <c r="N24"/>
  <c r="M24"/>
  <c r="H24"/>
  <c r="I24" s="1"/>
  <c r="G24"/>
  <c r="N23"/>
  <c r="M23"/>
  <c r="G23"/>
  <c r="N22"/>
  <c r="M22"/>
  <c r="H22"/>
  <c r="G22"/>
  <c r="N21"/>
  <c r="M21"/>
  <c r="H21"/>
  <c r="I21" s="1"/>
  <c r="G21"/>
  <c r="N20"/>
  <c r="M20"/>
  <c r="H20"/>
  <c r="G20"/>
  <c r="N19"/>
  <c r="M19"/>
  <c r="H19"/>
  <c r="I19" s="1"/>
  <c r="G19"/>
  <c r="N18"/>
  <c r="M18"/>
  <c r="G18"/>
  <c r="N17"/>
  <c r="M17"/>
  <c r="H17"/>
  <c r="G17"/>
  <c r="N16"/>
  <c r="M16"/>
  <c r="H16"/>
  <c r="I16" s="1"/>
  <c r="G16"/>
  <c r="N15"/>
  <c r="M15"/>
  <c r="H15"/>
  <c r="G15"/>
  <c r="N14"/>
  <c r="M14"/>
  <c r="H14"/>
  <c r="I14" s="1"/>
  <c r="G14"/>
  <c r="N13"/>
  <c r="M13"/>
  <c r="H13"/>
  <c r="G13"/>
  <c r="N12"/>
  <c r="M12"/>
  <c r="G12"/>
  <c r="N11"/>
  <c r="M11"/>
  <c r="G11"/>
  <c r="N10"/>
  <c r="M10"/>
  <c r="G10"/>
  <c r="N9"/>
  <c r="M9"/>
  <c r="G9"/>
  <c r="N8"/>
  <c r="M8"/>
  <c r="H8"/>
  <c r="I23" s="1"/>
  <c r="G8"/>
  <c r="N7"/>
  <c r="N29" s="1"/>
  <c r="M7"/>
  <c r="M29" s="1"/>
  <c r="H7"/>
  <c r="I26" s="1"/>
  <c r="G7"/>
  <c r="I13" l="1"/>
  <c r="I7"/>
  <c r="I15"/>
  <c r="I18"/>
  <c r="I22"/>
  <c r="I27"/>
  <c r="L27" s="1"/>
  <c r="O27" s="1"/>
  <c r="I20"/>
  <c r="I8"/>
  <c r="I10"/>
  <c r="I12"/>
  <c r="I25"/>
  <c r="I17"/>
  <c r="I9"/>
  <c r="I11"/>
  <c r="L11" l="1"/>
  <c r="O11" s="1"/>
  <c r="L12"/>
  <c r="O12" s="1"/>
  <c r="L7"/>
  <c r="L24"/>
  <c r="O24" s="1"/>
  <c r="L14"/>
  <c r="O14" s="1"/>
  <c r="L20"/>
  <c r="O20" s="1"/>
  <c r="L15"/>
  <c r="O15" s="1"/>
  <c r="L26"/>
  <c r="O26" s="1"/>
  <c r="L16"/>
  <c r="O16" s="1"/>
  <c r="L17"/>
  <c r="O17" s="1"/>
  <c r="L8"/>
  <c r="O8" s="1"/>
  <c r="L18"/>
  <c r="O18" s="1"/>
  <c r="L28"/>
  <c r="O28" s="1"/>
  <c r="L19"/>
  <c r="O19" s="1"/>
  <c r="L9"/>
  <c r="O9" s="1"/>
  <c r="L10"/>
  <c r="O10" s="1"/>
  <c r="L22"/>
  <c r="O22" s="1"/>
  <c r="L13"/>
  <c r="O13" s="1"/>
  <c r="L21"/>
  <c r="O21" s="1"/>
  <c r="L23"/>
  <c r="O23" s="1"/>
  <c r="L25"/>
  <c r="O25" s="1"/>
  <c r="L29" l="1"/>
  <c r="O7"/>
  <c r="O29" s="1"/>
</calcChain>
</file>

<file path=xl/sharedStrings.xml><?xml version="1.0" encoding="utf-8"?>
<sst xmlns="http://schemas.openxmlformats.org/spreadsheetml/2006/main" count="44" uniqueCount="44">
  <si>
    <t>관서별 예산배정 내역</t>
    <phoneticPr fontId="3" type="noConversion"/>
  </si>
  <si>
    <t>보특 5331-382-210-01</t>
    <phoneticPr fontId="3" type="noConversion"/>
  </si>
  <si>
    <t>(단위 : 천원)</t>
    <phoneticPr fontId="3" type="noConversion"/>
  </si>
  <si>
    <t>관서명</t>
    <phoneticPr fontId="3" type="noConversion"/>
  </si>
  <si>
    <t>2015년</t>
    <phoneticPr fontId="3" type="noConversion"/>
  </si>
  <si>
    <t>2015.9월말</t>
    <phoneticPr fontId="3" type="noConversion"/>
  </si>
  <si>
    <t>이행목표 달성</t>
    <phoneticPr fontId="3" type="noConversion"/>
  </si>
  <si>
    <t>환산
점수</t>
    <phoneticPr fontId="3" type="noConversion"/>
  </si>
  <si>
    <t>소속국수</t>
    <phoneticPr fontId="3" type="noConversion"/>
  </si>
  <si>
    <t>배정액</t>
    <phoneticPr fontId="3" type="noConversion"/>
  </si>
  <si>
    <t>배정액 계</t>
    <phoneticPr fontId="3" type="noConversion"/>
  </si>
  <si>
    <t>연간목표</t>
    <phoneticPr fontId="3" type="noConversion"/>
  </si>
  <si>
    <t>실적</t>
    <phoneticPr fontId="3" type="noConversion"/>
  </si>
  <si>
    <t>달성률</t>
    <phoneticPr fontId="3" type="noConversion"/>
  </si>
  <si>
    <t>이행목표</t>
    <phoneticPr fontId="3" type="noConversion"/>
  </si>
  <si>
    <t>달성여부</t>
    <phoneticPr fontId="3" type="noConversion"/>
  </si>
  <si>
    <t>5급</t>
    <phoneticPr fontId="3" type="noConversion"/>
  </si>
  <si>
    <t>6급</t>
    <phoneticPr fontId="3" type="noConversion"/>
  </si>
  <si>
    <t>4급국</t>
    <phoneticPr fontId="3" type="noConversion"/>
  </si>
  <si>
    <t>5급국</t>
    <phoneticPr fontId="3" type="noConversion"/>
  </si>
  <si>
    <t>6급국</t>
    <phoneticPr fontId="3" type="noConversion"/>
  </si>
  <si>
    <t>서울중앙</t>
    <phoneticPr fontId="3" type="noConversion"/>
  </si>
  <si>
    <t>광화문</t>
    <phoneticPr fontId="3" type="noConversion"/>
  </si>
  <si>
    <t>서대문</t>
  </si>
  <si>
    <t>서울은평</t>
  </si>
  <si>
    <t>동대문</t>
  </si>
  <si>
    <t>서울광진</t>
  </si>
  <si>
    <t>서울마포</t>
  </si>
  <si>
    <t>서울관악</t>
  </si>
  <si>
    <t>여의도</t>
  </si>
  <si>
    <t>서울강남</t>
  </si>
  <si>
    <t>서울금천</t>
  </si>
  <si>
    <t>서울성북</t>
  </si>
  <si>
    <t>서울강동</t>
  </si>
  <si>
    <t>서울송파</t>
  </si>
  <si>
    <t>서울강서</t>
  </si>
  <si>
    <t>서울양천</t>
  </si>
  <si>
    <t>서울동작</t>
  </si>
  <si>
    <t>서울서초</t>
  </si>
  <si>
    <t>서울용산</t>
  </si>
  <si>
    <t>서울노원</t>
  </si>
  <si>
    <t>서울중랑</t>
  </si>
  <si>
    <t>서울도봉</t>
    <phoneticPr fontId="3" type="noConversion"/>
  </si>
  <si>
    <t>합 계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</si>
</sst>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;[Red]\-#,##0\ "/>
    <numFmt numFmtId="177" formatCode="#,##0_ "/>
    <numFmt numFmtId="178" formatCode="#,##0.0_ "/>
    <numFmt numFmtId="179" formatCode="_-* #,##0.0_-;&quot;₩&quot;&quot;₩&quot;&quot;₩&quot;&quot;₩&quot;&quot;₩&quot;&quot;₩&quot;&quot;₩&quot;&quot;₩&quot;\!\!\!\!\!\!\!\!\-* #,##0.0_-;_-* &quot;-&quot;_-;_-@_-"/>
    <numFmt numFmtId="180" formatCode="_-* #,##0_-;&quot;₩&quot;&quot;₩&quot;&quot;₩&quot;&quot;₩&quot;&quot;₩&quot;&quot;₩&quot;&quot;₩&quot;&quot;₩&quot;\!\!\!\!\!\!\!\!\-* #,##0_-;_-* &quot;-&quot;_-;_-@_-"/>
    <numFmt numFmtId="181" formatCode="#,##0.00_ 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2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8" tint="-0.499984740745262"/>
      </top>
      <bottom style="medium">
        <color theme="8" tint="-0.499984740745262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distributed" vertical="center" indent="1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 shrinkToFit="1"/>
    </xf>
    <xf numFmtId="176" fontId="8" fillId="3" borderId="2" xfId="0" applyNumberFormat="1" applyFont="1" applyFill="1" applyBorder="1" applyAlignment="1">
      <alignment horizontal="center" vertical="center" shrinkToFit="1"/>
    </xf>
    <xf numFmtId="176" fontId="8" fillId="3" borderId="3" xfId="0" applyNumberFormat="1" applyFont="1" applyFill="1" applyBorder="1" applyAlignment="1">
      <alignment horizontal="center" vertical="center" shrinkToFit="1"/>
    </xf>
    <xf numFmtId="176" fontId="8" fillId="3" borderId="5" xfId="0" applyNumberFormat="1" applyFont="1" applyFill="1" applyBorder="1" applyAlignment="1">
      <alignment horizontal="center" vertical="center" shrinkToFit="1"/>
    </xf>
    <xf numFmtId="176" fontId="8" fillId="3" borderId="4" xfId="0" applyNumberFormat="1" applyFont="1" applyFill="1" applyBorder="1" applyAlignment="1">
      <alignment horizontal="center" vertical="center" shrinkToFit="1"/>
    </xf>
    <xf numFmtId="41" fontId="8" fillId="3" borderId="2" xfId="1" applyFont="1" applyFill="1" applyBorder="1" applyAlignment="1">
      <alignment horizontal="center" vertical="center" shrinkToFit="1"/>
    </xf>
    <xf numFmtId="176" fontId="8" fillId="3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distributed" vertical="center"/>
    </xf>
    <xf numFmtId="177" fontId="10" fillId="0" borderId="2" xfId="1" applyNumberFormat="1" applyFont="1" applyFill="1" applyBorder="1" applyAlignment="1">
      <alignment horizontal="right" vertical="center"/>
    </xf>
    <xf numFmtId="178" fontId="10" fillId="0" borderId="2" xfId="1" applyNumberFormat="1" applyFont="1" applyFill="1" applyBorder="1" applyAlignment="1">
      <alignment horizontal="right" vertical="center"/>
    </xf>
    <xf numFmtId="178" fontId="10" fillId="0" borderId="2" xfId="1" applyNumberFormat="1" applyFont="1" applyFill="1" applyBorder="1" applyAlignment="1">
      <alignment horizontal="center" vertical="center"/>
    </xf>
    <xf numFmtId="179" fontId="11" fillId="0" borderId="2" xfId="1" applyNumberFormat="1" applyFont="1" applyFill="1" applyBorder="1" applyAlignment="1">
      <alignment horizontal="right" vertical="center" shrinkToFit="1"/>
    </xf>
    <xf numFmtId="176" fontId="12" fillId="0" borderId="2" xfId="0" applyNumberFormat="1" applyFont="1" applyFill="1" applyBorder="1" applyAlignment="1">
      <alignment horizontal="right" vertical="center"/>
    </xf>
    <xf numFmtId="180" fontId="11" fillId="0" borderId="2" xfId="1" applyNumberFormat="1" applyFont="1" applyFill="1" applyBorder="1" applyAlignment="1">
      <alignment horizontal="right" vertical="center" shrinkToFit="1"/>
    </xf>
    <xf numFmtId="41" fontId="9" fillId="0" borderId="2" xfId="1" applyFont="1" applyFill="1" applyBorder="1" applyAlignment="1">
      <alignment horizontal="right" vertical="center"/>
    </xf>
    <xf numFmtId="176" fontId="13" fillId="4" borderId="2" xfId="1" applyNumberFormat="1" applyFont="1" applyFill="1" applyBorder="1" applyAlignment="1">
      <alignment horizontal="right" vertical="center"/>
    </xf>
    <xf numFmtId="0" fontId="8" fillId="5" borderId="2" xfId="0" applyFont="1" applyFill="1" applyBorder="1" applyAlignment="1">
      <alignment horizontal="distributed" vertical="center" shrinkToFit="1"/>
    </xf>
    <xf numFmtId="177" fontId="8" fillId="5" borderId="2" xfId="1" applyNumberFormat="1" applyFont="1" applyFill="1" applyBorder="1" applyAlignment="1">
      <alignment horizontal="right" vertical="center" shrinkToFit="1"/>
    </xf>
    <xf numFmtId="181" fontId="8" fillId="5" borderId="2" xfId="1" applyNumberFormat="1" applyFont="1" applyFill="1" applyBorder="1" applyAlignment="1">
      <alignment horizontal="right" vertical="center" shrinkToFit="1"/>
    </xf>
    <xf numFmtId="178" fontId="8" fillId="5" borderId="2" xfId="1" applyNumberFormat="1" applyFont="1" applyFill="1" applyBorder="1" applyAlignment="1">
      <alignment horizontal="right" vertical="center" shrinkToFit="1"/>
    </xf>
    <xf numFmtId="176" fontId="8" fillId="5" borderId="2" xfId="1" applyNumberFormat="1" applyFont="1" applyFill="1" applyBorder="1" applyAlignment="1">
      <alignment horizontal="right" vertical="center" shrinkToFit="1"/>
    </xf>
    <xf numFmtId="176" fontId="14" fillId="5" borderId="2" xfId="1" applyNumberFormat="1" applyFont="1" applyFill="1" applyBorder="1" applyAlignment="1">
      <alignment horizontal="right" vertical="center" shrinkToFit="1"/>
    </xf>
    <xf numFmtId="0" fontId="6" fillId="0" borderId="6" xfId="0" applyFont="1" applyBorder="1" applyAlignment="1">
      <alignment horizontal="center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2"/>
  <sheetViews>
    <sheetView showGridLines="0" tabSelected="1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9" sqref="D19"/>
    </sheetView>
  </sheetViews>
  <sheetFormatPr defaultColWidth="0" defaultRowHeight="13.5"/>
  <cols>
    <col min="1" max="1" width="1.77734375" customWidth="1"/>
    <col min="2" max="2" width="11.77734375" customWidth="1"/>
    <col min="3" max="3" width="10.44140625" customWidth="1"/>
    <col min="4" max="4" width="9.88671875" customWidth="1"/>
    <col min="5" max="5" width="6.88671875" bestFit="1" customWidth="1"/>
    <col min="6" max="6" width="6.88671875" customWidth="1"/>
    <col min="7" max="7" width="6.88671875" bestFit="1" customWidth="1"/>
    <col min="8" max="8" width="5.6640625" hidden="1" customWidth="1"/>
    <col min="9" max="9" width="6.5546875" hidden="1" customWidth="1"/>
    <col min="10" max="10" width="5.33203125" customWidth="1"/>
    <col min="11" max="11" width="6" customWidth="1"/>
    <col min="12" max="12" width="8.6640625" bestFit="1" customWidth="1"/>
    <col min="13" max="13" width="7.6640625" bestFit="1" customWidth="1"/>
    <col min="14" max="14" width="8.6640625" bestFit="1" customWidth="1"/>
    <col min="15" max="15" width="8.77734375" customWidth="1"/>
    <col min="16" max="16" width="1.44140625" customWidth="1"/>
    <col min="17" max="19" width="0" hidden="1" customWidth="1"/>
    <col min="20" max="16384" width="8.88671875" hidden="1"/>
  </cols>
  <sheetData>
    <row r="1" spans="2:15" s="2" customFormat="1" ht="40.5" customHeight="1" thickBot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s="2" customFormat="1" ht="2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s="2" customFormat="1" ht="16.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2:15" ht="20.25">
      <c r="B4" s="5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 t="s">
        <v>2</v>
      </c>
    </row>
    <row r="5" spans="2:15" ht="17.25" customHeight="1">
      <c r="B5" s="7" t="s">
        <v>3</v>
      </c>
      <c r="C5" s="8" t="s">
        <v>4</v>
      </c>
      <c r="D5" s="9" t="s">
        <v>5</v>
      </c>
      <c r="E5" s="9"/>
      <c r="F5" s="10" t="s">
        <v>6</v>
      </c>
      <c r="G5" s="11"/>
      <c r="H5" s="12"/>
      <c r="I5" s="13" t="s">
        <v>7</v>
      </c>
      <c r="J5" s="14" t="s">
        <v>8</v>
      </c>
      <c r="K5" s="14"/>
      <c r="L5" s="15" t="s">
        <v>9</v>
      </c>
      <c r="M5" s="16"/>
      <c r="N5" s="17"/>
      <c r="O5" s="18" t="s">
        <v>10</v>
      </c>
    </row>
    <row r="6" spans="2:15" ht="17.25">
      <c r="B6" s="7"/>
      <c r="C6" s="8" t="s">
        <v>11</v>
      </c>
      <c r="D6" s="8" t="s">
        <v>12</v>
      </c>
      <c r="E6" s="8" t="s">
        <v>13</v>
      </c>
      <c r="F6" s="8" t="s">
        <v>14</v>
      </c>
      <c r="G6" s="8" t="s">
        <v>15</v>
      </c>
      <c r="H6" s="8"/>
      <c r="I6" s="9"/>
      <c r="J6" s="19" t="s">
        <v>16</v>
      </c>
      <c r="K6" s="19" t="s">
        <v>17</v>
      </c>
      <c r="L6" s="19" t="s">
        <v>18</v>
      </c>
      <c r="M6" s="19" t="s">
        <v>19</v>
      </c>
      <c r="N6" s="19" t="s">
        <v>20</v>
      </c>
      <c r="O6" s="18"/>
    </row>
    <row r="7" spans="2:15" ht="24.75" customHeight="1">
      <c r="B7" s="20" t="s">
        <v>21</v>
      </c>
      <c r="C7" s="21">
        <v>1219000</v>
      </c>
      <c r="D7" s="21">
        <v>1001313</v>
      </c>
      <c r="E7" s="22">
        <v>82.142165709598032</v>
      </c>
      <c r="F7" s="22">
        <v>75.061525840853164</v>
      </c>
      <c r="G7" s="23" t="str">
        <f>IF(E7&gt;=F7,"달성","")</f>
        <v>달성</v>
      </c>
      <c r="H7" s="22">
        <f>E7/F7*100-100</f>
        <v>9.4331147540983551</v>
      </c>
      <c r="I7" s="24">
        <f>(C7/MAX($C$7:$C$28)*40)+(E7/MAX($E$7:$E$28)*40)+(H7/MAX($H$7:$H$28)*20)</f>
        <v>74.491383522129794</v>
      </c>
      <c r="J7" s="25">
        <v>3</v>
      </c>
      <c r="K7" s="25">
        <v>6</v>
      </c>
      <c r="L7" s="26">
        <f>ROUND($I7/SUM($I$7:$I$28)*187000,-2)</f>
        <v>10200</v>
      </c>
      <c r="M7" s="27">
        <f>IF(J7*1500=0,"",J7*1500)</f>
        <v>4500</v>
      </c>
      <c r="N7" s="27">
        <f>IF(K7*1000=0,"",K7*1000)</f>
        <v>6000</v>
      </c>
      <c r="O7" s="28">
        <f>SUM(L7:N7)</f>
        <v>20700</v>
      </c>
    </row>
    <row r="8" spans="2:15" ht="24.75" customHeight="1">
      <c r="B8" s="20" t="s">
        <v>22</v>
      </c>
      <c r="C8" s="21">
        <v>1087000</v>
      </c>
      <c r="D8" s="21">
        <v>789230</v>
      </c>
      <c r="E8" s="22">
        <v>72.606255749770014</v>
      </c>
      <c r="F8" s="22">
        <v>72.585096596136154</v>
      </c>
      <c r="G8" s="23" t="str">
        <f t="shared" ref="G8:G28" si="0">IF(E8&gt;=F8,"달성","")</f>
        <v>달성</v>
      </c>
      <c r="H8" s="22">
        <f t="shared" ref="H8:H24" si="1">E8/F8*100-100</f>
        <v>2.9150823827635008E-2</v>
      </c>
      <c r="I8" s="24">
        <f t="shared" ref="I8:I28" si="2">(C8/MAX($C$7:$C$28)*40)+(E8/MAX($E$7:$E$28)*40)+(H8/MAX($H$7:$H$28)*20)</f>
        <v>58.480800544969732</v>
      </c>
      <c r="J8" s="25">
        <v>2</v>
      </c>
      <c r="K8" s="25">
        <v>10</v>
      </c>
      <c r="L8" s="26">
        <f t="shared" ref="L8:L28" si="3">ROUND($I8/SUM($I$7:$I$28)*187000,-2)</f>
        <v>8000</v>
      </c>
      <c r="M8" s="27">
        <f t="shared" ref="M8:M28" si="4">IF(J8*1500=0,"",J8*1500)</f>
        <v>3000</v>
      </c>
      <c r="N8" s="27">
        <f t="shared" ref="N8:N28" si="5">IF(K8*1000=0,"",K8*1000)</f>
        <v>10000</v>
      </c>
      <c r="O8" s="28">
        <f t="shared" ref="O8:O28" si="6">SUM(L8:N8)</f>
        <v>21000</v>
      </c>
    </row>
    <row r="9" spans="2:15" ht="24.75" customHeight="1">
      <c r="B9" s="20" t="s">
        <v>23</v>
      </c>
      <c r="C9" s="21">
        <v>784000</v>
      </c>
      <c r="D9" s="21">
        <v>568339</v>
      </c>
      <c r="E9" s="22">
        <v>72.4922193877551</v>
      </c>
      <c r="F9" s="22">
        <v>74.617346938775512</v>
      </c>
      <c r="G9" s="23" t="str">
        <f t="shared" si="0"/>
        <v/>
      </c>
      <c r="H9" s="22"/>
      <c r="I9" s="24">
        <f t="shared" si="2"/>
        <v>50.955019163903359</v>
      </c>
      <c r="J9" s="25">
        <v>1</v>
      </c>
      <c r="K9" s="25">
        <v>7</v>
      </c>
      <c r="L9" s="26">
        <f t="shared" si="3"/>
        <v>6900</v>
      </c>
      <c r="M9" s="27">
        <f t="shared" si="4"/>
        <v>1500</v>
      </c>
      <c r="N9" s="27">
        <f t="shared" si="5"/>
        <v>7000</v>
      </c>
      <c r="O9" s="28">
        <f t="shared" si="6"/>
        <v>15400</v>
      </c>
    </row>
    <row r="10" spans="2:15" ht="24.75" customHeight="1">
      <c r="B10" s="20" t="s">
        <v>24</v>
      </c>
      <c r="C10" s="21">
        <v>788000</v>
      </c>
      <c r="D10" s="21">
        <v>478173</v>
      </c>
      <c r="E10" s="22">
        <v>60.681852791878178</v>
      </c>
      <c r="F10" s="22">
        <v>69.923857868020306</v>
      </c>
      <c r="G10" s="23" t="str">
        <f t="shared" si="0"/>
        <v/>
      </c>
      <c r="H10" s="22"/>
      <c r="I10" s="24">
        <f t="shared" si="2"/>
        <v>45.892037138140054</v>
      </c>
      <c r="J10" s="25"/>
      <c r="K10" s="25">
        <v>6</v>
      </c>
      <c r="L10" s="26">
        <f t="shared" si="3"/>
        <v>6300</v>
      </c>
      <c r="M10" s="27" t="str">
        <f t="shared" si="4"/>
        <v/>
      </c>
      <c r="N10" s="27">
        <f t="shared" si="5"/>
        <v>6000</v>
      </c>
      <c r="O10" s="28">
        <f t="shared" si="6"/>
        <v>12300</v>
      </c>
    </row>
    <row r="11" spans="2:15" ht="24.75" customHeight="1">
      <c r="B11" s="20" t="s">
        <v>25</v>
      </c>
      <c r="C11" s="21">
        <v>889000</v>
      </c>
      <c r="D11" s="21">
        <v>610102</v>
      </c>
      <c r="E11" s="22">
        <v>68.627896512935877</v>
      </c>
      <c r="F11" s="22">
        <v>69.96625421822273</v>
      </c>
      <c r="G11" s="23" t="str">
        <f t="shared" si="0"/>
        <v/>
      </c>
      <c r="H11" s="22"/>
      <c r="I11" s="24">
        <f t="shared" si="2"/>
        <v>51.847685368439521</v>
      </c>
      <c r="J11" s="25">
        <v>1</v>
      </c>
      <c r="K11" s="25">
        <v>8</v>
      </c>
      <c r="L11" s="26">
        <f t="shared" si="3"/>
        <v>7100</v>
      </c>
      <c r="M11" s="27">
        <f t="shared" si="4"/>
        <v>1500</v>
      </c>
      <c r="N11" s="27">
        <f t="shared" si="5"/>
        <v>8000</v>
      </c>
      <c r="O11" s="28">
        <f t="shared" si="6"/>
        <v>16600</v>
      </c>
    </row>
    <row r="12" spans="2:15" ht="24.75" customHeight="1">
      <c r="B12" s="20" t="s">
        <v>26</v>
      </c>
      <c r="C12" s="21">
        <v>1449000</v>
      </c>
      <c r="D12" s="21">
        <v>1049590</v>
      </c>
      <c r="E12" s="22">
        <v>72.435472739820568</v>
      </c>
      <c r="F12" s="22">
        <v>72.463768115942031</v>
      </c>
      <c r="G12" s="23" t="str">
        <f t="shared" si="0"/>
        <v/>
      </c>
      <c r="H12" s="22"/>
      <c r="I12" s="24">
        <f t="shared" si="2"/>
        <v>67.279328743840779</v>
      </c>
      <c r="J12" s="25">
        <v>1</v>
      </c>
      <c r="K12" s="25">
        <v>11</v>
      </c>
      <c r="L12" s="26">
        <f t="shared" si="3"/>
        <v>9200</v>
      </c>
      <c r="M12" s="27">
        <f t="shared" si="4"/>
        <v>1500</v>
      </c>
      <c r="N12" s="27">
        <f t="shared" si="5"/>
        <v>11000</v>
      </c>
      <c r="O12" s="28">
        <f t="shared" si="6"/>
        <v>21700</v>
      </c>
    </row>
    <row r="13" spans="2:15" ht="24.75" customHeight="1">
      <c r="B13" s="20" t="s">
        <v>27</v>
      </c>
      <c r="C13" s="21">
        <v>783000</v>
      </c>
      <c r="D13" s="21">
        <v>633532</v>
      </c>
      <c r="E13" s="22">
        <v>80.910855683269475</v>
      </c>
      <c r="F13" s="22">
        <v>79.94891443167306</v>
      </c>
      <c r="G13" s="23" t="str">
        <f t="shared" si="0"/>
        <v>달성</v>
      </c>
      <c r="H13" s="22">
        <f t="shared" si="1"/>
        <v>1.2031948881788992</v>
      </c>
      <c r="I13" s="24">
        <f t="shared" si="2"/>
        <v>55.709590417506789</v>
      </c>
      <c r="J13" s="25">
        <v>1</v>
      </c>
      <c r="K13" s="25">
        <v>7</v>
      </c>
      <c r="L13" s="26">
        <f t="shared" si="3"/>
        <v>7600</v>
      </c>
      <c r="M13" s="27">
        <f t="shared" si="4"/>
        <v>1500</v>
      </c>
      <c r="N13" s="27">
        <f t="shared" si="5"/>
        <v>7000</v>
      </c>
      <c r="O13" s="28">
        <f t="shared" si="6"/>
        <v>16100</v>
      </c>
    </row>
    <row r="14" spans="2:15" ht="24.75" customHeight="1">
      <c r="B14" s="20" t="s">
        <v>28</v>
      </c>
      <c r="C14" s="21">
        <v>993000</v>
      </c>
      <c r="D14" s="21">
        <v>670677</v>
      </c>
      <c r="E14" s="22">
        <v>67.540483383685796</v>
      </c>
      <c r="F14" s="22">
        <v>67.371601208459225</v>
      </c>
      <c r="G14" s="23" t="str">
        <f t="shared" si="0"/>
        <v>달성</v>
      </c>
      <c r="H14" s="22">
        <f t="shared" si="1"/>
        <v>0.25067264573988268</v>
      </c>
      <c r="I14" s="24">
        <f t="shared" si="2"/>
        <v>54.158510005409411</v>
      </c>
      <c r="J14" s="25"/>
      <c r="K14" s="25">
        <v>6</v>
      </c>
      <c r="L14" s="26">
        <f t="shared" si="3"/>
        <v>7400</v>
      </c>
      <c r="M14" s="27" t="str">
        <f t="shared" si="4"/>
        <v/>
      </c>
      <c r="N14" s="27">
        <f t="shared" si="5"/>
        <v>6000</v>
      </c>
      <c r="O14" s="28">
        <f t="shared" si="6"/>
        <v>13400</v>
      </c>
    </row>
    <row r="15" spans="2:15" ht="24.75" customHeight="1">
      <c r="B15" s="20" t="s">
        <v>29</v>
      </c>
      <c r="C15" s="21">
        <v>1193000</v>
      </c>
      <c r="D15" s="21">
        <v>932257</v>
      </c>
      <c r="E15" s="22">
        <v>78.143922883487008</v>
      </c>
      <c r="F15" s="22">
        <v>74.015088013411571</v>
      </c>
      <c r="G15" s="23" t="str">
        <f t="shared" si="0"/>
        <v>달성</v>
      </c>
      <c r="H15" s="22">
        <f t="shared" si="1"/>
        <v>5.5783691959229884</v>
      </c>
      <c r="I15" s="24">
        <f t="shared" si="2"/>
        <v>68.580497938228447</v>
      </c>
      <c r="J15" s="25">
        <v>2</v>
      </c>
      <c r="K15" s="25">
        <v>9</v>
      </c>
      <c r="L15" s="26">
        <f t="shared" si="3"/>
        <v>9300</v>
      </c>
      <c r="M15" s="27">
        <f t="shared" si="4"/>
        <v>3000</v>
      </c>
      <c r="N15" s="27">
        <f t="shared" si="5"/>
        <v>9000</v>
      </c>
      <c r="O15" s="28">
        <f t="shared" si="6"/>
        <v>21300</v>
      </c>
    </row>
    <row r="16" spans="2:15" ht="24.75" customHeight="1">
      <c r="B16" s="20" t="s">
        <v>30</v>
      </c>
      <c r="C16" s="21">
        <v>1308000</v>
      </c>
      <c r="D16" s="21">
        <v>1073642</v>
      </c>
      <c r="E16" s="22">
        <v>82.08272171253823</v>
      </c>
      <c r="F16" s="22">
        <v>74.464831804281346</v>
      </c>
      <c r="G16" s="23" t="str">
        <f t="shared" si="0"/>
        <v>달성</v>
      </c>
      <c r="H16" s="22">
        <f t="shared" si="1"/>
        <v>10.230184804928143</v>
      </c>
      <c r="I16" s="24">
        <f t="shared" si="2"/>
        <v>77.382239005333162</v>
      </c>
      <c r="J16" s="25">
        <v>5</v>
      </c>
      <c r="K16" s="25">
        <v>9</v>
      </c>
      <c r="L16" s="26">
        <f t="shared" si="3"/>
        <v>10500</v>
      </c>
      <c r="M16" s="27">
        <f t="shared" si="4"/>
        <v>7500</v>
      </c>
      <c r="N16" s="27">
        <f t="shared" si="5"/>
        <v>9000</v>
      </c>
      <c r="O16" s="28">
        <f t="shared" si="6"/>
        <v>27000</v>
      </c>
    </row>
    <row r="17" spans="2:15" ht="24.75" customHeight="1">
      <c r="B17" s="20" t="s">
        <v>31</v>
      </c>
      <c r="C17" s="21">
        <v>1360000</v>
      </c>
      <c r="D17" s="21">
        <v>987833</v>
      </c>
      <c r="E17" s="22">
        <v>72.634779411764711</v>
      </c>
      <c r="F17" s="22">
        <v>70.882352941176478</v>
      </c>
      <c r="G17" s="23" t="str">
        <f t="shared" si="0"/>
        <v>달성</v>
      </c>
      <c r="H17" s="22">
        <f t="shared" si="1"/>
        <v>2.4723029045643017</v>
      </c>
      <c r="I17" s="24">
        <f t="shared" si="2"/>
        <v>67.438767291504846</v>
      </c>
      <c r="J17" s="25">
        <v>1</v>
      </c>
      <c r="K17" s="25">
        <v>10</v>
      </c>
      <c r="L17" s="26">
        <f t="shared" si="3"/>
        <v>9200</v>
      </c>
      <c r="M17" s="27">
        <f t="shared" si="4"/>
        <v>1500</v>
      </c>
      <c r="N17" s="27">
        <f t="shared" si="5"/>
        <v>10000</v>
      </c>
      <c r="O17" s="28">
        <f t="shared" si="6"/>
        <v>20700</v>
      </c>
    </row>
    <row r="18" spans="2:15" ht="24.75" customHeight="1">
      <c r="B18" s="20" t="s">
        <v>32</v>
      </c>
      <c r="C18" s="21">
        <v>1018000</v>
      </c>
      <c r="D18" s="21">
        <v>698982</v>
      </c>
      <c r="E18" s="22">
        <v>68.662278978388997</v>
      </c>
      <c r="F18" s="22">
        <v>70.039292730844792</v>
      </c>
      <c r="G18" s="23" t="str">
        <f t="shared" si="0"/>
        <v/>
      </c>
      <c r="H18" s="22"/>
      <c r="I18" s="24">
        <f t="shared" si="2"/>
        <v>55.034192319589422</v>
      </c>
      <c r="J18" s="25"/>
      <c r="K18" s="25">
        <v>8</v>
      </c>
      <c r="L18" s="26">
        <f t="shared" si="3"/>
        <v>7500</v>
      </c>
      <c r="M18" s="27" t="str">
        <f t="shared" si="4"/>
        <v/>
      </c>
      <c r="N18" s="27">
        <f t="shared" si="5"/>
        <v>8000</v>
      </c>
      <c r="O18" s="28">
        <f t="shared" si="6"/>
        <v>15500</v>
      </c>
    </row>
    <row r="19" spans="2:15" ht="24.75" customHeight="1">
      <c r="B19" s="20" t="s">
        <v>33</v>
      </c>
      <c r="C19" s="21">
        <v>899000</v>
      </c>
      <c r="D19" s="21">
        <v>700669</v>
      </c>
      <c r="E19" s="22">
        <v>77.938709677419354</v>
      </c>
      <c r="F19" s="22">
        <v>75.083426028921025</v>
      </c>
      <c r="G19" s="23" t="str">
        <f t="shared" si="0"/>
        <v>달성</v>
      </c>
      <c r="H19" s="22">
        <f t="shared" si="1"/>
        <v>3.8028148148148091</v>
      </c>
      <c r="I19" s="24">
        <f t="shared" si="2"/>
        <v>59.639408661789489</v>
      </c>
      <c r="J19" s="25"/>
      <c r="K19" s="25">
        <v>7</v>
      </c>
      <c r="L19" s="26">
        <f t="shared" si="3"/>
        <v>8100</v>
      </c>
      <c r="M19" s="27" t="str">
        <f t="shared" si="4"/>
        <v/>
      </c>
      <c r="N19" s="27">
        <f t="shared" si="5"/>
        <v>7000</v>
      </c>
      <c r="O19" s="28">
        <f t="shared" si="6"/>
        <v>15100</v>
      </c>
    </row>
    <row r="20" spans="2:15" ht="24.75" customHeight="1">
      <c r="B20" s="20" t="s">
        <v>34</v>
      </c>
      <c r="C20" s="21">
        <v>1271000</v>
      </c>
      <c r="D20" s="21">
        <v>1039044</v>
      </c>
      <c r="E20" s="22">
        <v>81.750118017309205</v>
      </c>
      <c r="F20" s="22">
        <v>76.475216365066885</v>
      </c>
      <c r="G20" s="23" t="str">
        <f t="shared" si="0"/>
        <v>달성</v>
      </c>
      <c r="H20" s="22">
        <f t="shared" si="1"/>
        <v>6.8975308641975062</v>
      </c>
      <c r="I20" s="24">
        <f>(C20/MAX($C$7:$C$28)*40)+(E20/MAX($E$7:$E$28)*40)+(H20/MAX($H$7:$H$28)*20)</f>
        <v>73.280206851325332</v>
      </c>
      <c r="J20" s="25">
        <v>1</v>
      </c>
      <c r="K20" s="25">
        <v>14</v>
      </c>
      <c r="L20" s="26">
        <f t="shared" si="3"/>
        <v>10000</v>
      </c>
      <c r="M20" s="27">
        <f t="shared" si="4"/>
        <v>1500</v>
      </c>
      <c r="N20" s="27">
        <f t="shared" si="5"/>
        <v>14000</v>
      </c>
      <c r="O20" s="28">
        <f t="shared" si="6"/>
        <v>25500</v>
      </c>
    </row>
    <row r="21" spans="2:15" ht="24.75" customHeight="1">
      <c r="B21" s="20" t="s">
        <v>35</v>
      </c>
      <c r="C21" s="21">
        <v>1399000</v>
      </c>
      <c r="D21" s="21">
        <v>1078138</v>
      </c>
      <c r="E21" s="22">
        <v>77.064903502501792</v>
      </c>
      <c r="F21" s="22">
        <v>75.125089349535372</v>
      </c>
      <c r="G21" s="23" t="str">
        <f t="shared" si="0"/>
        <v>달성</v>
      </c>
      <c r="H21" s="22">
        <f t="shared" si="1"/>
        <v>2.582112274024766</v>
      </c>
      <c r="I21" s="24">
        <f t="shared" si="2"/>
        <v>70.434021747499955</v>
      </c>
      <c r="J21" s="25"/>
      <c r="K21" s="25">
        <v>8</v>
      </c>
      <c r="L21" s="26">
        <f t="shared" si="3"/>
        <v>9600</v>
      </c>
      <c r="M21" s="27" t="str">
        <f t="shared" si="4"/>
        <v/>
      </c>
      <c r="N21" s="27">
        <f t="shared" si="5"/>
        <v>8000</v>
      </c>
      <c r="O21" s="28">
        <f t="shared" si="6"/>
        <v>17600</v>
      </c>
    </row>
    <row r="22" spans="2:15" ht="24.75" customHeight="1">
      <c r="B22" s="20" t="s">
        <v>36</v>
      </c>
      <c r="C22" s="21">
        <v>953000</v>
      </c>
      <c r="D22" s="21">
        <v>733222</v>
      </c>
      <c r="E22" s="22">
        <v>76.938300104931784</v>
      </c>
      <c r="F22" s="22">
        <v>73.557187827911847</v>
      </c>
      <c r="G22" s="23" t="str">
        <f t="shared" si="0"/>
        <v>달성</v>
      </c>
      <c r="H22" s="22">
        <f t="shared" si="1"/>
        <v>4.5965763195435159</v>
      </c>
      <c r="I22" s="24">
        <f t="shared" si="2"/>
        <v>61.255542467724304</v>
      </c>
      <c r="J22" s="25"/>
      <c r="K22" s="25">
        <v>6</v>
      </c>
      <c r="L22" s="26">
        <f t="shared" si="3"/>
        <v>8400</v>
      </c>
      <c r="M22" s="27" t="str">
        <f t="shared" si="4"/>
        <v/>
      </c>
      <c r="N22" s="27">
        <f t="shared" si="5"/>
        <v>6000</v>
      </c>
      <c r="O22" s="28">
        <f t="shared" si="6"/>
        <v>14400</v>
      </c>
    </row>
    <row r="23" spans="2:15" ht="24.75" customHeight="1">
      <c r="B23" s="20" t="s">
        <v>37</v>
      </c>
      <c r="C23" s="21">
        <v>787000</v>
      </c>
      <c r="D23" s="21">
        <v>577081</v>
      </c>
      <c r="E23" s="22">
        <v>73.326683608640408</v>
      </c>
      <c r="F23" s="22">
        <v>74.078780177890721</v>
      </c>
      <c r="G23" s="23" t="str">
        <f>IF(E23&gt;=F23,"달성","")</f>
        <v/>
      </c>
      <c r="H23" s="22"/>
      <c r="I23" s="24">
        <f t="shared" si="2"/>
        <v>51.393448995361275</v>
      </c>
      <c r="J23" s="25"/>
      <c r="K23" s="25">
        <v>4</v>
      </c>
      <c r="L23" s="26">
        <f t="shared" si="3"/>
        <v>7000</v>
      </c>
      <c r="M23" s="27" t="str">
        <f t="shared" si="4"/>
        <v/>
      </c>
      <c r="N23" s="27">
        <f>IF(K23*1000=0,"",K23*1000)</f>
        <v>4000</v>
      </c>
      <c r="O23" s="28">
        <f t="shared" si="6"/>
        <v>11000</v>
      </c>
    </row>
    <row r="24" spans="2:15" ht="24.75" customHeight="1">
      <c r="B24" s="20" t="s">
        <v>38</v>
      </c>
      <c r="C24" s="21">
        <v>739000</v>
      </c>
      <c r="D24" s="21">
        <v>676405</v>
      </c>
      <c r="E24" s="22">
        <v>91.529769959404604</v>
      </c>
      <c r="F24" s="22">
        <v>75.101488497970223</v>
      </c>
      <c r="G24" s="23" t="str">
        <f t="shared" si="0"/>
        <v>달성</v>
      </c>
      <c r="H24" s="22">
        <f t="shared" si="1"/>
        <v>21.874774774774792</v>
      </c>
      <c r="I24" s="24">
        <f t="shared" si="2"/>
        <v>78.168408113091573</v>
      </c>
      <c r="J24" s="25">
        <v>2</v>
      </c>
      <c r="K24" s="25">
        <v>6</v>
      </c>
      <c r="L24" s="26">
        <f t="shared" si="3"/>
        <v>10700</v>
      </c>
      <c r="M24" s="27">
        <f t="shared" si="4"/>
        <v>3000</v>
      </c>
      <c r="N24" s="27">
        <f t="shared" si="5"/>
        <v>6000</v>
      </c>
      <c r="O24" s="28">
        <f t="shared" si="6"/>
        <v>19700</v>
      </c>
    </row>
    <row r="25" spans="2:15" ht="24.75" customHeight="1">
      <c r="B25" s="20" t="s">
        <v>39</v>
      </c>
      <c r="C25" s="21">
        <v>856000</v>
      </c>
      <c r="D25" s="21">
        <v>595759</v>
      </c>
      <c r="E25" s="22">
        <v>69.598014018691586</v>
      </c>
      <c r="F25" s="22">
        <v>71.962616822429908</v>
      </c>
      <c r="G25" s="23" t="str">
        <f t="shared" si="0"/>
        <v/>
      </c>
      <c r="H25" s="22"/>
      <c r="I25" s="24">
        <f t="shared" si="2"/>
        <v>51.460333358492576</v>
      </c>
      <c r="J25" s="25">
        <v>1</v>
      </c>
      <c r="K25" s="25">
        <v>10</v>
      </c>
      <c r="L25" s="26">
        <f t="shared" si="3"/>
        <v>7000</v>
      </c>
      <c r="M25" s="27">
        <f t="shared" si="4"/>
        <v>1500</v>
      </c>
      <c r="N25" s="27">
        <f t="shared" si="5"/>
        <v>10000</v>
      </c>
      <c r="O25" s="28">
        <f t="shared" si="6"/>
        <v>18500</v>
      </c>
    </row>
    <row r="26" spans="2:15" ht="24.75" customHeight="1">
      <c r="B26" s="20" t="s">
        <v>40</v>
      </c>
      <c r="C26" s="21">
        <v>1130000</v>
      </c>
      <c r="D26" s="21">
        <v>825211</v>
      </c>
      <c r="E26" s="22">
        <v>73.027522123893803</v>
      </c>
      <c r="F26" s="22">
        <v>75.221238938053091</v>
      </c>
      <c r="G26" s="23" t="str">
        <f t="shared" si="0"/>
        <v/>
      </c>
      <c r="H26" s="22"/>
      <c r="I26" s="24">
        <f t="shared" si="2"/>
        <v>59.695408772373568</v>
      </c>
      <c r="J26" s="25"/>
      <c r="K26" s="25">
        <v>11</v>
      </c>
      <c r="L26" s="26">
        <f t="shared" si="3"/>
        <v>8100</v>
      </c>
      <c r="M26" s="27" t="str">
        <f t="shared" si="4"/>
        <v/>
      </c>
      <c r="N26" s="27">
        <f t="shared" si="5"/>
        <v>11000</v>
      </c>
      <c r="O26" s="28">
        <f t="shared" si="6"/>
        <v>19100</v>
      </c>
    </row>
    <row r="27" spans="2:15" ht="24.75" customHeight="1">
      <c r="B27" s="20" t="s">
        <v>41</v>
      </c>
      <c r="C27" s="21">
        <v>1068000</v>
      </c>
      <c r="D27" s="21">
        <v>778731</v>
      </c>
      <c r="E27" s="22">
        <v>72.914887640449436</v>
      </c>
      <c r="F27" s="22">
        <v>69.546816479400746</v>
      </c>
      <c r="G27" s="23" t="str">
        <f t="shared" si="0"/>
        <v>달성</v>
      </c>
      <c r="H27" s="22">
        <f t="shared" ref="H27:H28" si="7">E27/F27*100-100</f>
        <v>4.8428833001238587</v>
      </c>
      <c r="I27" s="24">
        <f t="shared" si="2"/>
        <v>62.549732463158392</v>
      </c>
      <c r="J27" s="25"/>
      <c r="K27" s="25">
        <v>6</v>
      </c>
      <c r="L27" s="26">
        <f>ROUND($I27/SUM($I$7:$I$28)*187000,-2)</f>
        <v>8500</v>
      </c>
      <c r="M27" s="27" t="str">
        <f t="shared" si="4"/>
        <v/>
      </c>
      <c r="N27" s="27">
        <f t="shared" si="5"/>
        <v>6000</v>
      </c>
      <c r="O27" s="28">
        <f t="shared" si="6"/>
        <v>14500</v>
      </c>
    </row>
    <row r="28" spans="2:15" ht="24.75" customHeight="1">
      <c r="B28" s="20" t="s">
        <v>42</v>
      </c>
      <c r="C28" s="21">
        <v>1627000</v>
      </c>
      <c r="D28" s="21">
        <v>1281450</v>
      </c>
      <c r="E28" s="22">
        <v>78.76152427781193</v>
      </c>
      <c r="F28" s="22">
        <v>77.012907191149367</v>
      </c>
      <c r="G28" s="23" t="str">
        <f t="shared" si="0"/>
        <v>달성</v>
      </c>
      <c r="H28" s="22">
        <f t="shared" si="7"/>
        <v>2.2705506783718903</v>
      </c>
      <c r="I28" s="24">
        <f t="shared" si="2"/>
        <v>76.49602213391961</v>
      </c>
      <c r="J28" s="25">
        <v>1</v>
      </c>
      <c r="K28" s="25">
        <v>11</v>
      </c>
      <c r="L28" s="26">
        <f t="shared" si="3"/>
        <v>10400</v>
      </c>
      <c r="M28" s="27">
        <f t="shared" si="4"/>
        <v>1500</v>
      </c>
      <c r="N28" s="27">
        <f t="shared" si="5"/>
        <v>11000</v>
      </c>
      <c r="O28" s="28">
        <f t="shared" si="6"/>
        <v>22900</v>
      </c>
    </row>
    <row r="29" spans="2:15" ht="24.75" customHeight="1">
      <c r="B29" s="29" t="s">
        <v>43</v>
      </c>
      <c r="C29" s="30">
        <f>SUM(C7:C28)</f>
        <v>23600000</v>
      </c>
      <c r="D29" s="30">
        <f>SUM(D7:D28)</f>
        <v>17779380</v>
      </c>
      <c r="E29" s="31">
        <f t="shared" ref="E29" si="8">D29/C29*100</f>
        <v>75.336355932203389</v>
      </c>
      <c r="F29" s="31">
        <v>74</v>
      </c>
      <c r="G29" s="31"/>
      <c r="H29" s="31"/>
      <c r="I29" s="32"/>
      <c r="J29" s="33">
        <f t="shared" ref="J29" si="9">SUM(J7:J28)</f>
        <v>22</v>
      </c>
      <c r="K29" s="33">
        <f>SUM(K7:K28)</f>
        <v>180</v>
      </c>
      <c r="L29" s="33">
        <f>SUM(L7:L28)</f>
        <v>187000</v>
      </c>
      <c r="M29" s="33">
        <f t="shared" ref="M29:N29" si="10">SUM(M7:M28)</f>
        <v>33000</v>
      </c>
      <c r="N29" s="33">
        <f t="shared" si="10"/>
        <v>180000</v>
      </c>
      <c r="O29" s="34">
        <f>SUM(O7:O28)</f>
        <v>400000</v>
      </c>
    </row>
    <row r="30" spans="2:15" ht="26.25" customHeight="1"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</row>
    <row r="31" spans="2:15">
      <c r="O31" s="36"/>
    </row>
    <row r="32" spans="2:15">
      <c r="O32" s="36"/>
    </row>
  </sheetData>
  <mergeCells count="10">
    <mergeCell ref="B30:O30"/>
    <mergeCell ref="B1:O1"/>
    <mergeCell ref="B2:O2"/>
    <mergeCell ref="B5:B6"/>
    <mergeCell ref="D5:E5"/>
    <mergeCell ref="F5:G5"/>
    <mergeCell ref="I5:I6"/>
    <mergeCell ref="J5:K5"/>
    <mergeCell ref="L5:N5"/>
    <mergeCell ref="O5:O6"/>
  </mergeCells>
  <phoneticPr fontId="3" type="noConversion"/>
  <printOptions horizontalCentered="1"/>
  <pageMargins left="0.19685039370078741" right="0.19685039370078741" top="0.78740157480314965" bottom="0.59055118110236227" header="0.19685039370078741" footer="0.19685039370078741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예산배정</vt:lpstr>
      <vt:lpstr>예산배정!Print_Area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chs</dc:creator>
  <cp:lastModifiedBy>chs</cp:lastModifiedBy>
  <dcterms:created xsi:type="dcterms:W3CDTF">2015-10-06T02:14:09Z</dcterms:created>
  <dcterms:modified xsi:type="dcterms:W3CDTF">2015-10-06T02:14:52Z</dcterms:modified>
</cp:coreProperties>
</file>