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/>
  </x:bookViews>
  <x:sheets>
    <x:sheet name="원가계산서" sheetId="1" r:id="rId4"/>
    <x:sheet name="공종별집계표" sheetId="2" r:id="rId5"/>
    <x:sheet name="공종별내역서" sheetId="3" r:id="rId6"/>
    <x:sheet name="일위대가목록" sheetId="4" r:id="rId7"/>
    <x:sheet name="추가지시분 일위대가" sheetId="5" r:id="rId8"/>
    <x:sheet name="일위대가" sheetId="6" r:id="rId9"/>
    <x:sheet name="중기단가목록" sheetId="7" r:id="rId10"/>
    <x:sheet name="중기단가산출서" sheetId="8" r:id="rId11"/>
    <x:sheet name="단가대비표" sheetId="9" r:id="rId12"/>
    <x:sheet name="공사설정" sheetId="10" r:id="rId13"/>
    <x:sheet name="Sheet1" sheetId="11" r:id="rId14"/>
  </x:sheets>
  <x:externalReferences>
    <x:externalReference r:id="rId15"/>
  </x:externalReferences>
  <x:definedNames>
    <x:definedName name="_xlnm.Print_Area" localSheetId="0">원가계산서!$A$1:$G$58</x:definedName>
    <x:definedName name="_xlnm.Print_Area" localSheetId="1">공종별집계표!$A$1:$M$48</x:definedName>
    <x:definedName name="_xlnm.Print_Area" localSheetId="2">공종별내역서!$A$1:$N$442</x:definedName>
    <x:definedName name="_xlnm.Print_Area" localSheetId="3">일위대가목록!$A$1:$J$111</x:definedName>
    <x:definedName name="_xlnm.Print_Area" localSheetId="4">'추가지시분 일위대가'!$A$1:$M$26</x:definedName>
    <x:definedName name="_xlnm.Print_Area" localSheetId="5">일위대가!$A$1:$M$677</x:definedName>
    <x:definedName name="_xlnm.Print_Area" localSheetId="6">중기단가목록!$A$1:$J$7</x:definedName>
    <x:definedName name="_xlnm.Print_Area" localSheetId="7">중기단가산출서!$A$1:$F$126</x:definedName>
    <x:definedName name="_xlnm.Print_Area" localSheetId="8">단가대비표!$A$1:$X$138</x:definedName>
    <x:definedName name="_xlnm.Print_Titles" localSheetId="0">원가계산서!$1:$4</x:definedName>
    <x:definedName name="_xlnm.Print_Titles" localSheetId="1">공종별집계표!$1:$4</x:definedName>
    <x:definedName name="_xlnm.Print_Titles" localSheetId="2">공종별내역서!$1:$3</x:definedName>
    <x:definedName name="_xlnm.Print_Titles" localSheetId="3">일위대가목록!$1:$3</x:definedName>
    <x:definedName name="_xlnm.Print_Titles" localSheetId="4">'[1]일위대가'!$1:$3</x:definedName>
    <x:definedName name="_xlnm.Print_Titles" localSheetId="5">일위대가!$1:$3</x:definedName>
    <x:definedName name="_xlnm.Print_Titles" localSheetId="6">중기단가목록!$1:$3</x:definedName>
    <x:definedName name="_xlnm.Print_Titles" localSheetId="7">중기단가산출서!$1:$3</x:definedName>
    <x:definedName name="_xlnm.Print_Titles" localSheetId="8">단가대비표!$1:$4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<x:sst xmlns:r="http://schemas.openxmlformats.org/officeDocument/2006/relationships" xmlns:c="http://schemas.openxmlformats.org/drawingml/2006/chart" xmlns:x="http://schemas.openxmlformats.org/spreadsheetml/2006/main" count="11406" uniqueCount="2097">
  <x:si>
    <x:t>01025E6935D092403517B6D680350A07</x:t>
  </x:si>
  <x:si>
    <x:t>01015E6935D0984A9A17F7FF443DCA3F</x:t>
  </x:si>
  <x:si>
    <x:t>01015E6935D0984A9A17F7DC48342078</x:t>
  </x:si>
  <x:si>
    <x:t>01015E6935D0984A9A17F7B1933E3015</x:t>
  </x:si>
  <x:si>
    <x:t>01015E6935D0984A9A17F7B1933E313B</x:t>
  </x:si>
  <x:si>
    <x:t>01015E6935D0984A9A17F7B181372BCD</x:t>
  </x:si>
  <x:si>
    <x:t>01015E6935D0984A9A17F7B181372E80</x:t>
  </x:si>
  <x:si>
    <x:t>01015E6935D0984A9A17F784553D66FA</x:t>
  </x:si>
  <x:si>
    <x:t>01015E6935D0984A9A17F7B1933FDB38</x:t>
  </x:si>
  <x:si>
    <x:t>화강석 두겁돌(습식,버너)  포천석300*100mm,몰탈30mm  M     ( 호표 18 )</x:t>
  </x:si>
  <x:si>
    <x:t xml:space="preserve">CM   1회 싸이클 시간(MIN)  =CMS*N/(60*ES)+T2+T3+T4+T5= 46.68 </x:t>
  </x:si>
  <x:si>
    <x:t>석고판 나사 고정(치장용)  천장,바탕용(1겹)+치장용(1겹)  M2     ( 호표 42 )</x:t>
  </x:si>
  <x:si>
    <x:t xml:space="preserve">성토-현장토사유용  백호0.7M3*래머80kg  M3  토목 11-3,11  ( 산근 2 ) </x:t>
  </x:si>
  <x:si>
    <x:t>MDF,합판 철거(벽)  해체재 재사용 안 함  M2  건축 19-1-2   ( 호표 104 )</x:t>
  </x:si>
  <x:si>
    <x:t>수성페인트(롤러칠) - 노무비  천장, 2회 칠  M2  건축 17-2-2   ( 호표 101 )</x:t>
  </x:si>
  <x:si>
    <x:t>셔터(장치포함) 설치  5.0~10.0m2 미만  개소  건축 16-1-2.2   ( 호표 94 )</x:t>
  </x:si>
  <x:si>
    <x:t xml:space="preserve">T2   왕복시간(MIN)  =((L1/V1)+(L1/V2)+(L2/V3)+(L2/V4)+(L3/V5)+(L3/V6))*60= 37.8571 </x:t>
  </x:si>
  <x:si>
    <x:t>5E6935D0984A9A17F7FF443DCA3F5E690504B34D40172EED4B3A6454</x:t>
  </x:si>
  <x:si>
    <x:t>5E6935D0984A9A17F7FF443DCA3F5E6935D09B47D017C307B43C83C2</x:t>
  </x:si>
  <x:si>
    <x:t>5E6935D0984A9A17F7FF443DCA3F5E6935D09B47D017C307B43C87A3</x:t>
  </x:si>
  <x:si>
    <x:t>5E6935D0984A9A17F7DC483420785E69152F38486D17965F6D3F08DC</x:t>
  </x:si>
  <x:si>
    <x:t>5E6935D0984A9A17F7DC483420785E69152F38486D17965F6D3F0A8A</x:t>
  </x:si>
  <x:si>
    <x:t>5E6935D0984A9A17F7DC483420785E69152F38486D17965F6D3F0D5E</x:t>
  </x:si>
  <x:si>
    <x:t>5E6935D0984A9A17F7DC483420785E69152F38486D17965F6D3F0086</x:t>
  </x:si>
  <x:si>
    <x:t>5E6935D0984A9A17F7DC483420785E69152F38486D17965F6D3F0E67</x:t>
  </x:si>
  <x:si>
    <x:t>5E6935D0984A9A17F7DC483420785E69152F38486D17965F6D3F0F0D</x:t>
  </x:si>
  <x:si>
    <x:t>5E6935D0984A9A17F7DC483420785E69152F38486D17965F6D3F01AF</x:t>
  </x:si>
  <x:si>
    <x:t>5E6935D0984A9A17F7DC483420785E69152F38486D17965F6D3E6152</x:t>
  </x:si>
  <x:si>
    <x:t>5E6935D0984A9A17F7DC483420785E690504B34D40172EFFD732AB13</x:t>
  </x:si>
  <x:si>
    <x:t>5E6935D0984A9A17F7DC483420785E6935D09B47D017C307B43C87A3</x:t>
  </x:si>
  <x:si>
    <x:t>5E6935D0984A9A17F7B1933E30155E6935D09B47D017C307B43C87A3</x:t>
  </x:si>
  <x:si>
    <x:t>5E6935D0984A9A17F7B1933E313B5E6935D8D143FB1734A05F3A85A9</x:t>
  </x:si>
  <x:si>
    <x:t>5E6935D0984A9A17F7B1933E313B5EB175C5AF4F3A17B96BE03182C1</x:t>
  </x:si>
  <x:si>
    <x:t>5E6935D0984A9A17F7B1933E313B5E6935D09B47D017C307B43C87A3</x:t>
  </x:si>
  <x:si>
    <x:t>5E6935D0984A9A17F7B181372BCD5E6935D09B47D017C307B43C87A3</x:t>
  </x:si>
  <x:si>
    <x:t>5E6935D0984A9A17F7B181372E805E6935D09B47D017C307B43C87A3</x:t>
  </x:si>
  <x:si>
    <x:t>5E6935D0984A9A17F784553D66FA5E6935D09B47D017C307B43C83C2</x:t>
  </x:si>
  <x:si>
    <x:t>5E6935D0984A9A17F7B1933FDB385E690504B34D40172EED4B3A6454</x:t>
  </x:si>
  <x:si>
    <x:t>5E6935D0984A9A17F7B1933FDB385E6905066144F317C771183AD1DC</x:t>
  </x:si>
  <x:si>
    <x:t>5E6935D0984A9A17F7B1933FDB385E6965AC4A4CDB173DD44833F73A</x:t>
  </x:si>
  <x:si>
    <x:t>5E6935D0984A9A17F7B1933FDB385E6935D09B47D017C307B43C83C2</x:t>
  </x:si>
  <x:si>
    <x:t>5E6935D0984A9A17F7B1933FDB385E6935D09B47D017C307B43C87A3</x:t>
  </x:si>
  <x:si>
    <x:t>5E6935D0984A9A17CA842136BF7F5E6935D092403517B6F15D301FB3</x:t>
  </x:si>
  <x:si>
    <x:t>5E6935D0984A9A17CAFF073D84985E6935D0994B1A1767B0A53D8170</x:t>
  </x:si>
  <x:si>
    <x:t>5E6935D0984A9A17CAFF073D84985E6935D0994B1A17678B613CF046</x:t>
  </x:si>
  <x:si>
    <x:t>5E6935D0984A9A17AFE41B3E22E65EA765FF2048E21798C45D3A21DA</x:t>
  </x:si>
  <x:si>
    <x:t>5E6935D0984A9A17AFE41B3E22E65EA755D93844C4170ACAE331E540</x:t>
  </x:si>
  <x:si>
    <x:t>5E6935D0984A9A17AFE41B3E22E65E6935D09B47D017C307B43DABF0</x:t>
  </x:si>
  <x:si>
    <x:t>5E6935D0984A9A17AFE41B3E22E65E6935D09B47D017C307B43C87A3</x:t>
  </x:si>
  <x:si>
    <x:t>5E6935D0984A9A17DB207A3495C45E6935D0994B1A1767FE5E3DCDD4</x:t>
  </x:si>
  <x:si>
    <x:t>5E6935D0984A9A17DB207A3495C45E6935D0984A9A17DB43493AEDC2</x:t>
  </x:si>
  <x:si>
    <x:t>5E6935D0984A9A17DB20693E48C65E6935D0994B1A1767FE5E3DCDD4</x:t>
  </x:si>
  <x:si>
    <x:t>5E6935D0984A9A17DB20693E48C65E6935D0984A9A17DB43493AEEE9</x:t>
  </x:si>
  <x:si>
    <x:t>5E6935D0984A9A17DB789B3FEBC95EA755D93844C41714FB973C30F6</x:t>
  </x:si>
  <x:si>
    <x:t>Cm '1회 싸이클시간(90˚sec)'=18</x:t>
  </x:si>
  <x:si>
    <x:t xml:space="preserve"> 재료비:  17303 / 83.16 = 208 </x:t>
  </x:si>
  <x:si>
    <x:t>콘크리트 펌프차 타설인부  붐타설, 무근구조물  M3  토목 6-1-2.2   ( 호표 64 )</x:t>
  </x:si>
  <x:si>
    <x:t>평떼(들떼)붙임  잔디 0.3*0.3*0.03M  M2  토목 4-1-1   ( 호표 43 )</x:t>
  </x:si>
  <x:si>
    <x:t>콘크리트 펌프차 타설인부  붐타설, 철근구조물  M3  토목 6-1-2.2   ( 호표 65 )</x:t>
  </x:si>
  <x:si>
    <x:t>합판 거푸집 - 재료비  1회 사용시, 0~7m까지  M2  토목 6-3-2   ( 호표 68 )</x:t>
  </x:si>
  <x:si>
    <x:t>화강석붙임 - 습식공법  바닥, 자재별도(시공비)  M2  건축 9-1-1   ( 호표 74 )</x:t>
  </x:si>
  <x:si>
    <x:t>화강석붙임 - 습식공법  벽, 자재별도(시공비)  M2  건축 9-1-1   ( 호표 76 )</x:t>
  </x:si>
  <x:si>
    <x:t>녹막이페인트(붓칠) - 노무비  철재면, 1회 칠  M2  건축 17-4   ( 호표 91 )</x:t>
  </x:si>
  <x:si>
    <x:t>녹막이페인트(붓칠) - 재료비  철재면, 1회, 1종  M2  건축 17-4   ( 호표 90 )</x:t>
  </x:si>
  <x:si>
    <x:t>유성페인트(붓칠) - 노무비  철재면, 2회 칠  M2  건축 17-3-1   ( 호표 93 )</x:t>
  </x:si>
  <x:si>
    <x:t>혼합골재깔기지정  백호0.2m3+진동롤러(핸드가이드)  M3     ( 호표 10 )</x:t>
  </x:si>
  <x:si>
    <x:t>부대철골가공조립  중도리.띠장,캐노피  TON  건축 7-4   ( 호표 24 )</x:t>
  </x:si>
  <x:si>
    <x:t>터파기  보통토사. 백호90%+인력10%  M3  토목 11-3   ( 호표 9 )</x:t>
  </x:si>
  <x:si>
    <x:t>스테인리스재료분리대  바닥, W100*H20*1.5t  M     ( 호표 27 )</x:t>
  </x:si>
  <x:si>
    <x:t>창문틀 주위 충전  모르타르 충전  M  건축 16-3-1   ( 호표 35 )</x:t>
  </x:si>
  <x:si>
    <x:t>복층유리주위코킹  5*5, 실리콘  M  건축 12-12-1   ( 호표 37 )</x:t>
  </x:si>
  <x:si>
    <x:t>수밀코킹(시공비)  재료비 별도  M  건축 12-12-1   ( 호표 77 )</x:t>
  </x:si>
  <x:si>
    <x:t>진동롤러(핸드가이드식)  0.7톤  HR  토목 11-9.4   ( 호표 59 )</x:t>
  </x:si>
  <x:si>
    <x:t>잡철물제작(철제) -강판 가공시  간단  kg  건축 14-6   ( 호표 83 )</x:t>
  </x:si>
  <x:si>
    <x:t>건축물보양-석재면,테라조면  하드롱지  M2  토목 2-9   ( 호표 4 )</x:t>
  </x:si>
  <x:si>
    <x:t>플로아힌지설치  재료비 별도  개소  건축 16-3   ( 호표 29 )</x:t>
  </x:si>
  <x:si>
    <x:t>건축물현장정리  철근CON'C조  M2  토목 2-10   ( 호표 5 )</x:t>
  </x:si>
  <x:si>
    <x:t>도아록설치  강재문, 재료비 별도  개소  건축 16-3   ( 호표 30 )</x:t>
  </x:si>
  <x:si>
    <x:t>석고보드 철거(천장)  해체재 재사용 안 함  M2     ( 호표 46 )</x:t>
  </x:si>
  <x:si>
    <x:t>텍스 철거(천장)  해체재 재사용 안 함  M2     ( 호표 47 )</x:t>
  </x:si>
  <x:si>
    <x:t>굴삭기(무한궤도)  0.7M3  HR  토목 11-3.4   ( 호표 57 )</x:t>
  </x:si>
  <x:si>
    <x:t>굴삭기(무한궤도)  0.2M3  HR  토목 11-3.4   ( 호표 58 )</x:t>
  </x:si>
  <x:si>
    <x:t>덤프트럭 자동덮개시설  15톤  HR  토목 11-8.9   ( 호표 62 )</x:t>
  </x:si>
  <x:si>
    <x:t>용접기(교류)  500A  HR  토목 11-44-46   ( 호표 85 )</x:t>
  </x:si>
  <x:si>
    <x:t>잔디 붙임/평떼    100M2  토목 4-2-1   ( 호표 103 )</x:t>
  </x:si>
  <x:si>
    <x:t xml:space="preserve">A   1회당 유호 다짐면적(M2)  =0.28*0.33= 0.0924 </x:t>
  </x:si>
  <x:si>
    <x:t xml:space="preserve">Q   시간당 작업량(M3/HR)  =A*N*H*F*E/P= 4.377 </x:t>
  </x:si>
  <x:si>
    <x:t>'운반거리=단지대L1=0.5KM,시내외L2=9.0KM,사토장L3=0.5KM'</x:t>
  </x:si>
  <x:si>
    <x:t xml:space="preserve">T3   적하시간(MIN)양호0.15,보통0.8,불량1.1 =0.8   </x:t>
  </x:si>
  <x:si>
    <x:t xml:space="preserve">T4   적재대기(MIN)양호0.15,보통0.42,불량0.7  =0.42   </x:t>
  </x:si>
  <x:si>
    <x:t>t4  '적재대기(MIN)양호0.15,보통0.42,불량0.7 '=0.42</x:t>
  </x:si>
  <x:si>
    <x:t xml:space="preserve">N    덤프트럭 소요 백호 적재회수  =Q1/(0.7*K)= 15.22 </x:t>
  </x:si>
  <x:si>
    <x:t xml:space="preserve">Q    시간당 작업량(M3/HR)  =60*Q1*F*E/CM= 10.845 </x:t>
  </x:si>
  <x:si>
    <x:t xml:space="preserve">Q  시간당 작업량(M3/HR)  =60*Q1*F*E/CM= 10.845 </x:t>
  </x:si>
  <x:si>
    <x:t xml:space="preserve">'경  비:' ~56921010210.E~ / {Q}*0.9 =?EQ+   </x:t>
  </x:si>
  <x:si>
    <x:t>01  서귀포 중앙동우체국 임대공간 조성공사</x:t>
  </x:si>
  <x:si>
    <x:t>벽체띠장45*45@600*600,합판2.7mm</x:t>
  </x:si>
  <x:si>
    <x:t>M12*110,HILTI-HY200,볼트포함</x:t>
  </x:si>
  <x:si>
    <x:t>KS5호,고급형,80∼120kg(K-850)</x:t>
  </x:si>
  <x:si>
    <x:t>합판 거푸집 - 노무비(제작,조립,철거 포함)</x:t>
  </x:si>
  <x:si>
    <x:t>몰딩(AL), W형 15*15*15*15*1.0</x:t>
  </x:si>
  <x:si>
    <x:t>목재창 철거    M2     ( 호표 52 )</x:t>
  </x:si>
  <x:si>
    <x:t>벽체 절단    M     ( 호표 54 )</x:t>
  </x:si>
  <x:si>
    <x:t xml:space="preserve">F   토량환산계(C/L) =C/L1= 0.72 </x:t>
  </x:si>
  <x:si>
    <x:t xml:space="preserve">CM  1회 싸이클시간(90˚SEC) =18   </x:t>
  </x:si>
  <x:si>
    <x:t>손잡이, 1229mm</x:t>
  </x:si>
  <x:si>
    <x:t>외송, 일반(㎥)</x:t>
  </x:si>
  <x:si>
    <x:t>터파기 토사(보통)</x:t>
  </x:si>
  <x:si>
    <x:t>굴삭기(무한궤도)</x:t>
  </x:si>
  <x:si>
    <x:t>토목 6-1-2</x:t>
  </x:si>
  <x:si>
    <x:t>콘크리트 펌프차</x:t>
  </x:si>
  <x:si>
    <x:t>붐타설, 무근구조물</x:t>
  </x:si>
  <x:si>
    <x:t>토목 6-2-1</x:t>
  </x:si>
  <x:si>
    <x:t>붐타설, 철근구조물</x:t>
  </x:si>
  <x:si>
    <x:t>어니일링, 0.9㎜</x:t>
  </x:si>
  <x:si>
    <x:t>철근 현장 조립</x:t>
  </x:si>
  <x:si>
    <x:t>철근 현장 가공</x:t>
  </x:si>
  <x:si>
    <x:t>토목 6-3-2</x:t>
  </x:si>
  <x:si>
    <x:t>주재료비의 40.1%</x:t>
  </x:si>
  <x:si>
    <x:t>인력품의 40.0%</x:t>
  </x:si>
  <x:si>
    <x:t>유로폼 - 자재비</x:t>
  </x:si>
  <x:si>
    <x:t>토목 6-3-5</x:t>
  </x:si>
  <x:si>
    <x:t>버너, 30mm</x:t>
  </x:si>
  <x:si>
    <x:t>버너, 100mm</x:t>
  </x:si>
  <x:si>
    <x:t>배합용적비 1:3</x:t>
  </x:si>
  <x:si>
    <x:t>버너, 50mm</x:t>
  </x:si>
  <x:si>
    <x:t>버너, 20mm</x:t>
  </x:si>
  <x:si>
    <x:t>5E6935D09B47D017C307B43C83C2</x:t>
  </x:si>
  <x:si>
    <x:t>5EA765F8F14FE817A6658234D213</x:t>
  </x:si>
  <x:si>
    <x:t>5E6935D09B47D017C307B43C87A3</x:t>
  </x:si>
  <x:si>
    <x:t>5E69152F38486D17965F6D3F08DC</x:t>
  </x:si>
  <x:si>
    <x:t>5E69152F38486D17965F6D3F0A8A</x:t>
  </x:si>
  <x:si>
    <x:t>5E69152F38486D17965F6D3F0D5E</x:t>
  </x:si>
  <x:si>
    <x:t>5E69152F38486D17965F6D3F0086</x:t>
  </x:si>
  <x:si>
    <x:t>5E69152F38486D17965F6D3F0E67</x:t>
  </x:si>
  <x:si>
    <x:t>5E69152F38486D17965F6D3F0F0D</x:t>
  </x:si>
  <x:si>
    <x:t>5E69152F38486D17965F6D3F01AF</x:t>
  </x:si>
  <x:si>
    <x:t>5E69152F38486D17965F6D3E6152</x:t>
  </x:si>
  <x:si>
    <x:t>5E690504B34D40172EFFD732AB13</x:t>
  </x:si>
  <x:si>
    <x:t>5E6935D8D143FB1734A05F3A85A9</x:t>
  </x:si>
  <x:si>
    <x:t>5EB175C5AF4F3A17B96BE03182C1</x:t>
  </x:si>
  <x:si>
    <x:t>5E6965AC4A4CDB173DD44833F73A</x:t>
  </x:si>
  <x:si>
    <x:t>5E6935D09B47D017C307B43C87A7</x:t>
  </x:si>
  <x:si>
    <x:t>5E69152F38486D17C33C06323079</x:t>
  </x:si>
  <x:si>
    <x:t>5E69152F38486D17A0156F30246A</x:t>
  </x:si>
  <x:si>
    <x:t>5E69152F38486D17A0156F31C465</x:t>
  </x:si>
  <x:si>
    <x:t>t2  '왕복시간(MIN)' =((L1/V1)+(L1/V2)+(L2/V3)+(L2/V4)+(L3/V5)+(L3/V6))*60=?</x:t>
  </x:si>
  <x:si>
    <x:t>석고판 나사고정(치장용)-시공비  천장,바탕용(1겹)+치장용(1겹)  M2  건축 18-2-1.2.가   ( 호표 102 )</x:t>
  </x:si>
  <x:si>
    <x:t>화강석붙임(건식/앵커, 버너)  벽, 포천석 30mm, 0.3㎡이하  M2  건축 9-1-2.1(2)   ( 호표 17 )</x:t>
  </x:si>
  <x:si>
    <x:t>5E6935DBA549CC176E59CE343105</x:t>
  </x:si>
  <x:si>
    <x:t>공사명 : 서귀포 중앙동우체국 임대공간 조성건축공사</x:t>
  </x:si>
  <x:si>
    <x:t>5E690504B34D40172EED4B3A6454</x:t>
  </x:si>
  <x:si>
    <x:t>5E6935D0984A8817EFABA63AE6D3</x:t>
  </x:si>
  <x:si>
    <x:t>5E6935D0984A8817EFABA63AE6DC</x:t>
  </x:si>
  <x:si>
    <x:t>5E6935DBA549CC176E59CE305CD4</x:t>
  </x:si>
  <x:si>
    <x:t>철근 현장 가공 및 조립  보통(미할증)  TON  토목 6-2-1   ( 호표 14 )</x:t>
  </x:si>
  <x:si>
    <x:t>이동식강관말비계  1단(2m), 3개월  1대  토목 2-6-3, 5   ( 호표 2 )</x:t>
  </x:si>
  <x:si>
    <x:t>유로폼 설치 및 해체  벽, 0~7m까지  M2  토목 6-3-5   ( 호표 16 )</x:t>
  </x:si>
  <x:si>
    <x:t>화강석붙임(습식, 버너)  바닥,포천석50mm,몰탈50mm  M2     ( 호표 19 )</x:t>
  </x:si>
  <x:si>
    <x:t>HILTI HVU M12, L=110</x:t>
  </x:si>
  <x:si>
    <x:t>잡철물제작설치(철제)-강판가공시  간단  kg  건축 14-6   ( 호표 80 )</x:t>
  </x:si>
  <x:si>
    <x:t>잡철물설치(철제) -강판 가공시  간단  kg  건축 14-6   ( 호표 84 )</x:t>
  </x:si>
  <x:si>
    <x:t>알루미늄창호 설치  11.5m2 이상  개소  건축 16-1-3   ( 호표 86 )</x:t>
  </x:si>
  <x:si>
    <x:t>도장 후 퍼티 및 연마  콘크리트면  M2  건축 17-1-2   ( 호표 99 )</x:t>
  </x:si>
  <x:si>
    <x:t>소형장비 사용  철근구조물  M3  건축 19-1-3,2   ( 호표 105 )</x:t>
  </x:si>
  <x:si>
    <x:t xml:space="preserve">Q   시간당 작업량 (M3/HR) = 3600*Q*K*F*E/CM= 83.16 </x:t>
  </x:si>
  <x:si>
    <x:t xml:space="preserve"> 운반거리=단지대L1=0.5KM,시내외L2=9.0KM,사토장L3=0.5KM    </x:t>
  </x:si>
  <x:si>
    <x:t xml:space="preserve">K   바켓계수(양호1.1,보통0.90,불량0.70,파쇄암0.55) = 0.90   </x:t>
  </x:si>
  <x:si>
    <x:t>k  '바켓계수(양호1.1,보통0.90,불량0.70,파쇄암0.55)'= 0.90</x:t>
  </x:si>
  <x:si>
    <x:t xml:space="preserve">Q   시간당 작업량 (M3/HR) = 3600*Q*K*F*E/CM= 58.968 </x:t>
  </x:si>
  <x:si>
    <x:t>E  '작업효율사질토(양호0.85,보통0.70,불량0.55)'= 0.70-E1=?</x:t>
  </x:si>
  <x:si>
    <x:t>가설칸막이설치(공사완료후철거)  벽체띠장45*45@600*600,합판2.7mm  M2     ( 호표 8 )</x:t>
  </x:si>
  <x:si>
    <x:t>SST02[SST PIPE전동셔터]  3.200 x 3.250 = 10.400  EA     ( 호표 34 )</x:t>
  </x:si>
  <x:si>
    <x:t>AD01[CAL FIX+여닫이문]  0.000 x 0.000 = 15.400  EA     ( 호표 31 )</x:t>
  </x:si>
  <x:si>
    <x:t>SST01[SST PIPE전동셔터]  1.850 x 3.250 = 6.012  EA     ( 호표 33 )</x:t>
  </x:si>
  <x:si>
    <x:t>바탕만들기+수성페인트(롤러칠)  내천장,2회1급,보드면(줄퍼티)  M2  건축 17-2-2   ( 호표 40 )</x:t>
  </x:si>
  <x:si>
    <x:t>콘크리트 펌프차  36M, [80~95](㎥/hr)  HR  토목 11-27(6-1-2)   ( 호표 63 )</x:t>
  </x:si>
  <x:si>
    <x:t>유로폼 - 노무비(조립, 해체)  조립, 해체, 0~7m까지  10M2  토목 6-3-5   ( 호표 71 )</x:t>
  </x:si>
  <x:si>
    <x:t xml:space="preserve">     ○------------------0------------0----------------○10KM  </x:t>
  </x:si>
  <x:si>
    <x:t>수성페인트(롤러칠) - 재료비  내부2회,1급,합성수지에멀션페인트  M2  건축 17-2-2   ( 호표 97 )</x:t>
  </x:si>
  <x:si>
    <x:t xml:space="preserve">메우고다지기토사T=15CM(보통)  백호0.7M3*래머80kg  M3  토목 11-3,11  ( 산근 1 ) </x:t>
  </x:si>
  <x:si>
    <x:t xml:space="preserve">토사처리 단지외10KM(보통)  담프15톤 + 백호0.7(고르기별도)  M3  토목 11-8  ( 산근 3 ) </x:t>
  </x:si>
  <x:si>
    <x:t xml:space="preserve">   ' ○------------------0------------0----------------○10KM '</x:t>
  </x:si>
  <x:si>
    <x:t xml:space="preserve">터파기 토사(보통)  백호 0.7M3 90%+인력10%  M3  토목 11-3. 3-1-3  ( 산근 4 ) </x:t>
  </x:si>
  <x:si>
    <x:t>0106  금  속  공  사</x:t>
  </x:si>
  <x:si>
    <x:t>슬럼프15,50m3미만[80~95]</x:t>
  </x:si>
  <x:si>
    <x:t>무근콘크리트타설/펌프카(36m)</x:t>
  </x:si>
  <x:si>
    <x:t>실리콘(비초산), 유리용, 창호주위</x:t>
  </x:si>
  <x:si>
    <x:t>화강석붙임(앵커지지시공비,줄눈포함)</x:t>
  </x:si>
  <x:si>
    <x:t>백호 0.7M3 90%+인력10%</x:t>
  </x:si>
  <x:si>
    <x:t>AL(백색), 450*450mm</x:t>
  </x:si>
  <x:si>
    <x:t>잡철물제작설치(철제)-강판가공시</x:t>
  </x:si>
  <x:si>
    <x:t>방화문(F:1.6t D:1.0t)</x:t>
  </x:si>
  <x:si>
    <x:t>유로폼 - 노무비(조립, 해체)</x:t>
  </x:si>
  <x:si>
    <x:t>비계기본틀(기둥), 1.2*1.7m</x:t>
  </x:si>
  <x:si>
    <x:t xml:space="preserve"> [ 합          계 ]</x:t>
  </x:si>
  <x:si>
    <x:t>건설폐기물상차.운반비-중간처리</x:t>
  </x:si>
  <x:si>
    <x:t>기타건설폐기물(가연성5%이하)</x:t>
  </x:si>
  <x:si>
    <x:t>36M, [80~95](㎥/hr)</x:t>
  </x:si>
  <x:si>
    <x:t>0114  철  거  공  사</x:t>
  </x:si>
  <x:si>
    <x:t>0115  관급자재비-기계설비</x:t>
  </x:si>
  <x:si>
    <x:t>잔디 0.3*0.3*0.03M</x:t>
  </x:si>
  <x:si>
    <x:t>0113  골    재    비</x:t>
  </x:si>
  <x:si>
    <x:t>0111  기  타  공  사</x:t>
  </x:si>
  <x:si>
    <x:t>바탕+수성페인트(롤러)+퍼티연마</x:t>
  </x:si>
  <x:si>
    <x:t>KS3호, 105kg(K-7300)</x:t>
  </x:si>
  <x:si>
    <x:t>0112  조  경  공  사</x:t>
  </x:si>
  <x:si>
    <x:t>바탕만들기+수성페인트(롤러칠)</x:t>
  </x:si>
  <x:si>
    <x:t>천장,바탕용(1겹)+치장용(1겹)</x:t>
  </x:si>
  <x:si>
    <x:t>0110  수  장  공  사</x:t>
  </x:si>
  <x:si>
    <x:t>내천장,2회1급,보드면(줄퍼티)</x:t>
  </x:si>
  <x:si>
    <x:t>0108  유  리  공  사</x:t>
  </x:si>
  <x:si>
    <x:t>0109  칠    공    사</x:t>
  </x:si>
  <x:si>
    <x:t>SST01[SST PIPE전동셔터]</x:t>
  </x:si>
  <x:si>
    <x:t>SST02[SST PIPE전동셔터]</x:t>
  </x:si>
  <x:si>
    <x:t>순위조절기, K34, 양개도아</x:t>
  </x:si>
  <x:si>
    <x:t>AD01[CAL FIX+여닫이문]</x:t>
  </x:si>
  <x:si>
    <x:t>0107  창  호  공  사</x:t>
  </x:si>
  <x:si>
    <x:t>백호0.2m3+진동롤러(핸드가이드)</x:t>
  </x:si>
  <x:si>
    <x:t>AL 백색, 450*450mm</x:t>
  </x:si>
  <x:si>
    <x:t>바닥, W100*H20*1.5t</x:t>
  </x:si>
  <x:si>
    <x:t>0105  방  수  공  사</x:t>
  </x:si>
  <x:si>
    <x:t>STS304 50*100*2.0mm</x:t>
  </x:si>
  <x:si>
    <x:t>[ 합           계 ]</x:t>
  </x:si>
  <x:si>
    <x:t>0101  가  설  공  사</x:t>
  </x:si>
  <x:si>
    <x:t>보통토사. 백호90%+인력10%</x:t>
  </x:si>
  <x:si>
    <x:t>0104  돌    공    사</x:t>
  </x:si>
  <x:si>
    <x:t>가설칸막이설치(공사완료후철거)</x:t>
  </x:si>
  <x:si>
    <x:t>메우고다지기토사T=15CM(보통)</x:t>
  </x:si>
  <x:si>
    <x:t>토사처리 단지외10KM(보통)</x:t>
  </x:si>
  <x:si>
    <x:t>철근콘크리트타설/펌프카(36m)</x:t>
  </x:si>
  <x:si>
    <x:t>벽, 포천석 30mm, 0.3㎡이하</x:t>
  </x:si>
  <x:si>
    <x:t>화강석붙임(건식/앵커, 버너)</x:t>
  </x:si>
  <x:si>
    <x:t>바닥,포천석50mm,몰탈50mm</x:t>
  </x:si>
  <x:si>
    <x:t>포천석300*100mm,몰탈30mm</x:t>
  </x:si>
  <x:si>
    <x:t>벽,포천석20mm,몰탈26mm</x:t>
  </x:si>
  <x:si>
    <x:t>수성페인트(롤러칠) - 재료비</x:t>
  </x:si>
  <x:si>
    <x:t>내부2회,1급,합성수지에멀션페인트</x:t>
  </x:si>
  <x:si>
    <x:t>수성페인트(롤러칠) - 노무비</x:t>
  </x:si>
  <x:si>
    <x:t>석고판 나사고정(치장용)-시공비</x:t>
  </x:si>
  <x:si>
    <x:t>15톤덤프트럭 - 30km이하</x:t>
  </x:si>
  <x:si>
    <x:t>비계파이프, 48.6*2.3mm</x:t>
  </x:si>
  <x:si>
    <x:t>잡철물제작(철제) -강판 가공시</x:t>
  </x:si>
  <x:si>
    <x:t>잡철물설치(철제) -강판 가공시</x:t>
  </x:si>
  <x:si>
    <x:t>녹막이페인트(붓칠) - 재료비</x:t>
  </x:si>
  <x:si>
    <x:t>녹막이페인트(붓칠) - 노무비</x:t>
  </x:si>
  <x:si>
    <x:t>KSM6010(1급)내부, 백색</x:t>
  </x:si>
  <x:si>
    <x:t>산    출    내    역</x:t>
  </x:si>
  <x:si>
    <x:t>q  '바켓용량(M3)'= 0.7</x:t>
  </x:si>
  <x:si>
    <x:t xml:space="preserve">k   바켓계수 = 1.1   </x:t>
  </x:si>
  <x:si>
    <x:t>L1 '흐트러진상태' =1.25</x:t>
  </x:si>
  <x:si>
    <x:t xml:space="preserve">C   다져진상태 =0.9   </x:t>
  </x:si>
  <x:si>
    <x:t>H  '다짐두께(M)' =0.15</x:t>
  </x:si>
  <x:si>
    <x:t>P  '중복 다짐회수(회)' =57</x:t>
  </x:si>
  <x:si>
    <x:t>T   '적재용량(톤)' =15</x:t>
  </x:si>
  <x:si>
    <x:t>L   '토량 변화율' =1.25</x:t>
  </x:si>
  <x:si>
    <x:t xml:space="preserve">E    작업효율  =0.9   </x:t>
  </x:si>
  <x:si>
    <x:t>k   '백호바켓계수' =1.1</x:t>
  </x:si>
  <x:si>
    <x:t xml:space="preserve"> 2.담프트럭 자동덥개(15톤) </x:t>
  </x:si>
  <x:si>
    <x:t>'2.담프트럭 자동덥개(15톤)'</x:t>
  </x:si>
  <x:si>
    <x:t>q  '바켓용량(M3)' =0.70</x:t>
  </x:si>
  <x:si>
    <x:t xml:space="preserve"> 0-1m,보통인부0.2인*10% </x:t>
  </x:si>
  <x:si>
    <x:t>'0-1m,보통인부0.2인*10%'</x:t>
  </x:si>
  <x:si>
    <x:t>구        성        비</x:t>
  </x:si>
  <x:si>
    <x:t>순   공   사   원   가</x:t>
  </x:si>
  <x:si>
    <x:t>[ 소          계 ]</x:t>
  </x:si>
  <x:si>
    <x:t>이              윤</x:t>
  </x:si>
  <x:si>
    <x:t>이 Sheet는 수정하지 마십시요</x:t>
  </x:si>
  <x:si>
    <x:t>(재료비+노무비) * 2.0%</x:t>
  </x:si>
  <x:si>
    <x:t xml:space="preserve">비닐무석면타일붙임(디럭스)  </x:t>
  </x:si>
  <x:si>
    <x:t>450*450*3.0mm(왁스유)</x:t>
  </x:si>
  <x:si>
    <x:t>건설기계대여금지급보증서
발급수수료</x:t>
  </x:si>
  <x:si>
    <x:t>품목코드</x:t>
  </x:si>
  <x:si>
    <x:t>손료저장</x:t>
  </x:si>
  <x:si>
    <x:t>공종레벨</x:t>
  </x:si>
  <x:si>
    <x:t>JUK3</x:t>
  </x:si>
  <x:si>
    <x:t>공종소계</x:t>
  </x:si>
  <x:si>
    <x:t>손료적용</x:t>
  </x:si>
  <x:si>
    <x:t>공종구분</x:t>
  </x:si>
  <x:si>
    <x:t>JUK1</x:t>
  </x:si>
  <x:si>
    <x:t>JUK2</x:t>
  </x:si>
  <x:si>
    <x:t>공종코드</x:t>
  </x:si>
  <x:si>
    <x:t>재  료  비</x:t>
  </x:si>
  <x:si>
    <x:t>비  고</x:t>
  </x:si>
  <x:si>
    <x:t>상위공종</x:t>
  </x:si>
  <x:si>
    <x:t>단  가</x:t>
  </x:si>
  <x:si>
    <x:t>금  액</x:t>
  </x:si>
  <x:si>
    <x:t>노  무  비</x:t>
  </x:si>
  <x:si>
    <x:t>JUK4</x:t>
  </x:si>
  <x:si>
    <x:t>JUK10</x:t>
  </x:si>
  <x:si>
    <x:t>JUK5</x:t>
  </x:si>
  <x:si>
    <x:t>자재 20</x:t>
  </x:si>
  <x:si>
    <x:t>1209</x:t>
  </x:si>
  <x:si>
    <x:t>JUK8</x:t>
  </x:si>
  <x:si>
    <x:t>JUK11</x:t>
  </x:si>
  <x:si>
    <x:t>JUK7</x:t>
  </x:si>
  <x:si>
    <x:t>JUK12</x:t>
  </x:si>
  <x:si>
    <x:t>자재 17</x:t>
  </x:si>
  <x:si>
    <x:t>JUK17</x:t>
  </x:si>
  <x:si>
    <x:t>JUK16</x:t>
  </x:si>
  <x:si>
    <x:t>JUK14</x:t>
  </x:si>
  <x:si>
    <x:t>JUK15</x:t>
  </x:si>
  <x:si>
    <x:t>JUK19</x:t>
  </x:si>
  <x:si>
    <x:t>JUK18</x:t>
  </x:si>
  <x:si>
    <x:t>CONC보양</x:t>
  </x:si>
  <x:si>
    <x:t>JUK13</x:t>
  </x:si>
  <x:si>
    <x:t>고유번호</x:t>
  </x:si>
  <x:si>
    <x:t>0101</x:t>
  </x:si>
  <x:si>
    <x:t>면적당규준틀</x:t>
  </x:si>
  <x:si>
    <x:t>하드롱지</x:t>
  </x:si>
  <x:si>
    <x:t>자재 3</x:t>
  </x:si>
  <x:si>
    <x:t>거푸집 먹매김</x:t>
  </x:si>
  <x:si>
    <x:t>건축물현장정리</x:t>
  </x:si>
  <x:si>
    <x:t>0102</x:t>
  </x:si>
  <x:si>
    <x:t>0103</x:t>
  </x:si>
  <x:si>
    <x:t>TOTAL</x:t>
  </x:si>
  <x:si>
    <x:t>0104</x:t>
  </x:si>
  <x:si>
    <x:t>보통(미할증)</x:t>
  </x:si>
  <x:si>
    <x:t>0106</x:t>
  </x:si>
  <x:si>
    <x:t>0107</x:t>
  </x:si>
  <x:si>
    <x:t>도어클로우저</x:t>
  </x:si>
  <x:si>
    <x:t>피벗힌지</x:t>
  </x:si>
  <x:si>
    <x:t>0105</x:t>
  </x:si>
  <x:si>
    <x:t>자동경첩</x:t>
  </x:si>
  <x:si>
    <x:t>LEVER</x:t>
  </x:si>
  <x:si>
    <x:t>재료비 별도</x:t>
  </x:si>
  <x:si>
    <x:t>플로아힌지설치</x:t>
  </x:si>
  <x:si>
    <x:t>도아체크달기</x:t>
  </x:si>
  <x:si>
    <x:t>도아록설치</x:t>
  </x:si>
  <x:si>
    <x:t>도어 핸들</x:t>
  </x:si>
  <x:si>
    <x:t>모르타르 충전</x:t>
  </x:si>
  <x:si>
    <x:t>로이복층/칼라</x:t>
  </x:si>
  <x:si>
    <x:t>0108</x:t>
  </x:si>
  <x:si>
    <x:t>0109</x:t>
  </x:si>
  <x:si>
    <x:t>0110</x:t>
  </x:si>
  <x:si>
    <x:t>SGP칸막이</x:t>
  </x:si>
  <x:si>
    <x:t>0112</x:t>
  </x:si>
  <x:si>
    <x:t>불연천장재</x:t>
  </x:si>
  <x:si>
    <x:t>0113</x:t>
  </x:si>
  <x:si>
    <x:t>혼합골재</x:t>
  </x:si>
  <x:si>
    <x:t>이미지월 철거</x:t>
  </x:si>
  <x:si>
    <x:t>철근절단</x:t>
  </x:si>
  <x:si>
    <x:t>0114</x:t>
  </x:si>
  <x:si>
    <x:t>10M3</x:t>
  </x:si>
  <x:si>
    <x:t>0111</x:t>
  </x:si>
  <x:si>
    <x:t>목재창 철거</x:t>
  </x:si>
  <x:si>
    <x:t>화강석 철거</x:t>
  </x:si>
  <x:si>
    <x:t>조경수 철거</x:t>
  </x:si>
  <x:si>
    <x:t>벽체 절단</x:t>
  </x:si>
  <x:si>
    <x:t>0115</x:t>
  </x:si>
  <x:si>
    <x:t>조달수수료</x:t>
  </x:si>
  <x:si>
    <x:t>0116</x:t>
  </x:si>
  <x:si>
    <x:t>가연성폐기물</x:t>
  </x:si>
  <x:si>
    <x:t>폐콘크리트</x:t>
  </x:si>
  <x:si>
    <x:t>건축폐재류</x:t>
  </x:si>
  <x:si>
    <x:t>0117</x:t>
  </x:si>
  <x:si>
    <x:t>알루미늄</x:t>
  </x:si>
  <x:si>
    <x:t>코  드</x:t>
  </x:si>
  <x:si>
    <x:t>노 무 비</x:t>
  </x:si>
  <x:si>
    <x:t>경    비</x:t>
  </x:si>
  <x:si>
    <x:t>합    계</x:t>
  </x:si>
  <x:si>
    <x:t>번  호</x:t>
  </x:si>
  <x:si>
    <x:t>노임계수</x:t>
  </x:si>
  <x:si>
    <x:t>품셈개요</x:t>
  </x:si>
  <x:si>
    <x:t>재 료 비</x:t>
  </x:si>
  <x:si>
    <x:t>할증적용</x:t>
  </x:si>
  <x:si>
    <x:t>HAL1</x:t>
  </x:si>
  <x:si>
    <x:t>할증저장</x:t>
  </x:si>
  <x:si>
    <x:t>일위대가</x:t>
  </x:si>
  <x:si>
    <x:t>HAL2</x:t>
  </x:si>
  <x:si>
    <x:t>금액제외</x:t>
  </x:si>
  <x:si>
    <x:t>일위대가+자재</x:t>
  </x:si>
  <x:si>
    <x:t>외송(㎥)</x:t>
  </x:si>
  <x:si>
    <x:t>HAL3</x:t>
  </x:si>
  <x:si>
    <x:t>보통인부</x:t>
  </x:si>
  <x:si>
    <x:t>건축목공</x:t>
  </x:si>
  <x:si>
    <x:t>호표 2</x:t>
  </x:si>
  <x:si>
    <x:t>판재(板材)</x:t>
  </x:si>
  <x:si>
    <x:t>각재(角材)</x:t>
  </x:si>
  <x:si>
    <x:t>토목 2-9</x:t>
  </x:si>
  <x:si>
    <x:t>호표 3</x:t>
  </x:si>
  <x:si>
    <x:t>공통자재</x:t>
  </x:si>
  <x:si>
    <x:t>손잡이기둥</x:t>
  </x:si>
  <x:si>
    <x:t>호표 1</x:t>
  </x:si>
  <x:si>
    <x:t>건설용합성풀</x:t>
  </x:si>
  <x:si>
    <x:t>호표 4</x:t>
  </x:si>
  <x:si>
    <x:t>토목 2-10</x:t>
  </x:si>
  <x:si>
    <x:t>건축 11-1</x:t>
  </x:si>
  <x:si>
    <x:t>호표 5</x:t>
  </x:si>
  <x:si>
    <x:t>호표 8</x:t>
  </x:si>
  <x:si>
    <x:t>보통합판</x:t>
  </x:si>
  <x:si>
    <x:t>호표 6</x:t>
  </x:si>
  <x:si>
    <x:t>호표 9</x:t>
  </x:si>
  <x:si>
    <x:t>토목 11-3</x:t>
  </x:si>
  <x:si>
    <x:t>호표 7</x:t>
  </x:si>
  <x:si>
    <x:t>0.2M3</x:t>
  </x:si>
  <x:si>
    <x:t>일반못 N65</x:t>
  </x:si>
  <x:si>
    <x:t>호표 10</x:t>
  </x:si>
  <x:si>
    <x:t>케미칼앵커볼트</x:t>
  </x:si>
  <x:si>
    <x:t>HY 200</x:t>
  </x:si>
  <x:si>
    <x:t>호표 11</x:t>
  </x:si>
  <x:si>
    <x:t>호표 12</x:t>
  </x:si>
  <x:si>
    <x:t>케미칼주입액</x:t>
  </x:si>
  <x:si>
    <x:t>호표 14</x:t>
  </x:si>
  <x:si>
    <x:t>0.7톤</x:t>
  </x:si>
  <x:si>
    <x:t>특별인부</x:t>
  </x:si>
  <x:si>
    <x:t>호표 13</x:t>
  </x:si>
  <x:si>
    <x:t>호표 17</x:t>
  </x:si>
  <x:si>
    <x:t>호표 15</x:t>
  </x:si>
  <x:si>
    <x:t>호표 18</x:t>
  </x:si>
  <x:si>
    <x:t>10M2</x:t>
  </x:si>
  <x:si>
    <x:t>호표 19</x:t>
  </x:si>
  <x:si>
    <x:t>포천석판재</x:t>
  </x:si>
  <x:si>
    <x:t>호표 16</x:t>
  </x:si>
  <x:si>
    <x:t>호표 21</x:t>
  </x:si>
  <x:si>
    <x:t>호표 23</x:t>
  </x:si>
  <x:si>
    <x:t>호표 20</x:t>
  </x:si>
  <x:si>
    <x:t>건축 7-4</x:t>
  </x:si>
  <x:si>
    <x:t>호표 22</x:t>
  </x:si>
  <x:si>
    <x:t>건축 14-8</x:t>
  </x:si>
  <x:si>
    <x:t>호표 24</x:t>
  </x:si>
  <x:si>
    <x:t>재료비의 5%</x:t>
  </x:si>
  <x:si>
    <x:t>호표 25</x:t>
  </x:si>
  <x:si>
    <x:t>천정몰딩설치</x:t>
  </x:si>
  <x:si>
    <x:t>경량철골천장틀</x:t>
  </x:si>
  <x:si>
    <x:t>호표 26</x:t>
  </x:si>
  <x:si>
    <x:t>공구손료</x:t>
  </x:si>
  <x:si>
    <x:t>스테인리스강판</x:t>
  </x:si>
  <x:si>
    <x:t>호표 27</x:t>
  </x:si>
  <x:si>
    <x:t>2.3mm</x:t>
  </x:si>
  <x:si>
    <x:t>인력품의 3%</x:t>
  </x:si>
  <x:si>
    <x:t>1.6mm</x:t>
  </x:si>
  <x:si>
    <x:t>스텐레스</x:t>
  </x:si>
  <x:si>
    <x:t>건축 16-3</x:t>
  </x:si>
  <x:si>
    <x:t>수집상차도</x:t>
  </x:si>
  <x:si>
    <x:t>인력품의 2%</x:t>
  </x:si>
  <x:si>
    <x:t>호표 28</x:t>
  </x:si>
  <x:si>
    <x:t>호표 30</x:t>
  </x:si>
  <x:si>
    <x:t>호표 29</x:t>
  </x:si>
  <x:si>
    <x:t>단열세이프도어</x:t>
  </x:si>
  <x:si>
    <x:t>호표 31</x:t>
  </x:si>
  <x:si>
    <x:t>정전분체도장</x:t>
  </x:si>
  <x:si>
    <x:t>호표 32</x:t>
  </x:si>
  <x:si>
    <x:t>강재창호 설치</x:t>
  </x:si>
  <x:si>
    <x:t>호표 33</x:t>
  </x:si>
  <x:si>
    <x:t>모터800KG</x:t>
  </x:si>
  <x:si>
    <x:t>셔터박스</x:t>
  </x:si>
  <x:si>
    <x:t>전동개폐기</x:t>
  </x:si>
  <x:si>
    <x:t>호표 34</x:t>
  </x:si>
  <x:si>
    <x:t>스텐파이프셔터</x:t>
  </x:si>
  <x:si>
    <x:t>￠16,이중</x:t>
  </x:si>
  <x:si>
    <x:t>(별도)</x:t>
  </x:si>
  <x:si>
    <x:t>시  멘  트</x:t>
  </x:si>
  <x:si>
    <x:t>호표 35</x:t>
  </x:si>
  <x:si>
    <x:t>호표 38</x:t>
  </x:si>
  <x:si>
    <x:t>호표 37</x:t>
  </x:si>
  <x:si>
    <x:t>호표 36</x:t>
  </x:si>
  <x:si>
    <x:t>아크릴계</x:t>
  </x:si>
  <x:si>
    <x:t>프라이머</x:t>
  </x:si>
  <x:si>
    <x:t>호표 39</x:t>
  </x:si>
  <x:si>
    <x:t>바탕만들기</x:t>
  </x:si>
  <x:si>
    <x:t>본타일중도</x:t>
  </x:si>
  <x:si>
    <x:t>본타일상도</x:t>
  </x:si>
  <x:si>
    <x:t>콘크리트면</x:t>
  </x:si>
  <x:si>
    <x:t>호표 40</x:t>
  </x:si>
  <x:si>
    <x:t>일반못 N50</x:t>
  </x:si>
  <x:si>
    <x:t>2회 칠</x:t>
  </x:si>
  <x:si>
    <x:t>호표 42</x:t>
  </x:si>
  <x:si>
    <x:t>호표 41</x:t>
  </x:si>
  <x:si>
    <x:t>석고보드</x:t>
  </x:si>
  <x:si>
    <x:t>호표 43</x:t>
  </x:si>
  <x:si>
    <x:t>100M2</x:t>
  </x:si>
  <x:si>
    <x:t>호표 44</x:t>
  </x:si>
  <x:si>
    <x:t>호표 45</x:t>
  </x:si>
  <x:si>
    <x:t>호표 46</x:t>
  </x:si>
  <x:si>
    <x:t>호표 47</x:t>
  </x:si>
  <x:si>
    <x:t>호표 48</x:t>
  </x:si>
  <x:si>
    <x:t>산소 가스</x:t>
  </x:si>
  <x:si>
    <x:t>98%용접용</x:t>
  </x:si>
  <x:si>
    <x:t>호표 50</x:t>
  </x:si>
  <x:si>
    <x:t>호표 49</x:t>
  </x:si>
  <x:si>
    <x:t>철근구조물</x:t>
  </x:si>
  <x:si>
    <x:t>인력품의 1%</x:t>
  </x:si>
  <x:si>
    <x:t>호표 51</x:t>
  </x:si>
  <x:si>
    <x:t>소형장비 사용</x:t>
  </x:si>
  <x:si>
    <x:t>호표 52</x:t>
  </x:si>
  <x:si>
    <x:t>노임할증</x:t>
  </x:si>
  <x:si>
    <x:t>인력품의5%</x:t>
  </x:si>
  <x:si>
    <x:t>호표 54</x:t>
  </x:si>
  <x:si>
    <x:t>호표 55</x:t>
  </x:si>
  <x:si>
    <x:t>호표 53</x:t>
  </x:si>
  <x:si>
    <x:t>인력품의 5%</x:t>
  </x:si>
  <x:si>
    <x:t>유압월쇼우</x:t>
  </x:si>
  <x:si>
    <x:t>호표 56</x:t>
  </x:si>
  <x:si>
    <x:t>조정용앵커</x:t>
  </x:si>
  <x:si>
    <x:t>호표 57</x:t>
  </x:si>
  <x:si>
    <x:t>80kg</x:t>
  </x:si>
  <x:si>
    <x:t>호표 58</x:t>
  </x:si>
  <x:si>
    <x:t>0.7M3</x:t>
  </x:si>
  <x:si>
    <x:t>일반기계운전사</x:t>
  </x:si>
  <x:si>
    <x:t>건설기계운전사</x:t>
  </x:si>
  <x:si>
    <x:t>공업용휘발유</x:t>
  </x:si>
  <x:si>
    <x:t>호표 59</x:t>
  </x:si>
  <x:si>
    <x:t>콘크리트펌프차</x:t>
  </x:si>
  <x:si>
    <x:t>덤프트럭</x:t>
  </x:si>
  <x:si>
    <x:t>호표 60</x:t>
  </x:si>
  <x:si>
    <x:t>호표 62</x:t>
  </x:si>
  <x:si>
    <x:t>콘크리트공</x:t>
  </x:si>
  <x:si>
    <x:t>호표 64</x:t>
  </x:si>
  <x:si>
    <x:t>호표 61</x:t>
  </x:si>
  <x:si>
    <x:t>호표 67</x:t>
  </x:si>
  <x:si>
    <x:t>호표 63</x:t>
  </x:si>
  <x:si>
    <x:t>호표 66</x:t>
  </x:si>
  <x:si>
    <x:t>호표 68</x:t>
  </x:si>
  <x:si>
    <x:t>호표 65</x:t>
  </x:si>
  <x:si>
    <x:t>호표 69</x:t>
  </x:si>
  <x:si>
    <x:t>기계기구손료</x:t>
  </x:si>
  <x:si>
    <x:t>내수합판</x:t>
  </x:si>
  <x:si>
    <x:t>호표 70</x:t>
  </x:si>
  <x:si>
    <x:t>목재용(수성)</x:t>
  </x:si>
  <x:si>
    <x:t>일반못 N75</x:t>
  </x:si>
  <x:si>
    <x:t>형틀목공</x:t>
  </x:si>
  <x:si>
    <x:t>강관비계</x:t>
  </x:si>
  <x:si>
    <x:t>호표 74</x:t>
  </x:si>
  <x:si>
    <x:t>호표 72</x:t>
  </x:si>
  <x:si>
    <x:t>호표 71</x:t>
  </x:si>
  <x:si>
    <x:t>건축 15-1</x:t>
  </x:si>
  <x:si>
    <x:t>호표 73</x:t>
  </x:si>
  <x:si>
    <x:t>호표 79</x:t>
  </x:si>
  <x:si>
    <x:t>호표 75</x:t>
  </x:si>
  <x:si>
    <x:t>호표 76</x:t>
  </x:si>
  <x:si>
    <x:t>호표 77</x:t>
  </x:si>
  <x:si>
    <x:t>호표 78</x:t>
  </x:si>
  <x:si>
    <x:t>용접기(교류)</x:t>
  </x:si>
  <x:si>
    <x:t>건축 14-6</x:t>
  </x:si>
  <x:si>
    <x:t>호표 80</x:t>
  </x:si>
  <x:si>
    <x:t>호표 81</x:t>
  </x:si>
  <x:si>
    <x:t>호표 86</x:t>
  </x:si>
  <x:si>
    <x:t>500A</x:t>
  </x:si>
  <x:si>
    <x:t>호표 82</x:t>
  </x:si>
  <x:si>
    <x:t>호표 83</x:t>
  </x:si>
  <x:si>
    <x:t>호표 84</x:t>
  </x:si>
  <x:si>
    <x:t>호표 85</x:t>
  </x:si>
  <x:si>
    <x:t>500AMP</x:t>
  </x:si>
  <x:si>
    <x:t>호표 87</x:t>
  </x:si>
  <x:si>
    <x:t>호표 88</x:t>
  </x:si>
  <x:si>
    <x:t>건축 17-4</x:t>
  </x:si>
  <x:si>
    <x:t>호표 89</x:t>
  </x:si>
  <x:si>
    <x:t>호표 90</x:t>
  </x:si>
  <x:si>
    <x:t>호표 96</x:t>
  </x:si>
  <x:si>
    <x:t>방청 페인트</x:t>
  </x:si>
  <x:si>
    <x:t>호표 91</x:t>
  </x:si>
  <x:si>
    <x:t>호표 92</x:t>
  </x:si>
  <x:si>
    <x:t>조합 페인트</x:t>
  </x:si>
  <x:si>
    <x:t>호표 95</x:t>
  </x:si>
  <x:si>
    <x:t>호표 93</x:t>
  </x:si>
  <x:si>
    <x:t>호표 94</x:t>
  </x:si>
  <x:si>
    <x:t>호표 97</x:t>
  </x:si>
  <x:si>
    <x:t>수성 페인트</x:t>
  </x:si>
  <x:si>
    <x:t>호표 100</x:t>
  </x:si>
  <x:si>
    <x:t>호표 98</x:t>
  </x:si>
  <x:si>
    <x:t>호표 99</x:t>
  </x:si>
  <x:si>
    <x:t>호표 101</x:t>
  </x:si>
  <x:si>
    <x:t>F-Tape</x:t>
  </x:si>
  <x:si>
    <x:t>호표 104</x:t>
  </x:si>
  <x:si>
    <x:t>호표 102</x:t>
  </x:si>
  <x:si>
    <x:t>호표 103</x:t>
  </x:si>
  <x:si>
    <x:t>호표 105</x:t>
  </x:si>
  <x:si>
    <x:t>호표 108</x:t>
  </x:si>
  <x:si>
    <x:t>비    고</x:t>
  </x:si>
  <x:si>
    <x:t>호표 106</x:t>
  </x:si>
  <x:si>
    <x:t>호표 107</x:t>
  </x:si>
  <x:si>
    <x:t>가격정보</x:t>
  </x:si>
  <x:si>
    <x:t>START</x:t>
  </x:si>
  <x:si>
    <x:t xml:space="preserve">  총  계</x:t>
  </x:si>
  <x:si>
    <x:t>산근 2</x:t>
  </x:si>
  <x:si>
    <x:t>산근 1</x:t>
  </x:si>
  <x:si>
    <x:t>&gt;'소  계'</x:t>
  </x:si>
  <x:si>
    <x:t>산근 3</x:t>
  </x:si>
  <x:si>
    <x:t>산근 4</x:t>
  </x:si>
  <x:si>
    <x:t>&gt;'소계'</x:t>
  </x:si>
  <x:si>
    <x:t>&gt;&gt;'합 계'</x:t>
  </x:si>
  <x:si>
    <x:t>PAGE</x:t>
  </x:si>
  <x:si>
    <x:t>1180</x:t>
  </x:si>
  <x:si>
    <x:t>유통물가</x:t>
  </x:si>
  <x:si>
    <x:t>거래가격</x:t>
  </x:si>
  <x:si>
    <x:t>물가자료</x:t>
  </x:si>
  <x:si>
    <x:t>정보/조사</x:t>
  </x:si>
  <x:si>
    <x:t>적용단가</x:t>
  </x:si>
  <x:si>
    <x:t>품목구분</x:t>
  </x:si>
  <x:si>
    <x:t>노임구분</x:t>
  </x:si>
  <x:si>
    <x:t>1198</x:t>
  </x:si>
  <x:si>
    <x:t>자재 1</x:t>
  </x:si>
  <x:si>
    <x:t>공종+자재</x:t>
  </x:si>
  <x:si>
    <x:t>자재구분</x:t>
  </x:si>
  <x:si>
    <x:t>자재 6</x:t>
  </x:si>
  <x:si>
    <x:t>자재 7</x:t>
  </x:si>
  <x:si>
    <x:t>자재 4</x:t>
  </x:si>
  <x:si>
    <x:t>자재 2</x:t>
  </x:si>
  <x:si>
    <x:t>자재 5</x:t>
  </x:si>
  <x:si>
    <x:t>자재 8</x:t>
  </x:si>
  <x:si>
    <x:t>자재 9</x:t>
  </x:si>
  <x:si>
    <x:t>자재 10</x:t>
  </x:si>
  <x:si>
    <x:t>자재 11</x:t>
  </x:si>
  <x:si>
    <x:t>자재 22</x:t>
  </x:si>
  <x:si>
    <x:t>자재 12</x:t>
  </x:si>
  <x:si>
    <x:t>JUK6</x:t>
  </x:si>
  <x:si>
    <x:t>1216</x:t>
  </x:si>
  <x:si>
    <x:t>자재 16</x:t>
  </x:si>
  <x:si>
    <x:t>자재 18</x:t>
  </x:si>
  <x:si>
    <x:t>자재 14</x:t>
  </x:si>
  <x:si>
    <x:t>1-662</x:t>
  </x:si>
  <x:si>
    <x:t>1418</x:t>
  </x:si>
  <x:si>
    <x:t>자재 13</x:t>
  </x:si>
  <x:si>
    <x:t>자재 21</x:t>
  </x:si>
  <x:si>
    <x:t>자재 19</x:t>
  </x:si>
  <x:si>
    <x:t>자재 15</x:t>
  </x:si>
  <x:si>
    <x:t>JUK20</x:t>
  </x:si>
  <x:si>
    <x:t>JUK9</x:t>
  </x:si>
  <x:si>
    <x:t>자재 23</x:t>
  </x:si>
  <x:si>
    <x:t>자재 24</x:t>
  </x:si>
  <x:si>
    <x:t>자재 25</x:t>
  </x:si>
  <x:si>
    <x:t>교육청조사</x:t>
  </x:si>
  <x:si>
    <x:t>자재 26</x:t>
  </x:si>
  <x:si>
    <x:t>자재 27</x:t>
  </x:si>
  <x:si>
    <x:t>자재 28</x:t>
  </x:si>
  <x:si>
    <x:t>1124</x:t>
  </x:si>
  <x:si>
    <x:t>자재 29</x:t>
  </x:si>
  <x:si>
    <x:t>자재 30</x:t>
  </x:si>
  <x:si>
    <x:t>자재 31</x:t>
  </x:si>
  <x:si>
    <x:t>자재 32</x:t>
  </x:si>
  <x:si>
    <x:t>자재 33</x:t>
  </x:si>
  <x:si>
    <x:t>자재 34</x:t>
  </x:si>
  <x:si>
    <x:t>자재 35</x:t>
  </x:si>
  <x:si>
    <x:t>자재 36</x:t>
  </x:si>
  <x:si>
    <x:t>자재 37</x:t>
  </x:si>
  <x:si>
    <x:t>자재 38</x:t>
  </x:si>
  <x:si>
    <x:t>자재 39</x:t>
  </x:si>
  <x:si>
    <x:t>자재 40</x:t>
  </x:si>
  <x:si>
    <x:t>자재 41</x:t>
  </x:si>
  <x:si>
    <x:t>자재 42</x:t>
  </x:si>
  <x:si>
    <x:t>자재 43</x:t>
  </x:si>
  <x:si>
    <x:t>자재 44</x:t>
  </x:si>
  <x:si>
    <x:t>자재 45</x:t>
  </x:si>
  <x:si>
    <x:t>자재 46</x:t>
  </x:si>
  <x:si>
    <x:t>자재 47</x:t>
  </x:si>
  <x:si>
    <x:t>자재 48</x:t>
  </x:si>
  <x:si>
    <x:t>자재 49</x:t>
  </x:si>
  <x:si>
    <x:t>자재 50</x:t>
  </x:si>
  <x:si>
    <x:t>제주산업</x:t>
  </x:si>
  <x:si>
    <x:t>미래제주</x:t>
  </x:si>
  <x:si>
    <x:t>부록135</x:t>
  </x:si>
  <x:si>
    <x:t>자재 51</x:t>
  </x:si>
  <x:si>
    <x:t>자재 52</x:t>
  </x:si>
  <x:si>
    <x:t>자재 53</x:t>
  </x:si>
  <x:si>
    <x:t>2-168</x:t>
  </x:si>
  <x:si>
    <x:t>부록134</x:t>
  </x:si>
  <x:si>
    <x:t>자재 54</x:t>
  </x:si>
  <x:si>
    <x:t>자재 55</x:t>
  </x:si>
  <x:si>
    <x:t>자재 56</x:t>
  </x:si>
  <x:si>
    <x:t>자재 57</x:t>
  </x:si>
  <x:si>
    <x:t>자재 58</x:t>
  </x:si>
  <x:si>
    <x:t>자재 59</x:t>
  </x:si>
  <x:si>
    <x:t>자재 60</x:t>
  </x:si>
  <x:si>
    <x:t>자재 61</x:t>
  </x:si>
  <x:si>
    <x:t>자재 62</x:t>
  </x:si>
  <x:si>
    <x:t>자재 63</x:t>
  </x:si>
  <x:si>
    <x:t>자재 64</x:t>
  </x:si>
  <x:si>
    <x:t>자재 65</x:t>
  </x:si>
  <x:si>
    <x:t>자재 66</x:t>
  </x:si>
  <x:si>
    <x:t>자재 67</x:t>
  </x:si>
  <x:si>
    <x:t>자재 68</x:t>
  </x:si>
  <x:si>
    <x:t>자재 69</x:t>
  </x:si>
  <x:si>
    <x:t>자재 70</x:t>
  </x:si>
  <x:si>
    <x:t>자재 71</x:t>
  </x:si>
  <x:si>
    <x:t>자재 72</x:t>
  </x:si>
  <x:si>
    <x:t>자재 73</x:t>
  </x:si>
  <x:si>
    <x:t>자재 74</x:t>
  </x:si>
  <x:si>
    <x:t>자재 75</x:t>
  </x:si>
  <x:si>
    <x:t>자재 76</x:t>
  </x:si>
  <x:si>
    <x:t>자재 77</x:t>
  </x:si>
  <x:si>
    <x:t>자재 78</x:t>
  </x:si>
  <x:si>
    <x:t>자재 79</x:t>
  </x:si>
  <x:si>
    <x:t>자재 80</x:t>
  </x:si>
  <x:si>
    <x:t>자재 81</x:t>
  </x:si>
  <x:si>
    <x:t>자재 82</x:t>
  </x:si>
  <x:si>
    <x:t>자재 83</x:t>
  </x:si>
  <x:si>
    <x:t>자재 84</x:t>
  </x:si>
  <x:si>
    <x:t>노임 1</x:t>
  </x:si>
  <x:si>
    <x:t>노임 2</x:t>
  </x:si>
  <x:si>
    <x:t>노임 3</x:t>
  </x:si>
  <x:si>
    <x:t>노임 4</x:t>
  </x:si>
  <x:si>
    <x:t>노임 5</x:t>
  </x:si>
  <x:si>
    <x:t>노임 6</x:t>
  </x:si>
  <x:si>
    <x:t>노임 7</x:t>
  </x:si>
  <x:si>
    <x:t>노임 8</x:t>
  </x:si>
  <x:si>
    <x:t>노임 9</x:t>
  </x:si>
  <x:si>
    <x:t>노임 10</x:t>
  </x:si>
  <x:si>
    <x:t>노임 11</x:t>
  </x:si>
  <x:si>
    <x:t>노임 12</x:t>
  </x:si>
  <x:si>
    <x:t>노임 13</x:t>
  </x:si>
  <x:si>
    <x:t>노임 14</x:t>
  </x:si>
  <x:si>
    <x:t>노임 15</x:t>
  </x:si>
  <x:si>
    <x:t>노임 16</x:t>
  </x:si>
  <x:si>
    <x:t>노임 17</x:t>
  </x:si>
  <x:si>
    <x:t>노임 18</x:t>
  </x:si>
  <x:si>
    <x:t>노임 19</x:t>
  </x:si>
  <x:si>
    <x:t>노임 20</x:t>
  </x:si>
  <x:si>
    <x:t>노임 21</x:t>
  </x:si>
  <x:si>
    <x:t>1323</x:t>
  </x:si>
  <x:si>
    <x:t>1238</x:t>
  </x:si>
  <x:si>
    <x:t>자재 85</x:t>
  </x:si>
  <x:si>
    <x:t>2-33</x:t>
  </x:si>
  <x:si>
    <x:t>자재 86</x:t>
  </x:si>
  <x:si>
    <x:t>자재 87</x:t>
  </x:si>
  <x:si>
    <x:t>자재 88</x:t>
  </x:si>
  <x:si>
    <x:t>자재 89</x:t>
  </x:si>
  <x:si>
    <x:t>자재 90</x:t>
  </x:si>
  <x:si>
    <x:t>자재 91</x:t>
  </x:si>
  <x:si>
    <x:t>자재 92</x:t>
  </x:si>
  <x:si>
    <x:t>자재 93</x:t>
  </x:si>
  <x:si>
    <x:t>자재 94</x:t>
  </x:si>
  <x:si>
    <x:t>자재 95</x:t>
  </x:si>
  <x:si>
    <x:t>자재 96</x:t>
  </x:si>
  <x:si>
    <x:t>자재 97</x:t>
  </x:si>
  <x:si>
    <x:t>자재 98</x:t>
  </x:si>
  <x:si>
    <x:t>자재 99</x:t>
  </x:si>
  <x:si>
    <x:t>1237</x:t>
  </x:si>
  <x:si>
    <x:t>2-32</x:t>
  </x:si>
  <x:si>
    <x:t>자재 100</x:t>
  </x:si>
  <x:si>
    <x:t>자재 101</x:t>
  </x:si>
  <x:si>
    <x:t>자재 102</x:t>
  </x:si>
  <x:si>
    <x:t>자재 103</x:t>
  </x:si>
  <x:si>
    <x:t>자재 104</x:t>
  </x:si>
  <x:si>
    <x:t>자재 105</x:t>
  </x:si>
  <x:si>
    <x:t>자재 106</x:t>
  </x:si>
  <x:si>
    <x:t>자재 107</x:t>
  </x:si>
  <x:si>
    <x:t>자재 108</x:t>
  </x:si>
  <x:si>
    <x:t>자재 109</x:t>
  </x:si>
  <x:si>
    <x:t>1344</x:t>
  </x:si>
  <x:si>
    <x:t>1246</x:t>
  </x:si>
  <x:si>
    <x:t>2-47</x:t>
  </x:si>
  <x:si>
    <x:t>1005</x:t>
  </x:si>
  <x:si>
    <x:t>자재 110</x:t>
  </x:si>
  <x:si>
    <x:t>자재 111</x:t>
  </x:si>
  <x:si>
    <x:t>자재 112</x:t>
  </x:si>
  <x:si>
    <x:t>자재 113</x:t>
  </x:si>
  <x:si>
    <x:t>공사구분</x:t>
  </x:si>
  <x:si>
    <x:t>확정내역</x:t>
  </x:si>
  <x:si>
    <x:t>자재단가적용</x:t>
  </x:si>
  <x:si>
    <x:t>경비단가적용</x:t>
  </x:si>
  <x:si>
    <x:t>품목코드형식</x:t>
  </x:si>
  <x:si>
    <x:t>TTTTT</x:t>
  </x:si>
  <x:si>
    <x:t>시간당작업량</x:t>
  </x:si>
  <x:si>
    <x:t>일반변수</x:t>
  </x:si>
  <x:si>
    <x:t>공종구분명</x:t>
  </x:si>
  <x:si>
    <x:t>원가비목코드</x:t>
  </x:si>
  <x:si>
    <x:t>무근콘크리트타설/펌프카(36m)  슬럼프8∼12, 50m3미만[80~95]  M3  토목 6-1-2   ( 호표 12 )</x:t>
  </x:si>
  <x:si>
    <x:t>철근콘크리트타설/펌프카(36m)  슬럼프15,50m3미만[80~95]  M3  토목 6-1-2   ( 호표 13 )</x:t>
  </x:si>
  <x:si>
    <x:t>합판 거푸집 - 노무비(제작,조립,철거 포함)  1회 사용시, 0~7m까지  M2  토목 6-3-2   ( 호표 69 )</x:t>
  </x:si>
  <x:si>
    <x:t>화강석붙임(앵커지지시공비,줄눈포함)  건식벽, 0.3㎡ 이하  M2  건축 9-1-2.1(2)   ( 호표 72 )</x:t>
  </x:si>
  <x:si>
    <x:t>N  '1시간당 타격회수(회/HR)' =36000</x:t>
  </x:si>
  <x:si>
    <x:t xml:space="preserve"> 경  비:  412 / 4.377 = 94.1 </x:t>
  </x:si>
  <x:si>
    <x:t xml:space="preserve"> 운반거리 L=10KM  담프15톤, M3    </x:t>
  </x:si>
  <x:si>
    <x:t>'운반거리 L=10KM  담프15톤, M3'</x:t>
  </x:si>
  <x:si>
    <x:t xml:space="preserve">R1   토석의 단위중량(톤)  =1.6   </x:t>
  </x:si>
  <x:si>
    <x:t>q1  '1회 적재량(M3)' =T/r1*L=?</x:t>
  </x:si>
  <x:si>
    <x:t>V1  '단지내적재운반속도(KM/HR)' =15</x:t>
  </x:si>
  <x:si>
    <x:t>V2  '단지내공차운반속도(KM/HR)' =20</x:t>
  </x:si>
  <x:si>
    <x:t>V5  '사토장적재운반속도(KM/HR)' =15</x:t>
  </x:si>
  <x:si>
    <x:t>V6  '사토장공차운반속도(KM/HR)' =20</x:t>
  </x:si>
  <x:si>
    <x:t xml:space="preserve">L1   단지내운반거리(KM)  =0.5   </x:t>
  </x:si>
  <x:si>
    <x:t xml:space="preserve">L3   사토장비포장(KM)  =0.5   </x:t>
  </x:si>
  <x:si>
    <x:t xml:space="preserve"> 1.굴삭기(유압식백호우0.7M3) M3  </x:t>
  </x:si>
  <x:si>
    <x:t>'1.굴삭기(유압식백호우0.7M3) M3 '</x:t>
  </x:si>
  <x:si>
    <x:t>f  '토량환산계수(1/L)'= 1/1.25=?</x:t>
  </x:si>
  <x:si>
    <x:t xml:space="preserve">E1 '터파기에 대하여 -0.05'=0.05 </x:t>
  </x:si>
  <x:si>
    <x:t xml:space="preserve">CM  1회 싸이클시간(90˚SEC) =20   </x:t>
  </x:si>
  <x:si>
    <x:t>Cm '1회 싸이클시간(90˚SEC)'=20</x:t>
  </x:si>
  <x:si>
    <x:t xml:space="preserve">87805*0.2*0.1  = 1756.1 </x:t>
  </x:si>
  <x:si>
    <x:t xml:space="preserve"> 1.굴삭기(유압식백호우0.7M3)  M3  </x:t>
  </x:si>
  <x:si>
    <x:t>'1.굴삭기(유압식백호우0.7M3)  M3 '</x:t>
  </x:si>
  <x:si>
    <x:t>5E00454CC44CA717425903327DF7</x:t>
  </x:si>
  <x:si>
    <x:t>5E00454597429E1792AA20307267</x:t>
  </x:si>
  <x:si>
    <x:t>5E6935D09B47D017C307B43C83C5</x:t>
  </x:si>
  <x:si>
    <x:t>5EA7157A534A4A17E5C5863001CF</x:t>
  </x:si>
  <x:si>
    <x:t>5E00454597429E1792AA20307263</x:t>
  </x:si>
  <x:si>
    <x:t>5E6935D0994B1A1767B0A53EAEA3</x:t>
  </x:si>
  <x:si>
    <x:t>5E6935DBA549CC176E593839159D</x:t>
  </x:si>
  <x:si>
    <x:t>5E6935DBA549CC176E593839159C</x:t>
  </x:si>
  <x:si>
    <x:t>5E6935DBA549CC176E59CE378F0E</x:t>
  </x:si>
  <x:si>
    <x:t>5E6935DBA549CC176E59CE378F01</x:t>
  </x:si>
  <x:si>
    <x:t>5E69050707413A17A239473CCE1E</x:t>
  </x:si>
  <x:si>
    <x:t>5E69050707413A17A239473CCE19</x:t>
  </x:si>
  <x:si>
    <x:t>5E69050707413A17A239473CCE18</x:t>
  </x:si>
  <x:si>
    <x:t>화강석 철거  판석  M2     ( 호표 53 )</x:t>
  </x:si>
  <x:si>
    <x:t>알미늄창호 철거    M2     ( 호표 51 )</x:t>
  </x:si>
  <x:si>
    <x:t>5E6935D0994B2417908DCB3F335A</x:t>
  </x:si>
  <x:si>
    <x:t>5E6935D0984A8817EFE13E3ECC3F</x:t>
  </x:si>
  <x:si>
    <x:t>5E6935D09B47D017C307B43C869A</x:t>
  </x:si>
  <x:si>
    <x:t>5E58655C074F8E178BCAAA3C19D0</x:t>
  </x:si>
  <x:si>
    <x:t>5E58655C074F8E178BF66A39E6BC</x:t>
  </x:si>
  <x:si>
    <x:t>5E6935D0984A8817EFF3CA30EA7A</x:t>
  </x:si>
  <x:si>
    <x:t>5EB105915F437217CE2F9F39E234</x:t>
  </x:si>
  <x:si>
    <x:t>5E6935D0984A9A1772BCA93C8D85</x:t>
  </x:si>
  <x:si>
    <x:t>5E6935DD53478017EE316B36C431</x:t>
  </x:si>
  <x:si>
    <x:t>5E6935D0994B2417908DD437AD0B</x:t>
  </x:si>
  <x:si>
    <x:t>5E6965AC4A4CDB173DD44833F73E</x:t>
  </x:si>
  <x:si>
    <x:t>불연천정재 - 시공비    M2     ( 호표 41 )</x:t>
  </x:si>
  <x:si>
    <x:t>5E6935D0984A8817126A1B332F53</x:t>
  </x:si>
  <x:si>
    <x:t>5E6935D0984A88171274AE3E074D</x:t>
  </x:si>
  <x:si>
    <x:t>5E6935D0984A8817126A6330E425</x:t>
  </x:si>
  <x:si>
    <x:t>5E6935D0984A8817126A51358D13</x:t>
  </x:si>
  <x:si>
    <x:t>5E6935D0984A8817126A5131120B</x:t>
  </x:si>
  <x:si>
    <x:t>5E6935D0984A8817126A1B36E005</x:t>
  </x:si>
  <x:si>
    <x:t>5E6935D09B47D017C307B43C811B</x:t>
  </x:si>
  <x:si>
    <x:t>5E6965A8D540DC17D840AD3E38E3</x:t>
  </x:si>
  <x:si>
    <x:t>5EB175C2DB414C1799D1FF3C4BC8</x:t>
  </x:si>
  <x:si>
    <x:t>5EB175C02E480E178703CF32FB61</x:t>
  </x:si>
  <x:si>
    <x:t>5EB16539994BC01708D1A63E6AFB</x:t>
  </x:si>
  <x:si>
    <x:t>5EB16539994BC01708D1A63E6AF8</x:t>
  </x:si>
  <x:si>
    <x:t>5EB16539994BC01708D1A63E6AF9</x:t>
  </x:si>
  <x:si>
    <x:t>아크릴본타일 뿜칠  내벽  M2     ( 호표 38 )</x:t>
  </x:si>
  <x:si>
    <x:t>5E6935D09B47D017C307B43C84ED</x:t>
  </x:si>
  <x:si>
    <x:t>5E6935D09B47D017C307B43C8112</x:t>
  </x:si>
  <x:si>
    <x:t>5E6935D8D143D817654CBA32AB70</x:t>
  </x:si>
  <x:si>
    <x:t>5E6935D8D143D81765D2ED3540D1</x:t>
  </x:si>
  <x:si>
    <x:t>5E6935D0984A88173D68D730CFA2</x:t>
  </x:si>
  <x:si>
    <x:t>5E6935D0984A88173D68D730CE9B</x:t>
  </x:si>
  <x:si>
    <x:t>5E6935DE7947BE17CA984132E90D</x:t>
  </x:si>
  <x:si>
    <x:t>5E6935DE7947BE17CA984132E90B</x:t>
  </x:si>
  <x:si>
    <x:t>5E6935DE7947BE17CA984132E90A</x:t>
  </x:si>
  <x:si>
    <x:t>5E6935D0984AE217C3488E345669</x:t>
  </x:si>
  <x:si>
    <x:t>5E6935D0984AE217B1159E3D4347</x:t>
  </x:si>
  <x:si>
    <x:t>5E6935DE7947BE172A0CA0381D1B</x:t>
  </x:si>
  <x:si>
    <x:t>5E6935D0984A88173D10A530B4D6</x:t>
  </x:si>
  <x:si>
    <x:t>5E6935DE7947BE17199DC23F2D09</x:t>
  </x:si>
  <x:si>
    <x:t>5E6935D0984A88173D5E68365D0C</x:t>
  </x:si>
  <x:si>
    <x:t>5E6935DE7947BE17DB9D1836C555</x:t>
  </x:si>
  <x:si>
    <x:t>5E6935DE7947BE1719DB1534EFD0</x:t>
  </x:si>
  <x:si>
    <x:t>5E6935D09B47D017C307B43C8A7E</x:t>
  </x:si>
  <x:si>
    <x:t>5EA765F8F14FE817A6658234D214</x:t>
  </x:si>
  <x:si>
    <x:t>5E6935D0984A8817588C543E13C4</x:t>
  </x:si>
  <x:si>
    <x:t>5E6935D0984A8817588C773C2C48</x:t>
  </x:si>
  <x:si>
    <x:t>5EA765F8F14FE817A6658234D216</x:t>
  </x:si>
  <x:si>
    <x:t>5EA755D81244AF175E442138268C</x:t>
  </x:si>
  <x:si>
    <x:t>5EA755D81244AF175E442138207B</x:t>
  </x:si>
  <x:si>
    <x:t>5EA755D81244AF17100DE43830F6</x:t>
  </x:si>
  <x:si>
    <x:t>5E6935D09B47D017C307B43C8228</x:t>
  </x:si>
  <x:si>
    <x:t>5E6935D1A246D1175E19AC32237C</x:t>
  </x:si>
  <x:si>
    <x:t>5E6935D09B47D017C307B43C8226</x:t>
  </x:si>
  <x:si>
    <x:t>5E6935D0984A881758340E325793</x:t>
  </x:si>
  <x:si>
    <x:t>5E6935D1A246D1175EF7CB3D327D</x:t>
  </x:si>
  <x:si>
    <x:t>5E6935D09B47D017C307B43DAAD1</x:t>
  </x:si>
  <x:si>
    <x:t>5E6935DC4C407317CBEA173D91FB</x:t>
  </x:si>
  <x:si>
    <x:t>5E6935D0984A8817746CC832F571</x:t>
  </x:si>
  <x:si>
    <x:t>5EA755DBEE43D017DFA88034B92F</x:t>
  </x:si>
  <x:si>
    <x:t>5E6935D0984A9A179D4E39369A29</x:t>
  </x:si>
  <x:si>
    <x:t>5E6935D0984A9A179D7B7735BB6A</x:t>
  </x:si>
  <x:si>
    <x:t>5E6935DBA549DE1749C99D3E2402</x:t>
  </x:si>
  <x:si>
    <x:t>5E6935DBA549DE1749C9E4304C74</x:t>
  </x:si>
  <x:si>
    <x:t>5E6935D0984A9A179D7B7735BB6B</x:t>
  </x:si>
  <x:si>
    <x:t>5E6935D0984A9A179D7B7735BA42</x:t>
  </x:si>
  <x:si>
    <x:t>5E6935D0984A9A179D4E0C323DE6</x:t>
  </x:si>
  <x:si>
    <x:t>5E6935DBA549DE1749C9E4304B58</x:t>
  </x:si>
  <x:si>
    <x:t>5E6935D0984A9A17DB6E69302CD1</x:t>
  </x:si>
  <x:si>
    <x:t>5E6935DBA549DE1749C99D3E2527</x:t>
  </x:si>
  <x:si>
    <x:t>5E6935D0984A9A17DB6E69302E9F</x:t>
  </x:si>
  <x:si>
    <x:t>583395C1104C001754D00C3B4B9D2</x:t>
  </x:si>
  <x:si>
    <x:t>5E6935D0984A9A17DB6E3D3C6A45</x:t>
  </x:si>
  <x:si>
    <x:t>5E6935D0984A9A17DB6E3D3C69BE</x:t>
  </x:si>
  <x:si>
    <x:t>5E6935D0984A9A17DB789B3FEBCA</x:t>
  </x:si>
  <x:si>
    <x:t>5E6935D0984A9A17DB789B3FEBC8</x:t>
  </x:si>
  <x:si>
    <x:t>5EA755D93844C41714FB973C30F6</x:t>
  </x:si>
  <x:si>
    <x:t>5E6935D0994B1A17678B613BEFFD</x:t>
  </x:si>
  <x:si>
    <x:t>5E00454CC44CB117A822A332C8DA</x:t>
  </x:si>
  <x:si>
    <x:t>5EA7157A534A4A17CA966536BC9D</x:t>
  </x:si>
  <x:si>
    <x:t>5E6935D09B47D017C307B43C8694</x:t>
  </x:si>
  <x:si>
    <x:t>5E6935D0994B1A1767B0A534AA6F</x:t>
  </x:si>
  <x:si>
    <x:t>5E11053BF0480E1743F9B5311230</x:t>
  </x:si>
  <x:si>
    <x:t>5E6935D0994B1A1767B0A535B30E</x:t>
  </x:si>
  <x:si>
    <x:t>5E11053BF0480E1743F9B5300CEB</x:t>
  </x:si>
  <x:si>
    <x:t>5E6935D09B47D017C307B43DAAD9</x:t>
  </x:si>
  <x:si>
    <x:t>5E00454CC44CA717C7FED6391CC8</x:t>
  </x:si>
  <x:si>
    <x:t>5E6935D09B47D017C307B43DAAD3</x:t>
  </x:si>
  <x:si>
    <x:t>5EA755D93844C41714FB973C32A4</x:t>
  </x:si>
  <x:si>
    <x:t>5E6905066144F317C718A03B0B6A</x:t>
  </x:si>
  <x:si>
    <x:t>5E6965AC4A4CDB173DD44833F0F1</x:t>
  </x:si>
  <x:si>
    <x:t>5E69152F38486D17A0FC8135BAE5</x:t>
  </x:si>
  <x:si>
    <x:t>5E6935D09B47D017C307B43DA9CD</x:t>
  </x:si>
  <x:si>
    <x:t>5E69152F38486D17A0156F31C9E7</x:t>
  </x:si>
  <x:si>
    <x:t>5E69152F38486D17DD96D93667AC</x:t>
  </x:si>
  <x:si>
    <x:t>5E69152F38486D17DD96D9328E8B</x:t>
  </x:si>
  <x:si>
    <x:t>해체재 재사용 안 함</x:t>
  </x:si>
  <x:si>
    <x:t>석고보드 철거(천장)</x:t>
  </x:si>
  <x:si>
    <x:t>텍스 철거(천장)</x:t>
  </x:si>
  <x:si>
    <x:t>소형브레이커25kg</x:t>
  </x:si>
  <x:si>
    <x:t>철근콘크리트철거시</x:t>
  </x:si>
  <x:si>
    <x:t>철근콘크리트벽 철거</x:t>
  </x:si>
  <x:si>
    <x:t>교목,H:2.0M</x:t>
  </x:si>
  <x:si>
    <x:t>알미늄창호 철거</x:t>
  </x:si>
  <x:si>
    <x:t>냉난방기설치공사</x:t>
  </x:si>
  <x:si>
    <x:t>폐기물처리수수료</x:t>
  </x:si>
  <x:si>
    <x:t>일 위 대 가 목 록</x:t>
  </x:si>
  <x:si>
    <x:t>비      고</x:t>
  </x:si>
  <x:si>
    <x:t>토목 2-4-2.3</x:t>
  </x:si>
  <x:si>
    <x:t>토목 2-6-3, 5</x:t>
  </x:si>
  <x:si>
    <x:t>강관틀 비계용 부재</x:t>
  </x:si>
  <x:si>
    <x:t>손잡이, 1829mm</x:t>
  </x:si>
  <x:si>
    <x:t>중도리.띠장,캐노피</x:t>
  </x:si>
  <x:si>
    <x:t>부대철골가공조립</x:t>
  </x:si>
  <x:si>
    <x:t>AL몰딩설(W형)</x:t>
  </x:si>
  <x:si>
    <x:t>천장 점검구 설치</x:t>
  </x:si>
  <x:si>
    <x:t>스테인리스재료분리대</x:t>
  </x:si>
  <x:si>
    <x:t>보조록, K380</x:t>
  </x:si>
  <x:si>
    <x:t>플로어힌지(AL문)</x:t>
  </x:si>
  <x:si>
    <x:t>강재문, 재료비 별도</x:t>
  </x:si>
  <x:si>
    <x:t>창문틀 주위 충전</x:t>
  </x:si>
  <x:si>
    <x:t>24mm 6+12+6</x:t>
  </x:si>
  <x:si>
    <x:t>5*5, 실리콘</x:t>
  </x:si>
  <x:si>
    <x:t>아크릴본타일 뿜칠</x:t>
  </x:si>
  <x:si>
    <x:t>복층유리주위코킹</x:t>
  </x:si>
  <x:si>
    <x:t>불연천정재 - 시공비</x:t>
  </x:si>
  <x:si>
    <x:t>평떼(들떼)붙임</x:t>
  </x:si>
  <x:si>
    <x:t>케미컬앵커볼트설치</x:t>
  </x:si>
  <x:si>
    <x:t>성토-현장토사유용</x:t>
  </x:si>
  <x:si>
    <x:t>혼합골재깔기지정</x:t>
  </x:si>
  <x:si>
    <x:t>유로폼 설치 및 해체</x:t>
  </x:si>
  <x:si>
    <x:t>벽, 0~7m까지</x:t>
  </x:si>
  <x:si>
    <x:t>개보수,리모델링</x:t>
  </x:si>
  <x:si>
    <x:t>철근CON'C조</x:t>
  </x:si>
  <x:si>
    <x:t>1단(2m), 3개월</x:t>
  </x:si>
  <x:si>
    <x:t>이동식강관말비계</x:t>
  </x:si>
  <x:si>
    <x:t>원가계산서 연결금액</x:t>
  </x:si>
  <x:si>
    <x:t>합      계</x:t>
  </x:si>
  <x:si>
    <x:t>경      비</x:t>
  </x:si>
  <x:si>
    <x:t>규      격</x:t>
  </x:si>
  <x:si>
    <x:t>품      명</x:t>
  </x:si>
  <x:si>
    <x:t>공 종 별 집 계 표</x:t>
  </x:si>
  <x:si>
    <x:t>수밀코킹(실리콘)</x:t>
  </x:si>
  <x:si>
    <x:t>'재료비:' ~56921010210.M~ / {Q}*0.9 =?MA+</x:t>
  </x:si>
  <x:si>
    <x:t>Q   '시간당 작업량(M3/HR)' =60*q1*f*E/Cm=?</x:t>
  </x:si>
  <x:si>
    <x:t>'노무비:' ~56921010210.L~ / {Q}*0.9 =?LA+</x:t>
  </x:si>
  <x:si>
    <x:t>Es  '작업효율(양호0.9,보통0.75,불량0.6)'= 0.75</x:t>
  </x:si>
  <x:si>
    <x:t xml:space="preserve">ES   작업효율(양호0.9,보통0.75,불량0.6) = 0.75   </x:t>
  </x:si>
  <x:si>
    <x:t xml:space="preserve">E   작업효율(양호0.7,보통0.5,불량0.3) = 0.5   </x:t>
  </x:si>
  <x:si>
    <x:t>t3  '적하시간(MIN)양호0.15,보통0.8,불량1.1'=0.8</x:t>
  </x:si>
  <x:si>
    <x:t xml:space="preserve">E   작업효율(양호0.9,보통0.75,불량0.6) = 0.75   </x:t>
  </x:si>
  <x:si>
    <x:t>철근 현장 조립  보통  TON  토목 6-2-1   ( 호표 67 )</x:t>
  </x:si>
  <x:si>
    <x:t>천정몰딩설치  재료비 별도  M  건축 14-8   ( 호표 78 )</x:t>
  </x:si>
  <x:si>
    <x:t>Q  '시간당 작업량 (M3/Hr)'= 3600*q*k*f*E/Cm=?</x:t>
  </x:si>
  <x:si>
    <x:t>철근 현장 가공  보통  TON  토목 6-2-1   ( 호표 66 )</x:t>
  </x:si>
  <x:si>
    <x:t>래머  80kg  HR  토목 11-11.3   ( 호표 60 )</x:t>
  </x:si>
  <x:si>
    <x:t>덤프트럭  15톤  HR  토목 11-8.9   ( 호표 61 )</x:t>
  </x:si>
  <x:si>
    <x:t>도아체크달기  재료비 별도  개소  건축 16-3   ( 호표 28 )</x:t>
  </x:si>
  <x:si>
    <x:t>이미지월 철거  해체재 재사용 안 함  M2     ( 호표 44 )</x:t>
  </x:si>
  <x:si>
    <x:t>매</x:t>
  </x:si>
  <x:si>
    <x:t>도장공</x:t>
  </x:si>
  <x:si>
    <x:t>기체</x:t>
  </x:si>
  <x:si>
    <x:t>잔디</x:t>
  </x:si>
  <x:si>
    <x:t>용접공</x:t>
  </x:si>
  <x:si>
    <x:t>15톤</x:t>
  </x:si>
  <x:si>
    <x:t>무연</x:t>
  </x:si>
  <x:si>
    <x:t>래머</x:t>
  </x:si>
  <x:si>
    <x:t>A</x:t>
  </x:si>
  <x:si>
    <x:t>천원</x:t>
  </x:si>
  <x:si>
    <x:t>대</x:t>
  </x:si>
  <x:si>
    <x:t>경유</x:t>
  </x:si>
  <x:si>
    <x:t>장</x:t>
  </x:si>
  <x:si>
    <x:t>철근공</x:t>
  </x:si>
  <x:si>
    <x:t>박리제</x:t>
  </x:si>
  <x:si>
    <x:t>석공</x:t>
  </x:si>
  <x:si>
    <x:t>코킹공</x:t>
  </x:si>
  <x:si>
    <x:t>수량</x:t>
  </x:si>
  <x:si>
    <x:t>T</x:t>
  </x:si>
  <x:si>
    <x:t>단위</x:t>
  </x:si>
  <x:si>
    <x:t>M3</x:t>
  </x:si>
  <x:si>
    <x:t>설정</x:t>
  </x:si>
  <x:si>
    <x:t>변수</x:t>
  </x:si>
  <x:si>
    <x:t>자재</x:t>
  </x:si>
  <x:si>
    <x:t>일위</x:t>
  </x:si>
  <x:si>
    <x:t>01</x:t>
  </x:si>
  <x:si>
    <x:t>단산</x:t>
  </x:si>
  <x:si>
    <x:t>적용율</x:t>
  </x:si>
  <x:si>
    <x:t/>
  </x:si>
  <x:si>
    <x:t>1대</x:t>
  </x:si>
  <x:si>
    <x:t>M2</x:t>
  </x:si>
  <x:si>
    <x:t>터파기</x:t>
  </x:si>
  <x:si>
    <x:t>F</x:t>
  </x:si>
  <x:si>
    <x:t>살수</x:t>
  </x:si>
  <x:si>
    <x:t>일반</x:t>
  </x:si>
  <x:si>
    <x:t>개소</x:t>
  </x:si>
  <x:si>
    <x:t>강설</x:t>
  </x:si>
  <x:si>
    <x:t>모래</x:t>
  </x:si>
  <x:si>
    <x:t>시멘트</x:t>
  </x:si>
  <x:si>
    <x:t>레미콘</x:t>
  </x:si>
  <x:si>
    <x:t>개</x:t>
  </x:si>
  <x:si>
    <x:t>TON</x:t>
  </x:si>
  <x:si>
    <x:t>조</x:t>
  </x:si>
  <x:si>
    <x:t>M</x:t>
  </x:si>
  <x:si>
    <x:t>식</x:t>
  </x:si>
  <x:si>
    <x:t>EA</x:t>
  </x:si>
  <x:si>
    <x:t>내벽</x:t>
  </x:si>
  <x:si>
    <x:t>건재상</x:t>
  </x:si>
  <x:si>
    <x:t>1</x:t>
  </x:si>
  <x:si>
    <x:t>판석</x:t>
  </x:si>
  <x:si>
    <x:t>포</x:t>
  </x:si>
  <x:si>
    <x:t>3</x:t>
  </x:si>
  <x:si>
    <x:t>주</x:t>
  </x:si>
  <x:si>
    <x:t>-</x:t>
  </x:si>
  <x:si>
    <x:t>6</x:t>
  </x:si>
  <x:si>
    <x:t>합성풀</x:t>
  </x:si>
  <x:si>
    <x:t>할증</x:t>
  </x:si>
  <x:si>
    <x:t>kg</x:t>
  </x:si>
  <x:si>
    <x:t>못</x:t>
  </x:si>
  <x:si>
    <x:t>인</x:t>
  </x:si>
  <x:si>
    <x:t>할증율</x:t>
  </x:si>
  <x:si>
    <x:t>노무비</x:t>
  </x:si>
  <x:si>
    <x:t>쟈키</x:t>
  </x:si>
  <x:si>
    <x:t>바퀴</x:t>
  </x:si>
  <x:si>
    <x:t>보통</x:t>
  </x:si>
  <x:si>
    <x:t>HR</x:t>
  </x:si>
  <x:si>
    <x:t>소철선</x:t>
  </x:si>
  <x:si>
    <x:t>SET</x:t>
  </x:si>
  <x:si>
    <x:t>내장공</x:t>
  </x:si>
  <x:si>
    <x:t>시공도</x:t>
  </x:si>
  <x:si>
    <x:t>ml</x:t>
  </x:si>
  <x:si>
    <x:t>L</x:t>
  </x:si>
  <x:si>
    <x:t>실링재</x:t>
  </x:si>
  <x:si>
    <x:t>점검구</x:t>
  </x:si>
  <x:si>
    <x:t>철골공</x:t>
  </x:si>
  <x:si>
    <x:t>잡재료</x:t>
  </x:si>
  <x:si>
    <x:t>연마지</x:t>
  </x:si>
  <x:si>
    <x:t>창호공</x:t>
  </x:si>
  <x:si>
    <x:t>덕트공</x:t>
  </x:si>
  <x:si>
    <x:t>별도</x:t>
  </x:si>
  <x:si>
    <x:t>간단</x:t>
  </x:si>
  <x:si>
    <x:t>신너</x:t>
  </x:si>
  <x:si>
    <x:t>미장공</x:t>
  </x:si>
  <x:si>
    <x:t>유리공</x:t>
  </x:si>
  <x:si>
    <x:t xml:space="preserve">비닐무석면타일붙임(디럭스)  450*450*3.0mm(왁스유)  M2  </x:t>
  </x:si>
  <x:si>
    <x:t>'재료비:' ~56921010910.M~ / {Q} =?MA+</x:t>
  </x:si>
  <x:si>
    <x:t>'노무비:' ~56921010910.L~ / {Q} =?LA+</x:t>
  </x:si>
  <x:si>
    <x:t>'경  비:' ~56921010910.E~ / {Q} =?EQ+</x:t>
  </x:si>
  <x:si>
    <x:t xml:space="preserve"> 재료비:  17303 / 58.968*0.9 = 264 </x:t>
  </x:si>
  <x:si>
    <x:t xml:space="preserve"> 노무비:  25758 / 58.968*0.9 = 393.1 </x:t>
  </x:si>
  <x:si>
    <x:t xml:space="preserve"> 경  비:  19708 / 58.968*0.9 = 300.7 </x:t>
  </x:si>
  <x:si>
    <x:t>01065E6935D0984A9A17AFF67A31EFCC</x:t>
  </x:si>
  <x:si>
    <x:t>01065E6935D0984A881758340E32510B</x:t>
  </x:si>
  <x:si>
    <x:t>01065E6935D0984A8817586129337A85</x:t>
  </x:si>
  <x:si>
    <x:t>01065E6935D0984A8817589E983520E6</x:t>
  </x:si>
  <x:si>
    <x:t>01075E6965A9FB470217C01AD63EF45F</x:t>
  </x:si>
  <x:si>
    <x:t>01075E6935DE7947BE174532D03F40DF</x:t>
  </x:si>
  <x:si>
    <x:t>01075E6935DE7947BE174532D03D96DC</x:t>
  </x:si>
  <x:si>
    <x:t>01075E6935DE7947AD17F2B0B63B1CA8</x:t>
  </x:si>
  <x:si>
    <x:t>01075E6935DE7947AD17F2959134CBCC</x:t>
  </x:si>
  <x:si>
    <x:t>01075E6935DE7947AD17F2796A3A4597</x:t>
  </x:si>
  <x:si>
    <x:t>01075E6935D0984A88173D21303FFAB7</x:t>
  </x:si>
  <x:si>
    <x:t>01075E6935D0984A88173D210B3BBD1E</x:t>
  </x:si>
  <x:si>
    <x:t>01075E6935D0984A88173D216C3409EF</x:t>
  </x:si>
  <x:si>
    <x:t>01075E6935D0984A88173D27A236F9FE</x:t>
  </x:si>
  <x:si>
    <x:t>01075E6935D0984A88173D27A236F9FC</x:t>
  </x:si>
  <x:si>
    <x:t>01075E6935D0984A88173D27A236F9FA</x:t>
  </x:si>
  <x:si>
    <x:t>01075E6935D0984A88173D27A236F9F8</x:t>
  </x:si>
  <x:si>
    <x:t>01075E6935D0984A88173DB0F43A2737</x:t>
  </x:si>
  <x:si>
    <x:t>01085E6935DBA549DE17DF11593E466C</x:t>
  </x:si>
  <x:si>
    <x:t>01085E6935D0984A88172CDEF83AC25D</x:t>
  </x:si>
  <x:si>
    <x:t>01085E6935D0984A88172C86CE3AD2F4</x:t>
  </x:si>
  <x:si>
    <x:t>01095E6935D0984A881712EFB839F023</x:t>
  </x:si>
  <x:si>
    <x:t>01095E6935D0984AE217DDDF653F9A6B</x:t>
  </x:si>
  <x:si>
    <x:t>01095E6935D0984AE217DDA284301099</x:t>
  </x:si>
  <x:si>
    <x:t>01105E6935DD534791175D33CB3167D4</x:t>
  </x:si>
  <x:si>
    <x:t>01105E6935DD53479117056A4031F8CF</x:t>
  </x:si>
  <x:si>
    <x:t>01105E6935D0984A9A1772BCA93EBB82</x:t>
  </x:si>
  <x:si>
    <x:t>01105E6935D0984A9A1772BCA93C8D87</x:t>
  </x:si>
  <x:si>
    <x:t>01115E6935DD5347911717F7D0347B57</x:t>
  </x:si>
  <x:si>
    <x:t>01125E6935D0994B2417908DD437A9AD</x:t>
  </x:si>
  <x:si>
    <x:t>01135E6935D8D143D8176517ED315B74</x:t>
  </x:si>
  <x:si>
    <x:t>01135E6935D8D143D8176517ED3260B9</x:t>
  </x:si>
  <x:si>
    <x:t>01135E6935D8D143D81765D2ED34B96D</x:t>
  </x:si>
  <x:si>
    <x:t>01145E6935D0984A8817EFF3CA3298D7</x:t>
  </x:si>
  <x:si>
    <x:t>01145E6935D0984A8817EFF3CA30EA78</x:t>
  </x:si>
  <x:si>
    <x:t>01145E6935D0984A8817EFF3CA356D5B</x:t>
  </x:si>
  <x:si>
    <x:t>01145E6935D0984A8817EFF3CA356D58</x:t>
  </x:si>
  <x:si>
    <x:t>01145E6935D0984A8817EFE1013A90EA</x:t>
  </x:si>
  <x:si>
    <x:t>01145E6935D0984A8817EFE1013D6449</x:t>
  </x:si>
  <x:si>
    <x:t>01145E6935D0984A8817EFE10131B298</x:t>
  </x:si>
  <x:si>
    <x:t>01145E6935D0984A8817EF88AA303140</x:t>
  </x:si>
  <x:si>
    <x:t>01145E6935D0984A8817EF88AA3036C3</x:t>
  </x:si>
  <x:si>
    <x:t>01145E6935D0984A8817EF88B437B8B5</x:t>
  </x:si>
  <x:si>
    <x:t>01145E6935D0984A8817EFB42C32CD35</x:t>
  </x:si>
  <x:si>
    <x:t>01025E6935D092403517B6D680350A03</x:t>
  </x:si>
  <x:si>
    <x:t>01025E6935D0984A9A17CAFF073D8498</x:t>
  </x:si>
  <x:si>
    <x:t>01025E6935D0984A9A17CA842136BF7F</x:t>
  </x:si>
  <x:si>
    <x:t>01025E6935D092403517B6C478338779</x:t>
  </x:si>
  <x:si>
    <x:t>01035E6935D0984A9A17AFE41B3E22E6</x:t>
  </x:si>
  <x:si>
    <x:t>01035E6935D8D143D8170CD46B314716</x:t>
  </x:si>
  <x:si>
    <x:t>01035E6935D8D143D8170CD46B31471B</x:t>
  </x:si>
  <x:si>
    <x:t>01035E6935D1A246E317D990713C087D</x:t>
  </x:si>
  <x:si>
    <x:t>01035E6935D1A246E317D990713C087E</x:t>
  </x:si>
  <x:si>
    <x:t>01035E6935D0984A9A17DB207A3495C4</x:t>
  </x:si>
  <x:si>
    <x:t>01035E6935D0984A9A17DB20693E48C6</x:t>
  </x:si>
  <x:si>
    <x:t>01035E6935D0984A9A17DB789B3FEBC9</x:t>
  </x:si>
  <x:si>
    <x:t>01035E6935D0984A9A17DB6E3D3E1298</x:t>
  </x:si>
  <x:si>
    <x:t>01035E6935D0984A9A17DB6E7B350B73</x:t>
  </x:si>
  <x:si>
    <x:t>01045E6935D0984A9A179D4E77316F7E</x:t>
  </x:si>
  <x:si>
    <x:t>01045E6935D0984A9A179D58B236D1D2</x:t>
  </x:si>
  <x:si>
    <x:t>01045E6935D0984A9A179D00803384EB</x:t>
  </x:si>
  <x:si>
    <x:t>01045E6935D0984A9A179D00803FBF18</x:t>
  </x:si>
  <x:si>
    <x:t>01045E6935D0984A9A179D00923D65E8</x:t>
  </x:si>
  <x:si>
    <x:t>01045E6935D0984A9A179D00923A9064</x:t>
  </x:si>
  <x:si>
    <x:t>01055E6935D0984A8817746CC832F2BD</x:t>
  </x:si>
  <x:si>
    <x:t>01065E7BB5881E46C517DDAFD13B487A</x:t>
  </x:si>
  <x:si>
    <x:t>01065E7BB5881E46C517DDAFD139962B</x:t>
  </x:si>
  <x:si>
    <x:t>01165E6935D0984A8817EFABA63AE6D3</x:t>
  </x:si>
  <x:si>
    <x:t>01165E6935D0984A8817EFABA63AE6DC</x:t>
  </x:si>
  <x:si>
    <x:t>01175EA765F8F14FE817A6658234D213</x:t>
  </x:si>
  <x:si>
    <x:t>면적당규준틀    M2  토목 2-4-2.3   ( 호표 1 )</x:t>
  </x:si>
  <x:si>
    <x:t>CONC보양  살수  M2  토목 2-9   ( 호표 3 )</x:t>
  </x:si>
  <x:si>
    <x:t>건축물현장정리  개보수,리모델링  M2     ( 호표 6 )</x:t>
  </x:si>
  <x:si>
    <x:t>거푸집 먹매김  일반  M2  건축 11-1   ( 호표 7 )</x:t>
  </x:si>
  <x:si>
    <x:t>철근절단  철근콘크리트철거시  10M3     ( 호표 48 )</x:t>
  </x:si>
  <x:si>
    <x:t>조경수 철거  교목,H:2.0M  주     ( 호표 50 )</x:t>
  </x:si>
  <x:si>
    <x:t>E  '작업효율(양호0.9,보통0.75,불량0.6)'= 0.75</x:t>
  </x:si>
  <x:si>
    <x:t>'재료비:' ~56921010210.M~ / {Q} =?MA+</x:t>
  </x:si>
  <x:si>
    <x:t>'노무비:' ~56921010210.L~ / {Q} =?LA+</x:t>
  </x:si>
  <x:si>
    <x:t>'경  비:' ~56921010210.E~ / {Q} =?EQ+</x:t>
  </x:si>
  <x:si>
    <x:t>A  '1회당 유호 다짐면적(M2)' =0.28*0.33=?</x:t>
  </x:si>
  <x:si>
    <x:t>E  '작업효율(양호0.7,보통0.5,불량0.3)'= 0.5</x:t>
  </x:si>
  <x:si>
    <x:t>Q  '시간당 작업량(M3/HR)' =A*N*H*f*E/P=?</x:t>
  </x:si>
  <x:si>
    <x:t>'재료비:' ~56921020620.M~ / {Q} =?MA+</x:t>
  </x:si>
  <x:si>
    <x:t>'노무비:' ~56921020620.L~ / {Q} =?LA+</x:t>
  </x:si>
  <x:si>
    <x:t>'경  비:' ~56921020620.E~ / {Q} =?EQ+</x:t>
  </x:si>
  <x:si>
    <x:t xml:space="preserve">Q1   1회 적재량(M3)  =T/R1*L= 11.7187 </x:t>
  </x:si>
  <x:si>
    <x:t xml:space="preserve">F    토량 환산계수(1/L)  =1/1.25= 0.8 </x:t>
  </x:si>
  <x:si>
    <x:t>n   '덤프트럭 소요 백호 적재회수' =q1/(0.7*k)=?</x:t>
  </x:si>
  <x:si>
    <x:t>'재료비:' ~56921010810.M~ / {Q} =?MA+</x:t>
  </x:si>
  <x:si>
    <x:t>'노무비:' ~56921010810.L~ / {Q} =?LA+</x:t>
  </x:si>
  <x:si>
    <x:t xml:space="preserve"> 경  비:  17283 / 10.845 = 1593.6 </x:t>
  </x:si>
  <x:si>
    <x:t>'경  비:' ~56921010810.E~ / {Q} =?EQ+</x:t>
  </x:si>
  <x:si>
    <x:t>Q '시간당 작업량(M3/HR)' =60*q1*f*E/Cm=?</x:t>
  </x:si>
  <x:si>
    <x:t>01155EA765F8F14FE817A665713FAFFB</x:t>
  </x:si>
  <x:si>
    <x:t>0115583395C1104C001754D00C3B4B9E1</x:t>
  </x:si>
  <x:si>
    <x:t>01165E6935DBA549CC176E59CE343107</x:t>
  </x:si>
  <x:si>
    <x:t>01165E6935DBA549CC176E59CE305CD4</x:t>
  </x:si>
  <x:si>
    <x:t>01165E6935DBA549CC176E59CE3437AC</x:t>
  </x:si>
  <x:si>
    <x:t>01165E6935DBA549CC176E59CE343105</x:t>
  </x:si>
  <x:si>
    <x:t>5E6935D0984A9A17DB789B3FEBC95E6935D0984A9A17DB789B3FEBC8</x:t>
  </x:si>
  <x:si>
    <x:t>5E6935D0984A9A17DB789B3FEBC95E6935D0984A9A17DB789B3FEBCA</x:t>
  </x:si>
  <x:si>
    <x:t>합판 거푸집 설치 및 해체  4회 사용시, 0~7m까지  M2  토목 6-3-2   ( 호표 15 )</x:t>
  </x:si>
  <x:si>
    <x:t>5E6935D0984A9A17DB6E3D3E12985E6935D0984A9A17DB6E3D3C69BE</x:t>
  </x:si>
  <x:si>
    <x:t>5E6935D0984A9A17DB6E3D3E1298583395C1104C001754D00C3B4B9E1</x:t>
  </x:si>
  <x:si>
    <x:t>5E6935D0984A9A17DB6E3D3E12985E6935D0984A9A17DB6E3D3C6A45</x:t>
  </x:si>
  <x:si>
    <x:t>5E6935D0984A9A17DB6E7B350B735E6935D0984A9A17DB6E69302E9F</x:t>
  </x:si>
  <x:si>
    <x:t>5E6935D0984A9A17DB6E7B350B735E6935D0984A9A17DB6E69302CD1</x:t>
  </x:si>
  <x:si>
    <x:t>5E6935D0984A9A179D4E77316F7E5E6935DBA549DE1749C99D3E2527</x:t>
  </x:si>
  <x:si>
    <x:t>5E6935D0984A9A179D4E77316F7E5E6935D0984A9A179D4E0C323DE6</x:t>
  </x:si>
  <x:si>
    <x:t>5E6935D0984A9A179D58B236D1D25E6935DBA549DE1749C9E4304B58</x:t>
  </x:si>
  <x:si>
    <x:t>5E6935D0984A9A179D58B236D1D25E6935D0984A9A179D7B7735BB6B</x:t>
  </x:si>
  <x:si>
    <x:t>5E6935D0984A9A179D58B236D1D25E6935D0984A9A179D7B7735BA42</x:t>
  </x:si>
  <x:si>
    <x:t>5E6935D0984A9A179D00803384EB5E6935DBA549DE1749C9E4304C74</x:t>
  </x:si>
  <x:si>
    <x:t>5E6935D0984A9A179D00803384EB5E6935D0984A9A179D7B7735BB6B</x:t>
  </x:si>
  <x:si>
    <x:t>5E6935D0984A9A179D00803384EB5E6935D0984A9A179D7B7735BA42</x:t>
  </x:si>
  <x:si>
    <x:t>5E6935D0984A9A179D00803FBF185E6935DBA549DE1749C9E4304C74</x:t>
  </x:si>
  <x:si>
    <x:t>5E6935D0984A9A179D00803FBF185E6935D0984A9A179D7B7735BB6B</x:t>
  </x:si>
  <x:si>
    <x:t>5E6935D0984A9A179D00803FBF185E6935D0984A9A179D7B7735BA42</x:t>
  </x:si>
  <x:si>
    <x:t>5E6935D0984A9A179D00923D65E85E6935DBA549DE1749C99D3E2402</x:t>
  </x:si>
  <x:si>
    <x:t>5E6935D0984A9A179D00923D65E85E6935D0984A9A179D7B7735BB6A</x:t>
  </x:si>
  <x:si>
    <x:t>5E6935D0984A9A179D00923D65E85E6935D0984A9A179D4E39369A29</x:t>
  </x:si>
  <x:si>
    <x:t>5E6935D0984A9A179D00923A90645E6935DBA549DE1749C99D3E2402</x:t>
  </x:si>
  <x:si>
    <x:t>5E6935D0984A9A179D00923A90645E6935D0984A9A179D7B7735BB6A</x:t>
  </x:si>
  <x:si>
    <x:t>5E6935D0984A9A179D00923A90645EA755DBEE43D017DFA88034B92F</x:t>
  </x:si>
  <x:si>
    <x:t>5E6935D0984A9A179D00923A90645E6935D0984A9A179D4E39369A29</x:t>
  </x:si>
  <x:si>
    <x:t>5E6935D0984A8817746CC832F2BD5E6935DC4C407317CBEA173D91FB</x:t>
  </x:si>
  <x:si>
    <x:t>5E6935D0984A8817746CC832F2BD5E6935D0984A8817746CC832F571</x:t>
  </x:si>
  <x:si>
    <x:t>5E6935D0984A9A17AFF67A31EFCC5E6935D09B47D017C307B43DAAD1</x:t>
  </x:si>
  <x:si>
    <x:t>AL몰딩설(W형)  칼라, 15*15*15*15*1.0mm  M  건축 14-8   ( 호표 25 )</x:t>
  </x:si>
  <x:si>
    <x:t>5E6935D0984A881758340E32510B5E6935D1A246D1175EF7CB3D327D</x:t>
  </x:si>
  <x:si>
    <x:t>5E6935D0984A881758340E32510B583395C1104C001754D00C3B4B9E1</x:t>
  </x:si>
  <x:si>
    <x:t>5E6935D0984A881758340E32510B5E6935D0984A881758340E325793</x:t>
  </x:si>
  <x:si>
    <x:t>5E6935D0984A8817586129337A855E6935D1A246D1175E19AC32237C</x:t>
  </x:si>
  <x:si>
    <x:t>5E6935D0984A8817586129337A85583395C1104C001754D00C3B4B9E1</x:t>
  </x:si>
  <x:si>
    <x:t>5E6935D0984A8817586129337A855E6935D09B47D017C307B43C8226</x:t>
  </x:si>
  <x:si>
    <x:t>5E6935D0984A8817586129337A855E6935D09B47D017C307B43C8228</x:t>
  </x:si>
  <x:si>
    <x:t>5E6935D0984A8817589E983520E65EA755D81244AF17100DE43830F6</x:t>
  </x:si>
  <x:si>
    <x:t>5E6935D0984A8817589E983520E65EA755D81244AF175E442138207B</x:t>
  </x:si>
  <x:si>
    <x:t>5E6935D0984A8817589E983520E65EA755D81244AF175E442138268C</x:t>
  </x:si>
  <x:si>
    <x:t>5E6935D0984A8817589E983520E65E6935D0984A8817588C773C2C48</x:t>
  </x:si>
  <x:si>
    <x:t>5E6935D0984A8817589E983520E65E6935D0984A8817588C543E13C4</x:t>
  </x:si>
  <x:si>
    <x:t>5E6935D0984A8817589E983520E65EA765F8F14FE817A6658234D216</x:t>
  </x:si>
  <x:si>
    <x:t>5E6935D0984A8817589E983520E65EA765F8F14FE817A6658234D214</x:t>
  </x:si>
  <x:si>
    <x:t>5E6935D0984A88173D21303FFAB75E6935D09B47D017C307B43C8A7E</x:t>
  </x:si>
  <x:si>
    <x:t>5E6935D0984A88173D21303FFAB75E6935D09B47D017C307B43C87A3</x:t>
  </x:si>
  <x:si>
    <x:t>5E6935D0984A88173D21303FFAB7583395C1104C001754D00C3B4B9E1</x:t>
  </x:si>
  <x:si>
    <x:t>5E6935D0984A88173D210B3BBD1E5E6935D09B47D017C307B43C8A7E</x:t>
  </x:si>
  <x:si>
    <x:t>5E6935D0984A88173D210B3BBD1E5E6935D09B47D017C307B43C87A3</x:t>
  </x:si>
  <x:si>
    <x:t>5E6935D0984A88173D210B3BBD1E583395C1104C001754D00C3B4B9E1</x:t>
  </x:si>
  <x:si>
    <x:t>5E6935D0984A88173D216C3409EF5E6935D09B47D017C307B43C8A7E</x:t>
  </x:si>
  <x:si>
    <x:t>5E6935D0984A88173D216C3409EF583395C1104C001754D00C3B4B9E1</x:t>
  </x:si>
  <x:si>
    <x:t>5E6935D0984A88173D27A236F9FE5E6935DE7947BE1719DB1534EFD0</x:t>
  </x:si>
  <x:si>
    <x:t>5E6935D0984A88173D27A236F9FE5E6935DE7947BE17DB9D1836C555</x:t>
  </x:si>
  <x:si>
    <x:t>5E6935D0984A88173D27A236F9FE5E6935D0984A88173D5E68365D0C</x:t>
  </x:si>
  <x:si>
    <x:t>5E6935D0984A88173D27A236F9FE5E6935DE7947BE17199DC23F2D09</x:t>
  </x:si>
  <x:si>
    <x:t>5E6935D0984A88173D27A236F9FC5E6935DE7947BE172A0CA0381D1B</x:t>
  </x:si>
  <x:si>
    <x:t>5E6935D0984A88173D27A236F9FC5E6935D0984A88173D10A530B4D6</x:t>
  </x:si>
  <x:si>
    <x:t>5E6935D0984A88173D27A236F9FC5E6935D0984AE217B1159E3D4347</x:t>
  </x:si>
  <x:si>
    <x:t>5E6935D0984A88173D27A236F9FC5E6935D0984AE217C3488E345669</x:t>
  </x:si>
  <x:si>
    <x:t>5E6935D0984A88173D27A236F9FA5E6935DE7947BE17CA984132E90A</x:t>
  </x:si>
  <x:si>
    <x:t>5E6935D0984A88173D27A236F9FA5E6935DE7947BE17CA984132E90B</x:t>
  </x:si>
  <x:si>
    <x:t>5E6935D0984A88173D27A236F9FA5E6935DE7947BE17CA984132E90D</x:t>
  </x:si>
  <x:si>
    <x:t>D9</x:t>
  </x:si>
  <x:si>
    <x:t>D4</x:t>
  </x:si>
  <x:si>
    <x:t>CG</x:t>
  </x:si>
  <x:si>
    <x:t>D2</x:t>
  </x:si>
  <x:si>
    <x:t>D1</x:t>
  </x:si>
  <x:si>
    <x:t>S1</x:t>
  </x:si>
  <x:si>
    <x:t>CS</x:t>
  </x:si>
  <x:si>
    <x:t>CL</x:t>
  </x:si>
  <x:si>
    <x:t>CK</x:t>
  </x:si>
  <x:si>
    <x:t>C5</x:t>
  </x:si>
  <x:si>
    <x:t>CH</x:t>
  </x:si>
  <x:si>
    <x:t>CA</x:t>
  </x:si>
  <x:si>
    <x:t>C8</x:t>
  </x:si>
  <x:si>
    <x:t>CB</x:t>
  </x:si>
  <x:si>
    <x:t>C7</x:t>
  </x:si>
  <x:si>
    <x:t>C6</x:t>
  </x:si>
  <x:si>
    <x:t>AS</x:t>
  </x:si>
  <x:si>
    <x:t>C4</x:t>
  </x:si>
  <x:si>
    <x:t>C2</x:t>
  </x:si>
  <x:si>
    <x:t>BS</x:t>
  </x:si>
  <x:si>
    <x:t>B2</x:t>
  </x:si>
  <x:si>
    <x:t>B1</x:t>
  </x:si>
  <x:si>
    <x:t>82</x:t>
  </x:si>
  <x:si>
    <x:t>A3</x:t>
  </x:si>
  <x:si>
    <x:t>A2</x:t>
  </x:si>
  <x:si>
    <x:t>A1</x:t>
  </x:si>
  <x:si>
    <x:t>68</x:t>
  </x:si>
  <x:si>
    <x:t>84</x:t>
  </x:si>
  <x:si>
    <x:t>34</x:t>
  </x:si>
  <x:si>
    <x:t>61</x:t>
  </x:si>
  <x:si>
    <x:t>89</x:t>
  </x:si>
  <x:si>
    <x:t>24</x:t>
  </x:si>
  <x:si>
    <x:t>45</x:t>
  </x:si>
  <x:si>
    <x:t>101</x:t>
  </x:si>
  <x:si>
    <x:t>kwh</x:t>
  </x:si>
  <x:si>
    <x:t>59</x:t>
  </x:si>
  <x:si>
    <x:t>92</x:t>
  </x:si>
  <x:si>
    <x:t>66</x:t>
  </x:si>
  <x:si>
    <x:t>전력</x:t>
  </x:si>
  <x:si>
    <x:t>철판공</x:t>
  </x:si>
  <x:si>
    <x:t>규격</x:t>
  </x:si>
  <x:si>
    <x:t>휠러</x:t>
  </x:si>
  <x:si>
    <x:t>조경공</x:t>
  </x:si>
  <x:si>
    <x:t>착암공</x:t>
  </x:si>
  <x:si>
    <x:t>코드</x:t>
  </x:si>
  <x:si>
    <x:t>품명</x:t>
  </x:si>
  <x:si>
    <x:t>C</x:t>
  </x:si>
  <x:si>
    <x:t>106</x:t>
  </x:si>
  <x:si>
    <x:t>C!</x:t>
  </x:si>
  <x:si>
    <x:t>63</x:t>
  </x:si>
  <x:si>
    <x:t>98</x:t>
  </x:si>
  <x:si>
    <x:t>36</x:t>
  </x:si>
  <x:si>
    <x:t>75</x:t>
  </x:si>
  <x:si>
    <x:t>145</x:t>
  </x:si>
  <x:si>
    <x:t>567</x:t>
  </x:si>
  <x:si>
    <x:t>40</x:t>
  </x:si>
  <x:si>
    <x:t>607</x:t>
  </x:si>
  <x:si>
    <x:t>325</x:t>
  </x:si>
  <x:si>
    <x:t>458</x:t>
  </x:si>
  <x:si>
    <x:t>123</x:t>
  </x:si>
  <x:si>
    <x:t>77</x:t>
  </x:si>
  <x:si>
    <x:t>78</x:t>
  </x:si>
  <x:si>
    <x:t>133</x:t>
  </x:si>
  <x:si>
    <x:t>146</x:t>
  </x:si>
  <x:si>
    <x:t>122</x:t>
  </x:si>
  <x:si>
    <x:t>164</x:t>
  </x:si>
  <x:si>
    <x:t>94</x:t>
  </x:si>
  <x:si>
    <x:t>80</x:t>
  </x:si>
  <x:si>
    <x:t>113</x:t>
  </x:si>
  <x:si>
    <x:t>166</x:t>
  </x:si>
  <x:si>
    <x:t>128</x:t>
  </x:si>
  <x:si>
    <x:t>83</x:t>
  </x:si>
  <x:si>
    <x:t>151</x:t>
  </x:si>
  <x:si>
    <x:t>169</x:t>
  </x:si>
  <x:si>
    <x:t>150</x:t>
  </x:si>
  <x:si>
    <x:t>362</x:t>
  </x:si>
  <x:si>
    <x:t>139</x:t>
  </x:si>
  <x:si>
    <x:t>163</x:t>
  </x:si>
  <x:si>
    <x:t>87</x:t>
  </x:si>
  <x:si>
    <x:t>578</x:t>
  </x:si>
  <x:si>
    <x:t>406</x:t>
  </x:si>
  <x:si>
    <x:t>135</x:t>
  </x:si>
  <x:si>
    <x:t>64</x:t>
  </x:si>
  <x:si>
    <x:t>93</x:t>
  </x:si>
  <x:si>
    <x:t>364</x:t>
  </x:si>
  <x:si>
    <x:t>60</x:t>
  </x:si>
  <x:si>
    <x:t>136</x:t>
  </x:si>
  <x:si>
    <x:t>99</x:t>
  </x:si>
  <x:si>
    <x:t>111</x:t>
  </x:si>
  <x:si>
    <x:t>335</x:t>
  </x:si>
  <x:si>
    <x:t>104</x:t>
  </x:si>
  <x:si>
    <x:t>137</x:t>
  </x:si>
  <x:si>
    <x:t>573</x:t>
  </x:si>
  <x:si>
    <x:t>467</x:t>
  </x:si>
  <x:si>
    <x:t>617</x:t>
  </x:si>
  <x:si>
    <x:t>186</x:t>
  </x:si>
  <x:si>
    <x:t>407</x:t>
  </x:si>
  <x:si>
    <x:t>479</x:t>
  </x:si>
  <x:si>
    <x:t>493</x:t>
  </x:si>
  <x:si>
    <x:t>368</x:t>
  </x:si>
  <x:si>
    <x:t>185</x:t>
  </x:si>
  <x:si>
    <x:t>481</x:t>
  </x:si>
  <x:si>
    <x:t>448</x:t>
  </x:si>
  <x:si>
    <x:t>363</x:t>
  </x:si>
  <x:si>
    <x:t>584</x:t>
  </x:si>
  <x:si>
    <x:t>411</x:t>
  </x:si>
  <x:si>
    <x:t>367</x:t>
  </x:si>
  <x:si>
    <x:t>582</x:t>
  </x:si>
  <x:si>
    <x:t>521</x:t>
  </x:si>
  <x:si>
    <x:t>523</x:t>
  </x:si>
  <x:si>
    <x:t>552</x:t>
  </x:si>
  <x:si>
    <x:t>384</x:t>
  </x:si>
  <x:si>
    <x:t>240</x:t>
  </x:si>
  <x:si>
    <x:t>636</x:t>
  </x:si>
  <x:si>
    <x:t>324</x:t>
  </x:si>
  <x:si>
    <x:t>591</x:t>
  </x:si>
  <x:si>
    <x:t>301</x:t>
  </x:si>
  <x:si>
    <x:t>596</x:t>
  </x:si>
  <x:si>
    <x:t>563</x:t>
  </x:si>
  <x:si>
    <x:t>457</x:t>
  </x:si>
  <x:si>
    <x:t>597</x:t>
  </x:si>
  <x:si>
    <x:t>436</x:t>
  </x:si>
  <x:si>
    <x:t>446</x:t>
  </x:si>
  <x:si>
    <x:t>451</x:t>
  </x:si>
  <x:si>
    <x:t>292</x:t>
  </x:si>
  <x:si>
    <x:t>568</x:t>
  </x:si>
  <x:si>
    <x:t>459</x:t>
  </x:si>
  <x:si>
    <x:t>609</x:t>
  </x:si>
  <x:si>
    <x:t>500</x:t>
  </x:si>
  <x:si>
    <x:t>455</x:t>
  </x:si>
  <x:si>
    <x:t>17</x:t>
  </x:si>
  <x:si>
    <x:t>42</x:t>
  </x:si>
  <x:si>
    <x:t>320</x:t>
  </x:si>
  <x:si>
    <x:t>70</x:t>
  </x:si>
  <x:si>
    <x:t>419</x:t>
  </x:si>
  <x:si>
    <x:t>464</x:t>
  </x:si>
  <x:si>
    <x:t>625</x:t>
  </x:si>
  <x:si>
    <x:t>B</x:t>
  </x:si>
  <x:si>
    <x:t>909</x:t>
  </x:si>
  <x:si>
    <x:t>534</x:t>
  </x:si>
  <x:si>
    <x:t>473</x:t>
  </x:si>
  <x:si>
    <x:t>278</x:t>
  </x:si>
  <x:si>
    <x:t>260</x:t>
  </x:si>
  <x:si>
    <x:t>624</x:t>
  </x:si>
  <x:si>
    <x:t>621</x:t>
  </x:si>
  <x:si>
    <x:t>622</x:t>
  </x:si>
  <x:si>
    <x:t>539</x:t>
  </x:si>
  <x:si>
    <x:t>476</x:t>
  </x:si>
  <x:si>
    <x:t>262</x:t>
  </x:si>
  <x:si>
    <x:t>241</x:t>
  </x:si>
  <x:si>
    <x:t>365</x:t>
  </x:si>
  <x:si>
    <x:t>908</x:t>
  </x:si>
  <x:si>
    <x:t>DB</x:t>
  </x:si>
  <x:si>
    <x:t>DH</x:t>
  </x:si>
  <x:si>
    <x:t>DJ</x:t>
  </x:si>
  <x:si>
    <x:t>S2</x:t>
  </x:si>
  <x:si>
    <x:t>원내역</x:t>
  </x:si>
  <x:si>
    <x:t>단가명</x:t>
  </x:si>
  <x:si>
    <x:t>환율</x:t>
  </x:si>
  <x:si>
    <x:t>R</x:t>
  </x:si>
  <x:si>
    <x:t>C1</x:t>
  </x:si>
  <x:si>
    <x:t>D3</x:t>
  </x:si>
  <x:si>
    <x:t>...</x:t>
  </x:si>
  <x:si>
    <x:t>계</x:t>
  </x:si>
  <x:si>
    <x:t>유리면</x:t>
  </x:si>
  <x:si>
    <x:t>케미컬앵커볼트설치  M12*110,HILTI-HY200,볼트포함  개소     ( 호표 11 )</x:t>
  </x:si>
  <x:si>
    <x:t>화강석붙임(습식, 버너)  디딤판,포천석330*50mm,몰탈50mm  M     ( 호표 20 )</x:t>
  </x:si>
  <x:si>
    <x:t>화강석붙임(습식, 버너)  챌판,포천석100*20mm,몰탈25mm  M     ( 호표 21 )</x:t>
  </x:si>
  <x:si>
    <x:t>수밀코킹(실리콘)  삼각, 10mm, 창호주위  M  건축 12-12-1   ( 호표 23 )</x:t>
  </x:si>
  <x:si>
    <x:t>SD01[철재여닫이문]  1.500 x 2.100 = 3.150  EA     ( 호표 32 )</x:t>
  </x:si>
  <x:si>
    <x:t>천장 점검구 설치  AL 백색, 450*450mm  개  건축 14-10   ( 호표 26 )</x:t>
  </x:si>
  <x:si>
    <x:t>화강석붙임(습식, 버너)  벽,포천석20mm,몰탈26mm  M2     ( 호표 22 )</x:t>
  </x:si>
  <x:si>
    <x:t>자판기 및 에어컨박스 철거  900*2800*H3000  EA     ( 호표 45 )</x:t>
  </x:si>
  <x:si>
    <x:t>철근콘크리트벽 철거  소형브레이커25kg  M3  건축 19-1-3,3   ( 호표 49 )</x:t>
  </x:si>
  <x:si>
    <x:t>건설폐기물상차.운반비-중간처리  15톤덤프, 30km이하  TON     ( 호표 55 )</x:t>
  </x:si>
  <x:si>
    <x:t>건설폐기물상차.운반비-매립지  15톤덤프, 30km이하  TON     ( 호표 56 )</x:t>
  </x:si>
  <x:si>
    <x:t>유로폼 - 자재비  벽, 0~7m까지  10M2  토목 6-3-5   ( 호표 70 )</x:t>
  </x:si>
  <x:si>
    <x:t>모르타르비빔 -돌붙임(바닥)  배합용적비 1:3  M3  건축 15-1   ( 호표 73 )</x:t>
  </x:si>
  <x:si>
    <x:t>모르타르비빔 -돌붙임(벽)  배합용적비 1:3  M3  건축 15-1   ( 호표 75 )</x:t>
  </x:si>
  <x:si>
    <x:t>잡철물제작설치(스테인리스)-강판가공시  간단  kg  건축 14-6   ( 호표 79 )</x:t>
  </x:si>
  <x:si>
    <x:t>잡철물제작(스테인리스) -강판 가공시  간단  kg  건축 14-6   ( 호표 81 )</x:t>
  </x:si>
  <x:si>
    <x:t>잡철물설치(스테인리스) -강판 가공시  간단  kg  건축 14-6   ( 호표 82 )</x:t>
  </x:si>
  <x:si>
    <x:t>강재창호 설치  2.5~3.5m2 미만  개소  건축 16-1-2.1   ( 호표 87 )</x:t>
  </x:si>
  <x:si>
    <x:t>녹막이페인트(붓칠)  철재면, 1회, 1종  M2  건축 17-4   ( 호표 88 )</x:t>
  </x:si>
  <x:si>
    <x:t>유성페인트(붓칠)  철재면, 2회. 1급  M2  건축 17-3-1   ( 호표 89 )</x:t>
  </x:si>
  <x:si>
    <x:t>바탕만들기  Con'c · Mortar면  M2  건축 17-1-1.1   ( 호표 96 )</x:t>
  </x:si>
  <x:si>
    <x:t>수성페인트(롤러칠) - 노무비  2회 칠  M2  건축 17-2-2   ( 호표 98 )</x:t>
  </x:si>
  <x:si>
    <x:t>바탕만들기  석고보드면(줄퍼티), 천장  M2  건축 17-1-1.2   ( 호표 100 )</x:t>
  </x:si>
  <x:si>
    <x:t>페이브먼트 브레이커  25kg(55#)  HR  토목 11-44-17   ( 호표 106 )</x:t>
  </x:si>
  <x:si>
    <x:t>공기압축기(이동식)  3.5M3/min  HR  토목 11-44-16   ( 호표 107 )</x:t>
  </x:si>
  <x:si>
    <x:t>굴취 -나무높이  1.6 ~ 2.0m  주  토목 4-4-1.2   ( 호표 108 )</x:t>
  </x:si>
  <x:si>
    <x:t>Cm  '1회 싸이클 시간(MIN)' =Cms*n/(60*Es)+t2+t3+t4+t5=?</x:t>
  </x:si>
  <x:si>
    <x:t xml:space="preserve">E   작업효율사질토(양호0.85,보통0.70,불량0.55) = 0.70-E1= 0.65 </x:t>
  </x:si>
  <x:si>
    <x:t>1급, 2.7*1220*2440mm(㎡)</x:t>
  </x:si>
  <x:si>
    <x:t>5E6935DBA549CC176E59CE3437AC</x:t>
  </x:si>
  <x:si>
    <x:t>5E6935DBA549CC176E59CE343107</x:t>
  </x:si>
  <x:si>
    <x:t>5EA765F8F14FE817A665713FAFFB</x:t>
  </x:si>
  <x:si>
    <x:t>583395C1104C001754D00C3B4B9E1</x:t>
  </x:si>
  <x:si>
    <x:t>5E6935D0984A8817EFB42C32CD35</x:t>
  </x:si>
  <x:si>
    <x:t>5E6935D0984A8817EF88B437B8B5</x:t>
  </x:si>
  <x:si>
    <x:t>5E6935D0984A8817EF88AA3036C3</x:t>
  </x:si>
  <x:si>
    <x:t>5E6935D0984A8817EF88AA303140</x:t>
  </x:si>
  <x:si>
    <x:t>5E6935D0984A8817EFE10131B298</x:t>
  </x:si>
  <x:si>
    <x:t>5E6935D0984A8817EFE1013D6449</x:t>
  </x:si>
  <x:si>
    <x:t>5E6935D0984A8817EFE1013A90EA</x:t>
  </x:si>
  <x:si>
    <x:t>5E6935D0984A8817EFF3CA356D58</x:t>
  </x:si>
  <x:si>
    <x:t>5E6935D0984A8817EFF3CA356D5B</x:t>
  </x:si>
  <x:si>
    <x:t>5E6935D0984A8817EFF3CA3298D7</x:t>
  </x:si>
  <x:si>
    <x:t>5E6935D0984A8817EFF3CA30EA78</x:t>
  </x:si>
  <x:si>
    <x:t>5E6935D8D143D81765D2ED34B96D</x:t>
  </x:si>
  <x:si>
    <x:t>5E6935D8D143D8176517ED315B74</x:t>
  </x:si>
  <x:si>
    <x:t>5E6935D8D143D8176517ED3260B9</x:t>
  </x:si>
  <x:si>
    <x:t>5E6935D0994B2417908DD437A9AD</x:t>
  </x:si>
  <x:si>
    <x:t>5E6935D0984A9A1772BCA93C8D87</x:t>
  </x:si>
  <x:si>
    <x:t>5E6935DD5347911717F7D0347B57</x:t>
  </x:si>
  <x:si>
    <x:t>5E6935D0984A9A1772BCA93EBB82</x:t>
  </x:si>
  <x:si>
    <x:t>5E6935DD534791175D33CB3167D4</x:t>
  </x:si>
  <x:si>
    <x:t>5E6935DD53479117056A4031F8CF</x:t>
  </x:si>
  <x:si>
    <x:t>5E6935D0984AE217DDA284301099</x:t>
  </x:si>
  <x:si>
    <x:t>5E6935D0984A881712EFB839F023</x:t>
  </x:si>
  <x:si>
    <x:t>5E6935D0984AE217DDDF653F9A6B</x:t>
  </x:si>
  <x:si>
    <x:t>5E6935D0984A88172CDEF83AC25D</x:t>
  </x:si>
  <x:si>
    <x:t>5E6935DBA549DE17DF11593E466C</x:t>
  </x:si>
  <x:si>
    <x:t>5E6935D0984A88172C86CE3AD2F4</x:t>
  </x:si>
  <x:si>
    <x:t>5E6935D0984A88173DB0F43A2737</x:t>
  </x:si>
  <x:si>
    <x:t>5E6935D0984A88173D27A236F9F8</x:t>
  </x:si>
  <x:si>
    <x:t>5E6935D0984A88173D27A236F9FC</x:t>
  </x:si>
  <x:si>
    <x:t>5E6935D0984A88173D27A236F9FA</x:t>
  </x:si>
  <x:si>
    <x:t>5E6935D0984A88173D27A236F9FE</x:t>
  </x:si>
  <x:si>
    <x:t>5E6935D0984A88173D216C3409EF</x:t>
  </x:si>
  <x:si>
    <x:t>5E6935D0984A88173D210B3BBD1E</x:t>
  </x:si>
  <x:si>
    <x:t>5E6935DE7947AD17F2796A3A4597</x:t>
  </x:si>
  <x:si>
    <x:t>5E6935DE7947AD17F2959134CBCC</x:t>
  </x:si>
  <x:si>
    <x:t>5E6935D0984A88173D21303FFAB7</x:t>
  </x:si>
  <x:si>
    <x:t>5E6935DE7947AD17F2B0B63B1CA8</x:t>
  </x:si>
  <x:si>
    <x:t>5E6935DE7947BE174532D03D96DC</x:t>
  </x:si>
  <x:si>
    <x:t>5E6965A9FB470217C01AD63EF45F</x:t>
  </x:si>
  <x:si>
    <x:t>5E6935D0984A8817589E983520E6</x:t>
  </x:si>
  <x:si>
    <x:t>5E6935D0984A8817586129337A85</x:t>
  </x:si>
  <x:si>
    <x:t>5E6935D0984A881758340E32510B</x:t>
  </x:si>
  <x:si>
    <x:t>5E6935DE7947BE174532D03F40DF</x:t>
  </x:si>
  <x:si>
    <x:t>5E7BB5881E46C517DDAFD139962B</x:t>
  </x:si>
  <x:si>
    <x:t>5E6935D0984A9A17AFF67A31EFCC</x:t>
  </x:si>
  <x:si>
    <x:t>5E6935D0984A8817746CC832F2BD</x:t>
  </x:si>
  <x:si>
    <x:t>5E6935D0984A9A179D00923A9064</x:t>
  </x:si>
  <x:si>
    <x:t>5E6935D0984A9A179D00923D65E8</x:t>
  </x:si>
  <x:si>
    <x:t>5E6935D0984A9A179D00803FBF18</x:t>
  </x:si>
  <x:si>
    <x:t>5E6935D0984A9A179D00803384EB</x:t>
  </x:si>
  <x:si>
    <x:t>5E6935D0984A9A179D58B236D1D2</x:t>
  </x:si>
  <x:si>
    <x:t>5E6935D0984A9A179D4E77316F7E</x:t>
  </x:si>
  <x:si>
    <x:t>5E7BB5881E46C517DDAFD13B487A</x:t>
  </x:si>
  <x:si>
    <x:t>5E6935D0984A9A17DB6E7B350B73</x:t>
  </x:si>
  <x:si>
    <x:t>5E6935D0984A9A17DB6E3D3E1298</x:t>
  </x:si>
  <x:si>
    <x:t>5E6935D0984A9A17DB789B3FEBC9</x:t>
  </x:si>
  <x:si>
    <x:t>5E6935D0984A9A17DB20693E48C6</x:t>
  </x:si>
  <x:si>
    <x:t>5E6935D1A246E317D990713C087E</x:t>
  </x:si>
  <x:si>
    <x:t>5E6935D0984A9A17DB207A3495C4</x:t>
  </x:si>
  <x:si>
    <x:t>5E6935D1A246E317D990713C087D</x:t>
  </x:si>
  <x:si>
    <x:t>5E6935D8D143D8170CD46B31471B</x:t>
  </x:si>
  <x:si>
    <x:t>5E6935D8D143D8170CD46B314716</x:t>
  </x:si>
  <x:si>
    <x:t>5E6935D0984A9A17AFE41B3E22E6</x:t>
  </x:si>
  <x:si>
    <x:t>5E6935D092403517B6C478338779</x:t>
  </x:si>
  <x:si>
    <x:t>5E6935D092403517B6D680350A03</x:t>
  </x:si>
  <x:si>
    <x:t>5E6935D0984A9A17CAFF073D8498</x:t>
  </x:si>
  <x:si>
    <x:t>5E6935D092403517B6D680350A07</x:t>
  </x:si>
  <x:si>
    <x:t>5E6935D0984A9A17F7B1933FDB38</x:t>
  </x:si>
  <x:si>
    <x:t>5E6935D0984A9A17CA842136BF7F</x:t>
  </x:si>
  <x:si>
    <x:t>5E6935D0984A9A17F784553D66FA</x:t>
  </x:si>
  <x:si>
    <x:t>5E6935D0984A9A17F7B181372E80</x:t>
  </x:si>
  <x:si>
    <x:t>5E6935D0984A9A17F7B181372BCD</x:t>
  </x:si>
  <x:si>
    <x:t>5E6935D0984A9A17F7B1933E313B</x:t>
  </x:si>
  <x:si>
    <x:t>5E6935D0984A9A17F7FF443DCA3F</x:t>
  </x:si>
  <x:si>
    <x:t>5E6935D0984A9A17F7B1933E3015</x:t>
  </x:si>
  <x:si>
    <x:t>5E6935D0984A9A17F7DC48342078</x:t>
  </x:si>
  <x:si>
    <x:t>5E6905066144F317C771183AD1DC</x:t>
  </x:si>
  <x:si>
    <x:t>5E6935D0994B1A1767B0A53D8170</x:t>
  </x:si>
  <x:si>
    <x:t>5E6935D092403517B6F15D301FB3</x:t>
  </x:si>
  <x:si>
    <x:t>5E6935D0994B1A17678B613CF046</x:t>
  </x:si>
  <x:si>
    <x:t>5EA755D93844C4170ACAE331E540</x:t>
  </x:si>
  <x:si>
    <x:t>5EA765FF2048E21798C45D3A21DA</x:t>
  </x:si>
  <x:si>
    <x:t>5E6935D09B47D017C307B43DABF0</x:t>
  </x:si>
  <x:si>
    <x:t>5E6935D0984A9A17DB43493AEDC2</x:t>
  </x:si>
  <x:si>
    <x:t>5E6935D0994B1A1767FE5E3DCDD4</x:t>
  </x:si>
  <x:si>
    <x:t>5E6935D0984A9A17DB43493AEEE9</x:t>
  </x:si>
  <x:si>
    <x:t>5E6935D0994B1A176722D1319BA9</x:t>
  </x:si>
  <x:si>
    <x:t>5E6935D09B47D017C307B43DAAD6</x:t>
  </x:si>
  <x:si>
    <x:t>5E6935D0984A8817588C65347C1B</x:t>
  </x:si>
  <x:si>
    <x:t>5E6935D0984A8817588C6535059B</x:t>
  </x:si>
  <x:si>
    <x:t>5E6935D0984A8817588C4A3B0275</x:t>
  </x:si>
  <x:si>
    <x:t>5E6935D0984A8817588C4A3A7D51</x:t>
  </x:si>
  <x:si>
    <x:t>5E0085233F433B1758DD48334365</x:t>
  </x:si>
  <x:si>
    <x:t>5E6935D8D143FB1734A05F3A875C</x:t>
  </x:si>
  <x:si>
    <x:t>5E6935D09B47D017C307B43DAAD5</x:t>
  </x:si>
  <x:si>
    <x:t>5E0085233F433B175859A637372E</x:t>
  </x:si>
  <x:si>
    <x:t>5E008523374FDB17149F7D390D9C</x:t>
  </x:si>
  <x:si>
    <x:t>5EB175C02E480E178703CF32F8AD</x:t>
  </x:si>
  <x:si>
    <x:t>5E6935D0984AE217B10BB53ECEC6</x:t>
  </x:si>
  <x:si>
    <x:t>5E6935D0984AE217B10BB53FD7E5</x:t>
  </x:si>
  <x:si>
    <x:t>5E6935D0984A8817124F3D388A68</x:t>
  </x:si>
  <x:si>
    <x:t>5E6935D0984A8817124F3D3ABB37</x:t>
  </x:si>
  <x:si>
    <x:t>5EB175C02E480E178776C63725CE</x:t>
  </x:si>
  <x:si>
    <x:t>5EB175C2DB414C1799D1FF3C449B</x:t>
  </x:si>
  <x:si>
    <x:t>5EB175C02E480E17035FE939E488</x:t>
  </x:si>
  <x:si>
    <x:t>5EB175C02E480E1703FFA9371342</x:t>
  </x:si>
  <x:si>
    <x:t>5EB175C2DB414C1799D1FF3C449F</x:t>
  </x:si>
  <x:si>
    <x:t>5E6935D09B47D017C307B43C8B1F</x:t>
  </x:si>
  <x:si>
    <x:t>5E6935D09B47D017C307B43C8A7F</x:t>
  </x:si>
  <x:si>
    <x:t>5E6935D0984A88173D27A236F9FA5E6935D0984A88173D68D730CE9B</x:t>
  </x:si>
  <x:si>
    <x:t>5E6935D0984A88173D27A236F9F85E6935DE7947BE17CA984132E90A</x:t>
  </x:si>
  <x:si>
    <x:t>5E6935D0984A88173D27A236F9F85E6935DE7947BE17CA984132E90B</x:t>
  </x:si>
  <x:si>
    <x:t>5E6935D0984A88173D27A236F9F85E6935DE7947BE17CA984132E90D</x:t>
  </x:si>
  <x:si>
    <x:t>5E6935D0984A88173D27A236F9F85E6935D0984A88173D68D730CFA2</x:t>
  </x:si>
  <x:si>
    <x:t>5E6935D0984A88173DB0F43A27375E6935D8D143D81765D2ED3540D1</x:t>
  </x:si>
  <x:si>
    <x:t>5E6935D0984A88173DB0F43A27375E6935D8D143D817654CBA32AB70</x:t>
  </x:si>
  <x:si>
    <x:t>5E6935D0984A88173DB0F43A27375E6935D09B47D017C307B43C8112</x:t>
  </x:si>
  <x:si>
    <x:t>5E6935D0984A88173DB0F43A27375E6935D09B47D017C307B43C87A3</x:t>
  </x:si>
  <x:si>
    <x:t>유리끼우기-복층유리,일반창호  24mm(6+12A+6)  M2  건축 16-5-2   ( 호표 36 )</x:t>
  </x:si>
  <x:si>
    <x:t>5E6935D0984A88172CDEF83AC25D5E6935D09B47D017C307B43C84ED</x:t>
  </x:si>
  <x:si>
    <x:t>5E6935D0984A88172C86CE3AD2F45E6935DC4C407317CBEA173D91FB</x:t>
  </x:si>
  <x:si>
    <x:t>5E6935D0984A881712EFB839F0235EB16539994BC01708D1A63E6AF9</x:t>
  </x:si>
  <x:si>
    <x:t>5E6935D0984A881712EFB839F0235EB16539994BC01708D1A63E6AF8</x:t>
  </x:si>
  <x:si>
    <x:t>5E6935D0984A881712EFB839F0235EB16539994BC01708D1A63E6AFB</x:t>
  </x:si>
  <x:si>
    <x:t>5E6935D0984A881712EFB839F0235EB175C02E480E178703CF32FB61</x:t>
  </x:si>
  <x:si>
    <x:t>5E6935D0984A881712EFB839F0235E6965A8D540DC17D840AD3E38E3</x:t>
  </x:si>
  <x:si>
    <x:t>5E6935D0984A881712EFB839F0235EB175C2DB414C1799D1FF3C4BC8</x:t>
  </x:si>
  <x:si>
    <x:t>5E6935D0984A881712EFB839F0235E6935D09B47D017C307B43C811B</x:t>
  </x:si>
  <x:si>
    <x:t>5E6935D0984A881712EFB839F023583395C1104C001754D00C3B4B9E1</x:t>
  </x:si>
  <x:si>
    <x:t>바탕+수성페인트(롤러)+퍼티연마  내2회,1급,Con'c·Mortar면  M2     ( 호표 39 )</x:t>
  </x:si>
  <x:si>
    <x:t>5E6935D0984AE217DDDF653F9A6B5E6935D0984A8817126A5131120B</x:t>
  </x:si>
  <x:si>
    <x:t>5E6935D0984AE217DDDF653F9A6B5E6935D0984A8817126A1B36E005</x:t>
  </x:si>
  <x:si>
    <x:t>5E6935D0984AE217DDDF653F9A6B5E6935D0984A8817126A6330E425</x:t>
  </x:si>
  <x:si>
    <x:t>5E6935D0984AE217DDDF653F9A6B5E6935D0984A8817126A51358D13</x:t>
  </x:si>
  <x:si>
    <x:t>5E6935D0984AE217DDA2843010995E6935D0984A88171274AE3E074D</x:t>
  </x:si>
  <x:si>
    <x:t>5E6935D0984AE217DDA2843010995E6935D0984A8817126A1B36E005</x:t>
  </x:si>
  <x:si>
    <x:t>5E6935D0984AE217DDA2843010995E6935D0984A8817126A1B332F53</x:t>
  </x:si>
  <x:si>
    <x:t>5E6935D0984A9A1772BCA93EBB825E6965AC4A4CDB173DD44833F73E</x:t>
  </x:si>
  <x:si>
    <x:t>5E6935D0984A9A1772BCA93EBB825E6935D09B47D017C307B43C83C2</x:t>
  </x:si>
  <x:si>
    <x:t>5E6935D0984A9A1772BCA93EBB825E6935D09B47D017C307B43C87A3</x:t>
  </x:si>
  <x:si>
    <x:t>5E6935D0984A9A1772BCA93C8D875E6935DD53478017EE316B36C431</x:t>
  </x:si>
  <x:si>
    <x:t>5E6935D0984A9A1772BCA93C8D875E6935D0984A9A1772BCA93C8D85</x:t>
  </x:si>
  <x:si>
    <x:t>5E6935D0994B2417908DD437A9AD5E6935D0994B2417908DD437AD0B</x:t>
  </x:si>
  <x:si>
    <x:t>5E6935D0994B2417908DD437A9AD5EB105915F437217CE2F9F39E234</x:t>
  </x:si>
  <x:si>
    <x:t>5E6935D0984A8817EFF3CA3298D75E6935D09B47D017C307B43C83C2</x:t>
  </x:si>
  <x:si>
    <x:t>5E6935D0984A8817EFF3CA3298D75E6935D09B47D017C307B43C87A3</x:t>
  </x:si>
  <x:si>
    <x:t>5E6935D0984A8817EFF3CA30EA785E6935D0984A8817EFF3CA30EA7A</x:t>
  </x:si>
  <x:si>
    <x:t>5E6935D0984A8817EFF3CA356D5B5E6935D09B47D017C307B43C83C2</x:t>
  </x:si>
  <x:si>
    <x:t>5E6935D0984A8817EFF3CA356D5B5E6935D09B47D017C307B43C87A3</x:t>
  </x:si>
  <x:si>
    <x:t>5E6935D0984A8817EFF3CA356D585E6935D09B47D017C307B43C83C2</x:t>
  </x:si>
  <x:si>
    <x:t>5E6935D0984A8817EFF3CA356D585E6935D09B47D017C307B43C87A3</x:t>
  </x:si>
  <x:si>
    <x:t>5E6935D0984A8817EFE1013A90EA5E58655C074F8E178BF66A39E6BC</x:t>
  </x:si>
  <x:si>
    <x:t>5E6935D0984A8817EFE1013A90EA5E58655C074F8E178BCAAA3C19D0</x:t>
  </x:si>
  <x:si>
    <x:t>5E6935D0984A8817EFE1013A90EA5E6935D09B47D017C307B43C869A</x:t>
  </x:si>
  <x:si>
    <x:t>5E6935D0984A8817EFE1013A90EA583395C1104C001754D00C3B4B9E1</x:t>
  </x:si>
  <x:si>
    <x:t>5E6935D0984A8817EFE1013D64495E6935D0984A8817EFE13E3ECC3F</x:t>
  </x:si>
  <x:si>
    <x:t>5E6935D0984A8817EFE10131B2985E6935D0994B2417908DCB3F335A</x:t>
  </x:si>
  <x:si>
    <x:t>5E6935D0984A8817EF88AA3031405E6935D09B47D017C307B43C869A</x:t>
  </x:si>
  <x:si>
    <x:t>5E6935D0984A8817EF88AA3031405E6935D09B47D017C307B43C87A3</x:t>
  </x:si>
  <x:si>
    <x:t>5E6935D0984A8817EF88AA303140583395C1104C001754D00C3B4B9E1</x:t>
  </x:si>
  <x:si>
    <x:t>5E6935D0984A8817EF88AA3036C35E6935D09B47D017C307B43C83C2</x:t>
  </x:si>
  <x:si>
    <x:t>5E6935D0984A8817EF88AA3036C35E6935D09B47D017C307B43C87A3</x:t>
  </x:si>
  <x:si>
    <x:t>5E6935D0984A8817EF88AA3036C3583395C1104C001754D00C3B4B9E1</x:t>
  </x:si>
  <x:si>
    <x:t>5E6935D0984A8817EF88B437B8B55E6935D09B47D017C307B43C87A3</x:t>
  </x:si>
  <x:si>
    <x:t>5E6935D0984A8817EF88B437B8B5583395C1104C001754D00C3B4B9E1</x:t>
  </x:si>
  <x:si>
    <x:t>5E6935D0984A8817EFB42C32CD355E69050707413A17A239473CCE18</x:t>
  </x:si>
  <x:si>
    <x:t>5E6935D0984A8817EFB42C32CD35583395C1104C001754D00C3B4B9E1</x:t>
  </x:si>
  <x:si>
    <x:t>5E6935D0984A8817EFB42C32CD355E69050707413A17A239473CCE19</x:t>
  </x:si>
  <x:si>
    <x:t>5E6935D0984A8817EFB42C32CD355E69050707413A17A239473CCE1E</x:t>
  </x:si>
  <x:si>
    <x:t>5E6935D0984A8817EFABA63AE6D35E6935DBA549CC176E59CE378F01</x:t>
  </x:si>
  <x:si>
    <x:t>5E6935D0984A8817EFABA63AE6D35E6935DBA549CC176E593839159C</x:t>
  </x:si>
  <x:si>
    <x:t>5E6935D0984A8817EFABA63AE6DC5E6935DBA549CC176E59CE378F0E</x:t>
  </x:si>
  <x:si>
    <x:t>잡철물제작설치(스테인리스)-강판가공시</x:t>
  </x:si>
  <x:si>
    <x:t>연마지, #120~180, 230*280</x:t>
  </x:si>
  <x:si>
    <x:t>평보드, 9.5*900*1800mm(㎡)</x:t>
  </x:si>
  <x:si>
    <x:t>5E6935D0984A8817EFABA63AE6DC5E6935DBA549CC176E593839159D</x:t>
  </x:si>
  <x:si>
    <x:t>5E6935D0994B1A1767B0A53EAEA35E00454597429E1792AA20307263</x:t>
  </x:si>
  <x:si>
    <x:t>5E6935D0994B1A1767B0A53EAEA35EA7157A534A4A17E5C5863001CF</x:t>
  </x:si>
  <x:si>
    <x:t>5E6935D0994B1A1767B0A53EAEA3583395C1104C001754D00C3B4B9E1</x:t>
  </x:si>
  <x:si>
    <x:t>5E6935D0994B1A1767B0A53EAEA35E6935D09B47D017C307B43C83C5</x:t>
  </x:si>
  <x:si>
    <x:t>5E6935D0994B1A1767B0A53D81705E00454597429E1792AA20307267</x:t>
  </x:si>
  <x:si>
    <x:t>5E6935D0994B1A1767B0A53D81705EA7157A534A4A17E5C5863001CF</x:t>
  </x:si>
  <x:si>
    <x:t>5E6935D0994B1A1767B0A53D8170583395C1104C001754D00C3B4B9E1</x:t>
  </x:si>
  <x:si>
    <x:t>5E6935D0994B1A1767B0A53D81705E6935D09B47D017C307B43C83C5</x:t>
  </x:si>
  <x:si>
    <x:t>5E6935D0994B1A17678B613CF0465E00454CC44CA717425903327DF7</x:t>
  </x:si>
  <x:si>
    <x:t>5E6935D0994B1A17678B613CF0465EA7157A534A4A17E5C5863001CF</x:t>
  </x:si>
  <x:si>
    <x:t>5E6935D0994B1A17678B613CF046583395C1104C001754D00C3B4B9E1</x:t>
  </x:si>
  <x:si>
    <x:t>5E6935D0994B1A17678B613CF0465E6935D09B47D017C307B43C83C5</x:t>
  </x:si>
  <x:si>
    <x:t>5E6935D0994B1A17678B613BEFFD5E00454CC44CB117A822A332C8DA</x:t>
  </x:si>
  <x:si>
    <x:t>5E6935D0994B1A17678B613BEFFD5EA7157A534A4A17CA966536BC9D</x:t>
  </x:si>
  <x:si>
    <x:t>5E6935D0994B1A17678B613BEFFD583395C1104C001754D00C3B4B9E1</x:t>
  </x:si>
  <x:si>
    <x:t>5E6935D0994B1A17678B613BEFFD5E6935D09B47D017C307B43C8694</x:t>
  </x:si>
  <x:si>
    <x:t>5E6935D0994B1A1767B0A534AA6F5E11053BF0480E1743F9B5311230</x:t>
  </x:si>
  <x:si>
    <x:t>5E6935D0994B1A1767B0A534AA6F5EA7157A534A4A17E5C5863001CF</x:t>
  </x:si>
  <x:si>
    <x:t>5E6935D0994B1A1767B0A534AA6F583395C1104C001754D00C3B4B9E1</x:t>
  </x:si>
  <x:si>
    <x:t>5E6935D0994B1A1767B0A534AA6F5E6935D09B47D017C307B43C83C5</x:t>
  </x:si>
  <x:si>
    <x:t>5E6935D0994B1A1767B0A535B30E5E11053BF0480E1743F9B5300CEB</x:t>
  </x:si>
  <x:si>
    <x:t>5E6935D0994B1A1767FE5E3DCDD45E00454CC44CA717C7FED6391CC8</x:t>
  </x:si>
  <x:si>
    <x:t>5E6935D0994B1A1767FE5E3DCDD45EA7157A534A4A17E5C5863001CF</x:t>
  </x:si>
  <x:si>
    <x:t>5E6935D0994B1A1767FE5E3DCDD4583395C1104C001754D00C3B4B9E1</x:t>
  </x:si>
  <x:si>
    <x:t>5E6935D0994B1A1767FE5E3DCDD45E6935D09B47D017C307B43C83C5</x:t>
  </x:si>
  <x:si>
    <x:t>5E6935D0984A9A17DB43493AEDC25E6935D09B47D017C307B43DAAD9</x:t>
  </x:si>
  <x:si>
    <x:t>5E6935D0984A9A17DB43493AEDC25E6935D09B47D017C307B43C87A3</x:t>
  </x:si>
  <x:si>
    <x:t>5E6935D0984A9A17DB43493AEEE95E6935D09B47D017C307B43DAAD9</x:t>
  </x:si>
  <x:si>
    <x:t>5E6935D0984A9A17DB43493AEEE95E6935D09B47D017C307B43C87A3</x:t>
  </x:si>
  <x:si>
    <x:t>5E6935D0984A9A17DB789B3FEBC85E6935D09B47D017C307B43DAAD3</x:t>
  </x:si>
  <x:si>
    <x:t>5E6935D0984A9A17DB789B3FEBC85E6935D09B47D017C307B43C87A3</x:t>
  </x:si>
  <x:si>
    <x:t>5E6935D0984A9A17DB789B3FEBC8583395C1104C001754D00C3B4B9E1</x:t>
  </x:si>
  <x:si>
    <x:t>5E6935D0984A9A17DB789B3FEBCA5E6935D09B47D017C307B43DAAD3</x:t>
  </x:si>
  <x:si>
    <x:t>5E6935D0984A9A17DB789B3FEBCA5E6935D09B47D017C307B43C87A3</x:t>
  </x:si>
  <x:si>
    <x:t>5E6935D0984A9A17DB6E3D3C69BE5E6905066144F317C718A03B0B6A</x:t>
  </x:si>
  <x:si>
    <x:t>5E6935D0984A9A17DB6E3D3C69BE5E690504B34D40172EED4B3A6454</x:t>
  </x:si>
  <x:si>
    <x:t>5E6935D0984A9A17DB6E3D3C69BE5EA755D93844C41714FB973C32A4</x:t>
  </x:si>
  <x:si>
    <x:t>5E6935D0984A9A17DB6E3D3C69BE5E6965AC4A4CDB173DD44833F0F1</x:t>
  </x:si>
  <x:si>
    <x:t>5E6935D0984A9A17DB6E3D3C69BE5E69152F38486D17A0FC8135BAE5</x:t>
  </x:si>
  <x:si>
    <x:t>5E6935D0984A9A17DB6E3D3C69BE583395C1104C001754D00C3B4B9E1</x:t>
  </x:si>
  <x:si>
    <x:t>5E6935D0984A9A17DB6E3D3C6A455E6935D09B47D017C307B43DA9CD</x:t>
  </x:si>
  <x:si>
    <x:t>5E6935D0984A9A17DB6E3D3C6A455E6935D09B47D017C307B43C87A3</x:t>
  </x:si>
  <x:si>
    <x:t>5E6935D0984A9A17DB6E69302E9F5E69152F38486D17DD96D93667AC</x:t>
  </x:si>
  <x:si>
    <x:t>5E6935D0984A9A17DB6E69302E9F5E69152F38486D17DD96D9328E8B</x:t>
  </x:si>
  <x:si>
    <x:t>5E6935D0984A9A17DB6E69302E9F5E69152F38486D17A0156F31C9E7</x:t>
  </x:si>
  <x:si>
    <x:t>5E6935D0984A9A17DB6E69302E9F5E69152F38486D17A0156F31C465</x:t>
  </x:si>
  <x:si>
    <x:t>5E6935D0984A9A17DB6E69302E9F5E69152F38486D17C33C06323079</x:t>
  </x:si>
  <x:si>
    <x:t>5E6935D0984A9A17DB6E69302E9F5E69152F38486D17A0156F30246A</x:t>
  </x:si>
  <x:si>
    <x:t>5E6935D0984A9A17DB6E69302E9F5E69152F38486D17A0FC8135BAE5</x:t>
  </x:si>
  <x:si>
    <x:t>5E6935D0984A9A17DB6E69302E9F583395C1104C001754D00C3B4B9E1</x:t>
  </x:si>
  <x:si>
    <x:t>5E6935D0984A9A17DB6E69302CD15E6935D09B47D017C307B43DA9CD</x:t>
  </x:si>
  <x:si>
    <x:t>5E6935D0984A9A17DB6E69302CD15E6935D09B47D017C307B43C87A3</x:t>
  </x:si>
  <x:si>
    <x:t>5E6935D0984A9A17DB6E69302CD1583395C1104C001754D00C3B4B9E1</x:t>
  </x:si>
  <x:si>
    <x:t>5E6935D0984A9A179D4E0C323DE65E6935D09B47D017C307B43C87A7</x:t>
  </x:si>
  <x:si>
    <x:t>5E6935D0984A9A179D4E0C323DE65E6935D09B47D017C307B43C87A3</x:t>
  </x:si>
  <x:si>
    <x:t>5E6935D0984A9A179D4E0C323DE6583395C1104C001754D00C3B4B9E1</x:t>
  </x:si>
  <x:si>
    <x:t>5E6935D0984A9A179D7B7735BB6B5E6935D8D143D81765D2ED3540D1</x:t>
  </x:si>
  <x:si>
    <x:t>5E6935D0984A9A179D7B7735BB6B5E6935D8D143D817654CBA32AB70</x:t>
  </x:si>
  <x:si>
    <x:t>5E6935D0984A9A179D7B7735BA425E6935D09B47D017C307B43C87A7</x:t>
  </x:si>
  <x:si>
    <x:t>5E6935D0984A9A179D7B7735BA425E6935D09B47D017C307B43C87A3</x:t>
  </x:si>
  <x:si>
    <x:t>5E6935D0984A9A179D7B7735BB6A5E6935D8D143D81765D2ED3540D1</x:t>
  </x:si>
  <x:si>
    <x:t>5E6935D0984A9A179D7B7735BB6A5E6935D8D143D817654CBA32AB70</x:t>
  </x:si>
  <x:si>
    <x:t>5E6935D0984A9A179D4E39369A295E6935D09B47D017C307B43C87A7</x:t>
  </x:si>
  <x:si>
    <x:t>5E6935D0984AE217B10BB53FD7E55E6935D09B47D017C307B43C87A3</x:t>
  </x:si>
  <x:si>
    <x:t>유성페인트(붓칠) - 재료비  철재면, 2회 칠, 1급  M2  건축 17-3-1   ( 호표 92 )</x:t>
  </x:si>
  <x:si>
    <x:t>5E6935D0984A8817124F3D388A685EB175C02E480E17035FE939E488</x:t>
  </x:si>
  <x:si>
    <x:t>5E6935D0984A8817124F3D388A685EB175C02E480E178703CF32F8AD</x:t>
  </x:si>
  <x:si>
    <x:t>5E6935D0984A8817124F3D388A68583395C1104C001754D00C3B4B9E1</x:t>
  </x:si>
  <x:si>
    <x:t>5E6935D0984A8817124F3D3ABB375E6935D09B47D017C307B43C811B</x:t>
  </x:si>
  <x:si>
    <x:t>5E6935D0984A8817124F3D3ABB375E6935D09B47D017C307B43C87A3</x:t>
  </x:si>
  <x:si>
    <x:t>5E6935D0984A88173D68D730CE9B5E6935D09B47D017C307B43C8A7E</x:t>
  </x:si>
  <x:si>
    <x:t>5E6935D0984A88173D68D730CE9B5E6935D09B47D017C307B43C87A3</x:t>
  </x:si>
  <x:si>
    <x:t>5E6935D0984A88173D68D730CE9B583395C1104C001754D00C3B4B9E1</x:t>
  </x:si>
  <x:si>
    <x:t>셔터(장치포함) 설치  10.0~15.0m2 미만  개소  건축 16-1-2.2   ( 호표 95 )</x:t>
  </x:si>
  <x:si>
    <x:t>5E6935D0984A88173D68D730CFA25E6935D09B47D017C307B43C8A7E</x:t>
  </x:si>
  <x:si>
    <x:t>5E6935D0984A88173D68D730CFA25E6935D09B47D017C307B43C87A3</x:t>
  </x:si>
  <x:si>
    <x:t>5E6935D0984A88173D68D730CFA2583395C1104C001754D00C3B4B9E1</x:t>
  </x:si>
  <x:si>
    <x:t>5E6935D0984A8817126A5131120B5EB175C2DB414C1799D1FF3C4BC8</x:t>
  </x:si>
  <x:si>
    <x:t>5E6935D0984A8817126A5131120B5E6965A8D540DC17D840AD3E38E3</x:t>
  </x:si>
  <x:si>
    <x:t>5E6935D0984A8817126A5131120B5E6935D09B47D017C307B43C811B</x:t>
  </x:si>
  <x:si>
    <x:t>5E6935D0984A8817126A5131120B5E6935D09B47D017C307B43C87A3</x:t>
  </x:si>
  <x:si>
    <x:t>5E6935D0984A8817126A1B36E0055EB175C02E480E1703FFA9371342</x:t>
  </x:si>
  <x:si>
    <x:t>5E6935D0984A8817126A1B36E005583395C1104C001754D00C3B4B9E1</x:t>
  </x:si>
  <x:si>
    <x:t>5E6935D0984A8817126A6330E4255E6935D09B47D017C307B43C811B</x:t>
  </x:si>
  <x:si>
    <x:t>5E6935D0984A8817126A6330E4255E6935D09B47D017C307B43C87A3</x:t>
  </x:si>
  <x:si>
    <x:t>5E6935D0984A8817126A51358D135EB175C2DB414C1799D1FF3C4BC8</x:t>
  </x:si>
  <x:si>
    <x:t>5E6935D0984A8817126A51358D135E6965A8D540DC17D840AD3E38E3</x:t>
  </x:si>
  <x:si>
    <x:t>5E6935D0984A8817126A51358D135E6935D09B47D017C307B43C811B</x:t>
  </x:si>
  <x:si>
    <x:t>5E6935D0984A8817126A51358D135E6935D09B47D017C307B43C87A3</x:t>
  </x:si>
  <x:si>
    <x:t>5E6935D0984A88171274AE3E074D5EB175C2DB414C1799D1FF3C449B</x:t>
  </x:si>
  <x:si>
    <x:t>5E6935D0984A88171274AE3E074D5EB175C2DB414C1799D1FF3C449F</x:t>
  </x:si>
  <x:si>
    <x:t>5E6935D0984A88171274AE3E074D5EB175C2DB414C1799D1FF3C4BC8</x:t>
  </x:si>
  <x:si>
    <x:t>5E6935D0984A88171274AE3E074D5E6965A8D540DC17D840AD3E38E3</x:t>
  </x:si>
  <x:si>
    <x:t>5E6935D0984A88171274AE3E074D5E6935D09B47D017C307B43C811B</x:t>
  </x:si>
  <x:si>
    <x:t>5E6935D0984A88171274AE3E074D5E6935D09B47D017C307B43C87A3</x:t>
  </x:si>
  <x:si>
    <x:t>5E6935D0984A88171274AE3E074D583395C1104C001754D00C3B4B9E1</x:t>
  </x:si>
  <x:si>
    <x:t>5E6935D0984A8817126A1B332F535E6935D09B47D017C307B43C811B</x:t>
  </x:si>
  <x:si>
    <x:t>5E6935D0984A8817126A1B332F535E6935D09B47D017C307B43C87A3</x:t>
  </x:si>
  <x:si>
    <x:t>5E6935D0984A8817126A1B332F53583395C1104C001754D00C3B4B9E1</x:t>
  </x:si>
  <x:si>
    <x:t>5E6935D0984A9A1772BCA93C8D855E6935D09B47D017C307B43C8226</x:t>
  </x:si>
  <x:si>
    <x:t>5E6935D0984A9A1772BCA93C8D855E6935D09B47D017C307B43C87A3</x:t>
  </x:si>
  <x:si>
    <x:t>5E6935D0984A9A1772BCA93C8D85583395C1104C001754D00C3B4B9E1</x:t>
  </x:si>
  <x:si>
    <x:t>5E6935D0994B2417908DD437AD0B5E6935D09B47D017C307B43C8B1F</x:t>
  </x:si>
  <x:si>
    <x:t>5E6935D0994B2417908DD437AD0B5E6935D09B47D017C307B43C87A3</x:t>
  </x:si>
  <x:si>
    <x:t>5E6935D0984A8817EFF3CA30EA7A5E6935D09B47D017C307B43C83C2</x:t>
  </x:si>
  <x:si>
    <x:t>5E6935D0984A8817EFF3CA30EA7A5E6935D09B47D017C307B43C87A3</x:t>
  </x:si>
  <x:si>
    <x:t>5E6935D0984A8817EFE13E3ECC3F5E6935D09B47D017C307B43C8A7F</x:t>
  </x:si>
  <x:si>
    <x:t>5E6935D0984A8817EFE13E3ECC3F5E6935D09B47D017C307B43C87A3</x:t>
  </x:si>
  <x:si>
    <x:t>5E6935D0984A8817EFE13E3ECC3F5E6935D0994B1A1767C114393F44</x:t>
  </x:si>
  <x:si>
    <x:t>5E6935D0984A8817EFE13E3ECC3F5E6935D0994B1A1767C114381941</x:t>
  </x:si>
  <x:si>
    <x:t>5E6935D0984A8817EFE13E3ECC3F583395C1104C001754D00C3B4B9E1</x:t>
  </x:si>
  <x:si>
    <x:t>5E6935D0994B1A1767C114393F445E0045475F414517716C5932A9D4</x:t>
  </x:si>
  <x:si>
    <x:t>5E6935D0994B1A1767C1143819415E00454CC44CA717C7A6FC3AFDBC</x:t>
  </x:si>
  <x:si>
    <x:t>5E6935D0994B1A1767C1143819415EA7157A534A4A17E5C5863001CF</x:t>
  </x:si>
  <x:si>
    <x:t>5E6935D0994B1A1767C114381941583395C1104C001754D00C3B4B9E1</x:t>
  </x:si>
  <x:si>
    <x:t>5E6935D0994B1A1767C1143819415E6935D09B47D017C307B43C83C5</x:t>
  </x:si>
  <x:si>
    <x:t>5E6935D0994B2417908DCB3F335A5E6935D09B47D017C307B43C8B1F</x:t>
  </x:si>
  <x:si>
    <x:t>5E6935D0994B2417908DCB3F335A5E6935D09B47D017C307B43C87A3</x:t>
  </x:si>
  <x:si>
    <x:t xml:space="preserve"> 차량속도= 15KM/V1,20KM/V2,35KM/V3,35KM/V4,15KM/V5,20KM/V6     </x:t>
  </x:si>
  <x:si>
    <x:t>'차량속도= 15KM/V1,20KM/V2,35KM/V3,35KM/V4,15KM/V5,20KM/V6 '</x:t>
  </x:si>
  <x:si>
    <x:t>5E6935D0984A9A179D4E39369A295E6935D09B47D017C307B43C87A3</x:t>
  </x:si>
  <x:si>
    <x:t>5E6935D0984A8817746CC832F5715E6935D09B47D017C307B43DAAD6</x:t>
  </x:si>
  <x:si>
    <x:t>5E6935D0984A881758340E3257935E6935D09B47D017C307B43C8226</x:t>
  </x:si>
  <x:si>
    <x:t>5E6935D0984A881758340E325793583395C1104C001754D00C3B4B9E1</x:t>
  </x:si>
  <x:si>
    <x:t>5E6935D0984A8817588C773C2C485E6935D0984A8817588C65347C1B</x:t>
  </x:si>
  <x:si>
    <x:t>5E6935D0984A8817588C773C2C485E6935D0984A8817588C6535059B</x:t>
  </x:si>
  <x:si>
    <x:t>5E6935D0984A8817588C543E13C45E6935D0984A8817588C4A3B0275</x:t>
  </x:si>
  <x:si>
    <x:t>5E6935D0984A8817588C543E13C45E6935D0984A8817588C4A3A7D51</x:t>
  </x:si>
  <x:si>
    <x:t>5E6935D0984A8817588C65347C1B5E0085233F433B1758DD48334365</x:t>
  </x:si>
  <x:si>
    <x:t>5E6935D0984A8817588C65347C1B5E58655C074F8E178BF66A39E6BC</x:t>
  </x:si>
  <x:si>
    <x:t>5E6935D0984A8817588C65347C1B5E58655C074F8E178BCAAA3C19D0</x:t>
  </x:si>
  <x:si>
    <x:t>5E6935D0984A8817588C65347C1B5E6935D0994B1A176722D1319BA9</x:t>
  </x:si>
  <x:si>
    <x:t>5E6935D0984A8817588C65347C1B5E6935D8D143FB1734A05F3A875C</x:t>
  </x:si>
  <x:si>
    <x:t>5E6935D0984A8817588C65347C1B5E6935D09B47D017C307B43DAAD5</x:t>
  </x:si>
  <x:si>
    <x:t>5E6935D0984A8817588C65347C1B5E6935D09B47D017C307B43C87A3</x:t>
  </x:si>
  <x:si>
    <x:t>5E6935D0984A8817588C65347C1B5E6935D09B47D017C307B43C869A</x:t>
  </x:si>
  <x:si>
    <x:t>5E6935D0984A8817588C65347C1B5E6935D09B47D017C307B43DABF0</x:t>
  </x:si>
  <x:si>
    <x:t>5E6935D0984A8817588C65347C1B583395C1104C001754D00C3B4B9E1</x:t>
  </x:si>
  <x:si>
    <x:t>5E6935D0984A8817588C6535059B5E0085233F433B1758DD48334365</x:t>
  </x:si>
  <x:si>
    <x:t>5E6935D0984A8817588C6535059B5E58655C074F8E178BF66A39E6BC</x:t>
  </x:si>
  <x:si>
    <x:t>5E6935D0984A8817588C6535059B5E58655C074F8E178BCAAA3C19D0</x:t>
  </x:si>
  <x:si>
    <x:t>5E6935D0984A8817588C6535059B5E6935D0994B1A176722D1319BA9</x:t>
  </x:si>
  <x:si>
    <x:t>5E6935D0984A8817588C6535059B5E6935D8D143FB1734A05F3A875C</x:t>
  </x:si>
  <x:si>
    <x:t>5E6935D0984A8817588C6535059B5E6935D09B47D017C307B43DAAD5</x:t>
  </x:si>
  <x:si>
    <x:t>5E6935D0984A8817588C6535059B5E6935D09B47D017C307B43C87A3</x:t>
  </x:si>
  <x:si>
    <x:t>5E6935D0984A8817588C6535059B5E6935D09B47D017C307B43C869A</x:t>
  </x:si>
  <x:si>
    <x:t>5E6935D0984A8817588C6535059B5E6935D09B47D017C307B43DABF0</x:t>
  </x:si>
  <x:si>
    <x:t>5E6935D0984A8817588C6535059B583395C1104C001754D00C3B4B9E1</x:t>
  </x:si>
  <x:si>
    <x:t>5E6935D0984A8817588C4A3B02755E0085233F433B175859A637372E</x:t>
  </x:si>
  <x:si>
    <x:t>5E6935D0984A8817588C4A3B02755E58655C074F8E178BF66A39E6BC</x:t>
  </x:si>
  <x:si>
    <x:t>5E6935D0984A8817588C4A3B02755E58655C074F8E178BCAAA3C19D0</x:t>
  </x:si>
  <x:si>
    <x:t>5E6935D0984A8817588C4A3B02755E6935D0994B1A176722D1319BA9</x:t>
  </x:si>
  <x:si>
    <x:t>5E6935D0984A8817588C4A3B02755E6935D8D143FB1734A05F3A875C</x:t>
  </x:si>
  <x:si>
    <x:t>5E6935D0984A8817588C4A3B02755E6935D09B47D017C307B43DAAD5</x:t>
  </x:si>
  <x:si>
    <x:t>5E6935D0984A8817588C4A3B02755E6935D09B47D017C307B43C87A3</x:t>
  </x:si>
  <x:si>
    <x:t>5E6935D0984A8817588C4A3B02755E6935D09B47D017C307B43C869A</x:t>
  </x:si>
  <x:si>
    <x:t>5E6935D0984A8817588C4A3B02755E6935D09B47D017C307B43DABF0</x:t>
  </x:si>
  <x:si>
    <x:t>5E6935D0984A8817588C4A3B0275583395C1104C001754D00C3B4B9E1</x:t>
  </x:si>
  <x:si>
    <x:t>5E6935D0984A8817588C4A3A7D515E0085233F433B175859A637372E</x:t>
  </x:si>
  <x:si>
    <x:t>5E6935D0984A8817588C4A3A7D515E58655C074F8E178BF66A39E6BC</x:t>
  </x:si>
  <x:si>
    <x:t>5E6935D0984A8817588C4A3A7D515E58655C074F8E178BCAAA3C19D0</x:t>
  </x:si>
  <x:si>
    <x:t>5E6935D0984A8817588C4A3A7D515E6935D0994B1A176722D1319BA9</x:t>
  </x:si>
  <x:si>
    <x:t>5E6935D0984A8817588C4A3A7D515E6935D8D143FB1734A05F3A875C</x:t>
  </x:si>
  <x:si>
    <x:t>5E6935D0984A8817588C4A3A7D515E6935D09B47D017C307B43DAAD5</x:t>
  </x:si>
  <x:si>
    <x:t>5E6935D0984A8817588C4A3A7D515E6935D09B47D017C307B43C87A3</x:t>
  </x:si>
  <x:si>
    <x:t>5E6935D0984A8817588C4A3A7D515E6935D09B47D017C307B43C869A</x:t>
  </x:si>
  <x:si>
    <x:t>5E6935D0984A8817588C4A3A7D515E6935D09B47D017C307B43DABF0</x:t>
  </x:si>
  <x:si>
    <x:t>5E6935D0984A8817588C4A3A7D51583395C1104C001754D00C3B4B9E1</x:t>
  </x:si>
  <x:si>
    <x:t>5E6935D0994B1A176722D1319BA95E008523374FDB17149F7D390D9C</x:t>
  </x:si>
  <x:si>
    <x:t>5E6935D0984A88173D5E68365D0C5E6935D09B47D017C307B43C8A7E</x:t>
  </x:si>
  <x:si>
    <x:t>5E6935D0984A88173D5E68365D0C5E6935D09B47D017C307B43C87A3</x:t>
  </x:si>
  <x:si>
    <x:t>5E6935D0984A88173D5E68365D0C583395C1104C001754D00C3B4B9E1</x:t>
  </x:si>
  <x:si>
    <x:t>5E6935D0984A88173D10A530B4D65E6935D09B47D017C307B43C8A7E</x:t>
  </x:si>
  <x:si>
    <x:t>5E6935D0984A88173D10A530B4D65E6935D09B47D017C307B43C87A3</x:t>
  </x:si>
  <x:si>
    <x:t>5E6935D0984A88173D10A530B4D6583395C1104C001754D00C3B4B9E1</x:t>
  </x:si>
  <x:si>
    <x:t>5E6935D0984AE217B1159E3D43475E6935D0984AE217B10BB53ECEC6</x:t>
  </x:si>
  <x:si>
    <x:t>5E6935D0984AE217B1159E3D43475E6935D0984AE217B10BB53FD7E5</x:t>
  </x:si>
  <x:si>
    <x:t>5E6935D0984AE217C3488E3456695E6935D0984A8817124F3D388A68</x:t>
  </x:si>
  <x:si>
    <x:t>5E6935D0984AE217C3488E3456695E6935D0984A8817124F3D3ABB37</x:t>
  </x:si>
  <x:si>
    <x:t>5E6935D0984AE217B10BB53ECEC65EB175C02E480E178776C63725CE</x:t>
  </x:si>
  <x:si>
    <x:t>5E6935D0984AE217B10BB53ECEC65EB175C02E480E178703CF32F8AD</x:t>
  </x:si>
  <x:si>
    <x:t>5E6935D0984AE217B10BB53ECEC6583395C1104C001754D00C3B4B9E1</x:t>
  </x:si>
  <x:si>
    <x:t>5E6935D0984AE217B10BB53FD7E55E6935D09B47D017C307B43C811B</x:t>
  </x:si>
  <x:si>
    <x:t>5E6935D0994B1A1767C114393F44</x:t>
  </x:si>
  <x:si>
    <x:t>5E6935D0994B1A1767C114381941</x:t>
  </x:si>
  <x:si>
    <x:t>5E0045475F414517716C5932A9D4</x:t>
  </x:si>
  <x:si>
    <x:t>5E00454CC44CA717C7A6FC3AFDBC</x:t>
  </x:si>
  <x:si>
    <x:t xml:space="preserve"> 노무비:  25758 / 83.16 = 309.7 </x:t>
  </x:si>
  <x:si>
    <x:t xml:space="preserve"> 경  비:  19708 / 83.16 = 236.9 </x:t>
  </x:si>
  <x:si>
    <x:t xml:space="preserve">N   1시간당 타격회수(회/HR)  =36000   </x:t>
  </x:si>
  <x:si>
    <x:t xml:space="preserve"> 노무비:  18412 / 4.377 = 4206.5 </x:t>
  </x:si>
  <x:si>
    <x:t xml:space="preserve"> 재료비:  1085 / 4.377 = 247.8 </x:t>
  </x:si>
  <x:si>
    <x:t xml:space="preserve">CMS  적재기계 1회 싸이클시간(SEC)  =21   </x:t>
  </x:si>
  <x:si>
    <x:t>f   '토량 환산계수(1/L)' =1/1.25=?</x:t>
  </x:si>
  <x:si>
    <x:t>Cms '적재기계 1회 싸이클시간(SEC)' =21</x:t>
  </x:si>
  <x:si>
    <x:t xml:space="preserve">V1   단지내적재운반속도(KM/HR)  =15   </x:t>
  </x:si>
  <x:si>
    <x:t xml:space="preserve">V2   단지내공차운반속도(KM/HR)  =20   </x:t>
  </x:si>
  <x:si>
    <x:t xml:space="preserve">V3   시내외포장적재운반속도(KM/HR)  =35   </x:t>
  </x:si>
  <x:si>
    <x:t>V3  '시내외포장적재운반속도(KM/HR)' =35</x:t>
  </x:si>
  <x:si>
    <x:t xml:space="preserve">V4   시내외포장공차운반속도(KM/HR)  =35   </x:t>
  </x:si>
  <x:si>
    <x:t>V4  '시내외포장공차운반속도(KM/HR)' =35</x:t>
  </x:si>
  <x:si>
    <x:t xml:space="preserve">V5   사토장적재운반속도(KM/HR)  =15   </x:t>
  </x:si>
  <x:si>
    <x:t xml:space="preserve">V6   사토장공차운반속도(KM/HR)  =20   </x:t>
  </x:si>
  <x:si>
    <x:t>t5  '적재합인력덮개설치및해체(MIN)' =0.5</x:t>
  </x:si>
  <x:si>
    <x:t xml:space="preserve">T5   적재합인력덮개설치및해체(MIN)  =0.5   </x:t>
  </x:si>
  <x:si>
    <x:t xml:space="preserve"> 재료비:  26828 / 10.845 = 2473.7 </x:t>
  </x:si>
  <x:si>
    <x:t xml:space="preserve"> 노무비:  25758 / 10.845 = 2375.1 </x:t>
  </x:si>
  <x:si>
    <x:t xml:space="preserve"> 경  비:  329 / 10.845 = 30.3 </x:t>
  </x:si>
  <x:si>
    <x:t xml:space="preserve">F   토량환산계수(1/L) = 1/1.25= 0.8 </x:t>
  </x:si>
  <x:si>
    <x:t xml:space="preserve">E1  터파기에 대하여 -0.05 =0.05    </x:t>
  </x:si>
  <x:si>
    <x:t>~56900017041.L~*0.2*0.1  =?LA+</x:t>
  </x:si>
  <x:si>
    <x:t>(재료비+직노+0&lt;도급자관급/1.1&gt;) * 2.93%</x:t>
  </x:si>
  <x:si>
    <x:t>87.783 %</x:t>
  </x:si>
  <x:si>
    <x:t xml:space="preserve">Q   바켓용량(M3) = 0.7   </x:t>
  </x:si>
  <x:si>
    <x:t xml:space="preserve">L1  흐트러진상태  =1.25   </x:t>
  </x:si>
  <x:si>
    <x:t>f  '토량환산계(C/L)'=C/L1=?</x:t>
  </x:si>
  <x:si>
    <x:t>KSM6030(1종 1류), 광명단페인트</x:t>
  </x:si>
  <x:si>
    <x:t>담프15톤 + 백호0.7(고르기별도)</x:t>
  </x:si>
  <x:si>
    <x:t>제주,HD-10,SD400,하치장상차도</x:t>
  </x:si>
  <x:si>
    <x:t>제주,HD-13,SD400,하치장상차도</x:t>
  </x:si>
  <x:si>
    <x:t>슬럼프8∼12, 50m3미만[80~95]</x:t>
  </x:si>
  <x:si>
    <x:t>디딤판,포천석330*50mm,몰탈50mm</x:t>
  </x:si>
  <x:si>
    <x:t>챌판,포천석100*20mm,몰탈25mm</x:t>
  </x:si>
  <x:si>
    <x:t>STS304 100*100*2.0mm</x:t>
  </x:si>
  <x:si>
    <x:t>칼라, 15*15*15*15*1.0mm</x:t>
  </x:si>
  <x:si>
    <x:t>0.000 x 0.000 = 15.400</x:t>
  </x:si>
  <x:si>
    <x:t>1.500 x 2.100 = 3.150</x:t>
  </x:si>
  <x:si>
    <x:t>1.850 x 3.250 = 6.012</x:t>
  </x:si>
  <x:si>
    <x:t>3.200 x 3.250 = 10.400</x:t>
  </x:si>
  <x:si>
    <x:t>내2회,1급,Con'c·Mortar면</x:t>
  </x:si>
  <x:si>
    <x:t>1급, 12*1220*2440mm(㎡)</x:t>
  </x:si>
  <x:si>
    <x:t>내벽코너패널, (200+200)*1200</x:t>
  </x:si>
  <x:si>
    <x:t>잡철물제작(스테인리스) -강판 가공시</x:t>
  </x:si>
  <x:si>
    <x:t>잡철물설치(스테인리스) -강판 가공시</x:t>
  </x:si>
  <x:si>
    <x:t>5B59F33F247969B188BD3EEC326C5B4F53F92474E06D8827302B2250</x:t>
  </x:si>
  <x:si>
    <x:t>5B59F33F247969B188BD3EEC326C5B59F33F247A0F14E89AFEB7A25F</x:t>
  </x:si>
  <x:si>
    <x:t>5B59F33F247969B188BD3EEC326C5B59A3B02B781BBAC81345A4E2FC</x:t>
  </x:si>
  <x:si>
    <x:t>백호0.7M3*래머80kg</x:t>
  </x:si>
  <x:si>
    <x:t>0103  철근콘크리트공사</x:t>
  </x:si>
  <x:si>
    <x:t>0102  토 및 지정공사</x:t>
  </x:si>
  <x:si>
    <x:t>제주, 25-21-15</x:t>
  </x:si>
  <x:si>
    <x:t>4회 사용시, 0~7m까지</x:t>
  </x:si>
  <x:si>
    <x:t>철근콘크리트용봉강(이형철근)</x:t>
  </x:si>
  <x:si>
    <x:t>건축물보양-석재면,테라조면</x:t>
  </x:si>
  <x:si>
    <x:t>제주, 25-18-08</x:t>
  </x:si>
  <x:si>
    <x:t>철근 현장 가공 및 조립</x:t>
  </x:si>
  <x:si>
    <x:t>화강석 두겁돌(습식,버너)</x:t>
  </x:si>
  <x:si>
    <x:t>140kg이하(K1400)</x:t>
  </x:si>
  <x:si>
    <x:t>삼각, 10mm, 창호주위</x:t>
  </x:si>
  <x:si>
    <x:t>합판 거푸집 설치 및 해체</x:t>
  </x:si>
  <x:si>
    <x:t>화강석붙임(습식, 버너)</x:t>
  </x:si>
  <x:si>
    <x:t>기계구조용스테인리스강관</x:t>
  </x:si>
  <x:si>
    <x:t>도어록(현관, 방화문)</x:t>
  </x:si>
  <x:si>
    <x:t>SD01[철재여닫이문]</x:t>
  </x:si>
  <x:si>
    <x:t>24mm(6+12A+6)</x:t>
  </x:si>
  <x:si>
    <x:t>제주, A급기층용, 도착도</x:t>
  </x:si>
  <x:si>
    <x:t>석고판 나사 고정(치장용)</x:t>
  </x:si>
  <x:si>
    <x:t>텍스, 6*300*600</x:t>
  </x:si>
  <x:si>
    <x:t>유리끼우기-복층유리,일반창호</x:t>
  </x:si>
  <x:si>
    <x:t>제주, 세척사, 도착도</x:t>
  </x:si>
  <x:si>
    <x:t>SGP칸막이, A형,시공도</x:t>
  </x:si>
  <x:si>
    <x:t>카운터 일부철거 및 이전설치</x:t>
  </x:si>
  <x:si>
    <x:t>폐기물처리수수료-폐목재</x:t>
  </x:si>
  <x:si>
    <x:t>0116  건설폐기물처리비</x:t>
  </x:si>
  <x:si>
    <x:t>900*2800*H3000</x:t>
  </x:si>
  <x:si>
    <x:t>자판기 및 에어컨박스 철거</x:t>
  </x:si>
  <x:si>
    <x:t>건설폐기물상차.운반비-매립지</x:t>
  </x:si>
  <x:si>
    <x:t>15톤덤프, 30km이하</x:t>
  </x:si>
  <x:si>
    <x:t>폐기물처리수수료-혼합폐기물</x:t>
  </x:si>
  <x:si>
    <x:t>관급자재비의 0.54%</x:t>
  </x:si>
  <x:si>
    <x:t>0117  작 업 부 산 물</x:t>
  </x:si>
  <x:si>
    <x:t>가새, 1.2*1.9m</x:t>
  </x:si>
  <x:si>
    <x:t>수평띠장, 1829mm</x:t>
  </x:si>
  <x:si>
    <x:t>진동롤러(핸드가이드식)</x:t>
  </x:si>
  <x:si>
    <x:t>콘크리트 펌프차 타설인부</x:t>
  </x:si>
  <x:si>
    <x:t>1회 사용시, 0~7m까지</x:t>
  </x:si>
  <x:si>
    <x:t>건축 9-1-2.1(2)</x:t>
  </x:si>
  <x:si>
    <x:t>횟수별 비율 적용 금액</x:t>
  </x:si>
  <x:si>
    <x:t>조립, 해체, 0~7m까지</x:t>
  </x:si>
  <x:si>
    <x:t>합판 거푸집 - 재료비</x:t>
  </x:si>
  <x:si>
    <x:t>5.0~10.0m2 미만</x:t>
  </x:si>
  <x:si>
    <x:t>건식벽, 0.3㎡ 이하</x:t>
  </x:si>
  <x:si>
    <x:t>모르타르비빔 -돌붙임(바닥)</x:t>
  </x:si>
  <x:si>
    <x:t>화강석붙임 - 습식공법</x:t>
  </x:si>
  <x:si>
    <x:t>벽, 자재별도(시공비)</x:t>
  </x:si>
  <x:si>
    <x:t>Con'c · Mortar면</x:t>
  </x:si>
  <x:si>
    <x:t>바닥, 자재별도(시공비)</x:t>
  </x:si>
  <x:si>
    <x:t>모르타르비빔 -돌붙임(벽)</x:t>
  </x:si>
  <x:si>
    <x:t>STS304, 1.5mm</x:t>
  </x:si>
  <x:si>
    <x:t>황동, Φ4.9∼3.0mm</x:t>
  </x:si>
  <x:si>
    <x:t>석고보드면(줄퍼티), 천장</x:t>
  </x:si>
  <x:si>
    <x:t>10.0~15.0m2 미만</x:t>
  </x:si>
  <x:si>
    <x:t>2.5~3.5m2 미만</x:t>
  </x:si>
  <x:si>
    <x:t>도장 후 퍼티 및 연마</x:t>
  </x:si>
  <x:si>
    <x:t>15톤덤프트럭(10m3)</x:t>
  </x:si>
  <x:si>
    <x:t>MDF,합판 철거(벽)</x:t>
  </x:si>
  <x:si>
    <x:t>건설폐기물운반비-중간처리</x:t>
  </x:si>
  <x:si>
    <x:t>건설폐기물상차비-중간처리</x:t>
  </x:si>
  <x:si>
    <x:t>잔디, 300*300㎜</x:t>
  </x:si>
  <x:si>
    <x:t>건설폐기물운반비-매립지</x:t>
  </x:si>
  <x:si>
    <x:t>건설폐기물상차비-매립지</x:t>
  </x:si>
  <x:si>
    <x:t>아세틸렌 가스(835L)</x:t>
  </x:si>
  <x:si>
    <x:t>진동 롤러(핸드가이드식)</x:t>
  </x:si>
  <x:si>
    <x:t>토목 11-27(6-1-2)</x:t>
  </x:si>
  <x:si>
    <x:t>금속제 거푸집(유로폼)</x:t>
  </x:si>
  <x:si>
    <x:t>600*1200*63.5mm</x:t>
  </x:si>
  <x:si>
    <x:t>플랫타이, L=200mm</x:t>
  </x:si>
  <x:si>
    <x:t>웨일후크, 스틸수직(대)</x:t>
  </x:si>
  <x:si>
    <x:t>Φ3.2mm, AWSE308</x:t>
  </x:si>
  <x:si>
    <x:t>스테인리스강용피복아크용접봉</x:t>
  </x:si>
  <x:si>
    <x:t>k  '바켓계수'= 1.1</x:t>
  </x:si>
  <x:si>
    <x:t>유성페인트(붓칠) - 노무비</x:t>
  </x:si>
  <x:si>
    <x:t>철재면, 2회 칠, 1급</x:t>
  </x:si>
  <x:si>
    <x:t>유성페인트(붓칠) - 재료비</x:t>
  </x:si>
  <x:si>
    <x:t>Φ3.2mm, CR-13</x:t>
  </x:si>
  <x:si>
    <x:t>중 기 단 가 산 출 서</x:t>
  </x:si>
  <x:si>
    <x:t>건축 18-2-1.2.가</x:t>
  </x:si>
  <x:si>
    <x:t xml:space="preserve"> 2.램머(80KG) </x:t>
  </x:si>
  <x:si>
    <x:t>KSM6020(1급), 백색</x:t>
  </x:si>
  <x:si>
    <x:t>'2.램머(80KG)'</x:t>
  </x:si>
  <x:si>
    <x:t xml:space="preserve">f   토량환산계 =1   </x:t>
  </x:si>
  <x:si>
    <x:t>C  '다져진상태'=0.9</x:t>
  </x:si>
  <x:si>
    <x:t>기   계    경   비</x:t>
  </x:si>
  <x:si>
    <x:t>f  '토량환산계'=1</x:t>
  </x:si>
  <x:si>
    <x:t>직  접  노  무  비</x:t>
  </x:si>
  <x:si>
    <x:t>직  접  재  료  비</x:t>
  </x:si>
  <x:si>
    <x:t xml:space="preserve">    합  계    </x:t>
  </x:si>
  <x:si>
    <x:t>공 사 원 가 계 산 서</x:t>
  </x:si>
  <x:si>
    <x:t>E   '작업효율' =0.9</x:t>
  </x:si>
  <x:si>
    <x:t>산  재  보  험  료</x:t>
  </x:si>
  <x:si>
    <x:t>간  접  노  무  비</x:t>
  </x:si>
  <x:si>
    <x:t>환  경  보  전  비</x:t>
  </x:si>
  <x:si>
    <x:t>간  접  재  료  비</x:t>
  </x:si>
  <x:si>
    <x:t>고  용  보  험  료</x:t>
  </x:si>
  <x:si>
    <x:t>건강보험료 * 6.55%</x:t>
  </x:si>
  <x:si>
    <x:t>직접노무비 * 2.49%</x:t>
  </x:si>
  <x:si>
    <x:t>XXXX-XXX-XXXX</x:t>
  </x:si>
  <x:si>
    <x:t>직접노무비 * 0.0%</x:t>
  </x:si>
  <x:si>
    <x:t>일  반  관  리  비</x:t>
  </x:si>
  <x:si>
    <x:t>직접노무비 * 1.7%</x:t>
  </x:si>
  <x:si>
    <x:t>도      급      액</x:t>
  </x:si>
  <x:si>
    <x:t>기   타    경   비</x:t>
  </x:si>
  <x:si>
    <x:t>공   급    가   액</x:t>
  </x:si>
  <x:si>
    <x:t>직접노무비 * 2.0%</x:t>
  </x:si>
  <x:si>
    <x:t>부  가  가  치  세</x:t>
  </x:si>
  <x:si>
    <x:t>관  급  자  재  비</x:t>
  </x:si>
  <x:si>
    <x:t>1/8*16/12*25/20</x:t>
  </x:si>
  <x:si>
    <x:t>SUS관, D50*1.5T</x:t>
  </x:si>
  <x:si>
    <x:t>선홈통-스텐레스파이프-설치</x:t>
  </x:si>
  <x:si>
    <x:t>총   공   사    비</x:t>
  </x:si>
  <x:si>
    <x:t>동합금선(銅合金線)</x:t>
  </x:si>
  <x:si>
    <x:t>건축 12-12-1</x:t>
  </x:si>
  <x:si>
    <x:t>수밀코킹(시공비)</x:t>
  </x:si>
  <x:si>
    <x:t>건축 14-10</x:t>
  </x:si>
  <x:si>
    <x:t>일반구조용압연강판</x:t>
  </x:si>
  <x:si>
    <x:t>고철, 작업설부산물</x:t>
  </x:si>
  <x:si>
    <x:t>AL 단열고정창호</x:t>
  </x:si>
  <x:si>
    <x:t>불소수지 120mm</x:t>
  </x:si>
  <x:si>
    <x:t>900*2100</x:t>
  </x:si>
  <x:si>
    <x:t>알루미늄창호 설치</x:t>
  </x:si>
  <x:si>
    <x:t>11.5m2 이상</x:t>
  </x:si>
  <x:si>
    <x:t>알미늄터닝도어손잡이</x:t>
  </x:si>
  <x:si>
    <x:t>녹막이페인트(붓칠)</x:t>
  </x:si>
  <x:si>
    <x:t>철재면, 1회, 1종</x:t>
  </x:si>
  <x:si>
    <x:t>유성페인트(붓칠)</x:t>
  </x:si>
  <x:si>
    <x:t>철재면, 2회. 1급</x:t>
  </x:si>
  <x:si>
    <x:t>1.6T,EGI</x:t>
  </x:si>
  <x:si>
    <x:t>셔터(장치포함) 설치</x:t>
  </x:si>
  <x:si>
    <x:t>건축 16-3-1</x:t>
  </x:si>
  <x:si>
    <x:t>모      래</x:t>
  </x:si>
  <x:si>
    <x:t>건축 16-5-2</x:t>
  </x:si>
  <x:si>
    <x:t>KSM6060, 2종</x:t>
  </x:si>
  <x:si>
    <x:t>퍼티,PUTTY</x:t>
  </x:si>
  <x:si>
    <x:t>319퍼티, 백색</x:t>
  </x:si>
  <x:si>
    <x:t>1L=1.55kg</x:t>
  </x:si>
  <x:si>
    <x:t>건축 17-2-2</x:t>
  </x:si>
  <x:si>
    <x:t>천장, 2회 칠</x:t>
  </x:si>
  <x:si>
    <x:t>토목 4-1-1</x:t>
  </x:si>
  <x:si>
    <x:t>잔디 붙임/평떼</x:t>
  </x:si>
  <x:si>
    <x:t>건희0.4*1M</x:t>
  </x:si>
  <x:si>
    <x:t>건축 19-1-3,3</x:t>
  </x:si>
  <x:si>
    <x:t>굴취 -나무높이</x:t>
  </x:si>
  <x:si>
    <x:t>1.6 ~ 2.0m</x:t>
  </x:si>
  <x:si>
    <x:t>인력품의 20%</x:t>
  </x:si>
  <x:si>
    <x:t>절단용BLADE</x:t>
  </x:si>
  <x:si>
    <x:t>토목 11-3.4</x:t>
  </x:si>
  <x:si>
    <x:t>저유황 0.003%</x:t>
  </x:si>
  <x:si>
    <x:t>주연료비의22%</x:t>
  </x:si>
  <x:si>
    <x:t>주연료비의 21%</x:t>
  </x:si>
  <x:si>
    <x:t>토목 11-9.4</x:t>
  </x:si>
  <x:si>
    <x:t>주연료비의 13%</x:t>
  </x:si>
  <x:si>
    <x:t>토목 11-11.3</x:t>
  </x:si>
  <x:si>
    <x:t>주연료비의 10%</x:t>
  </x:si>
  <x:si>
    <x:t>토목 11-8.9</x:t>
  </x:si>
  <x:si>
    <x:t>주연료비의38%</x:t>
  </x:si>
  <x:si>
    <x:t>덤프트럭 자동덮개시설</x:t>
  </x:si>
  <x:si>
    <x:t>주연료비의 35%</x:t>
  </x:si>
  <x:si>
    <x:t>토목 6-1-2.2</x:t>
  </x:si>
  <x:si>
    <x:t>어니일링, 4.0㎜</x:t>
  </x:si>
  <x:si>
    <x:t>사용고재 평가기준</x:t>
  </x:si>
  <x:si>
    <x:t>주재료비의 -23%</x:t>
  </x:si>
  <x:si>
    <x:t>거푸집 부속철물</x:t>
  </x:si>
  <x:si>
    <x:t>웨지핀, 90mm</x:t>
  </x:si>
  <x:si>
    <x:t>주재료비의 5%</x:t>
  </x:si>
  <x:si>
    <x:t>인력품의 10%</x:t>
  </x:si>
  <x:si>
    <x:t>건축 9-1-1</x:t>
  </x:si>
  <x:si>
    <x:t>연강용피복아크용접봉</x:t>
  </x:si>
  <x:si>
    <x:t>토목 11-44-46</x:t>
  </x:si>
  <x:si>
    <x:t>건축 16-1-3</x:t>
  </x:si>
  <x:si>
    <x:t>건축 16-1-2.1</x:t>
  </x:si>
  <x:si>
    <x:t>철재면, 1회 칠</x:t>
  </x:si>
  <x:si>
    <x:t>건축 17-3-1</x:t>
  </x:si>
  <x:si>
    <x:t>철재면, 2회 칠</x:t>
  </x:si>
  <x:si>
    <x:t>KSM6060, 1종</x:t>
  </x:si>
  <x:si>
    <x:t>주재료비의 3%</x:t>
  </x:si>
  <x:si>
    <x:t>주재료비의 4%</x:t>
  </x:si>
  <x:si>
    <x:t>건축 16-1-2.2</x:t>
  </x:si>
  <x:si>
    <x:t>건축 17-1-1.1</x:t>
  </x:si>
  <x:si>
    <x:t>주재료비의 6%</x:t>
  </x:si>
  <x:si>
    <x:t>건축 17-1-2</x:t>
  </x:si>
  <x:si>
    <x:t>건축 17-1-1.2</x:t>
  </x:si>
  <x:si>
    <x:t>35~100mm</x:t>
  </x:si>
  <x:si>
    <x:t>인력품의 30%</x:t>
  </x:si>
  <x:si>
    <x:t>토목 4-2-1</x:t>
  </x:si>
  <x:si>
    <x:t>건축 19-1-2</x:t>
  </x:si>
  <x:si>
    <x:t>건축 19-1-3,2</x:t>
  </x:si>
  <x:si>
    <x:t>페이브먼트 브레이커</x:t>
  </x:si>
  <x:si>
    <x:t>25kg(55#)</x:t>
  </x:si>
  <x:si>
    <x:t>공기압축기(이동식)</x:t>
  </x:si>
  <x:si>
    <x:t>3.5M3/min</x:t>
  </x:si>
  <x:si>
    <x:t>토목 11-44-17</x:t>
  </x:si>
  <x:si>
    <x:t>25.0kg(55#)</x:t>
  </x:si>
  <x:si>
    <x:t>토목 11-44-16</x:t>
  </x:si>
  <x:si>
    <x:t>주연료비의 16%</x:t>
  </x:si>
  <x:si>
    <x:t>토목 4-4-1.2</x:t>
  </x:si>
  <x:si>
    <x:t>중 기 단 가 목 록</x:t>
  </x:si>
  <x:si>
    <x:t xml:space="preserve">  소  계    </x:t>
  </x:si>
  <x:si>
    <x:t xml:space="preserve">   합  계    </x:t>
  </x:si>
  <x:si>
    <x:t>&gt;&gt;'합  계'</x:t>
  </x:si>
  <x:si>
    <x:t xml:space="preserve">  소계    </x:t>
  </x:si>
  <x:si>
    <x:t xml:space="preserve">   합 계    </x:t>
  </x:si>
  <x:si>
    <x:t xml:space="preserve"> &gt;&gt;'합  계'</x:t>
  </x:si>
  <x:si>
    <x:t>단 가 대 비 표</x:t>
  </x:si>
  <x:si>
    <x:t>비        목</x:t>
  </x:si>
  <x:si>
    <x:t>금      액</x:t>
  </x:si>
  <x:si>
    <x:t>재   료   비</x:t>
  </x:si>
  <x:si>
    <x:t>노   무   비</x:t>
  </x:si>
  <x:si>
    <x:t>경        비</x:t>
  </x:si>
  <x:si>
    <x:t>작업설, 부산물(△)</x:t>
  </x:si>
  <x:si>
    <x:t>노무비 * 3.8%</x:t>
  </x:si>
  <x:si>
    <x:t>노무비 * 0.87%</x:t>
  </x:si>
  <x:si>
    <x:t>국민  건강  보험료</x:t>
  </x:si>
  <x:si>
    <x:t>국민  연금  보험료</x:t>
  </x:si>
  <x:si>
    <x:t>노인장기요양보험료</x:t>
  </x:si>
  <x:si>
    <x:t>퇴직  공제  부금비</x:t>
  </x:si>
  <x:si>
    <x:t>산업안전보건관리비</x:t>
  </x:si>
  <x:si>
    <x:t>하도급지급보증수수료</x:t>
  </x:si>
  <x:si>
    <x:t>건설폐기물처리비</x:t>
  </x:si>
  <x:si>
    <x:t>공급가액 * 10%</x:t>
  </x:si>
  <x:si>
    <x:t>내역금액소수점처리</x:t>
  </x:si>
  <x:si>
    <x:t>일위대가내역소수점처리</x:t>
  </x:si>
  <x:si>
    <x:t>1회 사이클시간</x:t>
  </x:si>
  <x:si>
    <x:t>시간당 작업사이클</x:t>
  </x:si>
  <x:si>
    <x:t>시간당 노임산출 계수</x:t>
  </x:si>
  <x:si>
    <x:t>재료비 할증 계수</x:t>
  </x:si>
  <x:si>
    <x:t>노무비 할증 계수</x:t>
  </x:si>
  <x:si>
    <x:t>경비 할증 계수</x:t>
  </x:si>
  <x:si>
    <x:t>작 업 부 산 물</x:t>
  </x:si>
  <x:si>
    <x:t>운    반    비</x:t>
  </x:si>
  <x:si>
    <x:t>관 급 자 재 비</x:t>
  </x:si>
  <x:si>
    <x:t>사 급 자 재 비</x:t>
  </x:si>
  <x:si>
    <x:t>외    자    재</x:t>
  </x:si>
  <x:si>
    <x:t>계 * 2.0%</x:t>
  </x:si>
  <x:si>
    <x:t>인테리어필름부착</x:t>
  </x:si>
  <x:si>
    <x:t>적서 : 계약금액</x:t>
  </x:si>
  <x:si>
    <x:t>흑서 : 준공금액</x:t>
  </x:si>
  <x:si>
    <x:t xml:space="preserve">H   다짐두께(M)  =0.15   </x:t>
  </x:si>
  <x:si>
    <x:t xml:space="preserve">P   중복 다짐회수(회)  =57   </x:t>
  </x:si>
  <x:si>
    <x:t xml:space="preserve">T    적재용량(톤)  =15   </x:t>
  </x:si>
  <x:si>
    <x:t>r1  '토석의 단위중량(톤)' =1.6</x:t>
  </x:si>
  <x:si>
    <x:t xml:space="preserve">L    토량 변화율  =1.25   </x:t>
  </x:si>
  <x:si>
    <x:t>L1  '단지내운반거리(KM)' =0.5</x:t>
  </x:si>
  <x:si>
    <x:t xml:space="preserve">L2   시내외포장(KM)  =9.0   </x:t>
  </x:si>
  <x:si>
    <x:t>L2  '시내외포장(KM)' =9.0</x:t>
  </x:si>
  <x:si>
    <x:t>L3  '사토장비포장(KM)' =0.5</x:t>
  </x:si>
  <x:si>
    <x:t xml:space="preserve">k    백호바켓계수  =1.1   </x:t>
  </x:si>
  <x:si>
    <x:t xml:space="preserve"> 재료비:  0 / 10.845 = 0 </x:t>
  </x:si>
  <x:si>
    <x:t xml:space="preserve"> 노무비:  0 / 10.845 = 0 </x:t>
  </x:si>
  <x:si>
    <x:t xml:space="preserve">Q   바켓용량(M3)  =0.70   </x:t>
  </x:si>
  <x:si>
    <x:t>(재료비+직노+기계경비) * 0.3%</x:t>
  </x:si>
  <x:si>
    <x:t>(재료비+직노+기계경비) * 0.081%</x:t>
  </x:si>
  <x:si>
    <x:t>(재료비+직노+기계경비) * 0.07%</x:t>
  </x:si>
  <x:si>
    <x:t>(노무비+경비+일반관리비) * 2.513%</x:t>
  </x:si>
  <x:si>
    <x:t>백단위이하 절사</x:t>
  </x:si>
  <x:si>
    <x:t>5B59F33F247969B188BD3EEC326C</x:t>
  </x:si>
  <x:si>
    <x:t>광택제</x:t>
  </x:si>
  <x:si>
    <x:t>배관공</x:t>
  </x:si>
  <x:si>
    <x:t>KG</x:t>
  </x:si>
  <x:si>
    <x:t>비닐타일용</x:t>
  </x:si>
  <x:si>
    <x:t>비닐타일</x:t>
  </x:si>
  <x:si>
    <x:t>일반철물</x:t>
  </x:si>
  <x:si>
    <x:t>뉴디럭스타일, 3*450*450</x:t>
  </x:si>
  <x:si>
    <x:t>인테리어필름부착 유리면   M2</x:t>
  </x:si>
  <x:si>
    <x:t>배관용 스테인리스 강관</x:t>
  </x:si>
  <x:si>
    <x:t>5B59A3B02B781BBAC81345A4E2FC</x:t>
  </x:si>
  <x:si>
    <x:t>5B4F53F92474E06D8827302B2250</x:t>
  </x:si>
  <x:si>
    <x:t>5B59F33F247A0F14E89AFEB7A25F</x:t>
  </x:si>
  <x:si>
    <x:t>선홈통-스텐레스파이프-설치  D50mm*1.5t  M</x:t>
  </x:si>
  <x:si>
    <x:t>수성왁스</x:t>
  </x:si>
  <x:si>
    <x:t>낙찰율적용</x:t>
  </x:si>
  <x:si>
    <x:t>선홈통지지철물, 스텐</x:t>
  </x:si>
  <x:si>
    <x:t>초산비닐계접착제</x:t>
  </x:si>
  <x:si>
    <x:t>[ 서귀포 중앙동우체국 임대공간 조성건축공사 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</x:si>
</x:sst>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#,###"/>
    <x:numFmt numFmtId="165" formatCode="#,##0.0"/>
    <x:numFmt numFmtId="166" formatCode="#,##0.0;\-#,##0.0;#"/>
    <x:numFmt numFmtId="167" formatCode="#,##0;\-#,##0;#"/>
    <x:numFmt numFmtId="168" formatCode="#,##0.00;\-#,##0.00;#"/>
    <x:numFmt numFmtId="169" formatCode="#,##0_ 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굴림체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0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11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0" fontId="0" fillId="0" borderId="0" xfId="0" quotePrefix="1" applyNumberFormat="1" applyAlignment="1">
      <x:alignment horizontal="general" vertical="center"/>
    </x:xf>
    <x:xf numFmtId="164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0" fontId="9" fillId="0" borderId="1" xfId="0" quotePrefix="1" applyNumberFormat="1" applyFont="1" applyBorder="1" applyAlignment="1">
      <x:alignment horizontal="general" vertical="center" wrapText="1"/>
    </x:xf>
    <x:xf numFmtId="0" fontId="9" fillId="0" borderId="1" xfId="0" applyNumberFormat="1" applyFont="1" applyBorder="1" applyAlignment="1">
      <x:alignment horizontal="general" vertical="center" wrapText="1"/>
    </x:xf>
    <x:xf numFmtId="4" fontId="9" fillId="0" borderId="1" xfId="0" applyNumberFormat="1" applyFont="1" applyBorder="1" applyAlignment="1">
      <x:alignment horizontal="general" vertical="center" wrapText="1"/>
    </x:xf>
    <x:xf numFmtId="3" fontId="9" fillId="0" borderId="1" xfId="0" applyNumberFormat="1" applyFont="1" applyBorder="1" applyAlignment="1">
      <x:alignment horizontal="general" vertical="center" wrapText="1"/>
    </x:xf>
    <x:xf numFmtId="165" fontId="9" fillId="0" borderId="1" xfId="0" applyNumberFormat="1" applyFont="1" applyBorder="1" applyAlignment="1">
      <x:alignment horizontal="general" vertical="center" wrapText="1"/>
    </x:xf>
    <x:xf numFmtId="167" fontId="9" fillId="0" borderId="1" xfId="0" applyNumberFormat="1" applyFont="1" applyBorder="1" applyAlignment="1">
      <x:alignment horizontal="general" vertical="center" wrapText="1"/>
    </x:xf>
    <x:xf numFmtId="0" fontId="9" fillId="0" borderId="2" xfId="0" applyNumberFormat="1" applyFont="1" applyBorder="1" applyAlignment="1">
      <x:alignment horizontal="general" vertical="center" wrapText="1"/>
    </x:xf>
    <x:xf numFmtId="0" fontId="9" fillId="0" borderId="2" xfId="0" quotePrefix="1" applyNumberFormat="1" applyFont="1" applyBorder="1" applyAlignment="1">
      <x:alignment horizontal="general" vertical="center" wrapText="1"/>
    </x:xf>
    <x:xf numFmtId="0" fontId="9" fillId="0" borderId="3" xfId="0" quotePrefix="1" applyNumberFormat="1" applyFont="1" applyBorder="1" applyAlignment="1">
      <x:alignment horizontal="general" vertical="center" wrapText="1"/>
    </x:xf>
    <x:xf numFmtId="166" fontId="9" fillId="0" borderId="3" xfId="0" applyNumberFormat="1" applyFont="1" applyBorder="1" applyAlignment="1">
      <x:alignment horizontal="general" vertical="center" wrapText="1"/>
    </x:xf>
    <x:xf numFmtId="0" fontId="9" fillId="0" borderId="3" xfId="0" applyNumberFormat="1" applyFont="1" applyBorder="1" applyAlignment="1">
      <x:alignment horizontal="general" vertical="center" wrapText="1"/>
    </x:xf>
    <x:xf numFmtId="167" fontId="9" fillId="0" borderId="4" xfId="0" applyNumberFormat="1" applyFont="1" applyBorder="1" applyAlignment="1">
      <x:alignment horizontal="general" vertical="center" wrapText="1"/>
    </x:xf>
    <x:xf numFmtId="0" fontId="9" fillId="0" borderId="5" xfId="0" applyNumberFormat="1" applyFont="1" applyBorder="1" applyAlignment="1">
      <x:alignment horizontal="general" vertical="center" wrapText="1"/>
    </x:xf>
    <x:xf numFmtId="167" fontId="9" fillId="0" borderId="5" xfId="0" applyNumberFormat="1" applyFont="1" applyBorder="1" applyAlignment="1">
      <x:alignment horizontal="general" vertical="center" wrapText="1"/>
    </x:xf>
    <x:xf numFmtId="168" fontId="9" fillId="0" borderId="1" xfId="0" quotePrefix="1" applyNumberFormat="1" applyFont="1" applyBorder="1" applyAlignment="1">
      <x:alignment horizontal="general" vertical="center" wrapText="1"/>
    </x:xf>
    <x:xf numFmtId="168" fontId="9" fillId="0" borderId="1" xfId="0" applyNumberFormat="1" applyFont="1" applyBorder="1" applyAlignment="1">
      <x:alignment horizontal="general" vertical="center" wrapText="1"/>
    </x:xf>
    <x:xf numFmtId="0" fontId="0" fillId="0" borderId="0" xfId="0" applyNumberFormat="1" applyFill="1">
      <x:alignment horizontal="general" vertical="center"/>
    </x:xf>
    <x:xf numFmtId="0" fontId="0" fillId="0" borderId="0" xfId="0" quotePrefix="1" applyNumberFormat="1" applyFill="1">
      <x:alignment horizontal="general" vertical="center"/>
    </x:xf>
    <x:xf numFmtId="164" fontId="0" fillId="0" borderId="1" xfId="0" applyNumberFormat="1" applyFont="1" applyFill="1" applyBorder="1" applyAlignment="1">
      <x:alignment horizontal="general" vertical="center" wrapText="1"/>
    </x:xf>
    <x:xf numFmtId="164" fontId="0" fillId="0" borderId="0" xfId="0" applyNumberFormat="1" applyFill="1">
      <x:alignment horizontal="general" vertical="center"/>
    </x:xf>
    <x:xf numFmtId="0" fontId="0" fillId="0" borderId="1" xfId="0" quotePrefix="1" applyNumberFormat="1" applyFont="1" applyFill="1" applyBorder="1" applyAlignment="1">
      <x:alignment horizontal="general" vertical="center" wrapText="1"/>
    </x:xf>
    <x:xf numFmtId="0" fontId="0" fillId="0" borderId="0" xfId="0" quotePrefix="1" applyNumberFormat="1">
      <x:alignment horizontal="general" vertical="center"/>
    </x:xf>
    <x:xf numFmtId="0" fontId="10" fillId="0" borderId="2" xfId="0" applyNumberFormat="1" applyFont="1" applyBorder="1" applyAlignment="1">
      <x:alignment horizontal="general" vertical="center" wrapText="1"/>
    </x:xf>
    <x:xf numFmtId="164" fontId="10" fillId="0" borderId="2" xfId="0" applyNumberFormat="1" applyFont="1" applyBorder="1" applyAlignment="1">
      <x:alignment horizontal="general" vertical="center" wrapText="1"/>
    </x:xf>
    <x:xf numFmtId="164" fontId="9" fillId="0" borderId="5" xfId="0" applyNumberFormat="1" applyFont="1" applyBorder="1" applyAlignment="1">
      <x:alignment horizontal="general" vertical="center" wrapText="1"/>
    </x:xf>
    <x:xf numFmtId="0" fontId="9" fillId="0" borderId="5" xfId="0" quotePrefix="1" applyNumberFormat="1" applyFont="1" applyBorder="1" applyAlignment="1">
      <x:alignment horizontal="general" vertical="center" wrapText="1"/>
    </x:xf>
    <x:xf numFmtId="0" fontId="10" fillId="0" borderId="2" xfId="0" quotePrefix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Alignment="1">
          <x:alignment horizontal="center" vertical="center"/>
        </x:xf>
      </mc:Fallback>
    </mc:AlternateContent>
    <x:xf numFmtId="164" fontId="12" fillId="0" borderId="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quotePrefix="1" applyNumberFormat="1" applyFont="1" applyFill="1" applyBorder="1" applyAlignment="1">
          <x:alignment horizontal="center" vertical="center" wrapText="1"/>
        </x:xf>
      </mc:Fallback>
    </mc:AlternateContent>
    <x:xf numFmtId="164" fontId="14" fillId="0" borderId="5" xfId="0" applyNumberFormat="1" applyFont="1" applyFill="1" applyBorder="1" applyAlignment="1">
      <x:alignment horizontal="general" vertical="center" wrapText="1"/>
    </x:xf>
    <x:xf numFmtId="0" fontId="14" fillId="0" borderId="5" xfId="0" quotePrefix="1" applyNumberFormat="1" applyFont="1" applyFill="1" applyBorder="1" applyAlignment="1">
      <x:alignment horizontal="general" vertical="center" wrapText="1"/>
    </x:xf>
    <x:xf numFmtId="0" fontId="12" fillId="0" borderId="2" xfId="0" quotePrefix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quotePrefix="1" applyNumberFormat="1" applyFont="1" applyFill="1" applyBorder="1" applyAlignment="1">
          <x:alignment horizontal="center" vertical="center" wrapText="1"/>
        </x:xf>
      </mc:Fallback>
    </mc:AlternateContent>
    <x:xf numFmtId="0" fontId="12" fillId="0" borderId="2" xfId="0" quotePrefix="1" applyNumberFormat="1" applyFont="1" applyFill="1" applyBorder="1" applyAlignment="1">
      <x:alignment horizontal="general" vertical="center" wrapText="1"/>
    </x:xf>
    <x:xf numFmtId="164" fontId="12" fillId="0" borderId="2" xfId="0" applyNumberFormat="1" applyFont="1" applyFill="1" applyBorder="1" applyAlignment="1">
      <x:alignment horizontal="general" vertical="center" wrapText="1"/>
    </x:xf>
    <x:xf numFmtId="0" fontId="16" fillId="0" borderId="2" xfId="0" quotePrefix="1" applyNumberFormat="1" applyFont="1" applyFill="1" applyBorder="1" applyAlignment="1">
      <x:alignment horizontal="general" vertical="center" wrapText="1"/>
    </x:xf>
    <x:xf numFmtId="164" fontId="9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9" fillId="0" borderId="1" xfId="0" quotePrefix="1" applyNumberFormat="1" applyFont="1" applyFill="1" applyBorder="1" applyAlignment="1">
      <x:alignment horizontal="general" vertical="center" wrapText="1"/>
    </x:xf>
    <x:xf numFmtId="0" fontId="9" fillId="0" borderId="1" xfId="0" applyNumberFormat="1" applyFont="1" applyFill="1" applyBorder="1" applyAlignment="1">
      <x:alignment horizontal="general" vertical="center" wrapText="1"/>
    </x:xf>
    <x:xf numFmtId="0" fontId="0" fillId="0" borderId="0" xfId="0" applyNumberFormat="1" applyFill="1" applyAlignment="1">
      <x:alignment horizontal="general" vertical="center"/>
    </x:xf>
    <x:xf numFmtId="0" fontId="0" fillId="0" borderId="0" xfId="0" quotePrefix="1" applyNumberFormat="1" applyFill="1" applyAlignment="1">
      <x:alignment horizontal="general" vertical="center"/>
    </x:xf>
    <x:xf numFmtId="0" fontId="10" fillId="0" borderId="2" xfId="0" applyNumberFormat="1" applyFont="1" applyFill="1" applyBorder="1" applyAlignment="1">
      <x:alignment horizontal="general" vertical="center" wrapText="1"/>
    </x:xf>
    <x:xf numFmtId="164" fontId="10" fillId="0" borderId="2" xfId="0" applyNumberFormat="1" applyFont="1" applyFill="1" applyBorder="1" applyAlignment="1">
      <x:alignment horizontal="general" vertical="center" wrapText="1"/>
    </x:xf>
    <x:xf numFmtId="169" fontId="10" fillId="0" borderId="2" xfId="0" applyNumberFormat="1" applyFont="1" applyFill="1" applyBorder="1" applyAlignment="1">
      <x:alignment horizontal="general" vertical="center" wrapText="1"/>
    </x:xf>
    <x:xf numFmtId="0" fontId="9" fillId="0" borderId="5" xfId="0" applyNumberFormat="1" applyFont="1" applyFill="1" applyBorder="1" applyAlignment="1">
      <x:alignment horizontal="general" vertical="center" wrapText="1"/>
    </x:xf>
    <x:xf numFmtId="164" fontId="9" fillId="0" borderId="5" xfId="0" applyNumberFormat="1" applyFont="1" applyFill="1" applyBorder="1" applyAlignment="1">
      <x:alignment horizontal="general" vertical="center" wrapText="1"/>
    </x:xf>
    <x:xf numFmtId="0" fontId="9" fillId="0" borderId="5" xfId="0" quotePrefix="1" applyNumberFormat="1" applyFont="1" applyFill="1" applyBorder="1" applyAlignment="1">
      <x:alignment horizontal="general" vertical="center" wrapText="1"/>
    </x:xf>
    <x:xf numFmtId="0" fontId="10" fillId="0" borderId="2" xfId="0" quotePrefix="1" applyNumberFormat="1" applyFont="1" applyFill="1" applyBorder="1" applyAlignment="1">
      <x:alignment horizontal="general" vertical="center" wrapText="1"/>
    </x:xf>
    <x:xf numFmtId="0" fontId="9" fillId="0" borderId="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6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Alignment="1">
          <x:alignment horizontal="center" vertical="center"/>
        </x:xf>
      </mc:Fallback>
    </mc:AlternateContent>
    <x:xf numFmtId="0" fontId="15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Alignment="1">
          <x:alignment horizontal="right" vertical="center"/>
        </x:xf>
      </mc:Fallback>
    </mc:AlternateContent>
    <x:xf numFmtId="0" fontId="0" fillId="0" borderId="1" xfId="0" quotePrefix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wrapText="1"/>
        </x:xf>
      </mc:Fallback>
    </mc:AlternateContent>
    <x:xf numFmtId="0" fontId="9" fillId="0" borderId="2" xfId="0" quotePrefix="1" applyNumberFormat="1" applyFont="1" applyBorder="1" applyAlignment="1">
      <x:alignment horizontal="left" vertical="center" wrapText="1"/>
    </x:xf>
    <x:xf numFmtId="0" fontId="9" fillId="0" borderId="5" xfId="0" quotePrefix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quotePrefix="1" applyNumberFormat="1" applyAlignment="1">
      <x:alignment horizontal="general" vertical="center"/>
    </x:xf>
    <x:xf numFmtId="0" fontId="9" fillId="0" borderId="2" xfId="0" applyNumberFormat="1" applyFont="1" applyFill="1" applyBorder="1" applyAlignment="1">
      <x:alignment horizontal="left" vertical="center" wrapText="1"/>
    </x:xf>
    <x:xf numFmtId="0" fontId="9" fillId="0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2" xfId="0" quotePrefix="1" applyNumberFormat="1" applyFont="1" applyFill="1" applyBorder="1" applyAlignment="1">
      <x:alignment horizontal="left" vertical="center" wrapText="1"/>
    </x:xf>
    <x:xf numFmtId="0" fontId="9" fillId="0" borderId="5" xfId="0" quotePrefix="1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quotePrefix="1" applyNumberFormat="1" applyFill="1" applyAlignment="1">
      <x:alignment horizontal="general" vertical="center"/>
    </x:xf>
    <x:xf numFmtId="0" fontId="9" fillId="0" borderId="1" xfId="0" applyNumberFormat="1" applyFont="1" applyBorder="1" applyAlignment="1">
      <x:alignment horizontal="general" vertical="center" wrapText="1"/>
    </x:xf>
    <x:xf numFmtId="4" fontId="9" fillId="0" borderId="1" xfId="0" applyNumberFormat="1" applyFont="1" applyBorder="1" applyAlignment="1">
      <x:alignment horizontal="general" vertical="center" wrapText="1"/>
    </x:xf>
    <x:xf numFmtId="165" fontId="9" fillId="0" borderId="1" xfId="0" applyNumberFormat="1" applyFont="1" applyBorder="1" applyAlignment="1">
      <x:alignment horizontal="general" vertical="center" wrapText="1"/>
    </x:xf>
    <x:xf numFmtId="0" fontId="19" fillId="0" borderId="0" xfId="0" applyNumberFormat="1" applyFont="1" applyAlignment="1">
      <x:alignment horizontal="general" vertical="center"/>
    </x:xf>
    <x:xf numFmtId="0" fontId="14" fillId="0" borderId="5" xfId="0" applyNumberFormat="1" applyFont="1" applyFill="1" applyBorder="1" applyAlignment="1">
      <x:alignment horizontal="general" vertical="center" wrapText="1"/>
    </x:xf>
    <x:xf numFmtId="0" fontId="0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Font="1" applyBorder="1" applyAlignment="1">
          <x:alignment horizontal="center" vertical="center"/>
        </x:xf>
      </mc:Fallback>
    </mc:AlternateContent>
    <x:xf numFmtId="0" fontId="0" fillId="0" borderId="0" xfId="0" quotePrefix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Font="1" applyBorder="1" applyAlignment="1">
          <x:alignment horizontal="center" vertical="center"/>
        </x:xf>
      </mc:Fallback>
    </mc:AlternateContent>
    <x:xf numFmtId="0" fontId="9" fillId="0" borderId="1" xfId="0" applyFont="1" applyFill="1" applyBorder="1" applyAlignment="1">
      <x:alignment horizontal="general" vertical="center" wrapText="1"/>
    </x:xf>
    <x:xf numFmtId="4" fontId="9" fillId="0" borderId="1" xfId="0" applyNumberFormat="1" applyFont="1" applyFill="1" applyBorder="1" applyAlignment="1">
      <x:alignment horizontal="general" vertical="center" wrapText="1"/>
    </x:xf>
    <x:xf numFmtId="165" fontId="9" fillId="0" borderId="1" xfId="0" applyNumberFormat="1" applyFont="1" applyFill="1" applyBorder="1" applyAlignment="1">
      <x:alignment horizontal="general" vertical="center" wrapText="1"/>
    </x:xf>
    <x:xf numFmtId="0" fontId="0" fillId="0" borderId="0" xfId="0" quotePrefix="1">
      <x:alignment horizontal="general" vertical="center"/>
    </x:xf>
    <x:xf numFmtId="0" fontId="9" fillId="0" borderId="1" xfId="0" quotePrefix="1" applyFont="1" applyBorder="1" applyAlignment="1">
      <x:alignment horizontal="general" vertical="center" wrapText="1"/>
    </x:xf>
    <x:xf numFmtId="0" fontId="9" fillId="0" borderId="1" xfId="0" applyFont="1" applyBorder="1" applyAlignment="1">
      <x:alignment horizontal="general" vertical="center" wrapText="1"/>
    </x:xf>
    <x:xf numFmtId="0" fontId="0" fillId="0" borderId="0" xfId="0" quotePrefix="1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9" fillId="0" borderId="1" xfId="0" applyFont="1" applyBorder="1" applyAlignment="1">
      <x:alignment horizontal="general" vertical="center" wrapText="1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&#50629;&#47924;&#51333;&#54633;/&#44397;&#50976;&#51116;&#49328;,&#50640;&#45320;&#51648;,&#53804;&#51088;&#45812;&#45817;/&#50864;&#52404;&#44397;&#49324;&#45824;&#49688;&#49440;/2015&#45380;%20&#45824;&#49688;&#49440;/&#49436;&#44480;&#54252;&#51473;&#50521;&#46041;/&#51456;&#44277;/&#50864;&#52404;&#44397;&#48320;&#44221;%20&#51068;&#50948;&#45824;&#44032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위대가목록"/>
      <x:sheetName val="일위대가"/>
      <x:sheetName val="중기단가목록"/>
      <x:sheetName val="중기단가산출서"/>
      <x:sheetName val="단가대비표"/>
      <x:sheetName val="공사설정"/>
      <x:sheetName val="Sheet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64"/>
  <x:sheetViews>
    <x:sheetView tabSelected="1" view="pageBreakPreview" topLeftCell="B1" zoomScale="70" zoomScaleSheetLayoutView="70" workbookViewId="0">
      <x:selection activeCell="B1" activeCellId="0" sqref="B1:G1"/>
    </x:sheetView>
  </x:sheetViews>
  <x:sheetFormatPr defaultColWidth="9.00390625" defaultRowHeight="16.399999999999999"/>
  <x:cols>
    <x:col min="1" max="1" width="0" style="24" hidden="1" customWidth="1"/>
    <x:col min="2" max="3" width="6.875" style="24" customWidth="1"/>
    <x:col min="4" max="4" width="35.625" style="24" customWidth="1"/>
    <x:col min="5" max="5" width="25.625" style="24" customWidth="1"/>
    <x:col min="6" max="6" width="51.625" style="24" customWidth="1"/>
    <x:col min="7" max="7" width="30.625" style="24" customWidth="1"/>
    <x:col min="8" max="8" width="5" style="24" hidden="1" customWidth="1"/>
    <x:col min="9" max="9" width="20.5" style="24" hidden="1" customWidth="1"/>
    <x:col min="10" max="10" width="18.375" style="24" hidden="1" customWidth="1"/>
    <x:col min="11" max="19" width="9" style="24" hidden="1"/>
    <x:col min="20" max="16384" width="9" style="24"/>
  </x:cols>
  <x:sheetData>
    <x:row r="1" spans="2:7" ht="42" customHeight="1">
      <x:c r="B1" s="67" t="s">
        <x:v>1911</x:v>
      </x:c>
      <x:c r="C1" s="67"/>
      <x:c r="D1" s="67"/>
      <x:c r="E1" s="67"/>
      <x:c r="F1" s="67"/>
      <x:c r="G1" s="67"/>
    </x:row>
    <x:row r="2" spans="2:7" ht="24" customHeight="1">
      <x:c r="B2" s="35"/>
      <x:c r="C2" s="35"/>
      <x:c r="D2" s="35"/>
      <x:c r="E2" s="35"/>
      <x:c r="F2" s="72" t="s">
        <x:v>2058</x:v>
      </x:c>
      <x:c r="G2" s="72"/>
    </x:row>
    <x:row r="3" spans="2:7" ht="24" customHeight="1">
      <x:c r="B3" s="68" t="s">
        <x:v>150</x:v>
      </x:c>
      <x:c r="C3" s="68"/>
      <x:c r="D3" s="68"/>
      <x:c r="E3" s="68"/>
      <x:c r="F3" s="69" t="s">
        <x:v>2059</x:v>
      </x:c>
      <x:c r="G3" s="69"/>
    </x:row>
    <x:row r="4" spans="2:7" ht="24" customHeight="1">
      <x:c r="B4" s="70" t="s">
        <x:v>2027</x:v>
      </x:c>
      <x:c r="C4" s="70"/>
      <x:c r="D4" s="70"/>
      <x:c r="E4" s="41" t="s">
        <x:v>2028</x:v>
      </x:c>
      <x:c r="F4" s="41" t="s">
        <x:v>263</x:v>
      </x:c>
      <x:c r="G4" s="41" t="s">
        <x:v>904</x:v>
      </x:c>
    </x:row>
    <x:row r="5" spans="2:7" ht="24" customHeight="1">
      <x:c r="B5" s="65" t="s">
        <x:v>264</x:v>
      </x:c>
      <x:c r="C5" s="65" t="s">
        <x:v>2029</x:v>
      </x:c>
      <x:c r="D5" s="65" t="s">
        <x:v>1909</x:v>
      </x:c>
      <x:c r="E5" s="36">
        <x:f>TRUNC(공종별집계표!F5,0)</x:f>
        <x:v>23423148</x:v>
      </x:c>
      <x:c r="F5" s="37"/>
      <x:c r="G5" s="37"/>
    </x:row>
    <x:row r="6" spans="1:7" ht="24" customHeight="1">
      <x:c r="A6" s="25" t="s">
        <x:v>1235</x:v>
      </x:c>
      <x:c r="B6" s="71"/>
      <x:c r="C6" s="71"/>
      <x:c r="D6" s="66"/>
      <x:c r="E6" s="38">
        <x:f ca="1">TRUNC(공종별집계표!F6,0)</x:f>
        <x:v>23691103</x:v>
      </x:c>
      <x:c r="F6" s="39" t="s">
        <x:v>984</x:v>
      </x:c>
      <x:c r="G6" s="39" t="s">
        <x:v>984</x:v>
      </x:c>
    </x:row>
    <x:row r="7" spans="1:7" ht="24" customHeight="1">
      <x:c r="A7" s="25"/>
      <x:c r="B7" s="71"/>
      <x:c r="C7" s="71"/>
      <x:c r="D7" s="65" t="s">
        <x:v>1916</x:v>
      </x:c>
      <x:c r="E7" s="36"/>
      <x:c r="F7" s="40"/>
      <x:c r="G7" s="40"/>
    </x:row>
    <x:row r="8" spans="1:7" ht="24" customHeight="1">
      <x:c r="A8" s="25" t="s">
        <x:v>1234</x:v>
      </x:c>
      <x:c r="B8" s="71"/>
      <x:c r="C8" s="71"/>
      <x:c r="D8" s="66"/>
      <x:c r="E8" s="38"/>
      <x:c r="F8" s="39" t="s">
        <x:v>984</x:v>
      </x:c>
      <x:c r="G8" s="39" t="s">
        <x:v>984</x:v>
      </x:c>
    </x:row>
    <x:row r="9" spans="1:7" ht="24" customHeight="1">
      <x:c r="A9" s="25"/>
      <x:c r="B9" s="71"/>
      <x:c r="C9" s="71"/>
      <x:c r="D9" s="65" t="s">
        <x:v>2032</x:v>
      </x:c>
      <x:c r="E9" s="36">
        <x:f>공종별집계표!L39</x:f>
        <x:v>53764</x:v>
      </x:c>
      <x:c r="F9" s="40"/>
      <x:c r="G9" s="40"/>
    </x:row>
    <x:row r="10" spans="1:7" ht="24" customHeight="1">
      <x:c r="A10" s="25" t="s">
        <x:v>1233</x:v>
      </x:c>
      <x:c r="B10" s="71"/>
      <x:c r="C10" s="71"/>
      <x:c r="D10" s="66"/>
      <x:c r="E10" s="38">
        <x:f>공종별집계표!L40</x:f>
        <x:v>53764</x:v>
      </x:c>
      <x:c r="F10" s="39" t="s">
        <x:v>984</x:v>
      </x:c>
      <x:c r="G10" s="39" t="s">
        <x:v>984</x:v>
      </x:c>
    </x:row>
    <x:row r="11" spans="1:7" ht="24" customHeight="1">
      <x:c r="A11" s="25"/>
      <x:c r="B11" s="71"/>
      <x:c r="C11" s="71"/>
      <x:c r="D11" s="65" t="s">
        <x:v>265</x:v>
      </x:c>
      <x:c r="E11" s="36">
        <x:f>TRUNC(E5+E7-E9,0)</x:f>
        <x:v>23369384</x:v>
      </x:c>
      <x:c r="F11" s="40"/>
      <x:c r="G11" s="40"/>
    </x:row>
    <x:row r="12" spans="1:7" ht="24" customHeight="1">
      <x:c r="A12" s="25" t="s">
        <x:v>1226</x:v>
      </x:c>
      <x:c r="B12" s="71"/>
      <x:c r="C12" s="66"/>
      <x:c r="D12" s="66"/>
      <x:c r="E12" s="38">
        <x:f ca="1">TRUNC(E6+E8-E10,0)</x:f>
        <x:v>23637339</x:v>
      </x:c>
      <x:c r="F12" s="39" t="s">
        <x:v>984</x:v>
      </x:c>
      <x:c r="G12" s="39" t="s">
        <x:v>984</x:v>
      </x:c>
    </x:row>
    <x:row r="13" spans="1:7" ht="24" customHeight="1">
      <x:c r="A13" s="25"/>
      <x:c r="B13" s="71"/>
      <x:c r="C13" s="65" t="s">
        <x:v>2030</x:v>
      </x:c>
      <x:c r="D13" s="65" t="s">
        <x:v>1908</x:v>
      </x:c>
      <x:c r="E13" s="36">
        <x:f>TRUNC(공종별집계표!H5,0)</x:f>
        <x:v>10540828</x:v>
      </x:c>
      <x:c r="F13" s="44"/>
      <x:c r="G13" s="40"/>
    </x:row>
    <x:row r="14" spans="1:7" ht="24" customHeight="1">
      <x:c r="A14" s="25" t="s">
        <x:v>1231</x:v>
      </x:c>
      <x:c r="B14" s="71"/>
      <x:c r="C14" s="71"/>
      <x:c r="D14" s="66"/>
      <x:c r="E14" s="38">
        <x:f ca="1">TRUNC(공종별집계표!H6,0)</x:f>
        <x:v>10697713</x:v>
      </x:c>
      <x:c r="F14" s="39" t="s">
        <x:v>984</x:v>
      </x:c>
      <x:c r="G14" s="39" t="s">
        <x:v>984</x:v>
      </x:c>
    </x:row>
    <x:row r="15" spans="1:7" ht="24" customHeight="1">
      <x:c r="A15" s="25"/>
      <x:c r="B15" s="71"/>
      <x:c r="C15" s="71"/>
      <x:c r="D15" s="65" t="s">
        <x:v>1914</x:v>
      </x:c>
      <x:c r="E15" s="36">
        <x:f>TRUNC(E13*0.02,0)</x:f>
        <x:v>210816</x:v>
      </x:c>
      <x:c r="F15" s="40" t="s">
        <x:v>1927</x:v>
      </x:c>
      <x:c r="G15" s="40"/>
    </x:row>
    <x:row r="16" spans="1:7" ht="24" customHeight="1">
      <x:c r="A16" s="25" t="s">
        <x:v>1230</x:v>
      </x:c>
      <x:c r="B16" s="71"/>
      <x:c r="C16" s="71"/>
      <x:c r="D16" s="66"/>
      <x:c r="E16" s="38">
        <x:f ca="1">TRUNC(E14*0.02,0)</x:f>
        <x:v>213954</x:v>
      </x:c>
      <x:c r="F16" s="39" t="s">
        <x:v>1927</x:v>
      </x:c>
      <x:c r="G16" s="39" t="s">
        <x:v>984</x:v>
      </x:c>
    </x:row>
    <x:row r="17" spans="1:7" ht="24" customHeight="1">
      <x:c r="A17" s="25"/>
      <x:c r="B17" s="71"/>
      <x:c r="C17" s="71"/>
      <x:c r="D17" s="65" t="s">
        <x:v>265</x:v>
      </x:c>
      <x:c r="E17" s="36">
        <x:f>TRUNC(E13+E15,0)</x:f>
        <x:v>10751644</x:v>
      </x:c>
      <x:c r="F17" s="40"/>
      <x:c r="G17" s="40"/>
    </x:row>
    <x:row r="18" spans="1:7" ht="24" customHeight="1">
      <x:c r="A18" s="25" t="s">
        <x:v>1229</x:v>
      </x:c>
      <x:c r="B18" s="71"/>
      <x:c r="C18" s="66"/>
      <x:c r="D18" s="66"/>
      <x:c r="E18" s="38">
        <x:f ca="1">TRUNC(E14+E16,0)</x:f>
        <x:v>10911667</x:v>
      </x:c>
      <x:c r="F18" s="39" t="s">
        <x:v>984</x:v>
      </x:c>
      <x:c r="G18" s="39" t="s">
        <x:v>984</x:v>
      </x:c>
    </x:row>
    <x:row r="19" spans="1:7" ht="24" customHeight="1">
      <x:c r="A19" s="25"/>
      <x:c r="B19" s="71"/>
      <x:c r="C19" s="65" t="s">
        <x:v>2031</x:v>
      </x:c>
      <x:c r="D19" s="65" t="s">
        <x:v>1906</x:v>
      </x:c>
      <x:c r="E19" s="36">
        <x:f>TRUNC(공종별집계표!J5,0)</x:f>
        <x:v>143351</x:v>
      </x:c>
      <x:c r="F19" s="40"/>
      <x:c r="G19" s="40"/>
    </x:row>
    <x:row r="20" spans="1:7" ht="24" customHeight="1">
      <x:c r="A20" s="25" t="s">
        <x:v>1228</x:v>
      </x:c>
      <x:c r="B20" s="71"/>
      <x:c r="C20" s="71"/>
      <x:c r="D20" s="66"/>
      <x:c r="E20" s="38">
        <x:f ca="1">TRUNC(공종별집계표!J6,0)</x:f>
        <x:v>143351</x:v>
      </x:c>
      <x:c r="F20" s="39" t="s">
        <x:v>984</x:v>
      </x:c>
      <x:c r="G20" s="39" t="s">
        <x:v>984</x:v>
      </x:c>
    </x:row>
    <x:row r="21" spans="1:7" ht="24" customHeight="1">
      <x:c r="A21" s="25"/>
      <x:c r="B21" s="71"/>
      <x:c r="C21" s="71"/>
      <x:c r="D21" s="65" t="s">
        <x:v>1913</x:v>
      </x:c>
      <x:c r="E21" s="36">
        <x:f>TRUNC(E17*0.038,0)</x:f>
        <x:v>408562</x:v>
      </x:c>
      <x:c r="F21" s="40" t="s">
        <x:v>2033</x:v>
      </x:c>
      <x:c r="G21" s="40"/>
    </x:row>
    <x:row r="22" spans="1:7" ht="24" customHeight="1">
      <x:c r="A22" s="25" t="s">
        <x:v>1227</x:v>
      </x:c>
      <x:c r="B22" s="71"/>
      <x:c r="C22" s="71"/>
      <x:c r="D22" s="66"/>
      <x:c r="E22" s="38">
        <x:f ca="1">TRUNC(E18*0.038,0)</x:f>
        <x:v>414643</x:v>
      </x:c>
      <x:c r="F22" s="39" t="s">
        <x:v>2033</x:v>
      </x:c>
      <x:c r="G22" s="39" t="s">
        <x:v>984</x:v>
      </x:c>
    </x:row>
    <x:row r="23" spans="1:7" ht="24" customHeight="1">
      <x:c r="A23" s="25"/>
      <x:c r="B23" s="71"/>
      <x:c r="C23" s="71"/>
      <x:c r="D23" s="65" t="s">
        <x:v>1917</x:v>
      </x:c>
      <x:c r="E23" s="36">
        <x:f>TRUNC(E17*0.0087,0)</x:f>
        <x:v>93539</x:v>
      </x:c>
      <x:c r="F23" s="40" t="s">
        <x:v>2034</x:v>
      </x:c>
      <x:c r="G23" s="40"/>
    </x:row>
    <x:row r="24" spans="1:7" ht="24" customHeight="1">
      <x:c r="A24" s="25" t="s">
        <x:v>1219</x:v>
      </x:c>
      <x:c r="B24" s="71"/>
      <x:c r="C24" s="71"/>
      <x:c r="D24" s="66"/>
      <x:c r="E24" s="38">
        <x:f ca="1">TRUNC(E18*0.0087,0)</x:f>
        <x:v>94931</x:v>
      </x:c>
      <x:c r="F24" s="39" t="s">
        <x:v>2034</x:v>
      </x:c>
      <x:c r="G24" s="39" t="s">
        <x:v>984</x:v>
      </x:c>
    </x:row>
    <x:row r="25" spans="1:7" ht="24" customHeight="1">
      <x:c r="A25" s="25"/>
      <x:c r="B25" s="71"/>
      <x:c r="C25" s="71"/>
      <x:c r="D25" s="65" t="s">
        <x:v>2035</x:v>
      </x:c>
      <x:c r="E25" s="36">
        <x:f>TRUNC(E13*0.017,0)</x:f>
        <x:v>179194</x:v>
      </x:c>
      <x:c r="F25" s="40" t="s">
        <x:v>1923</x:v>
      </x:c>
      <x:c r="G25" s="40"/>
    </x:row>
    <x:row r="26" spans="1:9" ht="24" customHeight="1">
      <x:c r="A26" s="25" t="s">
        <x:v>1225</x:v>
      </x:c>
      <x:c r="B26" s="71"/>
      <x:c r="C26" s="71"/>
      <x:c r="D26" s="66"/>
      <x:c r="E26" s="38">
        <x:v>0</x:v>
      </x:c>
      <x:c r="F26" s="39" t="s">
        <x:v>1923</x:v>
      </x:c>
      <x:c r="G26" s="39"/>
      <x:c r="I26" s="24">
        <x:f>358300/2</x:f>
        <x:v>179150</x:v>
      </x:c>
    </x:row>
    <x:row r="27" spans="1:7" ht="24" customHeight="1">
      <x:c r="A27" s="25"/>
      <x:c r="B27" s="71"/>
      <x:c r="C27" s="71"/>
      <x:c r="D27" s="65" t="s">
        <x:v>2036</x:v>
      </x:c>
      <x:c r="E27" s="36">
        <x:f>TRUNC(E13*0.0249,0)</x:f>
        <x:v>262466</x:v>
      </x:c>
      <x:c r="F27" s="40" t="s">
        <x:v>1919</x:v>
      </x:c>
      <x:c r="G27" s="40"/>
    </x:row>
    <x:row r="28" spans="1:9" ht="24" customHeight="1">
      <x:c r="A28" s="25" t="s">
        <x:v>1224</x:v>
      </x:c>
      <x:c r="B28" s="71"/>
      <x:c r="C28" s="71"/>
      <x:c r="D28" s="66"/>
      <x:c r="E28" s="38">
        <x:v>0</x:v>
      </x:c>
      <x:c r="F28" s="39" t="s">
        <x:v>1919</x:v>
      </x:c>
      <x:c r="G28" s="39"/>
      <x:c r="I28" s="24">
        <x:f>517940/2</x:f>
        <x:v>258970</x:v>
      </x:c>
    </x:row>
    <x:row r="29" spans="1:7" ht="24" customHeight="1">
      <x:c r="A29" s="25"/>
      <x:c r="B29" s="71"/>
      <x:c r="C29" s="71"/>
      <x:c r="D29" s="65" t="s">
        <x:v>2037</x:v>
      </x:c>
      <x:c r="E29" s="36">
        <x:f>TRUNC(E25*0.0655,0)</x:f>
        <x:v>11737</x:v>
      </x:c>
      <x:c r="F29" s="40" t="s">
        <x:v>1918</x:v>
      </x:c>
      <x:c r="G29" s="40"/>
    </x:row>
    <x:row r="30" spans="1:9" ht="24" customHeight="1">
      <x:c r="A30" s="25" t="s">
        <x:v>1223</x:v>
      </x:c>
      <x:c r="B30" s="71"/>
      <x:c r="C30" s="71"/>
      <x:c r="D30" s="66"/>
      <x:c r="E30" s="38">
        <x:v>0</x:v>
      </x:c>
      <x:c r="F30" s="39" t="s">
        <x:v>1918</x:v>
      </x:c>
      <x:c r="G30" s="39"/>
      <x:c r="I30" s="24">
        <x:f>23440/2</x:f>
        <x:v>11720</x:v>
      </x:c>
    </x:row>
    <x:row r="31" spans="1:7" ht="24" customHeight="1">
      <x:c r="A31" s="25"/>
      <x:c r="B31" s="71"/>
      <x:c r="C31" s="71"/>
      <x:c r="D31" s="65" t="s">
        <x:v>2038</x:v>
      </x:c>
      <x:c r="E31" s="36">
        <x:f>TRUNC(E13*0.023*0,0)</x:f>
        <x:v>0</x:v>
      </x:c>
      <x:c r="F31" s="40" t="s">
        <x:v>1921</x:v>
      </x:c>
      <x:c r="G31" s="40"/>
    </x:row>
    <x:row r="32" spans="1:7" ht="24" customHeight="1">
      <x:c r="A32" s="25" t="s">
        <x:v>1222</x:v>
      </x:c>
      <x:c r="B32" s="71"/>
      <x:c r="C32" s="71"/>
      <x:c r="D32" s="66"/>
      <x:c r="E32" s="38">
        <x:f ca="1">TRUNC(E14*0.023*0,0)</x:f>
        <x:v>0</x:v>
      </x:c>
      <x:c r="F32" s="39" t="s">
        <x:v>1921</x:v>
      </x:c>
      <x:c r="G32" s="39"/>
    </x:row>
    <x:row r="33" spans="1:7" ht="24" customHeight="1">
      <x:c r="A33" s="25"/>
      <x:c r="B33" s="71"/>
      <x:c r="C33" s="71"/>
      <x:c r="D33" s="65" t="s">
        <x:v>2039</x:v>
      </x:c>
      <x:c r="E33" s="36">
        <x:f>TRUNC((E11+E13)*0.0293,0)</x:f>
        <x:v>993569</x:v>
      </x:c>
      <x:c r="F33" s="40" t="s">
        <x:v>1795</x:v>
      </x:c>
      <x:c r="G33" s="40"/>
    </x:row>
    <x:row r="34" spans="1:7" ht="24" customHeight="1">
      <x:c r="A34" s="25" t="s">
        <x:v>1221</x:v>
      </x:c>
      <x:c r="B34" s="71"/>
      <x:c r="C34" s="71"/>
      <x:c r="D34" s="66"/>
      <x:c r="E34" s="38">
        <x:f ca="1">TRUNC((E12+E14)*0.0293,0)</x:f>
        <x:v>1006017</x:v>
      </x:c>
      <x:c r="F34" s="39" t="s">
        <x:v>1795</x:v>
      </x:c>
      <x:c r="G34" s="39"/>
    </x:row>
    <x:row r="35" spans="1:7" ht="24" customHeight="1">
      <x:c r="A35" s="25"/>
      <x:c r="B35" s="71"/>
      <x:c r="C35" s="71"/>
      <x:c r="D35" s="65" t="s">
        <x:v>1915</x:v>
      </x:c>
      <x:c r="E35" s="36">
        <x:f>TRUNC((E11+E13+E19)*0.003,0)</x:f>
        <x:v>102160</x:v>
      </x:c>
      <x:c r="F35" s="40" t="s">
        <x:v>2073</x:v>
      </x:c>
      <x:c r="G35" s="40"/>
    </x:row>
    <x:row r="36" spans="1:7" ht="24" customHeight="1">
      <x:c r="A36" s="25" t="s">
        <x:v>1220</x:v>
      </x:c>
      <x:c r="B36" s="71"/>
      <x:c r="C36" s="71"/>
      <x:c r="D36" s="66"/>
      <x:c r="E36" s="38">
        <x:v>0</x:v>
      </x:c>
      <x:c r="F36" s="39" t="s">
        <x:v>2073</x:v>
      </x:c>
      <x:c r="G36" s="39" t="s">
        <x:v>984</x:v>
      </x:c>
    </x:row>
    <x:row r="37" spans="1:7" ht="24" customHeight="1">
      <x:c r="A37" s="25"/>
      <x:c r="B37" s="71"/>
      <x:c r="C37" s="71"/>
      <x:c r="D37" s="65" t="s">
        <x:v>1925</x:v>
      </x:c>
      <x:c r="E37" s="36">
        <x:f>TRUNC((E11+E17)*0.02,0)+27583+23837</x:f>
        <x:v>733840</x:v>
      </x:c>
      <x:c r="F37" s="40" t="s">
        <x:v>268</x:v>
      </x:c>
      <x:c r="G37" s="40"/>
    </x:row>
    <x:row r="38" spans="1:7" ht="24" customHeight="1">
      <x:c r="A38" s="25" t="s">
        <x:v>1212</x:v>
      </x:c>
      <x:c r="B38" s="71"/>
      <x:c r="C38" s="71"/>
      <x:c r="D38" s="66"/>
      <x:c r="E38" s="38">
        <x:f ca="1">TRUNC((E12+E18)*0.02,0)+27583+23837</x:f>
        <x:v>742400</x:v>
      </x:c>
      <x:c r="F38" s="39" t="s">
        <x:v>268</x:v>
      </x:c>
      <x:c r="G38" s="39" t="s">
        <x:v>984</x:v>
      </x:c>
    </x:row>
    <x:row r="39" spans="1:7" ht="24" customHeight="1">
      <x:c r="A39" s="25"/>
      <x:c r="B39" s="71"/>
      <x:c r="C39" s="71"/>
      <x:c r="D39" s="65" t="s">
        <x:v>2040</x:v>
      </x:c>
      <x:c r="E39" s="36"/>
      <x:c r="F39" s="40" t="s">
        <x:v>2074</x:v>
      </x:c>
      <x:c r="G39" s="40"/>
    </x:row>
    <x:row r="40" spans="1:7" ht="24" customHeight="1">
      <x:c r="A40" s="25" t="s">
        <x:v>1218</x:v>
      </x:c>
      <x:c r="B40" s="71"/>
      <x:c r="C40" s="71"/>
      <x:c r="D40" s="66"/>
      <x:c r="E40" s="38"/>
      <x:c r="F40" s="39" t="s">
        <x:v>2074</x:v>
      </x:c>
      <x:c r="G40" s="39" t="s">
        <x:v>984</x:v>
      </x:c>
    </x:row>
    <x:row r="41" spans="1:7" ht="24" customHeight="1">
      <x:c r="A41" s="25"/>
      <x:c r="B41" s="71"/>
      <x:c r="C41" s="71"/>
      <x:c r="D41" s="65" t="s">
        <x:v>271</x:v>
      </x:c>
      <x:c r="E41" s="36"/>
      <x:c r="F41" s="40" t="s">
        <x:v>2075</x:v>
      </x:c>
      <x:c r="G41" s="40"/>
    </x:row>
    <x:row r="42" spans="1:7" ht="24" customHeight="1">
      <x:c r="A42" s="25" t="s">
        <x:v>1217</x:v>
      </x:c>
      <x:c r="B42" s="71"/>
      <x:c r="C42" s="71"/>
      <x:c r="D42" s="66"/>
      <x:c r="E42" s="38"/>
      <x:c r="F42" s="39" t="s">
        <x:v>2075</x:v>
      </x:c>
      <x:c r="G42" s="39" t="s">
        <x:v>984</x:v>
      </x:c>
    </x:row>
    <x:row r="43" spans="1:7" ht="24" customHeight="1">
      <x:c r="A43" s="25"/>
      <x:c r="B43" s="71"/>
      <x:c r="C43" s="71"/>
      <x:c r="D43" s="65" t="s">
        <x:v>265</x:v>
      </x:c>
      <x:c r="E43" s="36">
        <x:f>TRUNC(E19+E21+E23+E25+E27+E31+E33+E29+E37+E35+E39+E41,0)</x:f>
        <x:v>2928418</x:v>
      </x:c>
      <x:c r="F43" s="40"/>
      <x:c r="G43" s="40"/>
    </x:row>
    <x:row r="44" spans="1:7" ht="24" customHeight="1">
      <x:c r="A44" s="25" t="s">
        <x:v>1216</x:v>
      </x:c>
      <x:c r="B44" s="66"/>
      <x:c r="C44" s="66"/>
      <x:c r="D44" s="66"/>
      <x:c r="E44" s="38">
        <x:f ca="1">TRUNC(E20+E22+E24+E26+E28+E32+E34+E30+E38+E36+E40+E42,0)</x:f>
        <x:v>2401342</x:v>
      </x:c>
      <x:c r="F44" s="39" t="s">
        <x:v>984</x:v>
      </x:c>
      <x:c r="G44" s="39" t="s">
        <x:v>984</x:v>
      </x:c>
    </x:row>
    <x:row r="45" spans="1:7" ht="24" customHeight="1">
      <x:c r="A45" s="25"/>
      <x:c r="B45" s="59" t="s">
        <x:v>1373</x:v>
      </x:c>
      <x:c r="C45" s="60"/>
      <x:c r="D45" s="61"/>
      <x:c r="E45" s="36">
        <x:f>TRUNC(E11+E17+E43,0)</x:f>
        <x:v>37049446</x:v>
      </x:c>
      <x:c r="F45" s="40" t="s">
        <x:v>984</x:v>
      </x:c>
      <x:c r="G45" s="42"/>
    </x:row>
    <x:row r="46" spans="1:7" ht="24" customHeight="1">
      <x:c r="A46" s="25" t="s">
        <x:v>1215</x:v>
      </x:c>
      <x:c r="B46" s="62"/>
      <x:c r="C46" s="63"/>
      <x:c r="D46" s="64"/>
      <x:c r="E46" s="38">
        <x:f ca="1">TRUNC(E12+E18+E44,0)</x:f>
        <x:v>36950348</x:v>
      </x:c>
      <x:c r="F46" s="39" t="s">
        <x:v>984</x:v>
      </x:c>
      <x:c r="G46" s="39" t="s">
        <x:v>984</x:v>
      </x:c>
    </x:row>
    <x:row r="47" spans="1:7" ht="24" customHeight="1">
      <x:c r="A47" s="25"/>
      <x:c r="B47" s="59" t="s">
        <x:v>1922</x:v>
      </x:c>
      <x:c r="C47" s="60"/>
      <x:c r="D47" s="61"/>
      <x:c r="E47" s="43">
        <x:f>TRUNC(E45*0.02,0)</x:f>
        <x:v>740988</x:v>
      </x:c>
      <x:c r="F47" s="42" t="s">
        <x:v>2056</x:v>
      </x:c>
      <x:c r="G47" s="42"/>
    </x:row>
    <x:row r="48" spans="1:7" ht="24" customHeight="1">
      <x:c r="A48" s="25" t="s">
        <x:v>1214</x:v>
      </x:c>
      <x:c r="B48" s="62"/>
      <x:c r="C48" s="63"/>
      <x:c r="D48" s="64"/>
      <x:c r="E48" s="38">
        <x:f ca="1">TRUNC(E46*0.02,0)</x:f>
        <x:v>739006</x:v>
      </x:c>
      <x:c r="F48" s="39" t="s">
        <x:v>2056</x:v>
      </x:c>
      <x:c r="G48" s="39" t="s">
        <x:v>984</x:v>
      </x:c>
    </x:row>
    <x:row r="49" spans="1:7" ht="24" customHeight="1">
      <x:c r="A49" s="25"/>
      <x:c r="B49" s="59" t="s">
        <x:v>266</x:v>
      </x:c>
      <x:c r="C49" s="60"/>
      <x:c r="D49" s="61"/>
      <x:c r="E49" s="43">
        <x:f>TRUNC((E17+E43+E47)*0.02513,0)+32</x:f>
        <x:v>362432</x:v>
      </x:c>
      <x:c r="F49" s="42" t="s">
        <x:v>2076</x:v>
      </x:c>
      <x:c r="G49" s="42"/>
    </x:row>
    <x:row r="50" spans="1:7" ht="24" customHeight="1">
      <x:c r="A50" s="25" t="s">
        <x:v>1213</x:v>
      </x:c>
      <x:c r="B50" s="62"/>
      <x:c r="C50" s="63"/>
      <x:c r="D50" s="64"/>
      <x:c r="E50" s="38">
        <x:f ca="1">TRUNC((E18+E44+E48)*0.02513,0)</x:f>
        <x:v>353127</x:v>
      </x:c>
      <x:c r="F50" s="39" t="s">
        <x:v>2076</x:v>
      </x:c>
      <x:c r="G50" s="39" t="s">
        <x:v>984</x:v>
      </x:c>
    </x:row>
    <x:row r="51" spans="1:7" ht="24" customHeight="1">
      <x:c r="A51" s="25"/>
      <x:c r="B51" s="59" t="s">
        <x:v>2041</x:v>
      </x:c>
      <x:c r="C51" s="60"/>
      <x:c r="D51" s="61"/>
      <x:c r="E51" s="43">
        <x:f>공종별집계표!L37</x:f>
        <x:v>551679</x:v>
      </x:c>
      <x:c r="F51" s="42" t="s">
        <x:v>984</x:v>
      </x:c>
      <x:c r="G51" s="42"/>
    </x:row>
    <x:row r="52" spans="1:7" ht="24" customHeight="1">
      <x:c r="A52" s="25" t="s">
        <x:v>1211</x:v>
      </x:c>
      <x:c r="B52" s="62"/>
      <x:c r="C52" s="63"/>
      <x:c r="D52" s="64"/>
      <x:c r="E52" s="38">
        <x:f>공종별집계표!L38</x:f>
        <x:v>508119</x:v>
      </x:c>
      <x:c r="F52" s="39" t="s">
        <x:v>984</x:v>
      </x:c>
      <x:c r="G52" s="39" t="s">
        <x:v>984</x:v>
      </x:c>
    </x:row>
    <x:row r="53" spans="1:7" ht="24" customHeight="1">
      <x:c r="A53" s="25"/>
      <x:c r="B53" s="59" t="s">
        <x:v>1926</x:v>
      </x:c>
      <x:c r="C53" s="60"/>
      <x:c r="D53" s="61"/>
      <x:c r="E53" s="43">
        <x:f>TRUNC(E45+E47+E49+E51,0)</x:f>
        <x:v>38704545</x:v>
      </x:c>
      <x:c r="F53" s="42" t="s">
        <x:v>984</x:v>
      </x:c>
      <x:c r="G53" s="42"/>
    </x:row>
    <x:row r="54" spans="1:7" ht="24" customHeight="1">
      <x:c r="A54" s="25" t="s">
        <x:v>1210</x:v>
      </x:c>
      <x:c r="B54" s="62"/>
      <x:c r="C54" s="63"/>
      <x:c r="D54" s="64"/>
      <x:c r="E54" s="38">
        <x:f ca="1">TRUNC(E46+E48+E50+E52,0)</x:f>
        <x:v>38550600</x:v>
      </x:c>
      <x:c r="F54" s="39" t="s">
        <x:v>984</x:v>
      </x:c>
      <x:c r="G54" s="39" t="s">
        <x:v>984</x:v>
      </x:c>
    </x:row>
    <x:row r="55" spans="1:7" ht="24" customHeight="1">
      <x:c r="A55" s="25"/>
      <x:c r="B55" s="59" t="s">
        <x:v>1928</x:v>
      </x:c>
      <x:c r="C55" s="60"/>
      <x:c r="D55" s="61"/>
      <x:c r="E55" s="43">
        <x:f>TRUNC(E53*0.1,0)+1</x:f>
        <x:v>3870455</x:v>
      </x:c>
      <x:c r="F55" s="42" t="s">
        <x:v>2042</x:v>
      </x:c>
      <x:c r="G55" s="42"/>
    </x:row>
    <x:row r="56" spans="1:7" ht="24" customHeight="1">
      <x:c r="A56" s="25" t="s">
        <x:v>1362</x:v>
      </x:c>
      <x:c r="B56" s="62"/>
      <x:c r="C56" s="63"/>
      <x:c r="D56" s="64"/>
      <x:c r="E56" s="38">
        <x:f ca="1">TRUNC(E54*0.1,0)</x:f>
        <x:v>3855060</x:v>
      </x:c>
      <x:c r="F56" s="39" t="s">
        <x:v>2042</x:v>
      </x:c>
      <x:c r="G56" s="39" t="s">
        <x:v>984</x:v>
      </x:c>
    </x:row>
    <x:row r="57" spans="1:7" ht="24" customHeight="1">
      <x:c r="A57" s="25"/>
      <x:c r="B57" s="59" t="s">
        <x:v>1924</x:v>
      </x:c>
      <x:c r="C57" s="60"/>
      <x:c r="D57" s="61"/>
      <x:c r="E57" s="43">
        <x:f>E53+E55</x:f>
        <x:v>42575000</x:v>
      </x:c>
      <x:c r="F57" s="42"/>
      <x:c r="G57" s="42"/>
    </x:row>
    <x:row r="58" spans="1:10" ht="24" customHeight="1">
      <x:c r="A58" s="25" t="s">
        <x:v>1363</x:v>
      </x:c>
      <x:c r="B58" s="62"/>
      <x:c r="C58" s="63"/>
      <x:c r="D58" s="64"/>
      <x:c r="E58" s="38">
        <x:f ca="1">ROUNDDOWN((E54+E56),-3)</x:f>
        <x:v>42405000</x:v>
      </x:c>
      <x:c r="F58" s="97" t="s">
        <x:v>2077</x:v>
      </x:c>
      <x:c r="G58" s="39" t="s">
        <x:v>984</x:v>
      </x:c>
      <x:c r="I58" s="24">
        <x:v>42575000</x:v>
      </x:c>
      <x:c r="J58" s="27">
        <x:f ca="1">E58-I58</x:f>
        <x:v>-170000</x:v>
      </x:c>
    </x:row>
    <x:row r="59" spans="1:7" ht="24" hidden="1" customHeight="1">
      <x:c r="A59" s="25" t="s">
        <x:v>1364</x:v>
      </x:c>
      <x:c r="B59" s="73" t="s">
        <x:v>1929</x:v>
      </x:c>
      <x:c r="C59" s="73"/>
      <x:c r="D59" s="74"/>
      <x:c r="E59" s="26">
        <x:f ca="1">TRUNC(공종별집계표!T36-187,0)</x:f>
        <x:v>7646000</x:v>
      </x:c>
      <x:c r="F59" s="28"/>
      <x:c r="G59" s="28" t="s">
        <x:v>984</x:v>
      </x:c>
    </x:row>
    <x:row r="60" spans="1:7" ht="24" hidden="1" customHeight="1">
      <x:c r="A60" s="25" t="s">
        <x:v>1365</x:v>
      </x:c>
      <x:c r="B60" s="73" t="s">
        <x:v>1933</x:v>
      </x:c>
      <x:c r="C60" s="73"/>
      <x:c r="D60" s="74"/>
      <x:c r="E60" s="26">
        <x:f ca="1">TRUNC(E58+E59,0)</x:f>
        <x:v>50051000</x:v>
      </x:c>
      <x:c r="F60" s="28" t="s">
        <x:v>984</x:v>
      </x:c>
      <x:c r="G60" s="28" t="s">
        <x:v>984</x:v>
      </x:c>
    </x:row>
    <x:row r="61" ht="24" hidden="1" customHeight="1"/>
    <x:row r="62" spans="5:5" ht="24" hidden="1" customHeight="1">
      <x:c r="E62" s="27">
        <x:f>E57+528000</x:f>
        <x:v>43103000</x:v>
      </x:c>
    </x:row>
    <x:row r="63" spans="5:5" ht="24" hidden="1" customHeight="1">
      <x:c r="E63" s="24">
        <x:f>E62/1.1</x:f>
        <x:v>39184545.454545453</x:v>
      </x:c>
    </x:row>
    <x:row r="64" spans="5:5" hidden="1">
      <x:c r="E64" s="27">
        <x:f ca="1">E63-E54</x:f>
        <x:v>633945.45454545319</x:v>
      </x:c>
    </x:row>
  </x:sheetData>
  <x:mergeCells count="38">
    <x:mergeCell ref="B57:D58"/>
    <x:mergeCell ref="B55:D56"/>
    <x:mergeCell ref="B53:D54"/>
    <x:mergeCell ref="B51:D52"/>
    <x:mergeCell ref="B49:D50"/>
    <x:mergeCell ref="B47:D48"/>
    <x:mergeCell ref="B45:D46"/>
    <x:mergeCell ref="D17:D18"/>
    <x:mergeCell ref="D15:D16"/>
    <x:mergeCell ref="D13:D14"/>
    <x:mergeCell ref="D27:D28"/>
    <x:mergeCell ref="D29:D30"/>
    <x:mergeCell ref="B1:G1"/>
    <x:mergeCell ref="B3:E3"/>
    <x:mergeCell ref="F3:G3"/>
    <x:mergeCell ref="B4:D4"/>
    <x:mergeCell ref="C5:C12"/>
    <x:mergeCell ref="F2:G2"/>
    <x:mergeCell ref="D7:D8"/>
    <x:mergeCell ref="D5:D6"/>
    <x:mergeCell ref="D11:D12"/>
    <x:mergeCell ref="D9:D10"/>
    <x:mergeCell ref="B59:D59"/>
    <x:mergeCell ref="B60:D60"/>
    <x:mergeCell ref="C13:C18"/>
    <x:mergeCell ref="C19:C44"/>
    <x:mergeCell ref="B5:B44"/>
    <x:mergeCell ref="D43:D44"/>
    <x:mergeCell ref="D41:D42"/>
    <x:mergeCell ref="D39:D40"/>
    <x:mergeCell ref="D37:D38"/>
    <x:mergeCell ref="D25:D26"/>
    <x:mergeCell ref="D23:D24"/>
    <x:mergeCell ref="D21:D22"/>
    <x:mergeCell ref="D19:D20"/>
    <x:mergeCell ref="D35:D36"/>
    <x:mergeCell ref="D33:D34"/>
    <x:mergeCell ref="D31:D32"/>
  </x:mergeCells>
  <x:pageMargins left="0.78722220659255981" right="0" top="0.39347222447395325" bottom="0.39347222447395325" header="0" footer="0"/>
  <x:pageSetup paperSize="9" scale="57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V48"/>
  <x:sheetViews>
    <x:sheetView view="pageBreakPreview" topLeftCell="A1" zoomScale="70" zoomScaleSheetLayoutView="70" workbookViewId="0">
      <x:selection activeCell="A3" activeCellId="0" sqref="A3:A4"/>
    </x:sheetView>
  </x:sheetViews>
  <x:sheetFormatPr defaultColWidth="9.00390625" defaultRowHeight="16.399999999999999"/>
  <x:cols>
    <x:col min="1" max="1" width="40.625" customWidth="1"/>
    <x:col min="2" max="2" width="20.625" customWidth="1"/>
    <x:col min="3" max="4" width="4.625" customWidth="1"/>
    <x:col min="5" max="12" width="13.625" customWidth="1"/>
    <x:col min="13" max="13" width="12.625" customWidth="1"/>
    <x:col min="14" max="16" width="2.625" hidden="1" customWidth="1"/>
    <x:col min="17" max="19" width="1.625" hidden="1" customWidth="1"/>
    <x:col min="20" max="20" width="18.625" hidden="1" customWidth="1"/>
    <x:col min="22" max="22" width="13" customWidth="1"/>
  </x:cols>
  <x:sheetData>
    <x:row r="1" spans="1:13" ht="30" customHeight="1">
      <x:c r="A1" s="79" t="s">
        <x:v>938</x:v>
      </x:c>
      <x:c r="B1" s="79"/>
      <x:c r="C1" s="79"/>
      <x:c r="D1" s="79"/>
      <x:c r="E1" s="79"/>
      <x:c r="F1" s="79"/>
      <x:c r="G1" s="79"/>
      <x:c r="H1" s="79"/>
      <x:c r="I1" s="79"/>
      <x:c r="J1" s="79"/>
      <x:c r="K1" s="79"/>
      <x:c r="L1" s="79"/>
      <x:c r="M1" s="79"/>
    </x:row>
    <x:row r="2" spans="1:13" ht="30" customHeight="1">
      <x:c r="A2" s="80" t="s">
        <x:v>2096</x:v>
      </x:c>
      <x:c r="B2" s="80"/>
      <x:c r="C2" s="80"/>
      <x:c r="D2" s="80"/>
      <x:c r="E2" s="80"/>
      <x:c r="F2" s="80"/>
      <x:c r="G2" s="80"/>
      <x:c r="H2" s="80"/>
      <x:c r="I2" s="80"/>
      <x:c r="J2" s="80"/>
      <x:c r="K2" s="80"/>
      <x:c r="L2" s="80"/>
      <x:c r="M2" s="80"/>
    </x:row>
    <x:row r="3" spans="1:20" ht="30" customHeight="1">
      <x:c r="A3" s="81" t="s">
        <x:v>937</x:v>
      </x:c>
      <x:c r="B3" s="81" t="s">
        <x:v>936</x:v>
      </x:c>
      <x:c r="C3" s="81" t="s">
        <x:v>975</x:v>
      </x:c>
      <x:c r="D3" s="81" t="s">
        <x:v>973</x:v>
      </x:c>
      <x:c r="E3" s="81" t="s">
        <x:v>282</x:v>
      </x:c>
      <x:c r="F3" s="81"/>
      <x:c r="G3" s="81" t="s">
        <x:v>287</x:v>
      </x:c>
      <x:c r="H3" s="81"/>
      <x:c r="I3" s="81" t="s">
        <x:v>935</x:v>
      </x:c>
      <x:c r="J3" s="81"/>
      <x:c r="K3" s="81" t="s">
        <x:v>934</x:v>
      </x:c>
      <x:c r="L3" s="81"/>
      <x:c r="M3" s="81" t="s">
        <x:v>283</x:v>
      </x:c>
      <x:c r="N3" s="83" t="s">
        <x:v>281</x:v>
      </x:c>
      <x:c r="O3" s="83" t="s">
        <x:v>978</x:v>
      </x:c>
      <x:c r="P3" s="83" t="s">
        <x:v>284</x:v>
      </x:c>
      <x:c r="Q3" s="83" t="s">
        <x:v>278</x:v>
      </x:c>
      <x:c r="R3" s="83" t="s">
        <x:v>274</x:v>
      </x:c>
      <x:c r="S3" s="83" t="s">
        <x:v>276</x:v>
      </x:c>
      <x:c r="T3" s="83" t="s">
        <x:v>933</x:v>
      </x:c>
    </x:row>
    <x:row r="4" spans="1:20" ht="30" customHeight="1">
      <x:c r="A4" s="82"/>
      <x:c r="B4" s="82"/>
      <x:c r="C4" s="82"/>
      <x:c r="D4" s="82"/>
      <x:c r="E4" s="7" t="s">
        <x:v>285</x:v>
      </x:c>
      <x:c r="F4" s="7" t="s">
        <x:v>286</x:v>
      </x:c>
      <x:c r="G4" s="7" t="s">
        <x:v>285</x:v>
      </x:c>
      <x:c r="H4" s="7" t="s">
        <x:v>286</x:v>
      </x:c>
      <x:c r="I4" s="7" t="s">
        <x:v>285</x:v>
      </x:c>
      <x:c r="J4" s="7" t="s">
        <x:v>286</x:v>
      </x:c>
      <x:c r="K4" s="7" t="s">
        <x:v>285</x:v>
      </x:c>
      <x:c r="L4" s="7" t="s">
        <x:v>286</x:v>
      </x:c>
      <x:c r="M4" s="82"/>
      <x:c r="N4" s="83"/>
      <x:c r="O4" s="83"/>
      <x:c r="P4" s="83"/>
      <x:c r="Q4" s="83"/>
      <x:c r="R4" s="83"/>
      <x:c r="S4" s="83"/>
      <x:c r="T4" s="83"/>
    </x:row>
    <x:row r="5" spans="1:20" ht="30" customHeight="1">
      <x:c r="A5" s="77" t="s">
        <x:v>95</x:v>
      </x:c>
      <x:c r="B5" s="77" t="s">
        <x:v>984</x:v>
      </x:c>
      <x:c r="C5" s="77" t="s">
        <x:v>984</x:v>
      </x:c>
      <x:c r="D5" s="30">
        <x:v>1</x:v>
      </x:c>
      <x:c r="E5" s="31">
        <x:f>F7+F9+F11+F13+F15+F17+F19+F21+F23+F25+F27+F29+F31+F33</x:f>
        <x:v>23423148</x:v>
      </x:c>
      <x:c r="F5" s="31">
        <x:f>E5*D5</x:f>
        <x:v>23423148</x:v>
      </x:c>
      <x:c r="G5" s="31">
        <x:f>H7+H9+H11+H13+H15+H17+H19+H21+H23+H25+H27+H29+H31+H33</x:f>
        <x:v>10540828</x:v>
      </x:c>
      <x:c r="H5" s="31">
        <x:f>G5*D5</x:f>
        <x:v>10540828</x:v>
      </x:c>
      <x:c r="I5" s="31">
        <x:f>J7+J9+J11+J13+J15+J17+J19+J21+J23+J25+J27+J29+J31+J33</x:f>
        <x:v>143351</x:v>
      </x:c>
      <x:c r="J5" s="31">
        <x:f>I5*D5</x:f>
        <x:v>143351</x:v>
      </x:c>
      <x:c r="K5" s="31">
        <x:f>E5+G5+I5</x:f>
        <x:v>34107327</x:v>
      </x:c>
      <x:c r="L5" s="31">
        <x:f>F5+H5+J5</x:f>
        <x:v>34107327</x:v>
      </x:c>
      <x:c r="M5" s="34" t="s">
        <x:v>984</x:v>
      </x:c>
      <x:c r="N5" s="29"/>
      <x:c r="O5" s="29"/>
      <x:c r="P5" s="29"/>
      <x:c r="Q5" s="29"/>
      <x:c r="R5" s="29"/>
      <x:c r="S5" s="29"/>
      <x:c r="T5" s="29"/>
    </x:row>
    <x:row r="6" spans="1:22" ht="30" customHeight="1">
      <x:c r="A6" s="78"/>
      <x:c r="B6" s="78"/>
      <x:c r="C6" s="78"/>
      <x:c r="D6" s="20">
        <x:v>1</x:v>
      </x:c>
      <x:c r="E6" s="32">
        <x:f ca="1">F8+F10+F12+F14+F16+F18+F20+F22+F24+F26+F28+F30+F32+F34</x:f>
        <x:v>23691103</x:v>
      </x:c>
      <x:c r="F6" s="32">
        <x:f ca="1">E6*D6</x:f>
        <x:v>23691103</x:v>
      </x:c>
      <x:c r="G6" s="32">
        <x:f ca="1">H8+H10+H12+H14+H16+H18+H20+H22+H24+H26+H28+H30+H32+H34</x:f>
        <x:v>10697713</x:v>
      </x:c>
      <x:c r="H6" s="32">
        <x:f ca="1">G6*D6</x:f>
        <x:v>10697713</x:v>
      </x:c>
      <x:c r="I6" s="32">
        <x:f ca="1">J8+J10+J12+J14+J16+J18+J20+J22+J24+J26+J28+J30+J32+J34</x:f>
        <x:v>143351</x:v>
      </x:c>
      <x:c r="J6" s="32">
        <x:f ca="1">I6*D6</x:f>
        <x:v>143351</x:v>
      </x:c>
      <x:c r="K6" s="32">
        <x:f ca="1">E6+G6+I6</x:f>
        <x:v>34532167</x:v>
      </x:c>
      <x:c r="L6" s="32">
        <x:f ca="1">F6+H6+J6</x:f>
        <x:v>34532167</x:v>
      </x:c>
      <x:c r="M6" s="33" t="s">
        <x:v>984</x:v>
      </x:c>
      <x:c r="N6" s="5" t="s">
        <x:v>981</x:v>
      </x:c>
      <x:c r="O6" s="5" t="s">
        <x:v>984</x:v>
      </x:c>
      <x:c r="P6" s="5" t="s">
        <x:v>984</x:v>
      </x:c>
      <x:c r="Q6" s="5" t="s">
        <x:v>984</x:v>
      </x:c>
      <x:c r="R6" s="1">
        <x:v>1</x:v>
      </x:c>
      <x:c r="S6" s="5" t="s">
        <x:v>984</x:v>
      </x:c>
      <x:c r="T6" s="6"/>
      <x:c r="V6" s="4">
        <x:f ca="1">L6-L5</x:f>
        <x:v>424840</x:v>
      </x:c>
    </x:row>
    <x:row r="7" spans="1:20" ht="30" customHeight="1">
      <x:c r="A7" s="77" t="s">
        <x:v>224</x:v>
      </x:c>
      <x:c r="B7" s="77" t="s">
        <x:v>984</x:v>
      </x:c>
      <x:c r="C7" s="77" t="s">
        <x:v>984</x:v>
      </x:c>
      <x:c r="D7" s="30">
        <x:v>1</x:v>
      </x:c>
      <x:c r="E7" s="31">
        <x:f>공종별내역서!F25</x:f>
        <x:v>331626</x:v>
      </x:c>
      <x:c r="F7" s="31">
        <x:f>E7*D7</x:f>
        <x:v>331626</x:v>
      </x:c>
      <x:c r="G7" s="31">
        <x:f>공종별내역서!H25</x:f>
        <x:v>1463968</x:v>
      </x:c>
      <x:c r="H7" s="31">
        <x:f>G7*D7</x:f>
        <x:v>1463968</x:v>
      </x:c>
      <x:c r="I7" s="31">
        <x:f>공종별내역서!J25</x:f>
        <x:v>0</x:v>
      </x:c>
      <x:c r="J7" s="31">
        <x:f>I7*D7</x:f>
        <x:v>0</x:v>
      </x:c>
      <x:c r="K7" s="31">
        <x:f>E7+G7+I7</x:f>
        <x:v>1795594</x:v>
      </x:c>
      <x:c r="L7" s="31">
        <x:f>F7+H7+J7</x:f>
        <x:v>1795594</x:v>
      </x:c>
      <x:c r="M7" s="34" t="s">
        <x:v>984</x:v>
      </x:c>
      <x:c r="N7" s="5"/>
      <x:c r="O7" s="5"/>
      <x:c r="P7" s="5"/>
      <x:c r="Q7" s="5"/>
      <x:c r="R7" s="1"/>
      <x:c r="S7" s="5"/>
      <x:c r="T7" s="6"/>
    </x:row>
    <x:row r="8" spans="1:22" ht="30" customHeight="1">
      <x:c r="A8" s="78"/>
      <x:c r="B8" s="78"/>
      <x:c r="C8" s="78"/>
      <x:c r="D8" s="20">
        <x:v>1</x:v>
      </x:c>
      <x:c r="E8" s="32">
        <x:f>공종별내역서!F26</x:f>
        <x:v>331626</x:v>
      </x:c>
      <x:c r="F8" s="32">
        <x:f>E8*D8</x:f>
        <x:v>331626</x:v>
      </x:c>
      <x:c r="G8" s="32">
        <x:f>공종별내역서!H26</x:f>
        <x:v>1463968</x:v>
      </x:c>
      <x:c r="H8" s="32">
        <x:f>G8*D8</x:f>
        <x:v>1463968</x:v>
      </x:c>
      <x:c r="I8" s="32">
        <x:f>공종별내역서!J26</x:f>
        <x:v>0</x:v>
      </x:c>
      <x:c r="J8" s="32">
        <x:f>I8*D8</x:f>
        <x:v>0</x:v>
      </x:c>
      <x:c r="K8" s="32">
        <x:f>E8+G8+I8</x:f>
        <x:v>1795594</x:v>
      </x:c>
      <x:c r="L8" s="32">
        <x:f>F8+H8+J8</x:f>
        <x:v>1795594</x:v>
      </x:c>
      <x:c r="M8" s="33" t="s">
        <x:v>984</x:v>
      </x:c>
      <x:c r="N8" s="5" t="s">
        <x:v>307</x:v>
      </x:c>
      <x:c r="O8" s="5" t="s">
        <x:v>984</x:v>
      </x:c>
      <x:c r="P8" s="5" t="s">
        <x:v>981</x:v>
      </x:c>
      <x:c r="Q8" s="5" t="s">
        <x:v>984</x:v>
      </x:c>
      <x:c r="R8" s="1">
        <x:v>2</x:v>
      </x:c>
      <x:c r="S8" s="5" t="s">
        <x:v>984</x:v>
      </x:c>
      <x:c r="T8" s="6"/>
      <x:c r="V8" s="4">
        <x:f>L8-L7</x:f>
        <x:v>0</x:v>
      </x:c>
    </x:row>
    <x:row r="9" spans="1:20" ht="30" customHeight="1">
      <x:c r="A9" s="77" t="s">
        <x:v>1823</x:v>
      </x:c>
      <x:c r="B9" s="77" t="s">
        <x:v>984</x:v>
      </x:c>
      <x:c r="C9" s="77" t="s">
        <x:v>984</x:v>
      </x:c>
      <x:c r="D9" s="30">
        <x:v>1</x:v>
      </x:c>
      <x:c r="E9" s="31">
        <x:f>공종별내역서!F48</x:f>
        <x:v>35450</x:v>
      </x:c>
      <x:c r="F9" s="31">
        <x:f>E9*D9</x:f>
        <x:v>35450</x:v>
      </x:c>
      <x:c r="G9" s="31">
        <x:f>공종별내역서!H48</x:f>
        <x:v>97738</x:v>
      </x:c>
      <x:c r="H9" s="31">
        <x:f>G9*D9</x:f>
        <x:v>97738</x:v>
      </x:c>
      <x:c r="I9" s="31">
        <x:f>공종별내역서!J48</x:f>
        <x:v>26829</x:v>
      </x:c>
      <x:c r="J9" s="31">
        <x:f>I9*D9</x:f>
        <x:v>26829</x:v>
      </x:c>
      <x:c r="K9" s="31">
        <x:f>E9+G9+I9</x:f>
        <x:v>160017</x:v>
      </x:c>
      <x:c r="L9" s="31">
        <x:f>F9+H9+J9</x:f>
        <x:v>160017</x:v>
      </x:c>
      <x:c r="M9" s="34" t="s">
        <x:v>984</x:v>
      </x:c>
      <x:c r="N9" s="5"/>
      <x:c r="O9" s="5"/>
      <x:c r="P9" s="5"/>
      <x:c r="Q9" s="5"/>
      <x:c r="R9" s="1"/>
      <x:c r="S9" s="5"/>
      <x:c r="T9" s="6"/>
    </x:row>
    <x:row r="10" spans="1:22" ht="30" customHeight="1">
      <x:c r="A10" s="78"/>
      <x:c r="B10" s="78"/>
      <x:c r="C10" s="78"/>
      <x:c r="D10" s="20">
        <x:v>1</x:v>
      </x:c>
      <x:c r="E10" s="32">
        <x:f ca="1">공종별내역서!F49</x:f>
        <x:v>35450</x:v>
      </x:c>
      <x:c r="F10" s="32">
        <x:f ca="1">E10*D10</x:f>
        <x:v>35450</x:v>
      </x:c>
      <x:c r="G10" s="32">
        <x:f>공종별내역서!H49</x:f>
        <x:v>97738</x:v>
      </x:c>
      <x:c r="H10" s="32">
        <x:f>G10*D10</x:f>
        <x:v>97738</x:v>
      </x:c>
      <x:c r="I10" s="32">
        <x:f>공종별내역서!J49</x:f>
        <x:v>26829</x:v>
      </x:c>
      <x:c r="J10" s="32">
        <x:f>I10*D10</x:f>
        <x:v>26829</x:v>
      </x:c>
      <x:c r="K10" s="32">
        <x:f ca="1">E10+G10+I10</x:f>
        <x:v>160017</x:v>
      </x:c>
      <x:c r="L10" s="32">
        <x:f ca="1">F10+H10+J10</x:f>
        <x:v>160017</x:v>
      </x:c>
      <x:c r="M10" s="33" t="s">
        <x:v>984</x:v>
      </x:c>
      <x:c r="N10" s="5" t="s">
        <x:v>313</x:v>
      </x:c>
      <x:c r="O10" s="5" t="s">
        <x:v>984</x:v>
      </x:c>
      <x:c r="P10" s="5" t="s">
        <x:v>981</x:v>
      </x:c>
      <x:c r="Q10" s="5" t="s">
        <x:v>984</x:v>
      </x:c>
      <x:c r="R10" s="1">
        <x:v>2</x:v>
      </x:c>
      <x:c r="S10" s="5" t="s">
        <x:v>984</x:v>
      </x:c>
      <x:c r="T10" s="6"/>
      <x:c r="V10" s="4">
        <x:f ca="1">L10-L9</x:f>
        <x:v>0</x:v>
      </x:c>
    </x:row>
    <x:row r="11" spans="1:20" ht="30" customHeight="1">
      <x:c r="A11" s="77" t="s">
        <x:v>1822</x:v>
      </x:c>
      <x:c r="B11" s="77" t="s">
        <x:v>984</x:v>
      </x:c>
      <x:c r="C11" s="77" t="s">
        <x:v>984</x:v>
      </x:c>
      <x:c r="D11" s="30">
        <x:v>1</x:v>
      </x:c>
      <x:c r="E11" s="31">
        <x:f>공종별내역서!F71</x:f>
        <x:v>1844398</x:v>
      </x:c>
      <x:c r="F11" s="31">
        <x:f>E11*D11</x:f>
        <x:v>1844398</x:v>
      </x:c>
      <x:c r="G11" s="31">
        <x:f>공종별내역서!H71</x:f>
        <x:v>1412993</x:v>
      </x:c>
      <x:c r="H11" s="31">
        <x:f>G11*D11</x:f>
        <x:v>1412993</x:v>
      </x:c>
      <x:c r="I11" s="31">
        <x:f>공종별내역서!J71</x:f>
        <x:v>23159</x:v>
      </x:c>
      <x:c r="J11" s="31">
        <x:f>I11*D11</x:f>
        <x:v>23159</x:v>
      </x:c>
      <x:c r="K11" s="31">
        <x:f>E11+G11+I11</x:f>
        <x:v>3280550</x:v>
      </x:c>
      <x:c r="L11" s="31">
        <x:f>F11+H11+J11</x:f>
        <x:v>3280550</x:v>
      </x:c>
      <x:c r="M11" s="34" t="s">
        <x:v>984</x:v>
      </x:c>
      <x:c r="N11" s="5"/>
      <x:c r="O11" s="5"/>
      <x:c r="P11" s="5"/>
      <x:c r="Q11" s="5"/>
      <x:c r="R11" s="1"/>
      <x:c r="S11" s="5"/>
      <x:c r="T11" s="6"/>
    </x:row>
    <x:row r="12" spans="1:22" ht="30" customHeight="1">
      <x:c r="A12" s="78"/>
      <x:c r="B12" s="78"/>
      <x:c r="C12" s="78"/>
      <x:c r="D12" s="20">
        <x:v>1</x:v>
      </x:c>
      <x:c r="E12" s="32">
        <x:f ca="1">공종별내역서!F72</x:f>
        <x:v>1844398</x:v>
      </x:c>
      <x:c r="F12" s="32">
        <x:f ca="1">E12*D12</x:f>
        <x:v>1844398</x:v>
      </x:c>
      <x:c r="G12" s="32">
        <x:f ca="1">공종별내역서!H72</x:f>
        <x:v>1412993</x:v>
      </x:c>
      <x:c r="H12" s="32">
        <x:f ca="1">G12*D12</x:f>
        <x:v>1412993</x:v>
      </x:c>
      <x:c r="I12" s="32">
        <x:f>공종별내역서!J72</x:f>
        <x:v>23159</x:v>
      </x:c>
      <x:c r="J12" s="32">
        <x:f>I12*D12</x:f>
        <x:v>23159</x:v>
      </x:c>
      <x:c r="K12" s="32">
        <x:f ca="1">E12+G12+I12</x:f>
        <x:v>3280550</x:v>
      </x:c>
      <x:c r="L12" s="32">
        <x:f ca="1">F12+H12+J12</x:f>
        <x:v>3280550</x:v>
      </x:c>
      <x:c r="M12" s="33" t="s">
        <x:v>984</x:v>
      </x:c>
      <x:c r="N12" s="5" t="s">
        <x:v>314</x:v>
      </x:c>
      <x:c r="O12" s="5" t="s">
        <x:v>984</x:v>
      </x:c>
      <x:c r="P12" s="5" t="s">
        <x:v>981</x:v>
      </x:c>
      <x:c r="Q12" s="5" t="s">
        <x:v>984</x:v>
      </x:c>
      <x:c r="R12" s="1">
        <x:v>2</x:v>
      </x:c>
      <x:c r="S12" s="5" t="s">
        <x:v>984</x:v>
      </x:c>
      <x:c r="T12" s="6"/>
      <x:c r="V12" s="4">
        <x:f ca="1">L12-L11</x:f>
        <x:v>0</x:v>
      </x:c>
    </x:row>
    <x:row r="13" spans="1:20" ht="30" customHeight="1">
      <x:c r="A13" s="77" t="s">
        <x:v>226</x:v>
      </x:c>
      <x:c r="B13" s="77" t="s">
        <x:v>984</x:v>
      </x:c>
      <x:c r="C13" s="77" t="s">
        <x:v>984</x:v>
      </x:c>
      <x:c r="D13" s="30">
        <x:v>1</x:v>
      </x:c>
      <x:c r="E13" s="31">
        <x:f>공종별내역서!F94</x:f>
        <x:v>2107600</x:v>
      </x:c>
      <x:c r="F13" s="31">
        <x:f>E13*D13</x:f>
        <x:v>2107600</x:v>
      </x:c>
      <x:c r="G13" s="31">
        <x:f>공종별내역서!H94</x:f>
        <x:v>2401033</x:v>
      </x:c>
      <x:c r="H13" s="31">
        <x:f>G13*D13</x:f>
        <x:v>2401033</x:v>
      </x:c>
      <x:c r="I13" s="31">
        <x:f>공종별내역서!J94</x:f>
        <x:v>0</x:v>
      </x:c>
      <x:c r="J13" s="31">
        <x:f>I13*D13</x:f>
        <x:v>0</x:v>
      </x:c>
      <x:c r="K13" s="31">
        <x:f>E13+G13+I13</x:f>
        <x:v>4508633</x:v>
      </x:c>
      <x:c r="L13" s="31">
        <x:f>F13+H13+J13</x:f>
        <x:v>4508633</x:v>
      </x:c>
      <x:c r="M13" s="34" t="s">
        <x:v>984</x:v>
      </x:c>
      <x:c r="N13" s="5"/>
      <x:c r="O13" s="5"/>
      <x:c r="P13" s="5"/>
      <x:c r="Q13" s="5"/>
      <x:c r="R13" s="1"/>
      <x:c r="S13" s="5"/>
      <x:c r="T13" s="6"/>
    </x:row>
    <x:row r="14" spans="1:22" ht="30" customHeight="1">
      <x:c r="A14" s="78"/>
      <x:c r="B14" s="78"/>
      <x:c r="C14" s="78"/>
      <x:c r="D14" s="20">
        <x:v>1</x:v>
      </x:c>
      <x:c r="E14" s="32">
        <x:f ca="1">공종별내역서!F95</x:f>
        <x:v>2107600</x:v>
      </x:c>
      <x:c r="F14" s="32">
        <x:f ca="1">E14*D14</x:f>
        <x:v>2107600</x:v>
      </x:c>
      <x:c r="G14" s="32">
        <x:f ca="1">공종별내역서!H95</x:f>
        <x:v>2401033</x:v>
      </x:c>
      <x:c r="H14" s="32">
        <x:f ca="1">G14*D14</x:f>
        <x:v>2401033</x:v>
      </x:c>
      <x:c r="I14" s="32">
        <x:f>공종별내역서!J95</x:f>
        <x:v>0</x:v>
      </x:c>
      <x:c r="J14" s="32">
        <x:f>I14*D14</x:f>
        <x:v>0</x:v>
      </x:c>
      <x:c r="K14" s="32">
        <x:f ca="1">E14+G14+I14</x:f>
        <x:v>4508633</x:v>
      </x:c>
      <x:c r="L14" s="32">
        <x:f ca="1">F14+H14+J14</x:f>
        <x:v>4508633</x:v>
      </x:c>
      <x:c r="M14" s="33" t="s">
        <x:v>984</x:v>
      </x:c>
      <x:c r="N14" s="5" t="s">
        <x:v>316</x:v>
      </x:c>
      <x:c r="O14" s="5" t="s">
        <x:v>984</x:v>
      </x:c>
      <x:c r="P14" s="5" t="s">
        <x:v>981</x:v>
      </x:c>
      <x:c r="Q14" s="5" t="s">
        <x:v>984</x:v>
      </x:c>
      <x:c r="R14" s="1">
        <x:v>2</x:v>
      </x:c>
      <x:c r="S14" s="5" t="s">
        <x:v>984</x:v>
      </x:c>
      <x:c r="T14" s="6"/>
      <x:c r="V14" s="4">
        <x:f ca="1">L14-L13</x:f>
        <x:v>0</x:v>
      </x:c>
    </x:row>
    <x:row r="15" spans="1:20" ht="30" customHeight="1">
      <x:c r="A15" s="77" t="s">
        <x:v>221</x:v>
      </x:c>
      <x:c r="B15" s="77" t="s">
        <x:v>984</x:v>
      </x:c>
      <x:c r="C15" s="77" t="s">
        <x:v>984</x:v>
      </x:c>
      <x:c r="D15" s="30">
        <x:v>1</x:v>
      </x:c>
      <x:c r="E15" s="31">
        <x:f>공종별내역서!F117</x:f>
        <x:v>12878</x:v>
      </x:c>
      <x:c r="F15" s="31">
        <x:f>E15*D15</x:f>
        <x:v>12878</x:v>
      </x:c>
      <x:c r="G15" s="31">
        <x:f>공종별내역서!H117</x:f>
        <x:v>74669</x:v>
      </x:c>
      <x:c r="H15" s="31">
        <x:f>G15*D15</x:f>
        <x:v>74669</x:v>
      </x:c>
      <x:c r="I15" s="31">
        <x:f>공종별내역서!J117</x:f>
        <x:v>0</x:v>
      </x:c>
      <x:c r="J15" s="31">
        <x:f>I15*D15</x:f>
        <x:v>0</x:v>
      </x:c>
      <x:c r="K15" s="31">
        <x:f>E15+G15+I15</x:f>
        <x:v>87547</x:v>
      </x:c>
      <x:c r="L15" s="31">
        <x:f>F15+H15+J15</x:f>
        <x:v>87547</x:v>
      </x:c>
      <x:c r="M15" s="34" t="s">
        <x:v>984</x:v>
      </x:c>
      <x:c r="N15" s="5"/>
      <x:c r="O15" s="5"/>
      <x:c r="P15" s="5"/>
      <x:c r="Q15" s="5"/>
      <x:c r="R15" s="1"/>
      <x:c r="S15" s="5"/>
      <x:c r="T15" s="6"/>
    </x:row>
    <x:row r="16" spans="1:22" ht="30" customHeight="1">
      <x:c r="A16" s="78"/>
      <x:c r="B16" s="78"/>
      <x:c r="C16" s="78"/>
      <x:c r="D16" s="20">
        <x:v>1</x:v>
      </x:c>
      <x:c r="E16" s="32">
        <x:f>공종별내역서!F118</x:f>
        <x:v>12878</x:v>
      </x:c>
      <x:c r="F16" s="32">
        <x:f>E16*D16</x:f>
        <x:v>12878</x:v>
      </x:c>
      <x:c r="G16" s="32">
        <x:f>공종별내역서!H118</x:f>
        <x:v>74669</x:v>
      </x:c>
      <x:c r="H16" s="32">
        <x:f>G16*D16</x:f>
        <x:v>74669</x:v>
      </x:c>
      <x:c r="I16" s="32">
        <x:f>공종별내역서!J118</x:f>
        <x:v>0</x:v>
      </x:c>
      <x:c r="J16" s="32">
        <x:f>I16*D16</x:f>
        <x:v>0</x:v>
      </x:c>
      <x:c r="K16" s="32">
        <x:f>E16+G16+I16</x:f>
        <x:v>87547</x:v>
      </x:c>
      <x:c r="L16" s="32">
        <x:f>F16+H16+J16</x:f>
        <x:v>87547</x:v>
      </x:c>
      <x:c r="M16" s="33" t="s">
        <x:v>984</x:v>
      </x:c>
      <x:c r="N16" s="5" t="s">
        <x:v>322</x:v>
      </x:c>
      <x:c r="O16" s="5" t="s">
        <x:v>984</x:v>
      </x:c>
      <x:c r="P16" s="5" t="s">
        <x:v>981</x:v>
      </x:c>
      <x:c r="Q16" s="5" t="s">
        <x:v>984</x:v>
      </x:c>
      <x:c r="R16" s="1">
        <x:v>2</x:v>
      </x:c>
      <x:c r="S16" s="5" t="s">
        <x:v>984</x:v>
      </x:c>
      <x:c r="T16" s="6"/>
      <x:c r="V16" s="4">
        <x:f>L16-L15</x:f>
        <x:v>0</x:v>
      </x:c>
    </x:row>
    <x:row r="17" spans="1:20" ht="30" customHeight="1">
      <x:c r="A17" s="77" t="s">
        <x:v>184</x:v>
      </x:c>
      <x:c r="B17" s="77" t="s">
        <x:v>984</x:v>
      </x:c>
      <x:c r="C17" s="77" t="s">
        <x:v>984</x:v>
      </x:c>
      <x:c r="D17" s="30">
        <x:v>1</x:v>
      </x:c>
      <x:c r="E17" s="31">
        <x:f>공종별내역서!F140</x:f>
        <x:v>436445</x:v>
      </x:c>
      <x:c r="F17" s="31">
        <x:f>E17*D17</x:f>
        <x:v>436445</x:v>
      </x:c>
      <x:c r="G17" s="31">
        <x:f>공종별내역서!H140</x:f>
        <x:v>360284</x:v>
      </x:c>
      <x:c r="H17" s="31">
        <x:f>G17*D17</x:f>
        <x:v>360284</x:v>
      </x:c>
      <x:c r="I17" s="31">
        <x:f>공종별내역서!J140</x:f>
        <x:v>129</x:v>
      </x:c>
      <x:c r="J17" s="31">
        <x:f>I17*D17</x:f>
        <x:v>129</x:v>
      </x:c>
      <x:c r="K17" s="31">
        <x:f>E17+G17+I17</x:f>
        <x:v>796858</x:v>
      </x:c>
      <x:c r="L17" s="31">
        <x:f>F17+H17+J17</x:f>
        <x:v>796858</x:v>
      </x:c>
      <x:c r="M17" s="34" t="s">
        <x:v>984</x:v>
      </x:c>
      <x:c r="N17" s="5"/>
      <x:c r="O17" s="5"/>
      <x:c r="P17" s="5"/>
      <x:c r="Q17" s="5"/>
      <x:c r="R17" s="1"/>
      <x:c r="S17" s="5"/>
      <x:c r="T17" s="6"/>
    </x:row>
    <x:row r="18" spans="1:22" ht="30" customHeight="1">
      <x:c r="A18" s="78"/>
      <x:c r="B18" s="78"/>
      <x:c r="C18" s="78"/>
      <x:c r="D18" s="20">
        <x:v>1</x:v>
      </x:c>
      <x:c r="E18" s="32">
        <x:f ca="1">공종별내역서!F141</x:f>
        <x:v>436445</x:v>
      </x:c>
      <x:c r="F18" s="32">
        <x:f ca="1">E18*D18</x:f>
        <x:v>436445</x:v>
      </x:c>
      <x:c r="G18" s="32">
        <x:f>공종별내역서!H141</x:f>
        <x:v>360284</x:v>
      </x:c>
      <x:c r="H18" s="32">
        <x:f>G18*D18</x:f>
        <x:v>360284</x:v>
      </x:c>
      <x:c r="I18" s="32">
        <x:f>공종별내역서!J141</x:f>
        <x:v>129</x:v>
      </x:c>
      <x:c r="J18" s="32">
        <x:f>I18*D18</x:f>
        <x:v>129</x:v>
      </x:c>
      <x:c r="K18" s="32">
        <x:f ca="1">E18+G18+I18</x:f>
        <x:v>796858</x:v>
      </x:c>
      <x:c r="L18" s="32">
        <x:f ca="1">F18+H18+J18</x:f>
        <x:v>796858</x:v>
      </x:c>
      <x:c r="M18" s="33" t="s">
        <x:v>984</x:v>
      </x:c>
      <x:c r="N18" s="5" t="s">
        <x:v>318</x:v>
      </x:c>
      <x:c r="O18" s="5" t="s">
        <x:v>984</x:v>
      </x:c>
      <x:c r="P18" s="5" t="s">
        <x:v>981</x:v>
      </x:c>
      <x:c r="Q18" s="5" t="s">
        <x:v>984</x:v>
      </x:c>
      <x:c r="R18" s="1">
        <x:v>2</x:v>
      </x:c>
      <x:c r="S18" s="5" t="s">
        <x:v>984</x:v>
      </x:c>
      <x:c r="T18" s="6"/>
      <x:c r="V18" s="4">
        <x:f ca="1">L18-L17</x:f>
        <x:v>0</x:v>
      </x:c>
    </x:row>
    <x:row r="19" spans="1:20" ht="30" customHeight="1">
      <x:c r="A19" s="77" t="s">
        <x:v>217</x:v>
      </x:c>
      <x:c r="B19" s="77" t="s">
        <x:v>984</x:v>
      </x:c>
      <x:c r="C19" s="77" t="s">
        <x:v>984</x:v>
      </x:c>
      <x:c r="D19" s="30">
        <x:v>1</x:v>
      </x:c>
      <x:c r="E19" s="31">
        <x:f>공종별내역서!F187</x:f>
        <x:v>7619502</x:v>
      </x:c>
      <x:c r="F19" s="31">
        <x:f>E19*D19</x:f>
        <x:v>7619502</x:v>
      </x:c>
      <x:c r="G19" s="31">
        <x:f>공종별내역서!H187</x:f>
        <x:v>1377169</x:v>
      </x:c>
      <x:c r="H19" s="31">
        <x:f>G19*D19</x:f>
        <x:v>1377169</x:v>
      </x:c>
      <x:c r="I19" s="31">
        <x:f>공종별내역서!J187</x:f>
        <x:v>25332</x:v>
      </x:c>
      <x:c r="J19" s="31">
        <x:f>I19*D19</x:f>
        <x:v>25332</x:v>
      </x:c>
      <x:c r="K19" s="31">
        <x:f>E19+G19+I19</x:f>
        <x:v>9022003</x:v>
      </x:c>
      <x:c r="L19" s="31">
        <x:f>F19+H19+J19</x:f>
        <x:v>9022003</x:v>
      </x:c>
      <x:c r="M19" s="34" t="s">
        <x:v>984</x:v>
      </x:c>
      <x:c r="N19" s="5"/>
      <x:c r="O19" s="5"/>
      <x:c r="P19" s="5"/>
      <x:c r="Q19" s="5"/>
      <x:c r="R19" s="1"/>
      <x:c r="S19" s="5"/>
      <x:c r="T19" s="6"/>
    </x:row>
    <x:row r="20" spans="1:22" ht="30" customHeight="1">
      <x:c r="A20" s="78"/>
      <x:c r="B20" s="78"/>
      <x:c r="C20" s="78"/>
      <x:c r="D20" s="20">
        <x:v>1</x:v>
      </x:c>
      <x:c r="E20" s="32">
        <x:f ca="1">공종별내역서!F188</x:f>
        <x:v>7619502</x:v>
      </x:c>
      <x:c r="F20" s="32">
        <x:f ca="1">E20*D20</x:f>
        <x:v>7619502</x:v>
      </x:c>
      <x:c r="G20" s="32">
        <x:f>공종별내역서!H188</x:f>
        <x:v>1377169</x:v>
      </x:c>
      <x:c r="H20" s="32">
        <x:f>G20*D20</x:f>
        <x:v>1377169</x:v>
      </x:c>
      <x:c r="I20" s="32">
        <x:f>공종별내역서!J188</x:f>
        <x:v>25332</x:v>
      </x:c>
      <x:c r="J20" s="32">
        <x:f>I20*D20</x:f>
        <x:v>25332</x:v>
      </x:c>
      <x:c r="K20" s="32">
        <x:f ca="1">E20+G20+I20</x:f>
        <x:v>9022003</x:v>
      </x:c>
      <x:c r="L20" s="32">
        <x:f ca="1">F20+H20+J20</x:f>
        <x:v>9022003</x:v>
      </x:c>
      <x:c r="M20" s="33" t="s">
        <x:v>984</x:v>
      </x:c>
      <x:c r="N20" s="5" t="s">
        <x:v>319</x:v>
      </x:c>
      <x:c r="O20" s="5" t="s">
        <x:v>984</x:v>
      </x:c>
      <x:c r="P20" s="5" t="s">
        <x:v>981</x:v>
      </x:c>
      <x:c r="Q20" s="5" t="s">
        <x:v>984</x:v>
      </x:c>
      <x:c r="R20" s="1">
        <x:v>2</x:v>
      </x:c>
      <x:c r="S20" s="5" t="s">
        <x:v>984</x:v>
      </x:c>
      <x:c r="T20" s="6"/>
      <x:c r="V20" s="4">
        <x:f ca="1">L20-L19</x:f>
        <x:v>0</x:v>
      </x:c>
    </x:row>
    <x:row r="21" spans="1:20" ht="30" customHeight="1">
      <x:c r="A21" s="77" t="s">
        <x:v>211</x:v>
      </x:c>
      <x:c r="B21" s="77" t="s">
        <x:v>984</x:v>
      </x:c>
      <x:c r="C21" s="77" t="s">
        <x:v>984</x:v>
      </x:c>
      <x:c r="D21" s="30">
        <x:v>1</x:v>
      </x:c>
      <x:c r="E21" s="31">
        <x:f>공종별내역서!F210</x:f>
        <x:v>784315</x:v>
      </x:c>
      <x:c r="F21" s="31">
        <x:f>E21*D21</x:f>
        <x:v>784315</x:v>
      </x:c>
      <x:c r="G21" s="31">
        <x:f>공종별내역서!H210</x:f>
        <x:v>261938</x:v>
      </x:c>
      <x:c r="H21" s="31">
        <x:f>G21*D21</x:f>
        <x:v>261938</x:v>
      </x:c>
      <x:c r="I21" s="31">
        <x:f>공종별내역서!J210</x:f>
        <x:v>0</x:v>
      </x:c>
      <x:c r="J21" s="31">
        <x:f>I21*D21</x:f>
        <x:v>0</x:v>
      </x:c>
      <x:c r="K21" s="31">
        <x:f>E21+G21+I21</x:f>
        <x:v>1046253</x:v>
      </x:c>
      <x:c r="L21" s="31">
        <x:f>F21+H21+J21</x:f>
        <x:v>1046253</x:v>
      </x:c>
      <x:c r="M21" s="34" t="s">
        <x:v>984</x:v>
      </x:c>
      <x:c r="N21" s="5"/>
      <x:c r="O21" s="5"/>
      <x:c r="P21" s="5"/>
      <x:c r="Q21" s="5"/>
      <x:c r="R21" s="1"/>
      <x:c r="S21" s="5"/>
      <x:c r="T21" s="6"/>
    </x:row>
    <x:row r="22" spans="1:22" ht="30" customHeight="1">
      <x:c r="A22" s="78"/>
      <x:c r="B22" s="78"/>
      <x:c r="C22" s="78"/>
      <x:c r="D22" s="20">
        <x:v>1</x:v>
      </x:c>
      <x:c r="E22" s="32">
        <x:f>공종별내역서!F211</x:f>
        <x:v>784315</x:v>
      </x:c>
      <x:c r="F22" s="32">
        <x:f>E22*D22</x:f>
        <x:v>784315</x:v>
      </x:c>
      <x:c r="G22" s="32">
        <x:f>공종별내역서!H211</x:f>
        <x:v>261938</x:v>
      </x:c>
      <x:c r="H22" s="32">
        <x:f>G22*D22</x:f>
        <x:v>261938</x:v>
      </x:c>
      <x:c r="I22" s="32">
        <x:f>공종별내역서!J211</x:f>
        <x:v>0</x:v>
      </x:c>
      <x:c r="J22" s="32">
        <x:f>I22*D22</x:f>
        <x:v>0</x:v>
      </x:c>
      <x:c r="K22" s="32">
        <x:f>E22+G22+I22</x:f>
        <x:v>1046253</x:v>
      </x:c>
      <x:c r="L22" s="32">
        <x:f>F22+H22+J22</x:f>
        <x:v>1046253</x:v>
      </x:c>
      <x:c r="M22" s="33" t="s">
        <x:v>984</x:v>
      </x:c>
      <x:c r="N22" s="5" t="s">
        <x:v>332</x:v>
      </x:c>
      <x:c r="O22" s="5" t="s">
        <x:v>984</x:v>
      </x:c>
      <x:c r="P22" s="5" t="s">
        <x:v>981</x:v>
      </x:c>
      <x:c r="Q22" s="5" t="s">
        <x:v>984</x:v>
      </x:c>
      <x:c r="R22" s="1">
        <x:v>2</x:v>
      </x:c>
      <x:c r="S22" s="5" t="s">
        <x:v>984</x:v>
      </x:c>
      <x:c r="T22" s="6"/>
      <x:c r="V22" s="4">
        <x:f>L22-L21</x:f>
        <x:v>0</x:v>
      </x:c>
    </x:row>
    <x:row r="23" spans="1:20" ht="30" customHeight="1">
      <x:c r="A23" s="77" t="s">
        <x:v>212</x:v>
      </x:c>
      <x:c r="B23" s="77" t="s">
        <x:v>984</x:v>
      </x:c>
      <x:c r="C23" s="77" t="s">
        <x:v>984</x:v>
      </x:c>
      <x:c r="D23" s="30">
        <x:v>1</x:v>
      </x:c>
      <x:c r="E23" s="31">
        <x:f>공종별내역서!F233</x:f>
        <x:v>116616</x:v>
      </x:c>
      <x:c r="F23" s="31">
        <x:f>E23*D23</x:f>
        <x:v>116616</x:v>
      </x:c>
      <x:c r="G23" s="31">
        <x:f>공종별내역서!H233</x:f>
        <x:v>519318</x:v>
      </x:c>
      <x:c r="H23" s="31">
        <x:f>G23*D23</x:f>
        <x:v>519318</x:v>
      </x:c>
      <x:c r="I23" s="31">
        <x:f>공종별내역서!J233</x:f>
        <x:v>4674</x:v>
      </x:c>
      <x:c r="J23" s="31">
        <x:f>I23*D23</x:f>
        <x:v>4674</x:v>
      </x:c>
      <x:c r="K23" s="31">
        <x:f>E23+G23+I23</x:f>
        <x:v>640608</x:v>
      </x:c>
      <x:c r="L23" s="31">
        <x:f>F23+H23+J23</x:f>
        <x:v>640608</x:v>
      </x:c>
      <x:c r="M23" s="34" t="s">
        <x:v>984</x:v>
      </x:c>
      <x:c r="N23" s="5"/>
      <x:c r="O23" s="5"/>
      <x:c r="P23" s="5"/>
      <x:c r="Q23" s="5"/>
      <x:c r="R23" s="1"/>
      <x:c r="S23" s="5"/>
      <x:c r="T23" s="6"/>
    </x:row>
    <x:row r="24" spans="1:22" ht="30" customHeight="1">
      <x:c r="A24" s="78"/>
      <x:c r="B24" s="78"/>
      <x:c r="C24" s="78"/>
      <x:c r="D24" s="20">
        <x:v>1</x:v>
      </x:c>
      <x:c r="E24" s="32">
        <x:f ca="1">공종별내역서!F234</x:f>
        <x:v>116616</x:v>
      </x:c>
      <x:c r="F24" s="32">
        <x:f ca="1">E24*D24</x:f>
        <x:v>116616</x:v>
      </x:c>
      <x:c r="G24" s="32">
        <x:f ca="1">공종별내역서!H234</x:f>
        <x:v>519318</x:v>
      </x:c>
      <x:c r="H24" s="32">
        <x:f ca="1">G24*D24</x:f>
        <x:v>519318</x:v>
      </x:c>
      <x:c r="I24" s="32">
        <x:f ca="1">공종별내역서!J234</x:f>
        <x:v>4674</x:v>
      </x:c>
      <x:c r="J24" s="32">
        <x:f ca="1">I24*D24</x:f>
        <x:v>4674</x:v>
      </x:c>
      <x:c r="K24" s="32">
        <x:f ca="1">E24+G24+I24</x:f>
        <x:v>640608</x:v>
      </x:c>
      <x:c r="L24" s="32">
        <x:f ca="1">F24+H24+J24</x:f>
        <x:v>640608</x:v>
      </x:c>
      <x:c r="M24" s="33" t="s">
        <x:v>984</x:v>
      </x:c>
      <x:c r="N24" s="5" t="s">
        <x:v>333</x:v>
      </x:c>
      <x:c r="O24" s="5" t="s">
        <x:v>984</x:v>
      </x:c>
      <x:c r="P24" s="5" t="s">
        <x:v>981</x:v>
      </x:c>
      <x:c r="Q24" s="5" t="s">
        <x:v>984</x:v>
      </x:c>
      <x:c r="R24" s="1">
        <x:v>2</x:v>
      </x:c>
      <x:c r="S24" s="5" t="s">
        <x:v>984</x:v>
      </x:c>
      <x:c r="T24" s="6"/>
      <x:c r="V24" s="4">
        <x:f ca="1">L24-L23</x:f>
        <x:v>0</x:v>
      </x:c>
    </x:row>
    <x:row r="25" spans="1:20" ht="30" customHeight="1">
      <x:c r="A25" s="77" t="s">
        <x:v>209</x:v>
      </x:c>
      <x:c r="B25" s="77" t="s">
        <x:v>984</x:v>
      </x:c>
      <x:c r="C25" s="77" t="s">
        <x:v>984</x:v>
      </x:c>
      <x:c r="D25" s="30">
        <x:v>1</x:v>
      </x:c>
      <x:c r="E25" s="31">
        <x:f>공종별내역서!F256</x:f>
        <x:v>3707772</x:v>
      </x:c>
      <x:c r="F25" s="31">
        <x:f>E25*D25</x:f>
        <x:v>3707772</x:v>
      </x:c>
      <x:c r="G25" s="31">
        <x:f>공종별내역서!H256</x:f>
        <x:v>638361</x:v>
      </x:c>
      <x:c r="H25" s="31">
        <x:f>G25*D25</x:f>
        <x:v>638361</x:v>
      </x:c>
      <x:c r="I25" s="31">
        <x:f>공종별내역서!J256</x:f>
        <x:v>5776</x:v>
      </x:c>
      <x:c r="J25" s="31">
        <x:f>I25*D25</x:f>
        <x:v>5776</x:v>
      </x:c>
      <x:c r="K25" s="31">
        <x:f>E25+G25+I25</x:f>
        <x:v>4351909</x:v>
      </x:c>
      <x:c r="L25" s="31">
        <x:f>F25+H25+J25</x:f>
        <x:v>4351909</x:v>
      </x:c>
      <x:c r="M25" s="34" t="s">
        <x:v>984</x:v>
      </x:c>
      <x:c r="N25" s="5"/>
      <x:c r="O25" s="5"/>
      <x:c r="P25" s="5"/>
      <x:c r="Q25" s="5"/>
      <x:c r="R25" s="1"/>
      <x:c r="S25" s="5"/>
      <x:c r="T25" s="6"/>
    </x:row>
    <x:row r="26" spans="1:22" ht="30" customHeight="1">
      <x:c r="A26" s="78"/>
      <x:c r="B26" s="78"/>
      <x:c r="C26" s="78"/>
      <x:c r="D26" s="20">
        <x:v>1</x:v>
      </x:c>
      <x:c r="E26" s="32">
        <x:f>공종별내역서!F257</x:f>
        <x:v>3707772</x:v>
      </x:c>
      <x:c r="F26" s="32">
        <x:f>E26*D26</x:f>
        <x:v>3707772</x:v>
      </x:c>
      <x:c r="G26" s="32">
        <x:f ca="1">공종별내역서!H257</x:f>
        <x:v>638361</x:v>
      </x:c>
      <x:c r="H26" s="32">
        <x:f ca="1">G26*D26</x:f>
        <x:v>638361</x:v>
      </x:c>
      <x:c r="I26" s="32">
        <x:f ca="1">공종별내역서!J257</x:f>
        <x:v>5776</x:v>
      </x:c>
      <x:c r="J26" s="32">
        <x:f ca="1">I26*D26</x:f>
        <x:v>5776</x:v>
      </x:c>
      <x:c r="K26" s="32">
        <x:f ca="1">E26+G26+I26</x:f>
        <x:v>4351909</x:v>
      </x:c>
      <x:c r="L26" s="32">
        <x:f ca="1">F26+H26+J26</x:f>
        <x:v>4351909</x:v>
      </x:c>
      <x:c r="M26" s="33" t="s">
        <x:v>984</x:v>
      </x:c>
      <x:c r="N26" s="5" t="s">
        <x:v>334</x:v>
      </x:c>
      <x:c r="O26" s="5" t="s">
        <x:v>984</x:v>
      </x:c>
      <x:c r="P26" s="5" t="s">
        <x:v>981</x:v>
      </x:c>
      <x:c r="Q26" s="5" t="s">
        <x:v>984</x:v>
      </x:c>
      <x:c r="R26" s="1">
        <x:v>2</x:v>
      </x:c>
      <x:c r="S26" s="5" t="s">
        <x:v>984</x:v>
      </x:c>
      <x:c r="T26" s="6"/>
      <x:c r="V26" s="4">
        <x:f ca="1">L26-L25</x:f>
        <x:v>0</x:v>
      </x:c>
    </x:row>
    <x:row r="27" spans="1:20" ht="30" customHeight="1">
      <x:c r="A27" s="77" t="s">
        <x:v>203</x:v>
      </x:c>
      <x:c r="B27" s="77" t="s">
        <x:v>984</x:v>
      </x:c>
      <x:c r="C27" s="77" t="s">
        <x:v>984</x:v>
      </x:c>
      <x:c r="D27" s="30">
        <x:v>1</x:v>
      </x:c>
      <x:c r="E27" s="31">
        <x:f>공종별내역서!F279</x:f>
        <x:v>6000000</x:v>
      </x:c>
      <x:c r="F27" s="31">
        <x:f>E27*D27</x:f>
        <x:v>6000000</x:v>
      </x:c>
      <x:c r="G27" s="31">
        <x:f>공종별내역서!H279</x:f>
        <x:v>0</x:v>
      </x:c>
      <x:c r="H27" s="31">
        <x:f>G27*D27</x:f>
        <x:v>0</x:v>
      </x:c>
      <x:c r="I27" s="31">
        <x:f>공종별내역서!J279</x:f>
        <x:v>0</x:v>
      </x:c>
      <x:c r="J27" s="31">
        <x:f>I27*D27</x:f>
        <x:v>0</x:v>
      </x:c>
      <x:c r="K27" s="31">
        <x:f>E27+G27+I27</x:f>
        <x:v>6000000</x:v>
      </x:c>
      <x:c r="L27" s="31">
        <x:f>F27+H27+J27</x:f>
        <x:v>6000000</x:v>
      </x:c>
      <x:c r="M27" s="34" t="s">
        <x:v>984</x:v>
      </x:c>
      <x:c r="N27" s="5"/>
      <x:c r="O27" s="5"/>
      <x:c r="P27" s="5"/>
      <x:c r="Q27" s="5"/>
      <x:c r="R27" s="1"/>
      <x:c r="S27" s="5"/>
      <x:c r="T27" s="6"/>
    </x:row>
    <x:row r="28" spans="1:22" ht="30" customHeight="1">
      <x:c r="A28" s="78"/>
      <x:c r="B28" s="78"/>
      <x:c r="C28" s="78"/>
      <x:c r="D28" s="20">
        <x:v>1</x:v>
      </x:c>
      <x:c r="E28" s="32">
        <x:f>공종별내역서!F280</x:f>
        <x:v>6278440</x:v>
      </x:c>
      <x:c r="F28" s="32">
        <x:f>E28*D28</x:f>
        <x:v>6278440</x:v>
      </x:c>
      <x:c r="G28" s="32">
        <x:f>공종별내역서!H280</x:f>
        <x:v>297914</x:v>
      </x:c>
      <x:c r="H28" s="32">
        <x:f>G28*D28</x:f>
        <x:v>297914</x:v>
      </x:c>
      <x:c r="I28" s="32">
        <x:f>공종별내역서!J280</x:f>
        <x:v>0</x:v>
      </x:c>
      <x:c r="J28" s="32">
        <x:f>I28*D28</x:f>
        <x:v>0</x:v>
      </x:c>
      <x:c r="K28" s="32">
        <x:f>E28+G28+I28</x:f>
        <x:v>6576354</x:v>
      </x:c>
      <x:c r="L28" s="32">
        <x:f>F28+H28+J28</x:f>
        <x:v>6576354</x:v>
      </x:c>
      <x:c r="M28" s="33" t="s">
        <x:v>984</x:v>
      </x:c>
      <x:c r="N28" s="5" t="s">
        <x:v>344</x:v>
      </x:c>
      <x:c r="O28" s="5" t="s">
        <x:v>984</x:v>
      </x:c>
      <x:c r="P28" s="5" t="s">
        <x:v>981</x:v>
      </x:c>
      <x:c r="Q28" s="5" t="s">
        <x:v>984</x:v>
      </x:c>
      <x:c r="R28" s="1">
        <x:v>2</x:v>
      </x:c>
      <x:c r="S28" s="5" t="s">
        <x:v>984</x:v>
      </x:c>
      <x:c r="T28" s="6"/>
      <x:c r="V28" s="4">
        <x:f>L28-L27</x:f>
        <x:v>576354</x:v>
      </x:c>
    </x:row>
    <x:row r="29" spans="1:20" ht="30" customHeight="1">
      <x:c r="A29" s="77" t="s">
        <x:v>206</x:v>
      </x:c>
      <x:c r="B29" s="77" t="s">
        <x:v>984</x:v>
      </x:c>
      <x:c r="C29" s="77" t="s">
        <x:v>984</x:v>
      </x:c>
      <x:c r="D29" s="30">
        <x:v>1</x:v>
      </x:c>
      <x:c r="E29" s="31">
        <x:f>공종별내역서!F302</x:f>
        <x:v>10485</x:v>
      </x:c>
      <x:c r="F29" s="31">
        <x:f>E29*D29</x:f>
        <x:v>10485</x:v>
      </x:c>
      <x:c r="G29" s="31">
        <x:f>공종별내역서!H302</x:f>
        <x:v>7172</x:v>
      </x:c>
      <x:c r="H29" s="31">
        <x:f>G29*D29</x:f>
        <x:v>7172</x:v>
      </x:c>
      <x:c r="I29" s="31">
        <x:f>공종별내역서!J302</x:f>
        <x:v>0</x:v>
      </x:c>
      <x:c r="J29" s="31">
        <x:f>I29*D29</x:f>
        <x:v>0</x:v>
      </x:c>
      <x:c r="K29" s="31">
        <x:f>E29+G29+I29</x:f>
        <x:v>17657</x:v>
      </x:c>
      <x:c r="L29" s="31">
        <x:f>F29+H29+J29</x:f>
        <x:v>17657</x:v>
      </x:c>
      <x:c r="M29" s="34" t="s">
        <x:v>984</x:v>
      </x:c>
      <x:c r="N29" s="5"/>
      <x:c r="O29" s="5"/>
      <x:c r="P29" s="5"/>
      <x:c r="Q29" s="5"/>
      <x:c r="R29" s="1"/>
      <x:c r="S29" s="5"/>
      <x:c r="T29" s="6"/>
    </x:row>
    <x:row r="30" spans="1:22" ht="30" customHeight="1">
      <x:c r="A30" s="78"/>
      <x:c r="B30" s="78"/>
      <x:c r="C30" s="78"/>
      <x:c r="D30" s="20">
        <x:v>1</x:v>
      </x:c>
      <x:c r="E30" s="32">
        <x:f>공종별내역서!F303</x:f>
        <x:v>0</x:v>
      </x:c>
      <x:c r="F30" s="32">
        <x:f>E30*D30</x:f>
        <x:v>0</x:v>
      </x:c>
      <x:c r="G30" s="32">
        <x:f>공종별내역서!H303</x:f>
        <x:v>0</x:v>
      </x:c>
      <x:c r="H30" s="32">
        <x:f>G30*D30</x:f>
        <x:v>0</x:v>
      </x:c>
      <x:c r="I30" s="32">
        <x:f>공종별내역서!J303</x:f>
        <x:v>0</x:v>
      </x:c>
      <x:c r="J30" s="32">
        <x:f>I30*D30</x:f>
        <x:v>0</x:v>
      </x:c>
      <x:c r="K30" s="32">
        <x:f>E30+G30+I30</x:f>
        <x:v>0</x:v>
      </x:c>
      <x:c r="L30" s="32">
        <x:f>F30+H30+J30</x:f>
        <x:v>0</x:v>
      </x:c>
      <x:c r="M30" s="33" t="s">
        <x:v>984</x:v>
      </x:c>
      <x:c r="N30" s="5" t="s">
        <x:v>336</x:v>
      </x:c>
      <x:c r="O30" s="5" t="s">
        <x:v>984</x:v>
      </x:c>
      <x:c r="P30" s="5" t="s">
        <x:v>981</x:v>
      </x:c>
      <x:c r="Q30" s="5" t="s">
        <x:v>984</x:v>
      </x:c>
      <x:c r="R30" s="1">
        <x:v>2</x:v>
      </x:c>
      <x:c r="S30" s="5" t="s">
        <x:v>984</x:v>
      </x:c>
      <x:c r="T30" s="6"/>
      <x:c r="V30" s="4">
        <x:f>L30-L29</x:f>
        <x:v>-17657</x:v>
      </x:c>
    </x:row>
    <x:row r="31" spans="1:20" ht="30" customHeight="1">
      <x:c r="A31" s="77" t="s">
        <x:v>202</x:v>
      </x:c>
      <x:c r="B31" s="77" t="s">
        <x:v>984</x:v>
      </x:c>
      <x:c r="C31" s="77" t="s">
        <x:v>984</x:v>
      </x:c>
      <x:c r="D31" s="30">
        <x:v>1</x:v>
      </x:c>
      <x:c r="E31" s="31">
        <x:f>공종별내역서!F325</x:f>
        <x:v>200270</x:v>
      </x:c>
      <x:c r="F31" s="31">
        <x:f>E31*D31</x:f>
        <x:v>200270</x:v>
      </x:c>
      <x:c r="G31" s="31">
        <x:f>공종별내역서!H325</x:f>
        <x:v>0</x:v>
      </x:c>
      <x:c r="H31" s="31">
        <x:f>G31*D31</x:f>
        <x:v>0</x:v>
      </x:c>
      <x:c r="I31" s="31">
        <x:f>공종별내역서!J325</x:f>
        <x:v>0</x:v>
      </x:c>
      <x:c r="J31" s="31">
        <x:f>I31*D31</x:f>
        <x:v>0</x:v>
      </x:c>
      <x:c r="K31" s="31">
        <x:f>E31+G31+I31</x:f>
        <x:v>200270</x:v>
      </x:c>
      <x:c r="L31" s="31">
        <x:f>F31+H31+J31</x:f>
        <x:v>200270</x:v>
      </x:c>
      <x:c r="M31" s="34" t="s">
        <x:v>984</x:v>
      </x:c>
      <x:c r="N31" s="5"/>
      <x:c r="O31" s="5"/>
      <x:c r="P31" s="5"/>
      <x:c r="Q31" s="5"/>
      <x:c r="R31" s="1"/>
      <x:c r="S31" s="5"/>
      <x:c r="T31" s="6"/>
    </x:row>
    <x:row r="32" spans="1:22" ht="30" customHeight="1">
      <x:c r="A32" s="78"/>
      <x:c r="B32" s="78"/>
      <x:c r="C32" s="78"/>
      <x:c r="D32" s="20">
        <x:v>1</x:v>
      </x:c>
      <x:c r="E32" s="32">
        <x:f>공종별내역서!F326</x:f>
        <x:v>200270</x:v>
      </x:c>
      <x:c r="F32" s="32">
        <x:f>E32*D32</x:f>
        <x:v>200270</x:v>
      </x:c>
      <x:c r="G32" s="32">
        <x:f>공종별내역서!H326</x:f>
        <x:v>0</x:v>
      </x:c>
      <x:c r="H32" s="32">
        <x:f>G32*D32</x:f>
        <x:v>0</x:v>
      </x:c>
      <x:c r="I32" s="32">
        <x:f>공종별내역서!J326</x:f>
        <x:v>0</x:v>
      </x:c>
      <x:c r="J32" s="32">
        <x:f>I32*D32</x:f>
        <x:v>0</x:v>
      </x:c>
      <x:c r="K32" s="32">
        <x:f>E32+G32+I32</x:f>
        <x:v>200270</x:v>
      </x:c>
      <x:c r="L32" s="32">
        <x:f>F32+H32+J32</x:f>
        <x:v>200270</x:v>
      </x:c>
      <x:c r="M32" s="33" t="s">
        <x:v>984</x:v>
      </x:c>
      <x:c r="N32" s="5" t="s">
        <x:v>338</x:v>
      </x:c>
      <x:c r="O32" s="5" t="s">
        <x:v>984</x:v>
      </x:c>
      <x:c r="P32" s="5" t="s">
        <x:v>981</x:v>
      </x:c>
      <x:c r="Q32" s="5" t="s">
        <x:v>984</x:v>
      </x:c>
      <x:c r="R32" s="1">
        <x:v>2</x:v>
      </x:c>
      <x:c r="S32" s="5" t="s">
        <x:v>984</x:v>
      </x:c>
      <x:c r="T32" s="6"/>
      <x:c r="V32" s="4">
        <x:f>L32-L31</x:f>
        <x:v>0</x:v>
      </x:c>
    </x:row>
    <x:row r="33" spans="1:20" ht="30" customHeight="1">
      <x:c r="A33" s="77" t="s">
        <x:v>199</x:v>
      </x:c>
      <x:c r="B33" s="77" t="s">
        <x:v>984</x:v>
      </x:c>
      <x:c r="C33" s="77" t="s">
        <x:v>984</x:v>
      </x:c>
      <x:c r="D33" s="30">
        <x:v>1</x:v>
      </x:c>
      <x:c r="E33" s="31">
        <x:f>공종별내역서!F372</x:f>
        <x:v>215791</x:v>
      </x:c>
      <x:c r="F33" s="31">
        <x:f>E33*D33</x:f>
        <x:v>215791</x:v>
      </x:c>
      <x:c r="G33" s="31">
        <x:f>공종별내역서!H372</x:f>
        <x:v>1926185</x:v>
      </x:c>
      <x:c r="H33" s="31">
        <x:f>G33*D33</x:f>
        <x:v>1926185</x:v>
      </x:c>
      <x:c r="I33" s="31">
        <x:f>공종별내역서!J372</x:f>
        <x:v>57452</x:v>
      </x:c>
      <x:c r="J33" s="31">
        <x:f>I33*D33</x:f>
        <x:v>57452</x:v>
      </x:c>
      <x:c r="K33" s="31">
        <x:f>E33+G33+I33</x:f>
        <x:v>2199428</x:v>
      </x:c>
      <x:c r="L33" s="31">
        <x:f>F33+H33+J33</x:f>
        <x:v>2199428</x:v>
      </x:c>
      <x:c r="M33" s="34" t="s">
        <x:v>984</x:v>
      </x:c>
      <x:c r="N33" s="5"/>
      <x:c r="O33" s="5"/>
      <x:c r="P33" s="5"/>
      <x:c r="Q33" s="5"/>
      <x:c r="R33" s="1"/>
      <x:c r="S33" s="5"/>
      <x:c r="T33" s="6"/>
    </x:row>
    <x:row r="34" spans="1:22" ht="30" customHeight="1">
      <x:c r="A34" s="78"/>
      <x:c r="B34" s="78"/>
      <x:c r="C34" s="78"/>
      <x:c r="D34" s="20">
        <x:v>1</x:v>
      </x:c>
      <x:c r="E34" s="32">
        <x:f ca="1">공종별내역서!F373</x:f>
        <x:v>215791</x:v>
      </x:c>
      <x:c r="F34" s="32">
        <x:f ca="1">E34*D34</x:f>
        <x:v>215791</x:v>
      </x:c>
      <x:c r="G34" s="32">
        <x:f ca="1">공종별내역서!H373</x:f>
        <x:v>1792328</x:v>
      </x:c>
      <x:c r="H34" s="32">
        <x:f ca="1">G34*D34</x:f>
        <x:v>1792328</x:v>
      </x:c>
      <x:c r="I34" s="32">
        <x:f>공종별내역서!J373</x:f>
        <x:v>57452</x:v>
      </x:c>
      <x:c r="J34" s="32">
        <x:f>I34*D34</x:f>
        <x:v>57452</x:v>
      </x:c>
      <x:c r="K34" s="32">
        <x:f ca="1">E34+G34+I34</x:f>
        <x:v>2065571</x:v>
      </x:c>
      <x:c r="L34" s="32">
        <x:f ca="1">F34+H34+J34</x:f>
        <x:v>2065571</x:v>
      </x:c>
      <x:c r="M34" s="33" t="s">
        <x:v>984</x:v>
      </x:c>
      <x:c r="N34" s="5" t="s">
        <x:v>342</x:v>
      </x:c>
      <x:c r="O34" s="5" t="s">
        <x:v>984</x:v>
      </x:c>
      <x:c r="P34" s="5" t="s">
        <x:v>981</x:v>
      </x:c>
      <x:c r="Q34" s="5" t="s">
        <x:v>984</x:v>
      </x:c>
      <x:c r="R34" s="1">
        <x:v>2</x:v>
      </x:c>
      <x:c r="S34" s="5" t="s">
        <x:v>984</x:v>
      </x:c>
      <x:c r="T34" s="6"/>
      <x:c r="V34" s="4">
        <x:f ca="1">L34-L33</x:f>
        <x:v>-133857</x:v>
      </x:c>
    </x:row>
    <x:row r="35" spans="1:20" ht="30" customHeight="1">
      <x:c r="A35" s="77" t="s">
        <x:v>200</x:v>
      </x:c>
      <x:c r="B35" s="77" t="s">
        <x:v>984</x:v>
      </x:c>
      <x:c r="C35" s="77" t="s">
        <x:v>984</x:v>
      </x:c>
      <x:c r="D35" s="30">
        <x:v>1</x:v>
      </x:c>
      <x:c r="E35" s="31">
        <x:f>공종별내역서!F395</x:f>
        <x:v>7646187</x:v>
      </x:c>
      <x:c r="F35" s="31">
        <x:f>E35*D35</x:f>
        <x:v>7646187</x:v>
      </x:c>
      <x:c r="G35" s="31">
        <x:f>공종별내역서!H395</x:f>
        <x:v>0</x:v>
      </x:c>
      <x:c r="H35" s="31">
        <x:f>G35*D35</x:f>
        <x:v>0</x:v>
      </x:c>
      <x:c r="I35" s="31">
        <x:f>공종별내역서!J395</x:f>
        <x:v>0</x:v>
      </x:c>
      <x:c r="J35" s="31">
        <x:f>I35*D35</x:f>
        <x:v>0</x:v>
      </x:c>
      <x:c r="K35" s="31">
        <x:f>E35+G35+I35</x:f>
        <x:v>7646187</x:v>
      </x:c>
      <x:c r="L35" s="31">
        <x:f>F35+H35+J35</x:f>
        <x:v>7646187</x:v>
      </x:c>
      <x:c r="M35" s="34" t="s">
        <x:v>984</x:v>
      </x:c>
      <x:c r="N35" s="5"/>
      <x:c r="O35" s="5"/>
      <x:c r="P35" s="5"/>
      <x:c r="Q35" s="5"/>
      <x:c r="R35" s="1"/>
      <x:c r="S35" s="5"/>
      <x:c r="T35" s="6"/>
    </x:row>
    <x:row r="36" spans="1:22" ht="30" customHeight="1">
      <x:c r="A36" s="78"/>
      <x:c r="B36" s="78"/>
      <x:c r="C36" s="78"/>
      <x:c r="D36" s="20">
        <x:v>1</x:v>
      </x:c>
      <x:c r="E36" s="32">
        <x:f ca="1">공종별내역서!F396</x:f>
        <x:v>7646187</x:v>
      </x:c>
      <x:c r="F36" s="32">
        <x:f ca="1">E36*D36</x:f>
        <x:v>7646187</x:v>
      </x:c>
      <x:c r="G36" s="32">
        <x:f>공종별내역서!H396</x:f>
        <x:v>0</x:v>
      </x:c>
      <x:c r="H36" s="32">
        <x:f>G36*D36</x:f>
        <x:v>0</x:v>
      </x:c>
      <x:c r="I36" s="32">
        <x:f>공종별내역서!J396</x:f>
        <x:v>0</x:v>
      </x:c>
      <x:c r="J36" s="32">
        <x:f>I36*D36</x:f>
        <x:v>0</x:v>
      </x:c>
      <x:c r="K36" s="32">
        <x:f ca="1">E36+G36+I36</x:f>
        <x:v>7646187</x:v>
      </x:c>
      <x:c r="L36" s="32">
        <x:f ca="1">F36+H36+J36</x:f>
        <x:v>7646187</x:v>
      </x:c>
      <x:c r="M36" s="33" t="s">
        <x:v>984</x:v>
      </x:c>
      <x:c r="N36" s="5" t="s">
        <x:v>349</x:v>
      </x:c>
      <x:c r="O36" s="5" t="s">
        <x:v>984</x:v>
      </x:c>
      <x:c r="P36" s="5" t="s">
        <x:v>984</x:v>
      </x:c>
      <x:c r="Q36" s="5" t="s">
        <x:v>1007</x:v>
      </x:c>
      <x:c r="R36" s="1">
        <x:v>2</x:v>
      </x:c>
      <x:c r="S36" s="5" t="s">
        <x:v>984</x:v>
      </x:c>
      <x:c r="T36" s="6">
        <x:f ca="1">L36*1</x:f>
        <x:v>7646187</x:v>
      </x:c>
      <x:c r="V36" s="4">
        <x:f ca="1">L36-L35</x:f>
        <x:v>0</x:v>
      </x:c>
    </x:row>
    <x:row r="37" spans="1:20" ht="30" customHeight="1">
      <x:c r="A37" s="77" t="s">
        <x:v>1847</x:v>
      </x:c>
      <x:c r="B37" s="77" t="s">
        <x:v>984</x:v>
      </x:c>
      <x:c r="C37" s="77" t="s">
        <x:v>984</x:v>
      </x:c>
      <x:c r="D37" s="30">
        <x:v>1</x:v>
      </x:c>
      <x:c r="E37" s="31">
        <x:f>공종별내역서!F418</x:f>
        <x:v>0</x:v>
      </x:c>
      <x:c r="F37" s="31">
        <x:f>E37*D37</x:f>
        <x:v>0</x:v>
      </x:c>
      <x:c r="G37" s="31">
        <x:f>공종별내역서!H418</x:f>
        <x:v>0</x:v>
      </x:c>
      <x:c r="H37" s="31">
        <x:f>G37*D37</x:f>
        <x:v>0</x:v>
      </x:c>
      <x:c r="I37" s="31">
        <x:f>공종별내역서!J418</x:f>
        <x:v>551679</x:v>
      </x:c>
      <x:c r="J37" s="31">
        <x:f>I37*D37</x:f>
        <x:v>551679</x:v>
      </x:c>
      <x:c r="K37" s="31">
        <x:f>E37+G37+I37</x:f>
        <x:v>551679</x:v>
      </x:c>
      <x:c r="L37" s="31">
        <x:f>F37+H37+J37</x:f>
        <x:v>551679</x:v>
      </x:c>
      <x:c r="M37" s="34" t="s">
        <x:v>984</x:v>
      </x:c>
      <x:c r="N37" s="5"/>
      <x:c r="O37" s="5"/>
      <x:c r="P37" s="5"/>
      <x:c r="Q37" s="5"/>
      <x:c r="R37" s="1"/>
      <x:c r="S37" s="5"/>
      <x:c r="T37" s="6"/>
    </x:row>
    <x:row r="38" spans="1:22" ht="30" customHeight="1">
      <x:c r="A38" s="78"/>
      <x:c r="B38" s="78"/>
      <x:c r="C38" s="78"/>
      <x:c r="D38" s="20">
        <x:v>1</x:v>
      </x:c>
      <x:c r="E38" s="32">
        <x:f>공종별내역서!F419</x:f>
        <x:v>0</x:v>
      </x:c>
      <x:c r="F38" s="32">
        <x:f>E38*D38</x:f>
        <x:v>0</x:v>
      </x:c>
      <x:c r="G38" s="32">
        <x:f>공종별내역서!H419</x:f>
        <x:v>0</x:v>
      </x:c>
      <x:c r="H38" s="32">
        <x:f>G38*D38</x:f>
        <x:v>0</x:v>
      </x:c>
      <x:c r="I38" s="32">
        <x:f>공종별내역서!J419</x:f>
        <x:v>508119</x:v>
      </x:c>
      <x:c r="J38" s="32">
        <x:f>I38*D38</x:f>
        <x:v>508119</x:v>
      </x:c>
      <x:c r="K38" s="32">
        <x:f>E38+G38+I38</x:f>
        <x:v>508119</x:v>
      </x:c>
      <x:c r="L38" s="32">
        <x:f>F38+H38+J38</x:f>
        <x:v>508119</x:v>
      </x:c>
      <x:c r="M38" s="33" t="s">
        <x:v>984</x:v>
      </x:c>
      <x:c r="N38" s="5" t="s">
        <x:v>351</x:v>
      </x:c>
      <x:c r="O38" s="5" t="s">
        <x:v>984</x:v>
      </x:c>
      <x:c r="P38" s="5" t="s">
        <x:v>984</x:v>
      </x:c>
      <x:c r="Q38" s="5" t="s">
        <x:v>1010</x:v>
      </x:c>
      <x:c r="R38" s="1">
        <x:v>2</x:v>
      </x:c>
      <x:c r="S38" s="5" t="s">
        <x:v>984</x:v>
      </x:c>
      <x:c r="T38" s="6">
        <x:f>L38*1</x:f>
        <x:v>508119</x:v>
      </x:c>
      <x:c r="V38" s="4">
        <x:f>L38-L37</x:f>
        <x:v>-43560</x:v>
      </x:c>
    </x:row>
    <x:row r="39" spans="1:20" ht="30" customHeight="1">
      <x:c r="A39" s="77" t="s">
        <x:v>1854</x:v>
      </x:c>
      <x:c r="B39" s="77" t="s">
        <x:v>984</x:v>
      </x:c>
      <x:c r="C39" s="77" t="s">
        <x:v>984</x:v>
      </x:c>
      <x:c r="D39" s="30">
        <x:v>1</x:v>
      </x:c>
      <x:c r="E39" s="31">
        <x:f>공종별내역서!F441</x:f>
        <x:v>53764</x:v>
      </x:c>
      <x:c r="F39" s="31">
        <x:f>E39*D39</x:f>
        <x:v>53764</x:v>
      </x:c>
      <x:c r="G39" s="31">
        <x:f>공종별내역서!H441</x:f>
        <x:v>0</x:v>
      </x:c>
      <x:c r="H39" s="31">
        <x:f>G39*D39</x:f>
        <x:v>0</x:v>
      </x:c>
      <x:c r="I39" s="31">
        <x:f>공종별내역서!J441</x:f>
        <x:v>0</x:v>
      </x:c>
      <x:c r="J39" s="31">
        <x:f>I39*D39</x:f>
        <x:v>0</x:v>
      </x:c>
      <x:c r="K39" s="31">
        <x:f>E39+G39+I39</x:f>
        <x:v>53764</x:v>
      </x:c>
      <x:c r="L39" s="31">
        <x:f>F39+H39+J39</x:f>
        <x:v>53764</x:v>
      </x:c>
      <x:c r="M39" s="34" t="s">
        <x:v>984</x:v>
      </x:c>
      <x:c r="N39" s="5"/>
      <x:c r="O39" s="5"/>
      <x:c r="P39" s="5"/>
      <x:c r="Q39" s="5"/>
      <x:c r="R39" s="1"/>
      <x:c r="S39" s="5"/>
      <x:c r="T39" s="6"/>
    </x:row>
    <x:row r="40" spans="1:22" ht="30" customHeight="1">
      <x:c r="A40" s="78"/>
      <x:c r="B40" s="78"/>
      <x:c r="C40" s="78"/>
      <x:c r="D40" s="20">
        <x:v>1</x:v>
      </x:c>
      <x:c r="E40" s="32">
        <x:f>공종별내역서!F442</x:f>
        <x:v>53764</x:v>
      </x:c>
      <x:c r="F40" s="32">
        <x:f>E40*D40</x:f>
        <x:v>53764</x:v>
      </x:c>
      <x:c r="G40" s="32">
        <x:f>공종별내역서!H442</x:f>
        <x:v>0</x:v>
      </x:c>
      <x:c r="H40" s="32">
        <x:f>G40*D40</x:f>
        <x:v>0</x:v>
      </x:c>
      <x:c r="I40" s="32">
        <x:f>공종별내역서!J442</x:f>
        <x:v>0</x:v>
      </x:c>
      <x:c r="J40" s="32">
        <x:f>I40*D40</x:f>
        <x:v>0</x:v>
      </x:c>
      <x:c r="K40" s="32">
        <x:f>E40+G40+I40</x:f>
        <x:v>53764</x:v>
      </x:c>
      <x:c r="L40" s="32">
        <x:f>F40+H40+J40</x:f>
        <x:v>53764</x:v>
      </x:c>
      <x:c r="M40" s="33" t="s">
        <x:v>984</x:v>
      </x:c>
      <x:c r="N40" s="5" t="s">
        <x:v>355</x:v>
      </x:c>
      <x:c r="O40" s="5" t="s">
        <x:v>984</x:v>
      </x:c>
      <x:c r="P40" s="5" t="s">
        <x:v>984</x:v>
      </x:c>
      <x:c r="Q40" s="5" t="s">
        <x:v>1004</x:v>
      </x:c>
      <x:c r="R40" s="1">
        <x:v>2</x:v>
      </x:c>
      <x:c r="S40" s="5" t="s">
        <x:v>984</x:v>
      </x:c>
      <x:c r="T40" s="6">
        <x:f>L40*1</x:f>
        <x:v>53764</x:v>
      </x:c>
      <x:c r="V40" s="4">
        <x:f>L40-L39</x:f>
        <x:v>0</x:v>
      </x:c>
    </x:row>
    <x:row r="41" spans="1:20" ht="30" customHeight="1">
      <x:c r="A41" s="77"/>
      <x:c r="B41" s="77"/>
      <x:c r="C41" s="77"/>
      <x:c r="D41" s="14"/>
      <x:c r="E41" s="45"/>
      <x:c r="F41" s="45"/>
      <x:c r="G41" s="45"/>
      <x:c r="H41" s="45"/>
      <x:c r="I41" s="45"/>
      <x:c r="J41" s="45"/>
      <x:c r="K41" s="45"/>
      <x:c r="L41" s="45"/>
      <x:c r="M41" s="15"/>
      <x:c r="N41" s="5"/>
      <x:c r="O41" s="5"/>
      <x:c r="P41" s="5"/>
      <x:c r="Q41" s="5"/>
      <x:c r="R41" s="1"/>
      <x:c r="S41" s="5"/>
      <x:c r="T41" s="6"/>
    </x:row>
    <x:row r="42" spans="1:20" ht="30" customHeight="1">
      <x:c r="A42" s="78"/>
      <x:c r="B42" s="78"/>
      <x:c r="C42" s="78"/>
      <x:c r="D42" s="20"/>
      <x:c r="E42" s="20"/>
      <x:c r="F42" s="20"/>
      <x:c r="G42" s="20"/>
      <x:c r="H42" s="20"/>
      <x:c r="I42" s="20"/>
      <x:c r="J42" s="20"/>
      <x:c r="K42" s="20"/>
      <x:c r="L42" s="20"/>
      <x:c r="M42" s="20"/>
      <x:c r="T42" s="4"/>
    </x:row>
    <x:row r="43" spans="1:20" ht="30" customHeight="1">
      <x:c r="A43" s="77"/>
      <x:c r="B43" s="77"/>
      <x:c r="C43" s="77"/>
      <x:c r="D43" s="14"/>
      <x:c r="E43" s="45"/>
      <x:c r="F43" s="45"/>
      <x:c r="G43" s="45"/>
      <x:c r="H43" s="45"/>
      <x:c r="I43" s="45"/>
      <x:c r="J43" s="45"/>
      <x:c r="K43" s="45"/>
      <x:c r="L43" s="45"/>
      <x:c r="M43" s="15"/>
      <x:c r="T43" s="4"/>
    </x:row>
    <x:row r="44" spans="1:20" ht="30" customHeight="1">
      <x:c r="A44" s="78"/>
      <x:c r="B44" s="78"/>
      <x:c r="C44" s="78"/>
      <x:c r="D44" s="20"/>
      <x:c r="E44" s="20"/>
      <x:c r="F44" s="20"/>
      <x:c r="G44" s="20"/>
      <x:c r="H44" s="20"/>
      <x:c r="I44" s="20"/>
      <x:c r="J44" s="20"/>
      <x:c r="K44" s="20"/>
      <x:c r="L44" s="20"/>
      <x:c r="M44" s="20"/>
      <x:c r="T44" s="4"/>
    </x:row>
    <x:row r="45" spans="1:20" ht="30" customHeight="1">
      <x:c r="A45" s="77"/>
      <x:c r="B45" s="77"/>
      <x:c r="C45" s="77"/>
      <x:c r="D45" s="14"/>
      <x:c r="E45" s="45"/>
      <x:c r="F45" s="45"/>
      <x:c r="G45" s="45"/>
      <x:c r="H45" s="45"/>
      <x:c r="I45" s="45"/>
      <x:c r="J45" s="45"/>
      <x:c r="K45" s="45"/>
      <x:c r="L45" s="45"/>
      <x:c r="M45" s="15"/>
      <x:c r="T45" s="4"/>
    </x:row>
    <x:row r="46" spans="1:20" ht="30" customHeight="1">
      <x:c r="A46" s="78"/>
      <x:c r="B46" s="78"/>
      <x:c r="C46" s="78"/>
      <x:c r="D46" s="20"/>
      <x:c r="E46" s="20"/>
      <x:c r="F46" s="20"/>
      <x:c r="G46" s="20"/>
      <x:c r="H46" s="20"/>
      <x:c r="I46" s="20"/>
      <x:c r="J46" s="20"/>
      <x:c r="K46" s="20"/>
      <x:c r="L46" s="20"/>
      <x:c r="M46" s="20"/>
      <x:c r="T46" s="4"/>
    </x:row>
    <x:row r="47" spans="1:20" ht="30" customHeight="1">
      <x:c r="A47" s="75" t="s">
        <x:v>223</x:v>
      </x:c>
      <x:c r="B47" s="75"/>
      <x:c r="C47" s="75"/>
      <x:c r="D47" s="30"/>
      <x:c r="E47" s="30"/>
      <x:c r="F47" s="31">
        <x:f>F5</x:f>
        <x:v>23423148</x:v>
      </x:c>
      <x:c r="G47" s="30"/>
      <x:c r="H47" s="31">
        <x:f>H5</x:f>
        <x:v>10540828</x:v>
      </x:c>
      <x:c r="I47" s="30"/>
      <x:c r="J47" s="31">
        <x:f>J5</x:f>
        <x:v>143351</x:v>
      </x:c>
      <x:c r="K47" s="30"/>
      <x:c r="L47" s="31">
        <x:f>L5</x:f>
        <x:v>34107327</x:v>
      </x:c>
      <x:c r="M47" s="30"/>
      <x:c r="T47" s="4"/>
    </x:row>
    <x:row r="48" spans="1:22" ht="30" customHeight="1">
      <x:c r="A48" s="76"/>
      <x:c r="B48" s="76"/>
      <x:c r="C48" s="76"/>
      <x:c r="D48" s="20"/>
      <x:c r="E48" s="20"/>
      <x:c r="F48" s="32">
        <x:f ca="1">F6</x:f>
        <x:v>23691103</x:v>
      </x:c>
      <x:c r="G48" s="20"/>
      <x:c r="H48" s="32">
        <x:f ca="1">H6</x:f>
        <x:v>10697713</x:v>
      </x:c>
      <x:c r="I48" s="20"/>
      <x:c r="J48" s="32">
        <x:f ca="1">J6</x:f>
        <x:v>143351</x:v>
      </x:c>
      <x:c r="K48" s="20"/>
      <x:c r="L48" s="32">
        <x:f ca="1">L6</x:f>
        <x:v>34532167</x:v>
      </x:c>
      <x:c r="M48" s="20"/>
      <x:c r="T48" s="4"/>
      <x:c r="V48" s="4">
        <x:f ca="1">L48-L47</x:f>
        <x:v>424840</x:v>
      </x:c>
    </x:row>
  </x:sheetData>
  <x:mergeCells count="84">
    <x:mergeCell ref="C47:C48"/>
    <x:mergeCell ref="B47:B48"/>
    <x:mergeCell ref="A47:A48"/>
    <x:mergeCell ref="A45:A46"/>
    <x:mergeCell ref="B45:B46"/>
    <x:mergeCell ref="C45:C46"/>
    <x:mergeCell ref="C5:C6"/>
    <x:mergeCell ref="B5:B6"/>
    <x:mergeCell ref="A5:A6"/>
    <x:mergeCell ref="A43:A44"/>
    <x:mergeCell ref="B43:B44"/>
    <x:mergeCell ref="C43:C44"/>
    <x:mergeCell ref="C9:C10"/>
    <x:mergeCell ref="B9:B10"/>
    <x:mergeCell ref="A9:A10"/>
    <x:mergeCell ref="C7:C8"/>
    <x:mergeCell ref="B7:B8"/>
    <x:mergeCell ref="A7:A8"/>
    <x:mergeCell ref="C13:C14"/>
    <x:mergeCell ref="B13:B14"/>
    <x:mergeCell ref="A13:A14"/>
    <x:mergeCell ref="C11:C12"/>
    <x:mergeCell ref="B11:B12"/>
    <x:mergeCell ref="A11:A12"/>
    <x:mergeCell ref="C17:C18"/>
    <x:mergeCell ref="B17:B18"/>
    <x:mergeCell ref="A17:A18"/>
    <x:mergeCell ref="C15:C16"/>
    <x:mergeCell ref="B15:B16"/>
    <x:mergeCell ref="A15:A16"/>
    <x:mergeCell ref="C21:C22"/>
    <x:mergeCell ref="B21:B22"/>
    <x:mergeCell ref="A21:A22"/>
    <x:mergeCell ref="C19:C20"/>
    <x:mergeCell ref="B19:B20"/>
    <x:mergeCell ref="A19:A20"/>
    <x:mergeCell ref="C25:C26"/>
    <x:mergeCell ref="B25:B26"/>
    <x:mergeCell ref="A25:A26"/>
    <x:mergeCell ref="C23:C24"/>
    <x:mergeCell ref="B23:B24"/>
    <x:mergeCell ref="A23:A24"/>
    <x:mergeCell ref="C29:C30"/>
    <x:mergeCell ref="B29:B30"/>
    <x:mergeCell ref="A29:A30"/>
    <x:mergeCell ref="C27:C28"/>
    <x:mergeCell ref="B27:B28"/>
    <x:mergeCell ref="A27:A28"/>
    <x:mergeCell ref="C33:C34"/>
    <x:mergeCell ref="B33:B34"/>
    <x:mergeCell ref="A33:A34"/>
    <x:mergeCell ref="C31:C32"/>
    <x:mergeCell ref="B31:B32"/>
    <x:mergeCell ref="A31:A32"/>
    <x:mergeCell ref="C37:C38"/>
    <x:mergeCell ref="B37:B38"/>
    <x:mergeCell ref="A37:A38"/>
    <x:mergeCell ref="C35:C36"/>
    <x:mergeCell ref="B35:B36"/>
    <x:mergeCell ref="A35:A36"/>
    <x:mergeCell ref="C41:C42"/>
    <x:mergeCell ref="B41:B42"/>
    <x:mergeCell ref="A41:A42"/>
    <x:mergeCell ref="C39:C40"/>
    <x:mergeCell ref="B39:B40"/>
    <x:mergeCell ref="A39:A40"/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S3:S4"/>
    <x:mergeCell ref="T3:T4"/>
    <x:mergeCell ref="M3:M4"/>
    <x:mergeCell ref="N3:N4"/>
    <x:mergeCell ref="O3:O4"/>
    <x:mergeCell ref="P3:P4"/>
    <x:mergeCell ref="Q3:Q4"/>
    <x:mergeCell ref="R3:R4"/>
  </x:mergeCells>
  <x:pageMargins left="0.78722220659255981" right="0" top="0.39347222447395325" bottom="0.39347222447395325" header="0" footer="0"/>
  <x:pageSetup paperSize="9" scale="68" firstPageNumber="1" fitToWidth="1" fitToHeight="0" orientation="landscape" usePrinterDefaults="1" blackAndWhite="0" draft="0" useFirstPageNumber="0" horizontalDpi="600" verticalDpi="600" copies="1"/>
  <x:rowBreaks count="1" manualBreakCount="1">
    <x:brk id="26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X442"/>
  <x:sheetViews>
    <x:sheetView view="pageBreakPreview" topLeftCell="A1" zoomScale="85" zoomScaleSheetLayoutView="85" workbookViewId="0">
      <x:selection activeCell="A1" activeCellId="0" sqref="A1:M1"/>
    </x:sheetView>
  </x:sheetViews>
  <x:sheetFormatPr defaultColWidth="9.00390625" defaultRowHeight="16.399999999999999"/>
  <x:cols>
    <x:col min="1" max="2" width="30.625" style="24" customWidth="1"/>
    <x:col min="3" max="3" width="4.625" style="24" customWidth="1"/>
    <x:col min="4" max="4" width="8.625" style="24" customWidth="1"/>
    <x:col min="5" max="12" width="13.625" style="24" customWidth="1"/>
    <x:col min="13" max="13" width="12.625" style="24" customWidth="1"/>
    <x:col min="14" max="43" width="2.625" style="24" hidden="1" customWidth="1"/>
    <x:col min="44" max="44" width="10.625" style="24" hidden="1" customWidth="1"/>
    <x:col min="45" max="46" width="1.625" style="24" hidden="1" customWidth="1"/>
    <x:col min="47" max="47" width="24.625" style="24" hidden="1" customWidth="1"/>
    <x:col min="48" max="48" width="10.625" style="24" hidden="1" customWidth="1"/>
    <x:col min="49" max="16384" width="9" style="24"/>
  </x:cols>
  <x:sheetData>
    <x:row r="1" spans="1:13" ht="30" customHeight="1">
      <x:c r="A1" s="90" t="s">
        <x:v>2096</x:v>
      </x:c>
      <x:c r="B1" s="90"/>
      <x:c r="C1" s="90"/>
      <x:c r="D1" s="90"/>
      <x:c r="E1" s="90"/>
      <x:c r="F1" s="90"/>
      <x:c r="G1" s="90"/>
      <x:c r="H1" s="90"/>
      <x:c r="I1" s="90"/>
      <x:c r="J1" s="90"/>
      <x:c r="K1" s="90"/>
      <x:c r="L1" s="90"/>
      <x:c r="M1" s="90"/>
    </x:row>
    <x:row r="2" spans="1:48" ht="30" customHeight="1">
      <x:c r="A2" s="91" t="s">
        <x:v>937</x:v>
      </x:c>
      <x:c r="B2" s="91" t="s">
        <x:v>936</x:v>
      </x:c>
      <x:c r="C2" s="91" t="s">
        <x:v>975</x:v>
      </x:c>
      <x:c r="D2" s="91" t="s">
        <x:v>973</x:v>
      </x:c>
      <x:c r="E2" s="91" t="s">
        <x:v>282</x:v>
      </x:c>
      <x:c r="F2" s="91"/>
      <x:c r="G2" s="91" t="s">
        <x:v>287</x:v>
      </x:c>
      <x:c r="H2" s="91"/>
      <x:c r="I2" s="91" t="s">
        <x:v>935</x:v>
      </x:c>
      <x:c r="J2" s="91"/>
      <x:c r="K2" s="91" t="s">
        <x:v>934</x:v>
      </x:c>
      <x:c r="L2" s="91"/>
      <x:c r="M2" s="91" t="s">
        <x:v>283</x:v>
      </x:c>
      <x:c r="N2" s="92" t="s">
        <x:v>272</x:v>
      </x:c>
      <x:c r="O2" s="92" t="s">
        <x:v>978</x:v>
      </x:c>
      <x:c r="P2" s="92" t="s">
        <x:v>977</x:v>
      </x:c>
      <x:c r="Q2" s="92" t="s">
        <x:v>281</x:v>
      </x:c>
      <x:c r="R2" s="92" t="s">
        <x:v>980</x:v>
      </x:c>
      <x:c r="S2" s="92" t="s">
        <x:v>982</x:v>
      </x:c>
      <x:c r="T2" s="92" t="s">
        <x:v>979</x:v>
      </x:c>
      <x:c r="U2" s="92" t="s">
        <x:v>277</x:v>
      </x:c>
      <x:c r="V2" s="92" t="s">
        <x:v>273</x:v>
      </x:c>
      <x:c r="W2" s="92" t="s">
        <x:v>983</x:v>
      </x:c>
      <x:c r="X2" s="92" t="s">
        <x:v>279</x:v>
      </x:c>
      <x:c r="Y2" s="92" t="s">
        <x:v>280</x:v>
      </x:c>
      <x:c r="Z2" s="92" t="s">
        <x:v>275</x:v>
      </x:c>
      <x:c r="AA2" s="92" t="s">
        <x:v>288</x:v>
      </x:c>
      <x:c r="AB2" s="92" t="s">
        <x:v>290</x:v>
      </x:c>
      <x:c r="AC2" s="92" t="s">
        <x:v>606</x:v>
      </x:c>
      <x:c r="AD2" s="92" t="s">
        <x:v>295</x:v>
      </x:c>
      <x:c r="AE2" s="92" t="s">
        <x:v>293</x:v>
      </x:c>
      <x:c r="AF2" s="92" t="s">
        <x:v>618</x:v>
      </x:c>
      <x:c r="AG2" s="92" t="s">
        <x:v>289</x:v>
      </x:c>
      <x:c r="AH2" s="92" t="s">
        <x:v>294</x:v>
      </x:c>
      <x:c r="AI2" s="92" t="s">
        <x:v>296</x:v>
      </x:c>
      <x:c r="AJ2" s="92" t="s">
        <x:v>305</x:v>
      </x:c>
      <x:c r="AK2" s="92" t="s">
        <x:v>300</x:v>
      </x:c>
      <x:c r="AL2" s="92" t="s">
        <x:v>301</x:v>
      </x:c>
      <x:c r="AM2" s="92" t="s">
        <x:v>299</x:v>
      </x:c>
      <x:c r="AN2" s="92" t="s">
        <x:v>298</x:v>
      </x:c>
      <x:c r="AO2" s="92" t="s">
        <x:v>303</x:v>
      </x:c>
      <x:c r="AP2" s="92" t="s">
        <x:v>302</x:v>
      </x:c>
      <x:c r="AQ2" s="92" t="s">
        <x:v>617</x:v>
      </x:c>
      <x:c r="AR2" s="92" t="s">
        <x:v>594</x:v>
      </x:c>
      <x:c r="AS2" s="92" t="s">
        <x:v>278</x:v>
      </x:c>
      <x:c r="AT2" s="92" t="s">
        <x:v>274</x:v>
      </x:c>
      <x:c r="AU2" s="92" t="s">
        <x:v>593</x:v>
      </x:c>
      <x:c r="AV2" s="92" t="s">
        <x:v>306</x:v>
      </x:c>
    </x:row>
    <x:row r="3" spans="1:48" ht="30" customHeight="1">
      <x:c r="A3" s="91"/>
      <x:c r="B3" s="91"/>
      <x:c r="C3" s="91"/>
      <x:c r="D3" s="91"/>
      <x:c r="E3" s="46" t="s">
        <x:v>285</x:v>
      </x:c>
      <x:c r="F3" s="46" t="s">
        <x:v>286</x:v>
      </x:c>
      <x:c r="G3" s="46" t="s">
        <x:v>285</x:v>
      </x:c>
      <x:c r="H3" s="46" t="s">
        <x:v>286</x:v>
      </x:c>
      <x:c r="I3" s="46" t="s">
        <x:v>285</x:v>
      </x:c>
      <x:c r="J3" s="46" t="s">
        <x:v>286</x:v>
      </x:c>
      <x:c r="K3" s="46" t="s">
        <x:v>285</x:v>
      </x:c>
      <x:c r="L3" s="46" t="s">
        <x:v>286</x:v>
      </x:c>
      <x:c r="M3" s="91"/>
      <x:c r="N3" s="92"/>
      <x:c r="O3" s="92"/>
      <x:c r="P3" s="92"/>
      <x:c r="Q3" s="92"/>
      <x:c r="R3" s="92"/>
      <x:c r="S3" s="92"/>
      <x:c r="T3" s="92"/>
      <x:c r="U3" s="92"/>
      <x:c r="V3" s="92"/>
      <x:c r="W3" s="92"/>
      <x:c r="X3" s="92"/>
      <x:c r="Y3" s="92"/>
      <x:c r="Z3" s="92"/>
      <x:c r="AA3" s="92"/>
      <x:c r="AB3" s="92"/>
      <x:c r="AC3" s="92"/>
      <x:c r="AD3" s="92"/>
      <x:c r="AE3" s="92"/>
      <x:c r="AF3" s="92"/>
      <x:c r="AG3" s="92"/>
      <x:c r="AH3" s="92"/>
      <x:c r="AI3" s="92"/>
      <x:c r="AJ3" s="92"/>
      <x:c r="AK3" s="92"/>
      <x:c r="AL3" s="92"/>
      <x:c r="AM3" s="92"/>
      <x:c r="AN3" s="92"/>
      <x:c r="AO3" s="92"/>
      <x:c r="AP3" s="92"/>
      <x:c r="AQ3" s="92"/>
      <x:c r="AR3" s="92"/>
      <x:c r="AS3" s="92"/>
      <x:c r="AT3" s="92"/>
      <x:c r="AU3" s="92"/>
      <x:c r="AV3" s="92"/>
    </x:row>
    <x:row r="4" spans="1:48" ht="30" customHeight="1">
      <x:c r="A4" s="47" t="s">
        <x:v>224</x:v>
      </x:c>
      <x:c r="B4" s="48"/>
      <x:c r="C4" s="48"/>
      <x:c r="D4" s="48"/>
      <x:c r="E4" s="48"/>
      <x:c r="F4" s="48"/>
      <x:c r="G4" s="48"/>
      <x:c r="H4" s="48"/>
      <x:c r="I4" s="48"/>
      <x:c r="J4" s="48"/>
      <x:c r="K4" s="48"/>
      <x:c r="L4" s="48"/>
      <x:c r="M4" s="48"/>
      <x:c r="N4" s="49"/>
      <x:c r="O4" s="49"/>
      <x:c r="P4" s="49"/>
      <x:c r="Q4" s="50" t="s">
        <x:v>307</x:v>
      </x:c>
      <x:c r="R4" s="49"/>
      <x:c r="S4" s="49"/>
      <x:c r="T4" s="49"/>
      <x:c r="U4" s="49"/>
      <x:c r="V4" s="49"/>
      <x:c r="W4" s="49"/>
      <x:c r="X4" s="49"/>
      <x:c r="Y4" s="49"/>
      <x:c r="Z4" s="49"/>
      <x:c r="AA4" s="49"/>
      <x:c r="AB4" s="49"/>
      <x:c r="AC4" s="49"/>
      <x:c r="AD4" s="49"/>
      <x:c r="AE4" s="49"/>
      <x:c r="AF4" s="49"/>
      <x:c r="AG4" s="49"/>
      <x:c r="AH4" s="49"/>
      <x:c r="AI4" s="49"/>
      <x:c r="AJ4" s="49"/>
      <x:c r="AK4" s="49"/>
      <x:c r="AL4" s="49"/>
      <x:c r="AM4" s="49"/>
      <x:c r="AN4" s="49"/>
      <x:c r="AO4" s="49"/>
      <x:c r="AP4" s="49"/>
      <x:c r="AQ4" s="49"/>
      <x:c r="AR4" s="49"/>
      <x:c r="AS4" s="49"/>
      <x:c r="AT4" s="49"/>
      <x:c r="AU4" s="49"/>
      <x:c r="AV4" s="49"/>
    </x:row>
    <x:row r="5" spans="1:48" ht="30" customHeight="1">
      <x:c r="A5" s="88" t="s">
        <x:v>308</x:v>
      </x:c>
      <x:c r="B5" s="88" t="s">
        <x:v>984</x:v>
      </x:c>
      <x:c r="C5" s="88" t="s">
        <x:v>986</x:v>
      </x:c>
      <x:c r="D5" s="51">
        <x:v>20.440000000000001</x:v>
      </x:c>
      <x:c r="E5" s="51">
        <x:v>718</x:v>
      </x:c>
      <x:c r="F5" s="52">
        <x:f>TRUNC(E5*D5,0)</x:f>
        <x:v>14675</x:v>
      </x:c>
      <x:c r="G5" s="53">
        <x:v>3912</x:v>
      </x:c>
      <x:c r="H5" s="52">
        <x:f>TRUNC(G5*D5,0)</x:f>
        <x:v>79961</x:v>
      </x:c>
      <x:c r="I5" s="52"/>
      <x:c r="J5" s="52">
        <x:f>TRUNC(I5*D5,0)</x:f>
        <x:v>0</x:v>
      </x:c>
      <x:c r="K5" s="52">
        <x:f>TRUNC(E5+G5+I5,0)</x:f>
        <x:v>4630</x:v>
      </x:c>
      <x:c r="L5" s="52">
        <x:f>TRUNC(F5+H5+J5,0)</x:f>
        <x:v>94636</x:v>
      </x:c>
      <x:c r="M5" s="51"/>
      <x:c r="N5" s="49"/>
      <x:c r="O5" s="49"/>
      <x:c r="P5" s="49"/>
      <x:c r="Q5" s="50"/>
      <x:c r="R5" s="49"/>
      <x:c r="S5" s="49"/>
      <x:c r="T5" s="49"/>
      <x:c r="U5" s="49"/>
      <x:c r="V5" s="49"/>
      <x:c r="W5" s="49"/>
      <x:c r="X5" s="49"/>
      <x:c r="Y5" s="49"/>
      <x:c r="Z5" s="49"/>
      <x:c r="AA5" s="49"/>
      <x:c r="AB5" s="49"/>
      <x:c r="AC5" s="49"/>
      <x:c r="AD5" s="49"/>
      <x:c r="AE5" s="49"/>
      <x:c r="AF5" s="49"/>
      <x:c r="AG5" s="49"/>
      <x:c r="AH5" s="49"/>
      <x:c r="AI5" s="49"/>
      <x:c r="AJ5" s="49"/>
      <x:c r="AK5" s="49"/>
      <x:c r="AL5" s="49"/>
      <x:c r="AM5" s="49"/>
      <x:c r="AN5" s="49"/>
      <x:c r="AO5" s="49"/>
      <x:c r="AP5" s="49"/>
      <x:c r="AQ5" s="49"/>
      <x:c r="AR5" s="49"/>
      <x:c r="AS5" s="49"/>
      <x:c r="AT5" s="49"/>
      <x:c r="AU5" s="49"/>
      <x:c r="AV5" s="49"/>
    </x:row>
    <x:row r="6" spans="1:48" ht="30" customHeight="1">
      <x:c r="A6" s="89"/>
      <x:c r="B6" s="89"/>
      <x:c r="C6" s="89"/>
      <x:c r="D6" s="54">
        <x:v>20.440000000000001</x:v>
      </x:c>
      <x:c r="E6" s="55">
        <x:f>TRUNC(일위대가목록!E4,0)</x:f>
        <x:v>718</x:v>
      </x:c>
      <x:c r="F6" s="55">
        <x:f>TRUNC(E6*D6,0)</x:f>
        <x:v>14675</x:v>
      </x:c>
      <x:c r="G6" s="55">
        <x:f>TRUNC(일위대가목록!F4,0)</x:f>
        <x:v>3912</x:v>
      </x:c>
      <x:c r="H6" s="55">
        <x:f>TRUNC(G6*D6,0)</x:f>
        <x:v>79961</x:v>
      </x:c>
      <x:c r="I6" s="55"/>
      <x:c r="J6" s="55">
        <x:f>TRUNC(I6*D6,0)</x:f>
        <x:v>0</x:v>
      </x:c>
      <x:c r="K6" s="55">
        <x:f>TRUNC(E6+G6+I6,0)</x:f>
        <x:v>4630</x:v>
      </x:c>
      <x:c r="L6" s="55">
        <x:f>TRUNC(F6+H6+J6,0)</x:f>
        <x:v>94636</x:v>
      </x:c>
      <x:c r="M6" s="56" t="s">
        <x:v>984</x:v>
      </x:c>
      <x:c r="N6" s="50" t="s">
        <x:v>1481</x:v>
      </x:c>
      <x:c r="O6" s="50" t="s">
        <x:v>984</x:v>
      </x:c>
      <x:c r="P6" s="50" t="s">
        <x:v>984</x:v>
      </x:c>
      <x:c r="Q6" s="50" t="s">
        <x:v>984</x:v>
      </x:c>
      <x:c r="R6" s="50" t="s">
        <x:v>974</x:v>
      </x:c>
      <x:c r="S6" s="50" t="s">
        <x:v>988</x:v>
      </x:c>
      <x:c r="T6" s="50" t="s">
        <x:v>988</x:v>
      </x:c>
      <x:c r="U6" s="49"/>
      <x:c r="V6" s="49"/>
      <x:c r="W6" s="49"/>
      <x:c r="X6" s="49"/>
      <x:c r="Y6" s="49"/>
      <x:c r="Z6" s="49"/>
      <x:c r="AA6" s="49"/>
      <x:c r="AB6" s="49"/>
      <x:c r="AC6" s="49"/>
      <x:c r="AD6" s="49"/>
      <x:c r="AE6" s="49"/>
      <x:c r="AF6" s="49"/>
      <x:c r="AG6" s="49"/>
      <x:c r="AH6" s="49"/>
      <x:c r="AI6" s="49"/>
      <x:c r="AJ6" s="49"/>
      <x:c r="AK6" s="49"/>
      <x:c r="AL6" s="49"/>
      <x:c r="AM6" s="49"/>
      <x:c r="AN6" s="49"/>
      <x:c r="AO6" s="49"/>
      <x:c r="AP6" s="49"/>
      <x:c r="AQ6" s="49"/>
      <x:c r="AR6" s="50" t="s">
        <x:v>984</x:v>
      </x:c>
      <x:c r="AS6" s="50" t="s">
        <x:v>984</x:v>
      </x:c>
      <x:c r="AT6" s="49"/>
      <x:c r="AU6" s="50" t="s">
        <x:v>1</x:v>
      </x:c>
      <x:c r="AV6" s="49">
        <x:v>4</x:v>
      </x:c>
    </x:row>
    <x:row r="7" spans="1:48" ht="30" customHeight="1">
      <x:c r="A7" s="88" t="s">
        <x:v>932</x:v>
      </x:c>
      <x:c r="B7" s="88" t="s">
        <x:v>931</x:v>
      </x:c>
      <x:c r="C7" s="88" t="s">
        <x:v>985</x:v>
      </x:c>
      <x:c r="D7" s="51">
        <x:v>1</x:v>
      </x:c>
      <x:c r="E7" s="52">
        <x:v>45633</x:v>
      </x:c>
      <x:c r="F7" s="52">
        <x:f>TRUNC(E7*D7,0)</x:f>
        <x:v>45633</x:v>
      </x:c>
      <x:c r="G7" s="52">
        <x:v>52683</x:v>
      </x:c>
      <x:c r="H7" s="52">
        <x:f>TRUNC(G7*D7,0)</x:f>
        <x:v>52683</x:v>
      </x:c>
      <x:c r="I7" s="52"/>
      <x:c r="J7" s="52">
        <x:f>TRUNC(I7*D7,0)</x:f>
        <x:v>0</x:v>
      </x:c>
      <x:c r="K7" s="52">
        <x:f>TRUNC(E7+G7+I7,0)</x:f>
        <x:v>98316</x:v>
      </x:c>
      <x:c r="L7" s="52">
        <x:f>TRUNC(F7+H7+J7,0)</x:f>
        <x:v>98316</x:v>
      </x:c>
      <x:c r="M7" s="57"/>
      <x:c r="N7" s="50"/>
      <x:c r="O7" s="50"/>
      <x:c r="P7" s="50"/>
      <x:c r="Q7" s="50"/>
      <x:c r="R7" s="50"/>
      <x:c r="S7" s="50"/>
      <x:c r="T7" s="50"/>
      <x:c r="U7" s="49"/>
      <x:c r="V7" s="49"/>
      <x:c r="W7" s="49"/>
      <x:c r="X7" s="49"/>
      <x:c r="Y7" s="49"/>
      <x:c r="Z7" s="49"/>
      <x:c r="AA7" s="49"/>
      <x:c r="AB7" s="49"/>
      <x:c r="AC7" s="49"/>
      <x:c r="AD7" s="49"/>
      <x:c r="AE7" s="49"/>
      <x:c r="AF7" s="49"/>
      <x:c r="AG7" s="49"/>
      <x:c r="AH7" s="49"/>
      <x:c r="AI7" s="49"/>
      <x:c r="AJ7" s="49"/>
      <x:c r="AK7" s="49"/>
      <x:c r="AL7" s="49"/>
      <x:c r="AM7" s="49"/>
      <x:c r="AN7" s="49"/>
      <x:c r="AO7" s="49"/>
      <x:c r="AP7" s="49"/>
      <x:c r="AQ7" s="49"/>
      <x:c r="AR7" s="50"/>
      <x:c r="AS7" s="50"/>
      <x:c r="AT7" s="49"/>
      <x:c r="AU7" s="50"/>
      <x:c r="AV7" s="49"/>
    </x:row>
    <x:row r="8" spans="1:48" ht="30" customHeight="1">
      <x:c r="A8" s="89"/>
      <x:c r="B8" s="89"/>
      <x:c r="C8" s="89"/>
      <x:c r="D8" s="54">
        <x:v>1</x:v>
      </x:c>
      <x:c r="E8" s="55">
        <x:f>TRUNC(일위대가목록!E5,0)</x:f>
        <x:v>45633</x:v>
      </x:c>
      <x:c r="F8" s="55">
        <x:f>TRUNC(E8*D8,0)</x:f>
        <x:v>45633</x:v>
      </x:c>
      <x:c r="G8" s="55">
        <x:f>TRUNC(일위대가목록!F5,0)</x:f>
        <x:v>52683</x:v>
      </x:c>
      <x:c r="H8" s="55">
        <x:f>TRUNC(G8*D8,0)</x:f>
        <x:v>52683</x:v>
      </x:c>
      <x:c r="I8" s="55"/>
      <x:c r="J8" s="55">
        <x:f>TRUNC(I8*D8,0)</x:f>
        <x:v>0</x:v>
      </x:c>
      <x:c r="K8" s="55">
        <x:f>TRUNC(E8+G8+I8,0)</x:f>
        <x:v>98316</x:v>
      </x:c>
      <x:c r="L8" s="55">
        <x:f>TRUNC(F8+H8+J8,0)</x:f>
        <x:v>98316</x:v>
      </x:c>
      <x:c r="M8" s="56" t="s">
        <x:v>984</x:v>
      </x:c>
      <x:c r="N8" s="50" t="s">
        <x:v>1483</x:v>
      </x:c>
      <x:c r="O8" s="50" t="s">
        <x:v>984</x:v>
      </x:c>
      <x:c r="P8" s="50" t="s">
        <x:v>984</x:v>
      </x:c>
      <x:c r="Q8" s="50" t="s">
        <x:v>984</x:v>
      </x:c>
      <x:c r="R8" s="50" t="s">
        <x:v>974</x:v>
      </x:c>
      <x:c r="S8" s="50" t="s">
        <x:v>988</x:v>
      </x:c>
      <x:c r="T8" s="50" t="s">
        <x:v>988</x:v>
      </x:c>
      <x:c r="U8" s="49"/>
      <x:c r="V8" s="49"/>
      <x:c r="W8" s="49"/>
      <x:c r="X8" s="49"/>
      <x:c r="Y8" s="49"/>
      <x:c r="Z8" s="49"/>
      <x:c r="AA8" s="49"/>
      <x:c r="AB8" s="49"/>
      <x:c r="AC8" s="49"/>
      <x:c r="AD8" s="49"/>
      <x:c r="AE8" s="49"/>
      <x:c r="AF8" s="49"/>
      <x:c r="AG8" s="49"/>
      <x:c r="AH8" s="49"/>
      <x:c r="AI8" s="49"/>
      <x:c r="AJ8" s="49"/>
      <x:c r="AK8" s="49"/>
      <x:c r="AL8" s="49"/>
      <x:c r="AM8" s="49"/>
      <x:c r="AN8" s="49"/>
      <x:c r="AO8" s="49"/>
      <x:c r="AP8" s="49"/>
      <x:c r="AQ8" s="49"/>
      <x:c r="AR8" s="50" t="s">
        <x:v>984</x:v>
      </x:c>
      <x:c r="AS8" s="50" t="s">
        <x:v>984</x:v>
      </x:c>
      <x:c r="AT8" s="49"/>
      <x:c r="AU8" s="50" t="s">
        <x:v>2</x:v>
      </x:c>
      <x:c r="AV8" s="49">
        <x:v>5</x:v>
      </x:c>
    </x:row>
    <x:row r="9" spans="1:48" ht="30" customHeight="1">
      <x:c r="A9" s="88" t="s">
        <x:v>304</x:v>
      </x:c>
      <x:c r="B9" s="88" t="s">
        <x:v>989</x:v>
      </x:c>
      <x:c r="C9" s="88" t="s">
        <x:v>986</x:v>
      </x:c>
      <x:c r="D9" s="51">
        <x:v>20.440000000000001</x:v>
      </x:c>
      <x:c r="E9" s="52"/>
      <x:c r="F9" s="52">
        <x:f>TRUNC(E9*D9,0)</x:f>
        <x:v>0</x:v>
      </x:c>
      <x:c r="G9" s="52">
        <x:v>351</x:v>
      </x:c>
      <x:c r="H9" s="52">
        <x:f>TRUNC(G9*D9,0)</x:f>
        <x:v>7174</x:v>
      </x:c>
      <x:c r="I9" s="52"/>
      <x:c r="J9" s="52">
        <x:f>TRUNC(I9*D9,0)</x:f>
        <x:v>0</x:v>
      </x:c>
      <x:c r="K9" s="52">
        <x:f>TRUNC(E9+G9+I9,0)</x:f>
        <x:v>351</x:v>
      </x:c>
      <x:c r="L9" s="52">
        <x:f>TRUNC(F9+H9+J9,0)</x:f>
        <x:v>7174</x:v>
      </x:c>
      <x:c r="M9" s="57"/>
      <x:c r="N9" s="50"/>
      <x:c r="O9" s="50"/>
      <x:c r="P9" s="50"/>
      <x:c r="Q9" s="50"/>
      <x:c r="R9" s="50"/>
      <x:c r="S9" s="50"/>
      <x:c r="T9" s="50"/>
      <x:c r="U9" s="49"/>
      <x:c r="V9" s="49"/>
      <x:c r="W9" s="49"/>
      <x:c r="X9" s="49"/>
      <x:c r="Y9" s="49"/>
      <x:c r="Z9" s="49"/>
      <x:c r="AA9" s="49"/>
      <x:c r="AB9" s="49"/>
      <x:c r="AC9" s="49"/>
      <x:c r="AD9" s="49"/>
      <x:c r="AE9" s="49"/>
      <x:c r="AF9" s="49"/>
      <x:c r="AG9" s="49"/>
      <x:c r="AH9" s="49"/>
      <x:c r="AI9" s="49"/>
      <x:c r="AJ9" s="49"/>
      <x:c r="AK9" s="49"/>
      <x:c r="AL9" s="49"/>
      <x:c r="AM9" s="49"/>
      <x:c r="AN9" s="49"/>
      <x:c r="AO9" s="49"/>
      <x:c r="AP9" s="49"/>
      <x:c r="AQ9" s="49"/>
      <x:c r="AR9" s="50"/>
      <x:c r="AS9" s="50"/>
      <x:c r="AT9" s="49"/>
      <x:c r="AU9" s="50"/>
      <x:c r="AV9" s="49"/>
    </x:row>
    <x:row r="10" spans="1:48" ht="30" customHeight="1">
      <x:c r="A10" s="89"/>
      <x:c r="B10" s="89"/>
      <x:c r="C10" s="89"/>
      <x:c r="D10" s="54">
        <x:v>20.440000000000001</x:v>
      </x:c>
      <x:c r="E10" s="55"/>
      <x:c r="F10" s="55">
        <x:f>TRUNC(E10*D10,0)</x:f>
        <x:v>0</x:v>
      </x:c>
      <x:c r="G10" s="55">
        <x:f>TRUNC(일위대가목록!F6,0)</x:f>
        <x:v>351</x:v>
      </x:c>
      <x:c r="H10" s="55">
        <x:f>TRUNC(G10*D10,0)</x:f>
        <x:v>7174</x:v>
      </x:c>
      <x:c r="I10" s="55"/>
      <x:c r="J10" s="55">
        <x:f>TRUNC(I10*D10,0)</x:f>
        <x:v>0</x:v>
      </x:c>
      <x:c r="K10" s="55">
        <x:f>TRUNC(E10+G10+I10,0)</x:f>
        <x:v>351</x:v>
      </x:c>
      <x:c r="L10" s="55">
        <x:f>TRUNC(F10+H10+J10,0)</x:f>
        <x:v>7174</x:v>
      </x:c>
      <x:c r="M10" s="56" t="s">
        <x:v>984</x:v>
      </x:c>
      <x:c r="N10" s="50" t="s">
        <x:v>1482</x:v>
      </x:c>
      <x:c r="O10" s="50" t="s">
        <x:v>984</x:v>
      </x:c>
      <x:c r="P10" s="50" t="s">
        <x:v>984</x:v>
      </x:c>
      <x:c r="Q10" s="50" t="s">
        <x:v>984</x:v>
      </x:c>
      <x:c r="R10" s="50" t="s">
        <x:v>974</x:v>
      </x:c>
      <x:c r="S10" s="50" t="s">
        <x:v>988</x:v>
      </x:c>
      <x:c r="T10" s="50" t="s">
        <x:v>988</x:v>
      </x:c>
      <x:c r="U10" s="49"/>
      <x:c r="V10" s="49"/>
      <x:c r="W10" s="49"/>
      <x:c r="X10" s="49"/>
      <x:c r="Y10" s="49"/>
      <x:c r="Z10" s="49"/>
      <x:c r="AA10" s="49"/>
      <x:c r="AB10" s="49"/>
      <x:c r="AC10" s="49"/>
      <x:c r="AD10" s="49"/>
      <x:c r="AE10" s="49"/>
      <x:c r="AF10" s="49"/>
      <x:c r="AG10" s="49"/>
      <x:c r="AH10" s="49"/>
      <x:c r="AI10" s="49"/>
      <x:c r="AJ10" s="49"/>
      <x:c r="AK10" s="49"/>
      <x:c r="AL10" s="49"/>
      <x:c r="AM10" s="49"/>
      <x:c r="AN10" s="49"/>
      <x:c r="AO10" s="49"/>
      <x:c r="AP10" s="49"/>
      <x:c r="AQ10" s="49"/>
      <x:c r="AR10" s="50" t="s">
        <x:v>984</x:v>
      </x:c>
      <x:c r="AS10" s="50" t="s">
        <x:v>984</x:v>
      </x:c>
      <x:c r="AT10" s="49"/>
      <x:c r="AU10" s="50" t="s">
        <x:v>3</x:v>
      </x:c>
      <x:c r="AV10" s="49">
        <x:v>6</x:v>
      </x:c>
    </x:row>
    <x:row r="11" spans="1:48" ht="30" customHeight="1">
      <x:c r="A11" s="88" t="s">
        <x:v>1827</x:v>
      </x:c>
      <x:c r="B11" s="88" t="s">
        <x:v>309</x:v>
      </x:c>
      <x:c r="C11" s="88" t="s">
        <x:v>986</x:v>
      </x:c>
      <x:c r="D11" s="51">
        <x:v>19.890000000000001</x:v>
      </x:c>
      <x:c r="E11" s="52">
        <x:v>378</x:v>
      </x:c>
      <x:c r="F11" s="52">
        <x:f>TRUNC(E11*D11,0)</x:f>
        <x:v>7518</x:v>
      </x:c>
      <x:c r="G11" s="52">
        <x:v>878</x:v>
      </x:c>
      <x:c r="H11" s="52">
        <x:f>TRUNC(G11*D11,0)</x:f>
        <x:v>17463</x:v>
      </x:c>
      <x:c r="I11" s="52"/>
      <x:c r="J11" s="52">
        <x:f>TRUNC(I11*D11,0)</x:f>
        <x:v>0</x:v>
      </x:c>
      <x:c r="K11" s="52">
        <x:f>TRUNC(E11+G11+I11,0)</x:f>
        <x:v>1256</x:v>
      </x:c>
      <x:c r="L11" s="52">
        <x:f>TRUNC(F11+H11+J11,0)</x:f>
        <x:v>24981</x:v>
      </x:c>
      <x:c r="M11" s="57"/>
      <x:c r="N11" s="50"/>
      <x:c r="O11" s="50"/>
      <x:c r="P11" s="50"/>
      <x:c r="Q11" s="50"/>
      <x:c r="R11" s="50"/>
      <x:c r="S11" s="50"/>
      <x:c r="T11" s="50"/>
      <x:c r="U11" s="49"/>
      <x:c r="V11" s="49"/>
      <x:c r="W11" s="49"/>
      <x:c r="X11" s="49"/>
      <x:c r="Y11" s="49"/>
      <x:c r="Z11" s="49"/>
      <x:c r="AA11" s="49"/>
      <x:c r="AB11" s="49"/>
      <x:c r="AC11" s="49"/>
      <x:c r="AD11" s="49"/>
      <x:c r="AE11" s="49"/>
      <x:c r="AF11" s="49"/>
      <x:c r="AG11" s="49"/>
      <x:c r="AH11" s="49"/>
      <x:c r="AI11" s="49"/>
      <x:c r="AJ11" s="49"/>
      <x:c r="AK11" s="49"/>
      <x:c r="AL11" s="49"/>
      <x:c r="AM11" s="49"/>
      <x:c r="AN11" s="49"/>
      <x:c r="AO11" s="49"/>
      <x:c r="AP11" s="49"/>
      <x:c r="AQ11" s="49"/>
      <x:c r="AR11" s="50"/>
      <x:c r="AS11" s="50"/>
      <x:c r="AT11" s="49"/>
      <x:c r="AU11" s="50"/>
      <x:c r="AV11" s="49"/>
    </x:row>
    <x:row r="12" spans="1:48" ht="30" customHeight="1">
      <x:c r="A12" s="89"/>
      <x:c r="B12" s="89"/>
      <x:c r="C12" s="89"/>
      <x:c r="D12" s="54">
        <x:v>19.890000000000001</x:v>
      </x:c>
      <x:c r="E12" s="55">
        <x:f>TRUNC(일위대가목록!E7,0)</x:f>
        <x:v>378</x:v>
      </x:c>
      <x:c r="F12" s="55">
        <x:f>TRUNC(E12*D12,0)</x:f>
        <x:v>7518</x:v>
      </x:c>
      <x:c r="G12" s="55">
        <x:f>TRUNC(일위대가목록!F7,0)</x:f>
        <x:v>878</x:v>
      </x:c>
      <x:c r="H12" s="55">
        <x:f>TRUNC(G12*D12,0)</x:f>
        <x:v>17463</x:v>
      </x:c>
      <x:c r="I12" s="55"/>
      <x:c r="J12" s="55">
        <x:f>TRUNC(I12*D12,0)</x:f>
        <x:v>0</x:v>
      </x:c>
      <x:c r="K12" s="55">
        <x:f>TRUNC(E12+G12+I12,0)</x:f>
        <x:v>1256</x:v>
      </x:c>
      <x:c r="L12" s="55">
        <x:f>TRUNC(F12+H12+J12,0)</x:f>
        <x:v>24981</x:v>
      </x:c>
      <x:c r="M12" s="56" t="s">
        <x:v>984</x:v>
      </x:c>
      <x:c r="N12" s="50" t="s">
        <x:v>1480</x:v>
      </x:c>
      <x:c r="O12" s="50" t="s">
        <x:v>984</x:v>
      </x:c>
      <x:c r="P12" s="50" t="s">
        <x:v>984</x:v>
      </x:c>
      <x:c r="Q12" s="50" t="s">
        <x:v>984</x:v>
      </x:c>
      <x:c r="R12" s="50" t="s">
        <x:v>974</x:v>
      </x:c>
      <x:c r="S12" s="50" t="s">
        <x:v>988</x:v>
      </x:c>
      <x:c r="T12" s="50" t="s">
        <x:v>988</x:v>
      </x:c>
      <x:c r="U12" s="49"/>
      <x:c r="V12" s="49"/>
      <x:c r="W12" s="49"/>
      <x:c r="X12" s="49"/>
      <x:c r="Y12" s="49"/>
      <x:c r="Z12" s="49"/>
      <x:c r="AA12" s="49"/>
      <x:c r="AB12" s="49"/>
      <x:c r="AC12" s="49"/>
      <x:c r="AD12" s="49"/>
      <x:c r="AE12" s="49"/>
      <x:c r="AF12" s="49"/>
      <x:c r="AG12" s="49"/>
      <x:c r="AH12" s="49"/>
      <x:c r="AI12" s="49"/>
      <x:c r="AJ12" s="49"/>
      <x:c r="AK12" s="49"/>
      <x:c r="AL12" s="49"/>
      <x:c r="AM12" s="49"/>
      <x:c r="AN12" s="49"/>
      <x:c r="AO12" s="49"/>
      <x:c r="AP12" s="49"/>
      <x:c r="AQ12" s="49"/>
      <x:c r="AR12" s="50" t="s">
        <x:v>984</x:v>
      </x:c>
      <x:c r="AS12" s="50" t="s">
        <x:v>984</x:v>
      </x:c>
      <x:c r="AT12" s="49"/>
      <x:c r="AU12" s="50" t="s">
        <x:v>4</x:v>
      </x:c>
      <x:c r="AV12" s="49">
        <x:v>7</x:v>
      </x:c>
    </x:row>
    <x:row r="13" spans="1:48" ht="30" customHeight="1">
      <x:c r="A13" s="88" t="s">
        <x:v>312</x:v>
      </x:c>
      <x:c r="B13" s="88" t="s">
        <x:v>930</x:v>
      </x:c>
      <x:c r="C13" s="88" t="s">
        <x:v>986</x:v>
      </x:c>
      <x:c r="D13" s="51">
        <x:v>20.440000000000001</x:v>
      </x:c>
      <x:c r="E13" s="52"/>
      <x:c r="F13" s="52">
        <x:f>TRUNC(E13*D13,0)</x:f>
        <x:v>0</x:v>
      </x:c>
      <x:c r="G13" s="52">
        <x:v>13170</x:v>
      </x:c>
      <x:c r="H13" s="52">
        <x:f>TRUNC(G13*D13,0)</x:f>
        <x:v>269194</x:v>
      </x:c>
      <x:c r="I13" s="52"/>
      <x:c r="J13" s="52">
        <x:f>TRUNC(I13*D13,0)</x:f>
        <x:v>0</x:v>
      </x:c>
      <x:c r="K13" s="52">
        <x:f>TRUNC(E13+G13+I13,0)</x:f>
        <x:v>13170</x:v>
      </x:c>
      <x:c r="L13" s="52">
        <x:f>TRUNC(F13+H13+J13,0)</x:f>
        <x:v>269194</x:v>
      </x:c>
      <x:c r="M13" s="57"/>
      <x:c r="N13" s="50"/>
      <x:c r="O13" s="50"/>
      <x:c r="P13" s="50"/>
      <x:c r="Q13" s="50"/>
      <x:c r="R13" s="50"/>
      <x:c r="S13" s="50"/>
      <x:c r="T13" s="50"/>
      <x:c r="U13" s="49"/>
      <x:c r="V13" s="49"/>
      <x:c r="W13" s="49"/>
      <x:c r="X13" s="49"/>
      <x:c r="Y13" s="49"/>
      <x:c r="Z13" s="49"/>
      <x:c r="AA13" s="49"/>
      <x:c r="AB13" s="49"/>
      <x:c r="AC13" s="49"/>
      <x:c r="AD13" s="49"/>
      <x:c r="AE13" s="49"/>
      <x:c r="AF13" s="49"/>
      <x:c r="AG13" s="49"/>
      <x:c r="AH13" s="49"/>
      <x:c r="AI13" s="49"/>
      <x:c r="AJ13" s="49"/>
      <x:c r="AK13" s="49"/>
      <x:c r="AL13" s="49"/>
      <x:c r="AM13" s="49"/>
      <x:c r="AN13" s="49"/>
      <x:c r="AO13" s="49"/>
      <x:c r="AP13" s="49"/>
      <x:c r="AQ13" s="49"/>
      <x:c r="AR13" s="50"/>
      <x:c r="AS13" s="50"/>
      <x:c r="AT13" s="49"/>
      <x:c r="AU13" s="50"/>
      <x:c r="AV13" s="49"/>
    </x:row>
    <x:row r="14" spans="1:48" ht="30" customHeight="1">
      <x:c r="A14" s="89"/>
      <x:c r="B14" s="89"/>
      <x:c r="C14" s="89"/>
      <x:c r="D14" s="54">
        <x:v>20.440000000000001</x:v>
      </x:c>
      <x:c r="E14" s="55"/>
      <x:c r="F14" s="55">
        <x:f>TRUNC(E14*D14,0)</x:f>
        <x:v>0</x:v>
      </x:c>
      <x:c r="G14" s="55">
        <x:f>TRUNC(일위대가목록!F8,0)</x:f>
        <x:v>13170</x:v>
      </x:c>
      <x:c r="H14" s="55">
        <x:f>TRUNC(G14*D14,0)</x:f>
        <x:v>269194</x:v>
      </x:c>
      <x:c r="I14" s="55"/>
      <x:c r="J14" s="55">
        <x:f>TRUNC(I14*D14,0)</x:f>
        <x:v>0</x:v>
      </x:c>
      <x:c r="K14" s="55">
        <x:f>TRUNC(E14+G14+I14,0)</x:f>
        <x:v>13170</x:v>
      </x:c>
      <x:c r="L14" s="55">
        <x:f>TRUNC(F14+H14+J14,0)</x:f>
        <x:v>269194</x:v>
      </x:c>
      <x:c r="M14" s="56" t="s">
        <x:v>984</x:v>
      </x:c>
      <x:c r="N14" s="50" t="s">
        <x:v>1479</x:v>
      </x:c>
      <x:c r="O14" s="50" t="s">
        <x:v>984</x:v>
      </x:c>
      <x:c r="P14" s="50" t="s">
        <x:v>984</x:v>
      </x:c>
      <x:c r="Q14" s="50" t="s">
        <x:v>984</x:v>
      </x:c>
      <x:c r="R14" s="50" t="s">
        <x:v>974</x:v>
      </x:c>
      <x:c r="S14" s="50" t="s">
        <x:v>988</x:v>
      </x:c>
      <x:c r="T14" s="50" t="s">
        <x:v>988</x:v>
      </x:c>
      <x:c r="U14" s="49"/>
      <x:c r="V14" s="49"/>
      <x:c r="W14" s="49"/>
      <x:c r="X14" s="49"/>
      <x:c r="Y14" s="49"/>
      <x:c r="Z14" s="49"/>
      <x:c r="AA14" s="49"/>
      <x:c r="AB14" s="49"/>
      <x:c r="AC14" s="49"/>
      <x:c r="AD14" s="49"/>
      <x:c r="AE14" s="49"/>
      <x:c r="AF14" s="49"/>
      <x:c r="AG14" s="49"/>
      <x:c r="AH14" s="49"/>
      <x:c r="AI14" s="49"/>
      <x:c r="AJ14" s="49"/>
      <x:c r="AK14" s="49"/>
      <x:c r="AL14" s="49"/>
      <x:c r="AM14" s="49"/>
      <x:c r="AN14" s="49"/>
      <x:c r="AO14" s="49"/>
      <x:c r="AP14" s="49"/>
      <x:c r="AQ14" s="49"/>
      <x:c r="AR14" s="50" t="s">
        <x:v>984</x:v>
      </x:c>
      <x:c r="AS14" s="50" t="s">
        <x:v>984</x:v>
      </x:c>
      <x:c r="AT14" s="49"/>
      <x:c r="AU14" s="50" t="s">
        <x:v>5</x:v>
      </x:c>
      <x:c r="AV14" s="49">
        <x:v>8</x:v>
      </x:c>
    </x:row>
    <x:row r="15" spans="1:48" ht="30" customHeight="1">
      <x:c r="A15" s="88" t="s">
        <x:v>312</x:v>
      </x:c>
      <x:c r="B15" s="88" t="s">
        <x:v>929</x:v>
      </x:c>
      <x:c r="C15" s="88" t="s">
        <x:v>986</x:v>
      </x:c>
      <x:c r="D15" s="51">
        <x:v>83.799999999999997</x:v>
      </x:c>
      <x:c r="E15" s="52"/>
      <x:c r="F15" s="52">
        <x:f>TRUNC(E15*D15,0)</x:f>
        <x:v>0</x:v>
      </x:c>
      <x:c r="G15" s="52">
        <x:v>3073</x:v>
      </x:c>
      <x:c r="H15" s="52">
        <x:f>TRUNC(G15*D15,0)</x:f>
        <x:v>257517</x:v>
      </x:c>
      <x:c r="I15" s="52"/>
      <x:c r="J15" s="52">
        <x:f>TRUNC(I15*D15,0)</x:f>
        <x:v>0</x:v>
      </x:c>
      <x:c r="K15" s="52">
        <x:f>TRUNC(E15+G15+I15,0)</x:f>
        <x:v>3073</x:v>
      </x:c>
      <x:c r="L15" s="52">
        <x:f>TRUNC(F15+H15+J15,0)</x:f>
        <x:v>257517</x:v>
      </x:c>
      <x:c r="M15" s="57"/>
      <x:c r="N15" s="50"/>
      <x:c r="O15" s="50"/>
      <x:c r="P15" s="50"/>
      <x:c r="Q15" s="50"/>
      <x:c r="R15" s="50"/>
      <x:c r="S15" s="50"/>
      <x:c r="T15" s="50"/>
      <x:c r="U15" s="49"/>
      <x:c r="V15" s="49"/>
      <x:c r="W15" s="49"/>
      <x:c r="X15" s="49"/>
      <x:c r="Y15" s="49"/>
      <x:c r="Z15" s="49"/>
      <x:c r="AA15" s="49"/>
      <x:c r="AB15" s="49"/>
      <x:c r="AC15" s="49"/>
      <x:c r="AD15" s="49"/>
      <x:c r="AE15" s="49"/>
      <x:c r="AF15" s="49"/>
      <x:c r="AG15" s="49"/>
      <x:c r="AH15" s="49"/>
      <x:c r="AI15" s="49"/>
      <x:c r="AJ15" s="49"/>
      <x:c r="AK15" s="49"/>
      <x:c r="AL15" s="49"/>
      <x:c r="AM15" s="49"/>
      <x:c r="AN15" s="49"/>
      <x:c r="AO15" s="49"/>
      <x:c r="AP15" s="49"/>
      <x:c r="AQ15" s="49"/>
      <x:c r="AR15" s="50"/>
      <x:c r="AS15" s="50"/>
      <x:c r="AT15" s="49"/>
      <x:c r="AU15" s="50"/>
      <x:c r="AV15" s="49"/>
    </x:row>
    <x:row r="16" spans="1:48" ht="30" customHeight="1">
      <x:c r="A16" s="89"/>
      <x:c r="B16" s="89"/>
      <x:c r="C16" s="89"/>
      <x:c r="D16" s="54">
        <x:v>83.799999999999997</x:v>
      </x:c>
      <x:c r="E16" s="55"/>
      <x:c r="F16" s="55">
        <x:f>TRUNC(E16*D16,0)</x:f>
        <x:v>0</x:v>
      </x:c>
      <x:c r="G16" s="55">
        <x:f>TRUNC(일위대가목록!F9,0)</x:f>
        <x:v>3073</x:v>
      </x:c>
      <x:c r="H16" s="55">
        <x:f>TRUNC(G16*D16,0)</x:f>
        <x:v>257517</x:v>
      </x:c>
      <x:c r="I16" s="55"/>
      <x:c r="J16" s="55">
        <x:f>TRUNC(I16*D16,0)</x:f>
        <x:v>0</x:v>
      </x:c>
      <x:c r="K16" s="55">
        <x:f>TRUNC(E16+G16+I16,0)</x:f>
        <x:v>3073</x:v>
      </x:c>
      <x:c r="L16" s="55">
        <x:f>TRUNC(F16+H16+J16,0)</x:f>
        <x:v>257517</x:v>
      </x:c>
      <x:c r="M16" s="56" t="s">
        <x:v>984</x:v>
      </x:c>
      <x:c r="N16" s="50" t="s">
        <x:v>1478</x:v>
      </x:c>
      <x:c r="O16" s="50" t="s">
        <x:v>984</x:v>
      </x:c>
      <x:c r="P16" s="50" t="s">
        <x:v>984</x:v>
      </x:c>
      <x:c r="Q16" s="50" t="s">
        <x:v>984</x:v>
      </x:c>
      <x:c r="R16" s="50" t="s">
        <x:v>974</x:v>
      </x:c>
      <x:c r="S16" s="50" t="s">
        <x:v>988</x:v>
      </x:c>
      <x:c r="T16" s="50" t="s">
        <x:v>988</x:v>
      </x:c>
      <x:c r="U16" s="49"/>
      <x:c r="V16" s="49"/>
      <x:c r="W16" s="49"/>
      <x:c r="X16" s="49"/>
      <x:c r="Y16" s="49"/>
      <x:c r="Z16" s="49"/>
      <x:c r="AA16" s="49"/>
      <x:c r="AB16" s="49"/>
      <x:c r="AC16" s="49"/>
      <x:c r="AD16" s="49"/>
      <x:c r="AE16" s="49"/>
      <x:c r="AF16" s="49"/>
      <x:c r="AG16" s="49"/>
      <x:c r="AH16" s="49"/>
      <x:c r="AI16" s="49"/>
      <x:c r="AJ16" s="49"/>
      <x:c r="AK16" s="49"/>
      <x:c r="AL16" s="49"/>
      <x:c r="AM16" s="49"/>
      <x:c r="AN16" s="49"/>
      <x:c r="AO16" s="49"/>
      <x:c r="AP16" s="49"/>
      <x:c r="AQ16" s="49"/>
      <x:c r="AR16" s="50" t="s">
        <x:v>984</x:v>
      </x:c>
      <x:c r="AS16" s="50" t="s">
        <x:v>984</x:v>
      </x:c>
      <x:c r="AT16" s="49"/>
      <x:c r="AU16" s="50" t="s">
        <x:v>6</x:v>
      </x:c>
      <x:c r="AV16" s="49">
        <x:v>9</x:v>
      </x:c>
    </x:row>
    <x:row r="17" spans="1:48" ht="30" customHeight="1">
      <x:c r="A17" s="88" t="s">
        <x:v>311</x:v>
      </x:c>
      <x:c r="B17" s="88" t="s">
        <x:v>990</x:v>
      </x:c>
      <x:c r="C17" s="88" t="s">
        <x:v>986</x:v>
      </x:c>
      <x:c r="D17" s="51">
        <x:v>20.440000000000001</x:v>
      </x:c>
      <x:c r="E17" s="52"/>
      <x:c r="F17" s="52">
        <x:f>TRUNC(E17*D17,0)</x:f>
        <x:v>0</x:v>
      </x:c>
      <x:c r="G17" s="52">
        <x:v>1671</x:v>
      </x:c>
      <x:c r="H17" s="52">
        <x:f>TRUNC(G17*D17,0)</x:f>
        <x:v>34155</x:v>
      </x:c>
      <x:c r="I17" s="52"/>
      <x:c r="J17" s="52">
        <x:f>TRUNC(I17*D17,0)</x:f>
        <x:v>0</x:v>
      </x:c>
      <x:c r="K17" s="52">
        <x:f>TRUNC(E17+G17+I17,0)</x:f>
        <x:v>1671</x:v>
      </x:c>
      <x:c r="L17" s="52">
        <x:f>TRUNC(F17+H17+J17,0)</x:f>
        <x:v>34155</x:v>
      </x:c>
      <x:c r="M17" s="57"/>
      <x:c r="N17" s="50"/>
      <x:c r="O17" s="50"/>
      <x:c r="P17" s="50"/>
      <x:c r="Q17" s="50"/>
      <x:c r="R17" s="50"/>
      <x:c r="S17" s="50"/>
      <x:c r="T17" s="50"/>
      <x:c r="U17" s="49"/>
      <x:c r="V17" s="49"/>
      <x:c r="W17" s="49"/>
      <x:c r="X17" s="49"/>
      <x:c r="Y17" s="49"/>
      <x:c r="Z17" s="49"/>
      <x:c r="AA17" s="49"/>
      <x:c r="AB17" s="49"/>
      <x:c r="AC17" s="49"/>
      <x:c r="AD17" s="49"/>
      <x:c r="AE17" s="49"/>
      <x:c r="AF17" s="49"/>
      <x:c r="AG17" s="49"/>
      <x:c r="AH17" s="49"/>
      <x:c r="AI17" s="49"/>
      <x:c r="AJ17" s="49"/>
      <x:c r="AK17" s="49"/>
      <x:c r="AL17" s="49"/>
      <x:c r="AM17" s="49"/>
      <x:c r="AN17" s="49"/>
      <x:c r="AO17" s="49"/>
      <x:c r="AP17" s="49"/>
      <x:c r="AQ17" s="49"/>
      <x:c r="AR17" s="50"/>
      <x:c r="AS17" s="50"/>
      <x:c r="AT17" s="49"/>
      <x:c r="AU17" s="50"/>
      <x:c r="AV17" s="49"/>
    </x:row>
    <x:row r="18" spans="1:48" ht="30" customHeight="1">
      <x:c r="A18" s="89"/>
      <x:c r="B18" s="89"/>
      <x:c r="C18" s="89"/>
      <x:c r="D18" s="54">
        <x:v>20.440000000000001</x:v>
      </x:c>
      <x:c r="E18" s="55"/>
      <x:c r="F18" s="55">
        <x:f>TRUNC(E18*D18,0)</x:f>
        <x:v>0</x:v>
      </x:c>
      <x:c r="G18" s="55">
        <x:f>TRUNC(일위대가목록!F10,0)</x:f>
        <x:v>1671</x:v>
      </x:c>
      <x:c r="H18" s="55">
        <x:f>TRUNC(G18*D18,0)</x:f>
        <x:v>34155</x:v>
      </x:c>
      <x:c r="I18" s="55"/>
      <x:c r="J18" s="55">
        <x:f>TRUNC(I18*D18,0)</x:f>
        <x:v>0</x:v>
      </x:c>
      <x:c r="K18" s="55">
        <x:f>TRUNC(E18+G18+I18,0)</x:f>
        <x:v>1671</x:v>
      </x:c>
      <x:c r="L18" s="55">
        <x:f>TRUNC(F18+H18+J18,0)</x:f>
        <x:v>34155</x:v>
      </x:c>
      <x:c r="M18" s="56" t="s">
        <x:v>984</x:v>
      </x:c>
      <x:c r="N18" s="50" t="s">
        <x:v>1477</x:v>
      </x:c>
      <x:c r="O18" s="50" t="s">
        <x:v>984</x:v>
      </x:c>
      <x:c r="P18" s="50" t="s">
        <x:v>984</x:v>
      </x:c>
      <x:c r="Q18" s="50" t="s">
        <x:v>984</x:v>
      </x:c>
      <x:c r="R18" s="50" t="s">
        <x:v>974</x:v>
      </x:c>
      <x:c r="S18" s="50" t="s">
        <x:v>988</x:v>
      </x:c>
      <x:c r="T18" s="50" t="s">
        <x:v>988</x:v>
      </x:c>
      <x:c r="U18" s="49"/>
      <x:c r="V18" s="49"/>
      <x:c r="W18" s="49"/>
      <x:c r="X18" s="49"/>
      <x:c r="Y18" s="49"/>
      <x:c r="Z18" s="49"/>
      <x:c r="AA18" s="49"/>
      <x:c r="AB18" s="49"/>
      <x:c r="AC18" s="49"/>
      <x:c r="AD18" s="49"/>
      <x:c r="AE18" s="49"/>
      <x:c r="AF18" s="49"/>
      <x:c r="AG18" s="49"/>
      <x:c r="AH18" s="49"/>
      <x:c r="AI18" s="49"/>
      <x:c r="AJ18" s="49"/>
      <x:c r="AK18" s="49"/>
      <x:c r="AL18" s="49"/>
      <x:c r="AM18" s="49"/>
      <x:c r="AN18" s="49"/>
      <x:c r="AO18" s="49"/>
      <x:c r="AP18" s="49"/>
      <x:c r="AQ18" s="49"/>
      <x:c r="AR18" s="50" t="s">
        <x:v>984</x:v>
      </x:c>
      <x:c r="AS18" s="50" t="s">
        <x:v>984</x:v>
      </x:c>
      <x:c r="AT18" s="49"/>
      <x:c r="AU18" s="50" t="s">
        <x:v>7</x:v>
      </x:c>
      <x:c r="AV18" s="49">
        <x:v>10</x:v>
      </x:c>
    </x:row>
    <x:row r="19" spans="1:48" ht="30" customHeight="1">
      <x:c r="A19" s="88" t="s">
        <x:v>227</x:v>
      </x:c>
      <x:c r="B19" s="88" t="s">
        <x:v>96</x:v>
      </x:c>
      <x:c r="C19" s="88" t="s">
        <x:v>986</x:v>
      </x:c>
      <x:c r="D19" s="51">
        <x:v>41.399999999999999</x:v>
      </x:c>
      <x:c r="E19" s="52">
        <x:v>6372</x:v>
      </x:c>
      <x:c r="F19" s="52">
        <x:f>TRUNC(E19*D19,0)</x:f>
        <x:v>263800</x:v>
      </x:c>
      <x:c r="G19" s="52">
        <x:v>18015</x:v>
      </x:c>
      <x:c r="H19" s="52">
        <x:f>TRUNC(G19*D19,0)</x:f>
        <x:v>745821</x:v>
      </x:c>
      <x:c r="I19" s="52"/>
      <x:c r="J19" s="52">
        <x:f>TRUNC(I19*D19,0)</x:f>
        <x:v>0</x:v>
      </x:c>
      <x:c r="K19" s="52">
        <x:f>TRUNC(E19+G19+I19,0)</x:f>
        <x:v>24387</x:v>
      </x:c>
      <x:c r="L19" s="52">
        <x:f>TRUNC(F19+H19+J19,0)</x:f>
        <x:v>1009621</x:v>
      </x:c>
      <x:c r="M19" s="57"/>
      <x:c r="N19" s="50"/>
      <x:c r="O19" s="50"/>
      <x:c r="P19" s="50"/>
      <x:c r="Q19" s="50"/>
      <x:c r="R19" s="50"/>
      <x:c r="S19" s="50"/>
      <x:c r="T19" s="50"/>
      <x:c r="U19" s="49"/>
      <x:c r="V19" s="49"/>
      <x:c r="W19" s="49"/>
      <x:c r="X19" s="49"/>
      <x:c r="Y19" s="49"/>
      <x:c r="Z19" s="49"/>
      <x:c r="AA19" s="49"/>
      <x:c r="AB19" s="49"/>
      <x:c r="AC19" s="49"/>
      <x:c r="AD19" s="49"/>
      <x:c r="AE19" s="49"/>
      <x:c r="AF19" s="49"/>
      <x:c r="AG19" s="49"/>
      <x:c r="AH19" s="49"/>
      <x:c r="AI19" s="49"/>
      <x:c r="AJ19" s="49"/>
      <x:c r="AK19" s="49"/>
      <x:c r="AL19" s="49"/>
      <x:c r="AM19" s="49"/>
      <x:c r="AN19" s="49"/>
      <x:c r="AO19" s="49"/>
      <x:c r="AP19" s="49"/>
      <x:c r="AQ19" s="49"/>
      <x:c r="AR19" s="50"/>
      <x:c r="AS19" s="50"/>
      <x:c r="AT19" s="49"/>
      <x:c r="AU19" s="50"/>
      <x:c r="AV19" s="49"/>
    </x:row>
    <x:row r="20" spans="1:48" ht="30" customHeight="1">
      <x:c r="A20" s="89"/>
      <x:c r="B20" s="89"/>
      <x:c r="C20" s="89"/>
      <x:c r="D20" s="54">
        <x:v>41.399999999999999</x:v>
      </x:c>
      <x:c r="E20" s="55">
        <x:f>TRUNC(일위대가목록!E11,0)</x:f>
        <x:v>6372</x:v>
      </x:c>
      <x:c r="F20" s="55">
        <x:f>TRUNC(E20*D20,0)</x:f>
        <x:v>263800</x:v>
      </x:c>
      <x:c r="G20" s="55">
        <x:f>TRUNC(일위대가목록!F11,0)</x:f>
        <x:v>18015</x:v>
      </x:c>
      <x:c r="H20" s="55">
        <x:f>TRUNC(G20*D20,0)</x:f>
        <x:v>745821</x:v>
      </x:c>
      <x:c r="I20" s="55"/>
      <x:c r="J20" s="55">
        <x:f>TRUNC(I20*D20,0)</x:f>
        <x:v>0</x:v>
      </x:c>
      <x:c r="K20" s="55">
        <x:f>TRUNC(E20+G20+I20,0)</x:f>
        <x:v>24387</x:v>
      </x:c>
      <x:c r="L20" s="55">
        <x:f>TRUNC(F20+H20+J20,0)</x:f>
        <x:v>1009621</x:v>
      </x:c>
      <x:c r="M20" s="56" t="s">
        <x:v>984</x:v>
      </x:c>
      <x:c r="N20" s="50" t="s">
        <x:v>1475</x:v>
      </x:c>
      <x:c r="O20" s="50" t="s">
        <x:v>984</x:v>
      </x:c>
      <x:c r="P20" s="50" t="s">
        <x:v>984</x:v>
      </x:c>
      <x:c r="Q20" s="50" t="s">
        <x:v>984</x:v>
      </x:c>
      <x:c r="R20" s="50" t="s">
        <x:v>974</x:v>
      </x:c>
      <x:c r="S20" s="50" t="s">
        <x:v>988</x:v>
      </x:c>
      <x:c r="T20" s="50" t="s">
        <x:v>988</x:v>
      </x:c>
      <x:c r="U20" s="49"/>
      <x:c r="V20" s="49"/>
      <x:c r="W20" s="49"/>
      <x:c r="X20" s="49"/>
      <x:c r="Y20" s="49"/>
      <x:c r="Z20" s="49"/>
      <x:c r="AA20" s="49"/>
      <x:c r="AB20" s="49"/>
      <x:c r="AC20" s="49"/>
      <x:c r="AD20" s="49"/>
      <x:c r="AE20" s="49"/>
      <x:c r="AF20" s="49"/>
      <x:c r="AG20" s="49"/>
      <x:c r="AH20" s="49"/>
      <x:c r="AI20" s="49"/>
      <x:c r="AJ20" s="49"/>
      <x:c r="AK20" s="49"/>
      <x:c r="AL20" s="49"/>
      <x:c r="AM20" s="49"/>
      <x:c r="AN20" s="49"/>
      <x:c r="AO20" s="49"/>
      <x:c r="AP20" s="49"/>
      <x:c r="AQ20" s="49"/>
      <x:c r="AR20" s="50" t="s">
        <x:v>984</x:v>
      </x:c>
      <x:c r="AS20" s="50" t="s">
        <x:v>984</x:v>
      </x:c>
      <x:c r="AT20" s="49"/>
      <x:c r="AU20" s="50" t="s">
        <x:v>8</x:v>
      </x:c>
      <x:c r="AV20" s="49">
        <x:v>110</x:v>
      </x:c>
    </x:row>
    <x:row r="21" spans="1:13" ht="30" customHeight="1">
      <x:c r="A21" s="84"/>
      <x:c r="B21" s="84"/>
      <x:c r="C21" s="84"/>
      <x:c r="D21" s="58"/>
      <x:c r="E21" s="58"/>
      <x:c r="F21" s="58"/>
      <x:c r="G21" s="58"/>
      <x:c r="H21" s="58"/>
      <x:c r="I21" s="58"/>
      <x:c r="J21" s="58"/>
      <x:c r="K21" s="58"/>
      <x:c r="L21" s="58"/>
      <x:c r="M21" s="58"/>
    </x:row>
    <x:row r="22" spans="1:13" ht="30" customHeight="1">
      <x:c r="A22" s="85"/>
      <x:c r="B22" s="85"/>
      <x:c r="C22" s="85"/>
      <x:c r="D22" s="54"/>
      <x:c r="E22" s="54"/>
      <x:c r="F22" s="54"/>
      <x:c r="G22" s="54"/>
      <x:c r="H22" s="54"/>
      <x:c r="I22" s="54"/>
      <x:c r="J22" s="54"/>
      <x:c r="K22" s="54"/>
      <x:c r="L22" s="54"/>
      <x:c r="M22" s="54"/>
    </x:row>
    <x:row r="23" spans="1:13" ht="30" customHeight="1">
      <x:c r="A23" s="84"/>
      <x:c r="B23" s="84"/>
      <x:c r="C23" s="84"/>
      <x:c r="D23" s="58"/>
      <x:c r="E23" s="58"/>
      <x:c r="F23" s="58"/>
      <x:c r="G23" s="58"/>
      <x:c r="H23" s="58"/>
      <x:c r="I23" s="58"/>
      <x:c r="J23" s="58"/>
      <x:c r="K23" s="58"/>
      <x:c r="L23" s="58"/>
      <x:c r="M23" s="58"/>
    </x:row>
    <x:row r="24" spans="1:13" ht="30" customHeight="1">
      <x:c r="A24" s="85"/>
      <x:c r="B24" s="85"/>
      <x:c r="C24" s="85"/>
      <x:c r="D24" s="54"/>
      <x:c r="E24" s="54"/>
      <x:c r="F24" s="54"/>
      <x:c r="G24" s="54"/>
      <x:c r="H24" s="54"/>
      <x:c r="I24" s="54"/>
      <x:c r="J24" s="54"/>
      <x:c r="K24" s="54"/>
      <x:c r="L24" s="54"/>
      <x:c r="M24" s="54"/>
    </x:row>
    <x:row r="25" spans="1:13" ht="30" customHeight="1">
      <x:c r="A25" s="86" t="s">
        <x:v>223</x:v>
      </x:c>
      <x:c r="B25" s="86"/>
      <x:c r="C25" s="86"/>
      <x:c r="D25" s="51"/>
      <x:c r="E25" s="51"/>
      <x:c r="F25" s="52">
        <x:f>F5+F7+F9+F11+F13+F15+F17+F19</x:f>
        <x:v>331626</x:v>
      </x:c>
      <x:c r="G25" s="51"/>
      <x:c r="H25" s="52">
        <x:f>H5+H7+H9+H11+H13+H15+H17+H19</x:f>
        <x:v>1463968</x:v>
      </x:c>
      <x:c r="I25" s="51"/>
      <x:c r="J25" s="52">
        <x:f>J5+J7+J9+J11+J13+J15+J17+J19</x:f>
        <x:v>0</x:v>
      </x:c>
      <x:c r="K25" s="51"/>
      <x:c r="L25" s="52">
        <x:f>TRUNC(F25+H25+J25,0)</x:f>
        <x:v>1795594</x:v>
      </x:c>
      <x:c r="M25" s="51"/>
    </x:row>
    <x:row r="26" spans="1:14" ht="30" customHeight="1">
      <x:c r="A26" s="87"/>
      <x:c r="B26" s="87"/>
      <x:c r="C26" s="87"/>
      <x:c r="D26" s="54"/>
      <x:c r="E26" s="54"/>
      <x:c r="F26" s="55">
        <x:f>F6+F8+F10+F12+F14+F16+F18+F20</x:f>
        <x:v>331626</x:v>
      </x:c>
      <x:c r="G26" s="54"/>
      <x:c r="H26" s="55">
        <x:f>H6+H8+H10+H12+H14+H16+H18+H20</x:f>
        <x:v>1463968</x:v>
      </x:c>
      <x:c r="I26" s="54"/>
      <x:c r="J26" s="55">
        <x:f>J6+J8+J10+J12+J14+J16+J18+J20</x:f>
        <x:v>0</x:v>
      </x:c>
      <x:c r="K26" s="54"/>
      <x:c r="L26" s="55">
        <x:f>TRUNC(F26+H26+J26,0)</x:f>
        <x:v>1795594</x:v>
      </x:c>
      <x:c r="M26" s="54"/>
      <x:c r="N26" s="24" t="s">
        <x:v>315</x:v>
      </x:c>
    </x:row>
    <x:row r="27" spans="1:48" ht="30" customHeight="1">
      <x:c r="A27" s="47" t="s">
        <x:v>1823</x:v>
      </x:c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9"/>
      <x:c r="O27" s="49"/>
      <x:c r="P27" s="49"/>
      <x:c r="Q27" s="50" t="s">
        <x:v>313</x:v>
      </x:c>
      <x:c r="R27" s="49"/>
      <x:c r="S27" s="49"/>
      <x:c r="T27" s="49"/>
      <x:c r="U27" s="49"/>
      <x:c r="V27" s="49"/>
      <x:c r="W27" s="49"/>
      <x:c r="X27" s="49"/>
      <x:c r="Y27" s="49"/>
      <x:c r="Z27" s="49"/>
      <x:c r="AA27" s="49"/>
      <x:c r="AB27" s="49"/>
      <x:c r="AC27" s="49"/>
      <x:c r="AD27" s="49"/>
      <x:c r="AE27" s="49"/>
      <x:c r="AF27" s="49"/>
      <x:c r="AG27" s="49"/>
      <x:c r="AH27" s="49"/>
      <x:c r="AI27" s="49"/>
      <x:c r="AJ27" s="49"/>
      <x:c r="AK27" s="49"/>
      <x:c r="AL27" s="49"/>
      <x:c r="AM27" s="49"/>
      <x:c r="AN27" s="49"/>
      <x:c r="AO27" s="49"/>
      <x:c r="AP27" s="49"/>
      <x:c r="AQ27" s="49"/>
      <x:c r="AR27" s="49"/>
      <x:c r="AS27" s="49"/>
      <x:c r="AT27" s="49"/>
      <x:c r="AU27" s="49"/>
      <x:c r="AV27" s="49"/>
    </x:row>
    <x:row r="28" spans="1:48" ht="30" customHeight="1">
      <x:c r="A28" s="88" t="s">
        <x:v>987</x:v>
      </x:c>
      <x:c r="B28" s="88" t="s">
        <x:v>225</x:v>
      </x:c>
      <x:c r="C28" s="88" t="s">
        <x:v>976</x:v>
      </x:c>
      <x:c r="D28" s="51">
        <x:v>16.030000000000001</x:v>
      </x:c>
      <x:c r="E28" s="51">
        <x:v>264</x:v>
      </x:c>
      <x:c r="F28" s="52">
        <x:f>TRUNC(E28*D28,0)</x:f>
        <x:v>4231</x:v>
      </x:c>
      <x:c r="G28" s="51">
        <x:v>2149</x:v>
      </x:c>
      <x:c r="H28" s="52">
        <x:f>TRUNC(G28*D28,0)</x:f>
        <x:v>34448</x:v>
      </x:c>
      <x:c r="I28" s="51">
        <x:v>300</x:v>
      </x:c>
      <x:c r="J28" s="52">
        <x:f>TRUNC(I28*D28,0)</x:f>
        <x:v>4809</x:v>
      </x:c>
      <x:c r="K28" s="52">
        <x:f>TRUNC(E28+G28+I28,0)</x:f>
        <x:v>2713</x:v>
      </x:c>
      <x:c r="L28" s="52">
        <x:f>TRUNC(F28+H28+J28,0)</x:f>
        <x:v>43488</x:v>
      </x:c>
      <x:c r="M28" s="51"/>
      <x:c r="N28" s="49"/>
      <x:c r="O28" s="49"/>
      <x:c r="P28" s="49"/>
      <x:c r="Q28" s="50"/>
      <x:c r="R28" s="49"/>
      <x:c r="S28" s="49"/>
      <x:c r="T28" s="49"/>
      <x:c r="U28" s="49"/>
      <x:c r="V28" s="49"/>
      <x:c r="W28" s="49"/>
      <x:c r="X28" s="49"/>
      <x:c r="Y28" s="49"/>
      <x:c r="Z28" s="49"/>
      <x:c r="AA28" s="49"/>
      <x:c r="AB28" s="49"/>
      <x:c r="AC28" s="49"/>
      <x:c r="AD28" s="49"/>
      <x:c r="AE28" s="49"/>
      <x:c r="AF28" s="49"/>
      <x:c r="AG28" s="49"/>
      <x:c r="AH28" s="49"/>
      <x:c r="AI28" s="49"/>
      <x:c r="AJ28" s="49"/>
      <x:c r="AK28" s="49"/>
      <x:c r="AL28" s="49"/>
      <x:c r="AM28" s="49"/>
      <x:c r="AN28" s="49"/>
      <x:c r="AO28" s="49"/>
      <x:c r="AP28" s="49"/>
      <x:c r="AQ28" s="49"/>
      <x:c r="AR28" s="49"/>
      <x:c r="AS28" s="49"/>
      <x:c r="AT28" s="49"/>
      <x:c r="AU28" s="49"/>
      <x:c r="AV28" s="49"/>
    </x:row>
    <x:row r="29" spans="1:48" ht="30" customHeight="1">
      <x:c r="A29" s="89"/>
      <x:c r="B29" s="89"/>
      <x:c r="C29" s="89"/>
      <x:c r="D29" s="54">
        <x:v>16.030000000000001</x:v>
      </x:c>
      <x:c r="E29" s="55">
        <x:f>TRUNC(일위대가목록!E12,0)</x:f>
        <x:v>264</x:v>
      </x:c>
      <x:c r="F29" s="55">
        <x:f>TRUNC(E29*D29,0)</x:f>
        <x:v>4231</x:v>
      </x:c>
      <x:c r="G29" s="55">
        <x:f>TRUNC(일위대가목록!F12,0)</x:f>
        <x:v>2149</x:v>
      </x:c>
      <x:c r="H29" s="55">
        <x:f>TRUNC(G29*D29,0)</x:f>
        <x:v>34448</x:v>
      </x:c>
      <x:c r="I29" s="55">
        <x:f>TRUNC(일위대가목록!G12,0)</x:f>
        <x:v>300</x:v>
      </x:c>
      <x:c r="J29" s="55">
        <x:f>TRUNC(I29*D29,0)</x:f>
        <x:v>4809</x:v>
      </x:c>
      <x:c r="K29" s="55">
        <x:f>TRUNC(E29+G29+I29,0)</x:f>
        <x:v>2713</x:v>
      </x:c>
      <x:c r="L29" s="55">
        <x:f>TRUNC(F29+H29+J29,0)</x:f>
        <x:v>43488</x:v>
      </x:c>
      <x:c r="M29" s="56" t="s">
        <x:v>984</x:v>
      </x:c>
      <x:c r="N29" s="50" t="s">
        <x:v>1476</x:v>
      </x:c>
      <x:c r="O29" s="50" t="s">
        <x:v>984</x:v>
      </x:c>
      <x:c r="P29" s="50" t="s">
        <x:v>984</x:v>
      </x:c>
      <x:c r="Q29" s="50" t="s">
        <x:v>984</x:v>
      </x:c>
      <x:c r="R29" s="50" t="s">
        <x:v>974</x:v>
      </x:c>
      <x:c r="S29" s="50" t="s">
        <x:v>988</x:v>
      </x:c>
      <x:c r="T29" s="50" t="s">
        <x:v>988</x:v>
      </x:c>
      <x:c r="U29" s="49"/>
      <x:c r="V29" s="49"/>
      <x:c r="W29" s="49"/>
      <x:c r="X29" s="49"/>
      <x:c r="Y29" s="49"/>
      <x:c r="Z29" s="49"/>
      <x:c r="AA29" s="49"/>
      <x:c r="AB29" s="49"/>
      <x:c r="AC29" s="49"/>
      <x:c r="AD29" s="49"/>
      <x:c r="AE29" s="49"/>
      <x:c r="AF29" s="49"/>
      <x:c r="AG29" s="49"/>
      <x:c r="AH29" s="49"/>
      <x:c r="AI29" s="49"/>
      <x:c r="AJ29" s="49"/>
      <x:c r="AK29" s="49"/>
      <x:c r="AL29" s="49"/>
      <x:c r="AM29" s="49"/>
      <x:c r="AN29" s="49"/>
      <x:c r="AO29" s="49"/>
      <x:c r="AP29" s="49"/>
      <x:c r="AQ29" s="49"/>
      <x:c r="AR29" s="50" t="s">
        <x:v>984</x:v>
      </x:c>
      <x:c r="AS29" s="50" t="s">
        <x:v>984</x:v>
      </x:c>
      <x:c r="AT29" s="49"/>
      <x:c r="AU29" s="50" t="s">
        <x:v>1093</x:v>
      </x:c>
      <x:c r="AV29" s="49">
        <x:v>12</x:v>
      </x:c>
    </x:row>
    <x:row r="30" spans="1:48" ht="30" customHeight="1">
      <x:c r="A30" s="88" t="s">
        <x:v>926</x:v>
      </x:c>
      <x:c r="B30" s="88" t="s">
        <x:v>218</x:v>
      </x:c>
      <x:c r="C30" s="88" t="s">
        <x:v>976</x:v>
      </x:c>
      <x:c r="D30" s="51">
        <x:v>3.2999999999999998</x:v>
      </x:c>
      <x:c r="E30" s="52">
        <x:v>779</x:v>
      </x:c>
      <x:c r="F30" s="52">
        <x:f>TRUNC(E30*D30,0)</x:f>
        <x:v>2570</x:v>
      </x:c>
      <x:c r="G30" s="52">
        <x:v>4018</x:v>
      </x:c>
      <x:c r="H30" s="52">
        <x:f>TRUNC(G30*D30,0)</x:f>
        <x:v>13259</x:v>
      </x:c>
      <x:c r="I30" s="52">
        <x:v>921</x:v>
      </x:c>
      <x:c r="J30" s="52">
        <x:f>TRUNC(I30*D30,0)</x:f>
        <x:v>3039</x:v>
      </x:c>
      <x:c r="K30" s="52">
        <x:f>TRUNC(E30+G30+I30,0)</x:f>
        <x:v>5718</x:v>
      </x:c>
      <x:c r="L30" s="52">
        <x:f>TRUNC(F30+H30+J30,0)</x:f>
        <x:v>18868</x:v>
      </x:c>
      <x:c r="M30" s="57"/>
      <x:c r="N30" s="50"/>
      <x:c r="O30" s="50"/>
      <x:c r="P30" s="50"/>
      <x:c r="Q30" s="50"/>
      <x:c r="R30" s="50"/>
      <x:c r="S30" s="50"/>
      <x:c r="T30" s="50"/>
      <x:c r="U30" s="49"/>
      <x:c r="V30" s="49"/>
      <x:c r="W30" s="49"/>
      <x:c r="X30" s="49"/>
      <x:c r="Y30" s="49"/>
      <x:c r="Z30" s="49"/>
      <x:c r="AA30" s="49"/>
      <x:c r="AB30" s="49"/>
      <x:c r="AC30" s="49"/>
      <x:c r="AD30" s="49"/>
      <x:c r="AE30" s="49"/>
      <x:c r="AF30" s="49"/>
      <x:c r="AG30" s="49"/>
      <x:c r="AH30" s="49"/>
      <x:c r="AI30" s="49"/>
      <x:c r="AJ30" s="49"/>
      <x:c r="AK30" s="49"/>
      <x:c r="AL30" s="49"/>
      <x:c r="AM30" s="49"/>
      <x:c r="AN30" s="49"/>
      <x:c r="AO30" s="49"/>
      <x:c r="AP30" s="49"/>
      <x:c r="AQ30" s="49"/>
      <x:c r="AR30" s="50"/>
      <x:c r="AS30" s="50"/>
      <x:c r="AT30" s="49"/>
      <x:c r="AU30" s="50"/>
      <x:c r="AV30" s="49"/>
    </x:row>
    <x:row r="31" spans="1:48" ht="30" customHeight="1">
      <x:c r="A31" s="89"/>
      <x:c r="B31" s="89"/>
      <x:c r="C31" s="89"/>
      <x:c r="D31" s="54">
        <x:v>3.2999999999999998</x:v>
      </x:c>
      <x:c r="E31" s="55">
        <x:f ca="1">TRUNC(일위대가목록!E13,0)</x:f>
        <x:v>779</x:v>
      </x:c>
      <x:c r="F31" s="55">
        <x:f ca="1">TRUNC(E31*D31,0)</x:f>
        <x:v>2570</x:v>
      </x:c>
      <x:c r="G31" s="55">
        <x:f>TRUNC(일위대가목록!F13,0)</x:f>
        <x:v>4018</x:v>
      </x:c>
      <x:c r="H31" s="55">
        <x:f>TRUNC(G31*D31,0)</x:f>
        <x:v>13259</x:v>
      </x:c>
      <x:c r="I31" s="55">
        <x:f>TRUNC(일위대가목록!G13,0)</x:f>
        <x:v>921</x:v>
      </x:c>
      <x:c r="J31" s="55">
        <x:f>TRUNC(I31*D31,0)</x:f>
        <x:v>3039</x:v>
      </x:c>
      <x:c r="K31" s="55">
        <x:f ca="1">TRUNC(E31+G31+I31,0)</x:f>
        <x:v>5718</x:v>
      </x:c>
      <x:c r="L31" s="55">
        <x:f ca="1">TRUNC(F31+H31+J31,0)</x:f>
        <x:v>18868</x:v>
      </x:c>
      <x:c r="M31" s="56" t="s">
        <x:v>984</x:v>
      </x:c>
      <x:c r="N31" s="50" t="s">
        <x:v>1473</x:v>
      </x:c>
      <x:c r="O31" s="50" t="s">
        <x:v>984</x:v>
      </x:c>
      <x:c r="P31" s="50" t="s">
        <x:v>984</x:v>
      </x:c>
      <x:c r="Q31" s="50" t="s">
        <x:v>984</x:v>
      </x:c>
      <x:c r="R31" s="50" t="s">
        <x:v>974</x:v>
      </x:c>
      <x:c r="S31" s="50" t="s">
        <x:v>988</x:v>
      </x:c>
      <x:c r="T31" s="50" t="s">
        <x:v>988</x:v>
      </x:c>
      <x:c r="U31" s="49"/>
      <x:c r="V31" s="49"/>
      <x:c r="W31" s="49"/>
      <x:c r="X31" s="49"/>
      <x:c r="Y31" s="49"/>
      <x:c r="Z31" s="49"/>
      <x:c r="AA31" s="49"/>
      <x:c r="AB31" s="49"/>
      <x:c r="AC31" s="49"/>
      <x:c r="AD31" s="49"/>
      <x:c r="AE31" s="49"/>
      <x:c r="AF31" s="49"/>
      <x:c r="AG31" s="49"/>
      <x:c r="AH31" s="49"/>
      <x:c r="AI31" s="49"/>
      <x:c r="AJ31" s="49"/>
      <x:c r="AK31" s="49"/>
      <x:c r="AL31" s="49"/>
      <x:c r="AM31" s="49"/>
      <x:c r="AN31" s="49"/>
      <x:c r="AO31" s="49"/>
      <x:c r="AP31" s="49"/>
      <x:c r="AQ31" s="49"/>
      <x:c r="AR31" s="50" t="s">
        <x:v>984</x:v>
      </x:c>
      <x:c r="AS31" s="50" t="s">
        <x:v>984</x:v>
      </x:c>
      <x:c r="AT31" s="49"/>
      <x:c r="AU31" s="50" t="s">
        <x:v>1092</x:v>
      </x:c>
      <x:c r="AV31" s="49">
        <x:v>13</x:v>
      </x:c>
    </x:row>
    <x:row r="32" spans="1:48" ht="30" customHeight="1">
      <x:c r="A32" s="88" t="s">
        <x:v>228</x:v>
      </x:c>
      <x:c r="B32" s="88" t="s">
        <x:v>1821</x:v>
      </x:c>
      <x:c r="C32" s="88" t="s">
        <x:v>976</x:v>
      </x:c>
      <x:c r="D32" s="51">
        <x:v>3.4500000000000002</x:v>
      </x:c>
      <x:c r="E32" s="52">
        <x:v>455</x:v>
      </x:c>
      <x:c r="F32" s="52">
        <x:f>TRUNC(E32*D32,0)</x:f>
        <x:v>1569</x:v>
      </x:c>
      <x:c r="G32" s="52">
        <x:v>4516</x:v>
      </x:c>
      <x:c r="H32" s="52">
        <x:f>TRUNC(G32*D32,0)</x:f>
        <x:v>15580</x:v>
      </x:c>
      <x:c r="I32" s="52">
        <x:v>331</x:v>
      </x:c>
      <x:c r="J32" s="52">
        <x:f>TRUNC(I32*D32,0)</x:f>
        <x:v>1141</x:v>
      </x:c>
      <x:c r="K32" s="52">
        <x:f>TRUNC(E32+G32+I32,0)</x:f>
        <x:v>5302</x:v>
      </x:c>
      <x:c r="L32" s="52">
        <x:f>TRUNC(F32+H32+J32,0)</x:f>
        <x:v>18290</x:v>
      </x:c>
      <x:c r="M32" s="57"/>
      <x:c r="N32" s="50"/>
      <x:c r="O32" s="50"/>
      <x:c r="P32" s="50"/>
      <x:c r="Q32" s="50"/>
      <x:c r="R32" s="50"/>
      <x:c r="S32" s="50"/>
      <x:c r="T32" s="50"/>
      <x:c r="U32" s="49"/>
      <x:c r="V32" s="49"/>
      <x:c r="W32" s="49"/>
      <x:c r="X32" s="49"/>
      <x:c r="Y32" s="49"/>
      <x:c r="Z32" s="49"/>
      <x:c r="AA32" s="49"/>
      <x:c r="AB32" s="49"/>
      <x:c r="AC32" s="49"/>
      <x:c r="AD32" s="49"/>
      <x:c r="AE32" s="49"/>
      <x:c r="AF32" s="49"/>
      <x:c r="AG32" s="49"/>
      <x:c r="AH32" s="49"/>
      <x:c r="AI32" s="49"/>
      <x:c r="AJ32" s="49"/>
      <x:c r="AK32" s="49"/>
      <x:c r="AL32" s="49"/>
      <x:c r="AM32" s="49"/>
      <x:c r="AN32" s="49"/>
      <x:c r="AO32" s="49"/>
      <x:c r="AP32" s="49"/>
      <x:c r="AQ32" s="49"/>
      <x:c r="AR32" s="50"/>
      <x:c r="AS32" s="50"/>
      <x:c r="AT32" s="49"/>
      <x:c r="AU32" s="50"/>
      <x:c r="AV32" s="49"/>
    </x:row>
    <x:row r="33" spans="1:48" ht="30" customHeight="1">
      <x:c r="A33" s="89"/>
      <x:c r="B33" s="89"/>
      <x:c r="C33" s="89"/>
      <x:c r="D33" s="54">
        <x:v>3.4500000000000002</x:v>
      </x:c>
      <x:c r="E33" s="55">
        <x:f>TRUNC(중기단가목록!E4,0)</x:f>
        <x:v>455</x:v>
      </x:c>
      <x:c r="F33" s="55">
        <x:f>TRUNC(E33*D33,0)</x:f>
        <x:v>1569</x:v>
      </x:c>
      <x:c r="G33" s="55">
        <x:f>TRUNC(중기단가목록!F4,0)</x:f>
        <x:v>4516</x:v>
      </x:c>
      <x:c r="H33" s="55">
        <x:f>TRUNC(G33*D33,0)</x:f>
        <x:v>15580</x:v>
      </x:c>
      <x:c r="I33" s="55">
        <x:f>TRUNC(중기단가목록!G4,0)</x:f>
        <x:v>331</x:v>
      </x:c>
      <x:c r="J33" s="55">
        <x:f>TRUNC(I33*D33,0)</x:f>
        <x:v>1141</x:v>
      </x:c>
      <x:c r="K33" s="55">
        <x:f>TRUNC(E33+G33+I33,0)</x:f>
        <x:v>5302</x:v>
      </x:c>
      <x:c r="L33" s="55">
        <x:f>TRUNC(F33+H33+J33,0)</x:f>
        <x:v>18290</x:v>
      </x:c>
      <x:c r="M33" s="56" t="s">
        <x:v>984</x:v>
      </x:c>
      <x:c r="N33" s="50" t="s">
        <x:v>1472</x:v>
      </x:c>
      <x:c r="O33" s="50" t="s">
        <x:v>984</x:v>
      </x:c>
      <x:c r="P33" s="50" t="s">
        <x:v>984</x:v>
      </x:c>
      <x:c r="Q33" s="50" t="s">
        <x:v>984</x:v>
      </x:c>
      <x:c r="R33" s="50" t="s">
        <x:v>988</x:v>
      </x:c>
      <x:c r="S33" s="50" t="s">
        <x:v>974</x:v>
      </x:c>
      <x:c r="T33" s="50" t="s">
        <x:v>988</x:v>
      </x:c>
      <x:c r="U33" s="49"/>
      <x:c r="V33" s="49"/>
      <x:c r="W33" s="49"/>
      <x:c r="X33" s="49"/>
      <x:c r="Y33" s="49"/>
      <x:c r="Z33" s="49"/>
      <x:c r="AA33" s="49"/>
      <x:c r="AB33" s="49"/>
      <x:c r="AC33" s="49"/>
      <x:c r="AD33" s="49"/>
      <x:c r="AE33" s="49"/>
      <x:c r="AF33" s="49"/>
      <x:c r="AG33" s="49"/>
      <x:c r="AH33" s="49"/>
      <x:c r="AI33" s="49"/>
      <x:c r="AJ33" s="49"/>
      <x:c r="AK33" s="49"/>
      <x:c r="AL33" s="49"/>
      <x:c r="AM33" s="49"/>
      <x:c r="AN33" s="49"/>
      <x:c r="AO33" s="49"/>
      <x:c r="AP33" s="49"/>
      <x:c r="AQ33" s="49"/>
      <x:c r="AR33" s="50" t="s">
        <x:v>984</x:v>
      </x:c>
      <x:c r="AS33" s="50" t="s">
        <x:v>984</x:v>
      </x:c>
      <x:c r="AT33" s="49"/>
      <x:c r="AU33" s="50" t="s">
        <x:v>1091</x:v>
      </x:c>
      <x:c r="AV33" s="49">
        <x:v>14</x:v>
      </x:c>
    </x:row>
    <x:row r="34" spans="1:48" ht="30" customHeight="1">
      <x:c r="A34" s="88" t="s">
        <x:v>925</x:v>
      </x:c>
      <x:c r="B34" s="88" t="s">
        <x:v>1821</x:v>
      </x:c>
      <x:c r="C34" s="88" t="s">
        <x:v>976</x:v>
      </x:c>
      <x:c r="D34" s="51">
        <x:v>2.0699999999999998</x:v>
      </x:c>
      <x:c r="E34" s="52">
        <x:v>455</x:v>
      </x:c>
      <x:c r="F34" s="52">
        <x:f>TRUNC(E34*D34,0)</x:f>
        <x:v>941</x:v>
      </x:c>
      <x:c r="G34" s="52">
        <x:v>4516</x:v>
      </x:c>
      <x:c r="H34" s="52">
        <x:f>TRUNC(G34*D34,0)</x:f>
        <x:v>9348</x:v>
      </x:c>
      <x:c r="I34" s="52">
        <x:v>331</x:v>
      </x:c>
      <x:c r="J34" s="52">
        <x:f>TRUNC(I34*D34,0)</x:f>
        <x:v>685</x:v>
      </x:c>
      <x:c r="K34" s="52">
        <x:f>TRUNC(E34+G34+I34,0)</x:f>
        <x:v>5302</x:v>
      </x:c>
      <x:c r="L34" s="52">
        <x:f>TRUNC(F34+H34+J34,0)</x:f>
        <x:v>10974</x:v>
      </x:c>
      <x:c r="M34" s="57"/>
      <x:c r="N34" s="50"/>
      <x:c r="O34" s="50"/>
      <x:c r="P34" s="50"/>
      <x:c r="Q34" s="50"/>
      <x:c r="R34" s="50"/>
      <x:c r="S34" s="50"/>
      <x:c r="T34" s="50"/>
      <x:c r="U34" s="49"/>
      <x:c r="V34" s="49"/>
      <x:c r="W34" s="49"/>
      <x:c r="X34" s="49"/>
      <x:c r="Y34" s="49"/>
      <x:c r="Z34" s="49"/>
      <x:c r="AA34" s="49"/>
      <x:c r="AB34" s="49"/>
      <x:c r="AC34" s="49"/>
      <x:c r="AD34" s="49"/>
      <x:c r="AE34" s="49"/>
      <x:c r="AF34" s="49"/>
      <x:c r="AG34" s="49"/>
      <x:c r="AH34" s="49"/>
      <x:c r="AI34" s="49"/>
      <x:c r="AJ34" s="49"/>
      <x:c r="AK34" s="49"/>
      <x:c r="AL34" s="49"/>
      <x:c r="AM34" s="49"/>
      <x:c r="AN34" s="49"/>
      <x:c r="AO34" s="49"/>
      <x:c r="AP34" s="49"/>
      <x:c r="AQ34" s="49"/>
      <x:c r="AR34" s="50"/>
      <x:c r="AS34" s="50"/>
      <x:c r="AT34" s="49"/>
      <x:c r="AU34" s="50"/>
      <x:c r="AV34" s="49"/>
    </x:row>
    <x:row r="35" spans="1:48" ht="30" customHeight="1">
      <x:c r="A35" s="89"/>
      <x:c r="B35" s="89"/>
      <x:c r="C35" s="89"/>
      <x:c r="D35" s="54">
        <x:v>2.0699999999999998</x:v>
      </x:c>
      <x:c r="E35" s="55">
        <x:f>TRUNC(중기단가목록!E5,0)</x:f>
        <x:v>455</x:v>
      </x:c>
      <x:c r="F35" s="55">
        <x:f>TRUNC(E35*D35,0)</x:f>
        <x:v>941</x:v>
      </x:c>
      <x:c r="G35" s="55">
        <x:f>TRUNC(중기단가목록!F5,0)</x:f>
        <x:v>4516</x:v>
      </x:c>
      <x:c r="H35" s="55">
        <x:f>TRUNC(G35*D35,0)</x:f>
        <x:v>9348</x:v>
      </x:c>
      <x:c r="I35" s="55">
        <x:f>TRUNC(중기단가목록!G5,0)</x:f>
        <x:v>331</x:v>
      </x:c>
      <x:c r="J35" s="55">
        <x:f>TRUNC(I35*D35,0)</x:f>
        <x:v>685</x:v>
      </x:c>
      <x:c r="K35" s="55">
        <x:f>TRUNC(E35+G35+I35,0)</x:f>
        <x:v>5302</x:v>
      </x:c>
      <x:c r="L35" s="55">
        <x:f>TRUNC(F35+H35+J35,0)</x:f>
        <x:v>10974</x:v>
      </x:c>
      <x:c r="M35" s="56" t="s">
        <x:v>984</x:v>
      </x:c>
      <x:c r="N35" s="50" t="s">
        <x:v>1474</x:v>
      </x:c>
      <x:c r="O35" s="50" t="s">
        <x:v>984</x:v>
      </x:c>
      <x:c r="P35" s="50" t="s">
        <x:v>984</x:v>
      </x:c>
      <x:c r="Q35" s="50" t="s">
        <x:v>984</x:v>
      </x:c>
      <x:c r="R35" s="50" t="s">
        <x:v>988</x:v>
      </x:c>
      <x:c r="S35" s="50" t="s">
        <x:v>974</x:v>
      </x:c>
      <x:c r="T35" s="50" t="s">
        <x:v>988</x:v>
      </x:c>
      <x:c r="U35" s="49"/>
      <x:c r="V35" s="49"/>
      <x:c r="W35" s="49"/>
      <x:c r="X35" s="49"/>
      <x:c r="Y35" s="49"/>
      <x:c r="Z35" s="49"/>
      <x:c r="AA35" s="49"/>
      <x:c r="AB35" s="49"/>
      <x:c r="AC35" s="49"/>
      <x:c r="AD35" s="49"/>
      <x:c r="AE35" s="49"/>
      <x:c r="AF35" s="49"/>
      <x:c r="AG35" s="49"/>
      <x:c r="AH35" s="49"/>
      <x:c r="AI35" s="49"/>
      <x:c r="AJ35" s="49"/>
      <x:c r="AK35" s="49"/>
      <x:c r="AL35" s="49"/>
      <x:c r="AM35" s="49"/>
      <x:c r="AN35" s="49"/>
      <x:c r="AO35" s="49"/>
      <x:c r="AP35" s="49"/>
      <x:c r="AQ35" s="49"/>
      <x:c r="AR35" s="50" t="s">
        <x:v>984</x:v>
      </x:c>
      <x:c r="AS35" s="50" t="s">
        <x:v>984</x:v>
      </x:c>
      <x:c r="AT35" s="49"/>
      <x:c r="AU35" s="50" t="s">
        <x:v>0</x:v>
      </x:c>
      <x:c r="AV35" s="49">
        <x:v>101</x:v>
      </x:c>
    </x:row>
    <x:row r="36" spans="1:48" ht="30" customHeight="1">
      <x:c r="A36" s="88" t="s">
        <x:v>229</x:v>
      </x:c>
      <x:c r="B36" s="88" t="s">
        <x:v>1801</x:v>
      </x:c>
      <x:c r="C36" s="88" t="s">
        <x:v>976</x:v>
      </x:c>
      <x:c r="D36" s="51">
        <x:v>10.57</x:v>
      </x:c>
      <x:c r="E36" s="52">
        <x:v>2473</x:v>
      </x:c>
      <x:c r="F36" s="52">
        <x:f>TRUNC(E36*D36,0)</x:f>
        <x:v>26139</x:v>
      </x:c>
      <x:c r="G36" s="52">
        <x:v>2375</x:v>
      </x:c>
      <x:c r="H36" s="52">
        <x:f>TRUNC(G36*D36,0)</x:f>
        <x:v>25103</x:v>
      </x:c>
      <x:c r="I36" s="52">
        <x:v>1623</x:v>
      </x:c>
      <x:c r="J36" s="52">
        <x:f>TRUNC(I36*D36,0)</x:f>
        <x:v>17155</x:v>
      </x:c>
      <x:c r="K36" s="52">
        <x:f>TRUNC(E36+G36+I36,0)</x:f>
        <x:v>6471</x:v>
      </x:c>
      <x:c r="L36" s="52">
        <x:f>TRUNC(F36+H36+J36,0)</x:f>
        <x:v>68397</x:v>
      </x:c>
      <x:c r="M36" s="57"/>
      <x:c r="N36" s="50"/>
      <x:c r="O36" s="50"/>
      <x:c r="P36" s="50"/>
      <x:c r="Q36" s="50"/>
      <x:c r="R36" s="50"/>
      <x:c r="S36" s="50"/>
      <x:c r="T36" s="50"/>
      <x:c r="U36" s="49"/>
      <x:c r="V36" s="49"/>
      <x:c r="W36" s="49"/>
      <x:c r="X36" s="49"/>
      <x:c r="Y36" s="49"/>
      <x:c r="Z36" s="49"/>
      <x:c r="AA36" s="49"/>
      <x:c r="AB36" s="49"/>
      <x:c r="AC36" s="49"/>
      <x:c r="AD36" s="49"/>
      <x:c r="AE36" s="49"/>
      <x:c r="AF36" s="49"/>
      <x:c r="AG36" s="49"/>
      <x:c r="AH36" s="49"/>
      <x:c r="AI36" s="49"/>
      <x:c r="AJ36" s="49"/>
      <x:c r="AK36" s="49"/>
      <x:c r="AL36" s="49"/>
      <x:c r="AM36" s="49"/>
      <x:c r="AN36" s="49"/>
      <x:c r="AO36" s="49"/>
      <x:c r="AP36" s="49"/>
      <x:c r="AQ36" s="49"/>
      <x:c r="AR36" s="50"/>
      <x:c r="AS36" s="50"/>
      <x:c r="AT36" s="49"/>
      <x:c r="AU36" s="50"/>
      <x:c r="AV36" s="49"/>
    </x:row>
    <x:row r="37" spans="1:48" ht="30" customHeight="1">
      <x:c r="A37" s="89"/>
      <x:c r="B37" s="89"/>
      <x:c r="C37" s="89"/>
      <x:c r="D37" s="54">
        <x:v>10.57</x:v>
      </x:c>
      <x:c r="E37" s="55">
        <x:f>TRUNC(중기단가목록!E6,0)</x:f>
        <x:v>2473</x:v>
      </x:c>
      <x:c r="F37" s="55">
        <x:f>TRUNC(E37*D37,0)</x:f>
        <x:v>26139</x:v>
      </x:c>
      <x:c r="G37" s="55">
        <x:f>TRUNC(중기단가목록!F6,0)</x:f>
        <x:v>2375</x:v>
      </x:c>
      <x:c r="H37" s="55">
        <x:f>TRUNC(G37*D37,0)</x:f>
        <x:v>25103</x:v>
      </x:c>
      <x:c r="I37" s="55">
        <x:f>TRUNC(중기단가목록!G6,0)</x:f>
        <x:v>1623</x:v>
      </x:c>
      <x:c r="J37" s="55">
        <x:f>TRUNC(I37*D37,0)</x:f>
        <x:v>17155</x:v>
      </x:c>
      <x:c r="K37" s="55">
        <x:f>TRUNC(E37+G37+I37,0)</x:f>
        <x:v>6471</x:v>
      </x:c>
      <x:c r="L37" s="55">
        <x:f>TRUNC(F37+H37+J37,0)</x:f>
        <x:v>68397</x:v>
      </x:c>
      <x:c r="M37" s="56" t="s">
        <x:v>984</x:v>
      </x:c>
      <x:c r="N37" s="50" t="s">
        <x:v>1471</x:v>
      </x:c>
      <x:c r="O37" s="50" t="s">
        <x:v>984</x:v>
      </x:c>
      <x:c r="P37" s="50" t="s">
        <x:v>984</x:v>
      </x:c>
      <x:c r="Q37" s="50" t="s">
        <x:v>984</x:v>
      </x:c>
      <x:c r="R37" s="50" t="s">
        <x:v>988</x:v>
      </x:c>
      <x:c r="S37" s="50" t="s">
        <x:v>974</x:v>
      </x:c>
      <x:c r="T37" s="50" t="s">
        <x:v>988</x:v>
      </x:c>
      <x:c r="U37" s="49"/>
      <x:c r="V37" s="49"/>
      <x:c r="W37" s="49"/>
      <x:c r="X37" s="49"/>
      <x:c r="Y37" s="49"/>
      <x:c r="Z37" s="49"/>
      <x:c r="AA37" s="49"/>
      <x:c r="AB37" s="49"/>
      <x:c r="AC37" s="49"/>
      <x:c r="AD37" s="49"/>
      <x:c r="AE37" s="49"/>
      <x:c r="AF37" s="49"/>
      <x:c r="AG37" s="49"/>
      <x:c r="AH37" s="49"/>
      <x:c r="AI37" s="49"/>
      <x:c r="AJ37" s="49"/>
      <x:c r="AK37" s="49"/>
      <x:c r="AL37" s="49"/>
      <x:c r="AM37" s="49"/>
      <x:c r="AN37" s="49"/>
      <x:c r="AO37" s="49"/>
      <x:c r="AP37" s="49"/>
      <x:c r="AQ37" s="49"/>
      <x:c r="AR37" s="50" t="s">
        <x:v>984</x:v>
      </x:c>
      <x:c r="AS37" s="50" t="s">
        <x:v>984</x:v>
      </x:c>
      <x:c r="AT37" s="49"/>
      <x:c r="AU37" s="50" t="s">
        <x:v>1094</x:v>
      </x:c>
      <x:c r="AV37" s="49">
        <x:v>16</x:v>
      </x:c>
    </x:row>
    <x:row r="38" spans="1:13" ht="30" customHeight="1">
      <x:c r="A38" s="84"/>
      <x:c r="B38" s="84"/>
      <x:c r="C38" s="84"/>
      <x:c r="D38" s="58"/>
      <x:c r="E38" s="58"/>
      <x:c r="F38" s="58"/>
      <x:c r="G38" s="58"/>
      <x:c r="H38" s="58"/>
      <x:c r="I38" s="58"/>
      <x:c r="J38" s="58"/>
      <x:c r="K38" s="58"/>
      <x:c r="L38" s="58"/>
      <x:c r="M38" s="58"/>
    </x:row>
    <x:row r="39" spans="1:13" ht="30" customHeight="1">
      <x:c r="A39" s="85"/>
      <x:c r="B39" s="85"/>
      <x:c r="C39" s="85"/>
      <x:c r="D39" s="54"/>
      <x:c r="E39" s="54"/>
      <x:c r="F39" s="54"/>
      <x:c r="G39" s="54"/>
      <x:c r="H39" s="54"/>
      <x:c r="I39" s="54"/>
      <x:c r="J39" s="54"/>
      <x:c r="K39" s="54"/>
      <x:c r="L39" s="54"/>
      <x:c r="M39" s="54"/>
    </x:row>
    <x:row r="40" spans="1:13" ht="30" customHeight="1">
      <x:c r="A40" s="84"/>
      <x:c r="B40" s="84"/>
      <x:c r="C40" s="84"/>
      <x:c r="D40" s="58"/>
      <x:c r="E40" s="58"/>
      <x:c r="F40" s="58"/>
      <x:c r="G40" s="58"/>
      <x:c r="H40" s="58"/>
      <x:c r="I40" s="58"/>
      <x:c r="J40" s="58"/>
      <x:c r="K40" s="58"/>
      <x:c r="L40" s="58"/>
      <x:c r="M40" s="58"/>
    </x:row>
    <x:row r="41" spans="1:13" ht="30" customHeight="1">
      <x:c r="A41" s="85"/>
      <x:c r="B41" s="85"/>
      <x:c r="C41" s="85"/>
      <x:c r="D41" s="54"/>
      <x:c r="E41" s="54"/>
      <x:c r="F41" s="54"/>
      <x:c r="G41" s="54"/>
      <x:c r="H41" s="54"/>
      <x:c r="I41" s="54"/>
      <x:c r="J41" s="54"/>
      <x:c r="K41" s="54"/>
      <x:c r="L41" s="54"/>
      <x:c r="M41" s="54"/>
    </x:row>
    <x:row r="42" spans="1:13" ht="30" customHeight="1">
      <x:c r="A42" s="84"/>
      <x:c r="B42" s="84"/>
      <x:c r="C42" s="84"/>
      <x:c r="D42" s="58"/>
      <x:c r="E42" s="58"/>
      <x:c r="F42" s="58"/>
      <x:c r="G42" s="58"/>
      <x:c r="H42" s="58"/>
      <x:c r="I42" s="58"/>
      <x:c r="J42" s="58"/>
      <x:c r="K42" s="58"/>
      <x:c r="L42" s="58"/>
      <x:c r="M42" s="58"/>
    </x:row>
    <x:row r="43" spans="1:13" ht="30" customHeight="1">
      <x:c r="A43" s="85"/>
      <x:c r="B43" s="85"/>
      <x:c r="C43" s="85"/>
      <x:c r="D43" s="54"/>
      <x:c r="E43" s="54"/>
      <x:c r="F43" s="54"/>
      <x:c r="G43" s="54"/>
      <x:c r="H43" s="54"/>
      <x:c r="I43" s="54"/>
      <x:c r="J43" s="54"/>
      <x:c r="K43" s="54"/>
      <x:c r="L43" s="54"/>
      <x:c r="M43" s="54"/>
    </x:row>
    <x:row r="44" spans="1:13" ht="30" customHeight="1">
      <x:c r="A44" s="84"/>
      <x:c r="B44" s="84"/>
      <x:c r="C44" s="84"/>
      <x:c r="D44" s="58"/>
      <x:c r="E44" s="58"/>
      <x:c r="F44" s="58"/>
      <x:c r="G44" s="58"/>
      <x:c r="H44" s="58"/>
      <x:c r="I44" s="58"/>
      <x:c r="J44" s="58"/>
      <x:c r="K44" s="58"/>
      <x:c r="L44" s="58"/>
      <x:c r="M44" s="58"/>
    </x:row>
    <x:row r="45" spans="1:13" ht="30" customHeight="1">
      <x:c r="A45" s="85"/>
      <x:c r="B45" s="85"/>
      <x:c r="C45" s="85"/>
      <x:c r="D45" s="54"/>
      <x:c r="E45" s="54"/>
      <x:c r="F45" s="54"/>
      <x:c r="G45" s="54"/>
      <x:c r="H45" s="54"/>
      <x:c r="I45" s="54"/>
      <x:c r="J45" s="54"/>
      <x:c r="K45" s="54"/>
      <x:c r="L45" s="54"/>
      <x:c r="M45" s="54"/>
    </x:row>
    <x:row r="46" spans="1:13" ht="30" customHeight="1">
      <x:c r="A46" s="84"/>
      <x:c r="B46" s="84"/>
      <x:c r="C46" s="84"/>
      <x:c r="D46" s="58"/>
      <x:c r="E46" s="58"/>
      <x:c r="F46" s="58"/>
      <x:c r="G46" s="58"/>
      <x:c r="H46" s="58"/>
      <x:c r="I46" s="58"/>
      <x:c r="J46" s="58"/>
      <x:c r="K46" s="58"/>
      <x:c r="L46" s="58"/>
      <x:c r="M46" s="58"/>
    </x:row>
    <x:row r="47" spans="1:13" ht="30" customHeight="1">
      <x:c r="A47" s="85"/>
      <x:c r="B47" s="85"/>
      <x:c r="C47" s="85"/>
      <x:c r="D47" s="54"/>
      <x:c r="E47" s="54"/>
      <x:c r="F47" s="54"/>
      <x:c r="G47" s="54"/>
      <x:c r="H47" s="54"/>
      <x:c r="I47" s="54"/>
      <x:c r="J47" s="54"/>
      <x:c r="K47" s="54"/>
      <x:c r="L47" s="54"/>
      <x:c r="M47" s="54"/>
    </x:row>
    <x:row r="48" spans="1:13" ht="30" customHeight="1">
      <x:c r="A48" s="86" t="s">
        <x:v>223</x:v>
      </x:c>
      <x:c r="B48" s="86"/>
      <x:c r="C48" s="86"/>
      <x:c r="D48" s="51"/>
      <x:c r="E48" s="51"/>
      <x:c r="F48" s="52">
        <x:f>F28+F30+F32+F34+F36</x:f>
        <x:v>35450</x:v>
      </x:c>
      <x:c r="G48" s="51"/>
      <x:c r="H48" s="52">
        <x:f>H28+H30+H32+H34+H36</x:f>
        <x:v>97738</x:v>
      </x:c>
      <x:c r="I48" s="51"/>
      <x:c r="J48" s="52">
        <x:f>J28+J30+J32+J34+J36</x:f>
        <x:v>26829</x:v>
      </x:c>
      <x:c r="K48" s="51"/>
      <x:c r="L48" s="52">
        <x:f>TRUNC(F48+H48+J48,0)</x:f>
        <x:v>160017</x:v>
      </x:c>
      <x:c r="M48" s="51"/>
    </x:row>
    <x:row r="49" spans="1:14" ht="30" customHeight="1">
      <x:c r="A49" s="87"/>
      <x:c r="B49" s="87"/>
      <x:c r="C49" s="87"/>
      <x:c r="D49" s="54"/>
      <x:c r="E49" s="54"/>
      <x:c r="F49" s="55">
        <x:f ca="1">F29+F31+F33+F35+F37</x:f>
        <x:v>35450</x:v>
      </x:c>
      <x:c r="G49" s="54"/>
      <x:c r="H49" s="55">
        <x:f>H29+H31+H33+H35+H37</x:f>
        <x:v>97738</x:v>
      </x:c>
      <x:c r="I49" s="54"/>
      <x:c r="J49" s="55">
        <x:f>J29+J31+J33+J35+J37</x:f>
        <x:v>26829</x:v>
      </x:c>
      <x:c r="K49" s="54"/>
      <x:c r="L49" s="55">
        <x:f ca="1">TRUNC(F49+H49+J49,0)</x:f>
        <x:v>160017</x:v>
      </x:c>
      <x:c r="M49" s="54"/>
      <x:c r="N49" s="24" t="s">
        <x:v>315</x:v>
      </x:c>
    </x:row>
    <x:row r="50" spans="1:48" ht="30" customHeight="1">
      <x:c r="A50" s="47" t="s">
        <x:v>1822</x:v>
      </x:c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9"/>
      <x:c r="O50" s="49"/>
      <x:c r="P50" s="49"/>
      <x:c r="Q50" s="50" t="s">
        <x:v>314</x:v>
      </x:c>
      <x:c r="R50" s="49"/>
      <x:c r="S50" s="49"/>
      <x:c r="T50" s="49"/>
      <x:c r="U50" s="49"/>
      <x:c r="V50" s="49"/>
      <x:c r="W50" s="49"/>
      <x:c r="X50" s="49"/>
      <x:c r="Y50" s="49"/>
      <x:c r="Z50" s="49"/>
      <x:c r="AA50" s="49"/>
      <x:c r="AB50" s="49"/>
      <x:c r="AC50" s="49"/>
      <x:c r="AD50" s="49"/>
      <x:c r="AE50" s="49"/>
      <x:c r="AF50" s="49"/>
      <x:c r="AG50" s="49"/>
      <x:c r="AH50" s="49"/>
      <x:c r="AI50" s="49"/>
      <x:c r="AJ50" s="49"/>
      <x:c r="AK50" s="49"/>
      <x:c r="AL50" s="49"/>
      <x:c r="AM50" s="49"/>
      <x:c r="AN50" s="49"/>
      <x:c r="AO50" s="49"/>
      <x:c r="AP50" s="49"/>
      <x:c r="AQ50" s="49"/>
      <x:c r="AR50" s="49"/>
      <x:c r="AS50" s="49"/>
      <x:c r="AT50" s="49"/>
      <x:c r="AU50" s="49"/>
      <x:c r="AV50" s="49"/>
    </x:row>
    <x:row r="51" spans="1:48" ht="30" customHeight="1">
      <x:c r="A51" s="88" t="s">
        <x:v>924</x:v>
      </x:c>
      <x:c r="B51" s="88" t="s">
        <x:v>97</x:v>
      </x:c>
      <x:c r="C51" s="88" t="s">
        <x:v>991</x:v>
      </x:c>
      <x:c r="D51" s="51">
        <x:v>107</x:v>
      </x:c>
      <x:c r="E51" s="51">
        <x:v>9292</x:v>
      </x:c>
      <x:c r="F51" s="52">
        <x:f>TRUNC(E51*D51,0)</x:f>
        <x:v>994244</x:v>
      </x:c>
      <x:c r="G51" s="51">
        <x:v>6794</x:v>
      </x:c>
      <x:c r="H51" s="52">
        <x:f>TRUNC(G51*D51,0)</x:f>
        <x:v>726958</x:v>
      </x:c>
      <x:c r="I51" s="51"/>
      <x:c r="J51" s="52">
        <x:f>TRUNC(I51*D51,0)</x:f>
        <x:v>0</x:v>
      </x:c>
      <x:c r="K51" s="52">
        <x:f>TRUNC(E51+G51+I51,0)</x:f>
        <x:v>16086</x:v>
      </x:c>
      <x:c r="L51" s="52">
        <x:f>TRUNC(F51+H51+J51,0)</x:f>
        <x:v>1721202</x:v>
      </x:c>
      <x:c r="M51" s="51"/>
      <x:c r="N51" s="49"/>
      <x:c r="O51" s="49"/>
      <x:c r="P51" s="49"/>
      <x:c r="Q51" s="50"/>
      <x:c r="R51" s="49"/>
      <x:c r="S51" s="49"/>
      <x:c r="T51" s="49"/>
      <x:c r="U51" s="49"/>
      <x:c r="V51" s="49"/>
      <x:c r="W51" s="49"/>
      <x:c r="X51" s="49"/>
      <x:c r="Y51" s="49"/>
      <x:c r="Z51" s="49"/>
      <x:c r="AA51" s="49"/>
      <x:c r="AB51" s="49"/>
      <x:c r="AC51" s="49"/>
      <x:c r="AD51" s="49"/>
      <x:c r="AE51" s="49"/>
      <x:c r="AF51" s="49"/>
      <x:c r="AG51" s="49"/>
      <x:c r="AH51" s="49"/>
      <x:c r="AI51" s="49"/>
      <x:c r="AJ51" s="49"/>
      <x:c r="AK51" s="49"/>
      <x:c r="AL51" s="49"/>
      <x:c r="AM51" s="49"/>
      <x:c r="AN51" s="49"/>
      <x:c r="AO51" s="49"/>
      <x:c r="AP51" s="49"/>
      <x:c r="AQ51" s="49"/>
      <x:c r="AR51" s="49"/>
      <x:c r="AS51" s="49"/>
      <x:c r="AT51" s="49"/>
      <x:c r="AU51" s="49"/>
      <x:c r="AV51" s="49"/>
    </x:row>
    <x:row r="52" spans="1:48" ht="30" customHeight="1">
      <x:c r="A52" s="89"/>
      <x:c r="B52" s="89"/>
      <x:c r="C52" s="89"/>
      <x:c r="D52" s="54">
        <x:v>107</x:v>
      </x:c>
      <x:c r="E52" s="55">
        <x:f>TRUNC(일위대가목록!E14,0)</x:f>
        <x:v>9292</x:v>
      </x:c>
      <x:c r="F52" s="55">
        <x:f>TRUNC(E52*D52,0)</x:f>
        <x:v>994244</x:v>
      </x:c>
      <x:c r="G52" s="55">
        <x:f>TRUNC(일위대가목록!F14,0)</x:f>
        <x:v>6794</x:v>
      </x:c>
      <x:c r="H52" s="55">
        <x:f>TRUNC(G52*D52,0)</x:f>
        <x:v>726958</x:v>
      </x:c>
      <x:c r="I52" s="55">
        <x:f>TRUNC(일위대가목록!G14,0)</x:f>
        <x:v>0</x:v>
      </x:c>
      <x:c r="J52" s="55">
        <x:f>TRUNC(I52*D52,0)</x:f>
        <x:v>0</x:v>
      </x:c>
      <x:c r="K52" s="55">
        <x:f>TRUNC(E52+G52+I52,0)</x:f>
        <x:v>16086</x:v>
      </x:c>
      <x:c r="L52" s="55">
        <x:f>TRUNC(F52+H52+J52,0)</x:f>
        <x:v>1721202</x:v>
      </x:c>
      <x:c r="M52" s="56" t="s">
        <x:v>984</x:v>
      </x:c>
      <x:c r="N52" s="50" t="s">
        <x:v>1470</x:v>
      </x:c>
      <x:c r="O52" s="50" t="s">
        <x:v>984</x:v>
      </x:c>
      <x:c r="P52" s="50" t="s">
        <x:v>984</x:v>
      </x:c>
      <x:c r="Q52" s="50" t="s">
        <x:v>984</x:v>
      </x:c>
      <x:c r="R52" s="50" t="s">
        <x:v>974</x:v>
      </x:c>
      <x:c r="S52" s="50" t="s">
        <x:v>988</x:v>
      </x:c>
      <x:c r="T52" s="50" t="s">
        <x:v>988</x:v>
      </x:c>
      <x:c r="U52" s="49"/>
      <x:c r="V52" s="49"/>
      <x:c r="W52" s="49"/>
      <x:c r="X52" s="49"/>
      <x:c r="Y52" s="49"/>
      <x:c r="Z52" s="49"/>
      <x:c r="AA52" s="49"/>
      <x:c r="AB52" s="49"/>
      <x:c r="AC52" s="49"/>
      <x:c r="AD52" s="49"/>
      <x:c r="AE52" s="49"/>
      <x:c r="AF52" s="49"/>
      <x:c r="AG52" s="49"/>
      <x:c r="AH52" s="49"/>
      <x:c r="AI52" s="49"/>
      <x:c r="AJ52" s="49"/>
      <x:c r="AK52" s="49"/>
      <x:c r="AL52" s="49"/>
      <x:c r="AM52" s="49"/>
      <x:c r="AN52" s="49"/>
      <x:c r="AO52" s="49"/>
      <x:c r="AP52" s="49"/>
      <x:c r="AQ52" s="49"/>
      <x:c r="AR52" s="50" t="s">
        <x:v>984</x:v>
      </x:c>
      <x:c r="AS52" s="50" t="s">
        <x:v>984</x:v>
      </x:c>
      <x:c r="AT52" s="49"/>
      <x:c r="AU52" s="50" t="s">
        <x:v>1095</x:v>
      </x:c>
      <x:c r="AV52" s="49">
        <x:v>102</x:v>
      </x:c>
    </x:row>
    <x:row r="53" spans="1:48" ht="30" customHeight="1">
      <x:c r="A53" s="88" t="s">
        <x:v>995</x:v>
      </x:c>
      <x:c r="B53" s="88" t="s">
        <x:v>1828</x:v>
      </x:c>
      <x:c r="C53" s="88" t="s">
        <x:v>976</x:v>
      </x:c>
      <x:c r="D53" s="51">
        <x:v>1.1200000000000001</x:v>
      </x:c>
      <x:c r="E53" s="52">
        <x:v>65100</x:v>
      </x:c>
      <x:c r="F53" s="52">
        <x:f>TRUNC(E53*D53,0)</x:f>
        <x:v>72912</x:v>
      </x:c>
      <x:c r="G53" s="52"/>
      <x:c r="H53" s="52">
        <x:f>TRUNC(G53*D53,0)</x:f>
        <x:v>0</x:v>
      </x:c>
      <x:c r="I53" s="52"/>
      <x:c r="J53" s="52">
        <x:f>TRUNC(I53*D53,0)</x:f>
        <x:v>0</x:v>
      </x:c>
      <x:c r="K53" s="52">
        <x:f>TRUNC(E53+G53+I53,0)</x:f>
        <x:v>65100</x:v>
      </x:c>
      <x:c r="L53" s="52">
        <x:f>TRUNC(F53+H53+J53,0)</x:f>
        <x:v>72912</x:v>
      </x:c>
      <x:c r="M53" s="57"/>
      <x:c r="N53" s="50"/>
      <x:c r="O53" s="50"/>
      <x:c r="P53" s="50"/>
      <x:c r="Q53" s="50"/>
      <x:c r="R53" s="50"/>
      <x:c r="S53" s="50"/>
      <x:c r="T53" s="50"/>
      <x:c r="U53" s="49"/>
      <x:c r="V53" s="49"/>
      <x:c r="W53" s="49"/>
      <x:c r="X53" s="49"/>
      <x:c r="Y53" s="49"/>
      <x:c r="Z53" s="49"/>
      <x:c r="AA53" s="49"/>
      <x:c r="AB53" s="49"/>
      <x:c r="AC53" s="49"/>
      <x:c r="AD53" s="49"/>
      <x:c r="AE53" s="49"/>
      <x:c r="AF53" s="49"/>
      <x:c r="AG53" s="49"/>
      <x:c r="AH53" s="49"/>
      <x:c r="AI53" s="49"/>
      <x:c r="AJ53" s="49"/>
      <x:c r="AK53" s="49"/>
      <x:c r="AL53" s="49"/>
      <x:c r="AM53" s="49"/>
      <x:c r="AN53" s="49"/>
      <x:c r="AO53" s="49"/>
      <x:c r="AP53" s="49"/>
      <x:c r="AQ53" s="49"/>
      <x:c r="AR53" s="50"/>
      <x:c r="AS53" s="50"/>
      <x:c r="AT53" s="49"/>
      <x:c r="AU53" s="50"/>
      <x:c r="AV53" s="49"/>
    </x:row>
    <x:row r="54" spans="1:48" ht="30" customHeight="1">
      <x:c r="A54" s="89"/>
      <x:c r="B54" s="89"/>
      <x:c r="C54" s="89"/>
      <x:c r="D54" s="54">
        <x:v>1.1200000000000001</x:v>
      </x:c>
      <x:c r="E54" s="55">
        <x:f>TRUNC(단가대비표!O51,0)</x:f>
        <x:v>65100</x:v>
      </x:c>
      <x:c r="F54" s="55">
        <x:f>TRUNC(E54*D54,0)</x:f>
        <x:v>72912</x:v>
      </x:c>
      <x:c r="G54" s="55">
        <x:f>TRUNC(단가대비표!P51,0)</x:f>
        <x:v>0</x:v>
      </x:c>
      <x:c r="H54" s="55">
        <x:f>TRUNC(G54*D54,0)</x:f>
        <x:v>0</x:v>
      </x:c>
      <x:c r="I54" s="55">
        <x:f>TRUNC(단가대비표!V51,0)</x:f>
        <x:v>0</x:v>
      </x:c>
      <x:c r="J54" s="55">
        <x:f>TRUNC(I54*D54,0)</x:f>
        <x:v>0</x:v>
      </x:c>
      <x:c r="K54" s="55">
        <x:f>TRUNC(E54+G54+I54,0)</x:f>
        <x:v>65100</x:v>
      </x:c>
      <x:c r="L54" s="55">
        <x:f>TRUNC(F54+H54+J54,0)</x:f>
        <x:v>72912</x:v>
      </x:c>
      <x:c r="M54" s="56" t="s">
        <x:v>984</x:v>
      </x:c>
      <x:c r="N54" s="50" t="s">
        <x:v>1469</x:v>
      </x:c>
      <x:c r="O54" s="50" t="s">
        <x:v>984</x:v>
      </x:c>
      <x:c r="P54" s="50" t="s">
        <x:v>984</x:v>
      </x:c>
      <x:c r="Q54" s="50" t="s">
        <x:v>984</x:v>
      </x:c>
      <x:c r="R54" s="50" t="s">
        <x:v>988</x:v>
      </x:c>
      <x:c r="S54" s="50" t="s">
        <x:v>988</x:v>
      </x:c>
      <x:c r="T54" s="50" t="s">
        <x:v>974</x:v>
      </x:c>
      <x:c r="U54" s="49"/>
      <x:c r="V54" s="49"/>
      <x:c r="W54" s="49"/>
      <x:c r="X54" s="49"/>
      <x:c r="Y54" s="49"/>
      <x:c r="Z54" s="49"/>
      <x:c r="AA54" s="49"/>
      <x:c r="AB54" s="49"/>
      <x:c r="AC54" s="49"/>
      <x:c r="AD54" s="49"/>
      <x:c r="AE54" s="49"/>
      <x:c r="AF54" s="49"/>
      <x:c r="AG54" s="49"/>
      <x:c r="AH54" s="49"/>
      <x:c r="AI54" s="49"/>
      <x:c r="AJ54" s="49"/>
      <x:c r="AK54" s="49"/>
      <x:c r="AL54" s="49"/>
      <x:c r="AM54" s="49"/>
      <x:c r="AN54" s="49"/>
      <x:c r="AO54" s="49"/>
      <x:c r="AP54" s="49"/>
      <x:c r="AQ54" s="49"/>
      <x:c r="AR54" s="50" t="s">
        <x:v>984</x:v>
      </x:c>
      <x:c r="AS54" s="50" t="s">
        <x:v>984</x:v>
      </x:c>
      <x:c r="AT54" s="49"/>
      <x:c r="AU54" s="50" t="s">
        <x:v>1096</x:v>
      </x:c>
      <x:c r="AV54" s="49">
        <x:v>19</x:v>
      </x:c>
    </x:row>
    <x:row r="55" spans="1:48" ht="30" customHeight="1">
      <x:c r="A55" s="88" t="s">
        <x:v>995</x:v>
      </x:c>
      <x:c r="B55" s="88" t="s">
        <x:v>1824</x:v>
      </x:c>
      <x:c r="C55" s="88" t="s">
        <x:v>976</x:v>
      </x:c>
      <x:c r="D55" s="51">
        <x:v>4.75</x:v>
      </x:c>
      <x:c r="E55" s="52">
        <x:v>69200</x:v>
      </x:c>
      <x:c r="F55" s="52">
        <x:f>TRUNC(E55*D55,0)</x:f>
        <x:v>328700</x:v>
      </x:c>
      <x:c r="G55" s="52"/>
      <x:c r="H55" s="52">
        <x:f>TRUNC(G55*D55,0)</x:f>
        <x:v>0</x:v>
      </x:c>
      <x:c r="I55" s="52"/>
      <x:c r="J55" s="52">
        <x:f>TRUNC(I55*D55,0)</x:f>
        <x:v>0</x:v>
      </x:c>
      <x:c r="K55" s="52">
        <x:f>TRUNC(E55+G55+I55,0)</x:f>
        <x:v>69200</x:v>
      </x:c>
      <x:c r="L55" s="52">
        <x:f>TRUNC(F55+H55+J55,0)</x:f>
        <x:v>328700</x:v>
      </x:c>
      <x:c r="M55" s="57"/>
      <x:c r="N55" s="50"/>
      <x:c r="O55" s="50"/>
      <x:c r="P55" s="50"/>
      <x:c r="Q55" s="50"/>
      <x:c r="R55" s="50"/>
      <x:c r="S55" s="50"/>
      <x:c r="T55" s="50"/>
      <x:c r="U55" s="49"/>
      <x:c r="V55" s="49"/>
      <x:c r="W55" s="49"/>
      <x:c r="X55" s="49"/>
      <x:c r="Y55" s="49"/>
      <x:c r="Z55" s="49"/>
      <x:c r="AA55" s="49"/>
      <x:c r="AB55" s="49"/>
      <x:c r="AC55" s="49"/>
      <x:c r="AD55" s="49"/>
      <x:c r="AE55" s="49"/>
      <x:c r="AF55" s="49"/>
      <x:c r="AG55" s="49"/>
      <x:c r="AH55" s="49"/>
      <x:c r="AI55" s="49"/>
      <x:c r="AJ55" s="49"/>
      <x:c r="AK55" s="49"/>
      <x:c r="AL55" s="49"/>
      <x:c r="AM55" s="49"/>
      <x:c r="AN55" s="49"/>
      <x:c r="AO55" s="49"/>
      <x:c r="AP55" s="49"/>
      <x:c r="AQ55" s="49"/>
      <x:c r="AR55" s="50"/>
      <x:c r="AS55" s="50"/>
      <x:c r="AT55" s="49"/>
      <x:c r="AU55" s="50"/>
      <x:c r="AV55" s="49"/>
    </x:row>
    <x:row r="56" spans="1:48" ht="30" customHeight="1">
      <x:c r="A56" s="89"/>
      <x:c r="B56" s="89"/>
      <x:c r="C56" s="89"/>
      <x:c r="D56" s="54">
        <x:v>4.75</x:v>
      </x:c>
      <x:c r="E56" s="55">
        <x:f>TRUNC(단가대비표!O52,0)</x:f>
        <x:v>69200</x:v>
      </x:c>
      <x:c r="F56" s="55">
        <x:f>TRUNC(E56*D56,0)</x:f>
        <x:v>328700</x:v>
      </x:c>
      <x:c r="G56" s="55">
        <x:f>TRUNC(단가대비표!P52,0)</x:f>
        <x:v>0</x:v>
      </x:c>
      <x:c r="H56" s="55">
        <x:f>TRUNC(G56*D56,0)</x:f>
        <x:v>0</x:v>
      </x:c>
      <x:c r="I56" s="55">
        <x:f>TRUNC(단가대비표!V52,0)</x:f>
        <x:v>0</x:v>
      </x:c>
      <x:c r="J56" s="55">
        <x:f>TRUNC(I56*D56,0)</x:f>
        <x:v>0</x:v>
      </x:c>
      <x:c r="K56" s="55">
        <x:f>TRUNC(E56+G56+I56,0)</x:f>
        <x:v>69200</x:v>
      </x:c>
      <x:c r="L56" s="55">
        <x:f>TRUNC(F56+H56+J56,0)</x:f>
        <x:v>328700</x:v>
      </x:c>
      <x:c r="M56" s="56" t="s">
        <x:v>984</x:v>
      </x:c>
      <x:c r="N56" s="50" t="s">
        <x:v>1468</x:v>
      </x:c>
      <x:c r="O56" s="50" t="s">
        <x:v>984</x:v>
      </x:c>
      <x:c r="P56" s="50" t="s">
        <x:v>984</x:v>
      </x:c>
      <x:c r="Q56" s="50" t="s">
        <x:v>984</x:v>
      </x:c>
      <x:c r="R56" s="50" t="s">
        <x:v>988</x:v>
      </x:c>
      <x:c r="S56" s="50" t="s">
        <x:v>988</x:v>
      </x:c>
      <x:c r="T56" s="50" t="s">
        <x:v>974</x:v>
      </x:c>
      <x:c r="U56" s="49"/>
      <x:c r="V56" s="49"/>
      <x:c r="W56" s="49"/>
      <x:c r="X56" s="49"/>
      <x:c r="Y56" s="49"/>
      <x:c r="Z56" s="49"/>
      <x:c r="AA56" s="49"/>
      <x:c r="AB56" s="49"/>
      <x:c r="AC56" s="49"/>
      <x:c r="AD56" s="49"/>
      <x:c r="AE56" s="49"/>
      <x:c r="AF56" s="49"/>
      <x:c r="AG56" s="49"/>
      <x:c r="AH56" s="49"/>
      <x:c r="AI56" s="49"/>
      <x:c r="AJ56" s="49"/>
      <x:c r="AK56" s="49"/>
      <x:c r="AL56" s="49"/>
      <x:c r="AM56" s="49"/>
      <x:c r="AN56" s="49"/>
      <x:c r="AO56" s="49"/>
      <x:c r="AP56" s="49"/>
      <x:c r="AQ56" s="49"/>
      <x:c r="AR56" s="50" t="s">
        <x:v>984</x:v>
      </x:c>
      <x:c r="AS56" s="50" t="s">
        <x:v>984</x:v>
      </x:c>
      <x:c r="AT56" s="49"/>
      <x:c r="AU56" s="50" t="s">
        <x:v>1097</x:v>
      </x:c>
      <x:c r="AV56" s="49">
        <x:v>20</x:v>
      </x:c>
    </x:row>
    <x:row r="57" spans="1:48" ht="30" customHeight="1">
      <x:c r="A57" s="88" t="s">
        <x:v>1826</x:v>
      </x:c>
      <x:c r="B57" s="88" t="s">
        <x:v>1802</x:v>
      </x:c>
      <x:c r="C57" s="88" t="s">
        <x:v>997</x:v>
      </x:c>
      <x:c r="D57" s="51">
        <x:v>0.22</x:v>
      </x:c>
      <x:c r="E57" s="52">
        <x:v>610000</x:v>
      </x:c>
      <x:c r="F57" s="52">
        <x:f>TRUNC(E57*D57,0)</x:f>
        <x:v>134200</x:v>
      </x:c>
      <x:c r="G57" s="52"/>
      <x:c r="H57" s="52">
        <x:f>TRUNC(G57*D57,0)</x:f>
        <x:v>0</x:v>
      </x:c>
      <x:c r="I57" s="52"/>
      <x:c r="J57" s="52">
        <x:f>TRUNC(I57*D57,0)</x:f>
        <x:v>0</x:v>
      </x:c>
      <x:c r="K57" s="52">
        <x:f>TRUNC(E57+G57+I57,0)</x:f>
        <x:v>610000</x:v>
      </x:c>
      <x:c r="L57" s="52">
        <x:f>TRUNC(F57+H57+J57,0)</x:f>
        <x:v>134200</x:v>
      </x:c>
      <x:c r="M57" s="57"/>
      <x:c r="N57" s="50"/>
      <x:c r="O57" s="50"/>
      <x:c r="P57" s="50"/>
      <x:c r="Q57" s="50"/>
      <x:c r="R57" s="50"/>
      <x:c r="S57" s="50"/>
      <x:c r="T57" s="50"/>
      <x:c r="U57" s="49"/>
      <x:c r="V57" s="49"/>
      <x:c r="W57" s="49"/>
      <x:c r="X57" s="49"/>
      <x:c r="Y57" s="49"/>
      <x:c r="Z57" s="49"/>
      <x:c r="AA57" s="49"/>
      <x:c r="AB57" s="49"/>
      <x:c r="AC57" s="49"/>
      <x:c r="AD57" s="49"/>
      <x:c r="AE57" s="49"/>
      <x:c r="AF57" s="49"/>
      <x:c r="AG57" s="49"/>
      <x:c r="AH57" s="49"/>
      <x:c r="AI57" s="49"/>
      <x:c r="AJ57" s="49"/>
      <x:c r="AK57" s="49"/>
      <x:c r="AL57" s="49"/>
      <x:c r="AM57" s="49"/>
      <x:c r="AN57" s="49"/>
      <x:c r="AO57" s="49"/>
      <x:c r="AP57" s="49"/>
      <x:c r="AQ57" s="49"/>
      <x:c r="AR57" s="50"/>
      <x:c r="AS57" s="50"/>
      <x:c r="AT57" s="49"/>
      <x:c r="AU57" s="50"/>
      <x:c r="AV57" s="49"/>
    </x:row>
    <x:row r="58" spans="1:48" ht="30" customHeight="1">
      <x:c r="A58" s="89"/>
      <x:c r="B58" s="89"/>
      <x:c r="C58" s="89"/>
      <x:c r="D58" s="54">
        <x:v>0.22</x:v>
      </x:c>
      <x:c r="E58" s="55">
        <x:f>TRUNC(단가대비표!O85,0)</x:f>
        <x:v>610000</x:v>
      </x:c>
      <x:c r="F58" s="55">
        <x:f>TRUNC(E58*D58,0)</x:f>
        <x:v>134200</x:v>
      </x:c>
      <x:c r="G58" s="55">
        <x:f>TRUNC(단가대비표!P85,0)</x:f>
        <x:v>0</x:v>
      </x:c>
      <x:c r="H58" s="55">
        <x:f>TRUNC(G58*D58,0)</x:f>
        <x:v>0</x:v>
      </x:c>
      <x:c r="I58" s="55">
        <x:f>TRUNC(단가대비표!V85,0)</x:f>
        <x:v>0</x:v>
      </x:c>
      <x:c r="J58" s="55">
        <x:f>TRUNC(I58*D58,0)</x:f>
        <x:v>0</x:v>
      </x:c>
      <x:c r="K58" s="55">
        <x:f>TRUNC(E58+G58+I58,0)</x:f>
        <x:v>610000</x:v>
      </x:c>
      <x:c r="L58" s="55">
        <x:f>TRUNC(F58+H58+J58,0)</x:f>
        <x:v>134200</x:v>
      </x:c>
      <x:c r="M58" s="56" t="s">
        <x:v>984</x:v>
      </x:c>
      <x:c r="N58" s="50" t="s">
        <x:v>1467</x:v>
      </x:c>
      <x:c r="O58" s="50" t="s">
        <x:v>984</x:v>
      </x:c>
      <x:c r="P58" s="50" t="s">
        <x:v>984</x:v>
      </x:c>
      <x:c r="Q58" s="50" t="s">
        <x:v>984</x:v>
      </x:c>
      <x:c r="R58" s="50" t="s">
        <x:v>988</x:v>
      </x:c>
      <x:c r="S58" s="50" t="s">
        <x:v>988</x:v>
      </x:c>
      <x:c r="T58" s="50" t="s">
        <x:v>974</x:v>
      </x:c>
      <x:c r="U58" s="49"/>
      <x:c r="V58" s="49"/>
      <x:c r="W58" s="49"/>
      <x:c r="X58" s="49"/>
      <x:c r="Y58" s="49"/>
      <x:c r="Z58" s="49"/>
      <x:c r="AA58" s="49"/>
      <x:c r="AB58" s="49"/>
      <x:c r="AC58" s="49"/>
      <x:c r="AD58" s="49"/>
      <x:c r="AE58" s="49"/>
      <x:c r="AF58" s="49"/>
      <x:c r="AG58" s="49"/>
      <x:c r="AH58" s="49"/>
      <x:c r="AI58" s="49"/>
      <x:c r="AJ58" s="49"/>
      <x:c r="AK58" s="49"/>
      <x:c r="AL58" s="49"/>
      <x:c r="AM58" s="49"/>
      <x:c r="AN58" s="49"/>
      <x:c r="AO58" s="49"/>
      <x:c r="AP58" s="49"/>
      <x:c r="AQ58" s="49"/>
      <x:c r="AR58" s="50" t="s">
        <x:v>984</x:v>
      </x:c>
      <x:c r="AS58" s="50" t="s">
        <x:v>984</x:v>
      </x:c>
      <x:c r="AT58" s="49"/>
      <x:c r="AU58" s="50" t="s">
        <x:v>1098</x:v>
      </x:c>
      <x:c r="AV58" s="49">
        <x:v>21</x:v>
      </x:c>
    </x:row>
    <x:row r="59" spans="1:48" ht="30" customHeight="1">
      <x:c r="A59" s="88" t="s">
        <x:v>1826</x:v>
      </x:c>
      <x:c r="B59" s="88" t="s">
        <x:v>1803</x:v>
      </x:c>
      <x:c r="C59" s="88" t="s">
        <x:v>997</x:v>
      </x:c>
      <x:c r="D59" s="51">
        <x:v>0.39000000000000001</x:v>
      </x:c>
      <x:c r="E59" s="52">
        <x:v>600000</x:v>
      </x:c>
      <x:c r="F59" s="52">
        <x:f>TRUNC(E59*D59,0)</x:f>
        <x:v>234000</x:v>
      </x:c>
      <x:c r="G59" s="52"/>
      <x:c r="H59" s="52">
        <x:f>TRUNC(G59*D59,0)</x:f>
        <x:v>0</x:v>
      </x:c>
      <x:c r="I59" s="52"/>
      <x:c r="J59" s="52">
        <x:f>TRUNC(I59*D59,0)</x:f>
        <x:v>0</x:v>
      </x:c>
      <x:c r="K59" s="52">
        <x:f>TRUNC(E59+G59+I59,0)</x:f>
        <x:v>600000</x:v>
      </x:c>
      <x:c r="L59" s="52">
        <x:f>TRUNC(F59+H59+J59,0)</x:f>
        <x:v>234000</x:v>
      </x:c>
      <x:c r="M59" s="57"/>
      <x:c r="N59" s="50"/>
      <x:c r="O59" s="50"/>
      <x:c r="P59" s="50"/>
      <x:c r="Q59" s="50"/>
      <x:c r="R59" s="50"/>
      <x:c r="S59" s="50"/>
      <x:c r="T59" s="50"/>
      <x:c r="U59" s="49"/>
      <x:c r="V59" s="49"/>
      <x:c r="W59" s="49"/>
      <x:c r="X59" s="49"/>
      <x:c r="Y59" s="49"/>
      <x:c r="Z59" s="49"/>
      <x:c r="AA59" s="49"/>
      <x:c r="AB59" s="49"/>
      <x:c r="AC59" s="49"/>
      <x:c r="AD59" s="49"/>
      <x:c r="AE59" s="49"/>
      <x:c r="AF59" s="49"/>
      <x:c r="AG59" s="49"/>
      <x:c r="AH59" s="49"/>
      <x:c r="AI59" s="49"/>
      <x:c r="AJ59" s="49"/>
      <x:c r="AK59" s="49"/>
      <x:c r="AL59" s="49"/>
      <x:c r="AM59" s="49"/>
      <x:c r="AN59" s="49"/>
      <x:c r="AO59" s="49"/>
      <x:c r="AP59" s="49"/>
      <x:c r="AQ59" s="49"/>
      <x:c r="AR59" s="50"/>
      <x:c r="AS59" s="50"/>
      <x:c r="AT59" s="49"/>
      <x:c r="AU59" s="50"/>
      <x:c r="AV59" s="49"/>
    </x:row>
    <x:row r="60" spans="1:48" ht="30" customHeight="1">
      <x:c r="A60" s="89"/>
      <x:c r="B60" s="89"/>
      <x:c r="C60" s="89"/>
      <x:c r="D60" s="54">
        <x:v>0.39000000000000001</x:v>
      </x:c>
      <x:c r="E60" s="55">
        <x:f>TRUNC(단가대비표!O86,0)</x:f>
        <x:v>600000</x:v>
      </x:c>
      <x:c r="F60" s="55">
        <x:f>TRUNC(E60*D60,0)</x:f>
        <x:v>234000</x:v>
      </x:c>
      <x:c r="G60" s="55">
        <x:f>TRUNC(단가대비표!P86,0)</x:f>
        <x:v>0</x:v>
      </x:c>
      <x:c r="H60" s="55">
        <x:f>TRUNC(G60*D60,0)</x:f>
        <x:v>0</x:v>
      </x:c>
      <x:c r="I60" s="55">
        <x:f>TRUNC(단가대비표!V86,0)</x:f>
        <x:v>0</x:v>
      </x:c>
      <x:c r="J60" s="55">
        <x:f>TRUNC(I60*D60,0)</x:f>
        <x:v>0</x:v>
      </x:c>
      <x:c r="K60" s="55">
        <x:f>TRUNC(E60+G60+I60,0)</x:f>
        <x:v>600000</x:v>
      </x:c>
      <x:c r="L60" s="55">
        <x:f>TRUNC(F60+H60+J60,0)</x:f>
        <x:v>234000</x:v>
      </x:c>
      <x:c r="M60" s="56" t="s">
        <x:v>984</x:v>
      </x:c>
      <x:c r="N60" s="50" t="s">
        <x:v>1465</x:v>
      </x:c>
      <x:c r="O60" s="50" t="s">
        <x:v>984</x:v>
      </x:c>
      <x:c r="P60" s="50" t="s">
        <x:v>984</x:v>
      </x:c>
      <x:c r="Q60" s="50" t="s">
        <x:v>984</x:v>
      </x:c>
      <x:c r="R60" s="50" t="s">
        <x:v>988</x:v>
      </x:c>
      <x:c r="S60" s="50" t="s">
        <x:v>988</x:v>
      </x:c>
      <x:c r="T60" s="50" t="s">
        <x:v>974</x:v>
      </x:c>
      <x:c r="U60" s="49"/>
      <x:c r="V60" s="49"/>
      <x:c r="W60" s="49"/>
      <x:c r="X60" s="49"/>
      <x:c r="Y60" s="49"/>
      <x:c r="Z60" s="49"/>
      <x:c r="AA60" s="49"/>
      <x:c r="AB60" s="49"/>
      <x:c r="AC60" s="49"/>
      <x:c r="AD60" s="49"/>
      <x:c r="AE60" s="49"/>
      <x:c r="AF60" s="49"/>
      <x:c r="AG60" s="49"/>
      <x:c r="AH60" s="49"/>
      <x:c r="AI60" s="49"/>
      <x:c r="AJ60" s="49"/>
      <x:c r="AK60" s="49"/>
      <x:c r="AL60" s="49"/>
      <x:c r="AM60" s="49"/>
      <x:c r="AN60" s="49"/>
      <x:c r="AO60" s="49"/>
      <x:c r="AP60" s="49"/>
      <x:c r="AQ60" s="49"/>
      <x:c r="AR60" s="50" t="s">
        <x:v>984</x:v>
      </x:c>
      <x:c r="AS60" s="50" t="s">
        <x:v>984</x:v>
      </x:c>
      <x:c r="AT60" s="49"/>
      <x:c r="AU60" s="50" t="s">
        <x:v>1099</x:v>
      </x:c>
      <x:c r="AV60" s="49">
        <x:v>22</x:v>
      </x:c>
    </x:row>
    <x:row r="61" spans="1:48" ht="30" customHeight="1">
      <x:c r="A61" s="88" t="s">
        <x:v>186</x:v>
      </x:c>
      <x:c r="B61" s="88" t="s">
        <x:v>1804</x:v>
      </x:c>
      <x:c r="C61" s="88" t="s">
        <x:v>976</x:v>
      </x:c>
      <x:c r="D61" s="51">
        <x:v>1.1000000000000001</x:v>
      </x:c>
      <x:c r="E61" s="52">
        <x:v>1551</x:v>
      </x:c>
      <x:c r="F61" s="52">
        <x:f>TRUNC(E61*D61,0)</x:f>
        <x:v>1706</x:v>
      </x:c>
      <x:c r="G61" s="52">
        <x:v>9364</x:v>
      </x:c>
      <x:c r="H61" s="52">
        <x:f>TRUNC(G61*D61,0)</x:f>
        <x:v>10300</x:v>
      </x:c>
      <x:c r="I61" s="52">
        <x:v>3801</x:v>
      </x:c>
      <x:c r="J61" s="52">
        <x:f>TRUNC(I61*D61,0)</x:f>
        <x:v>4181</x:v>
      </x:c>
      <x:c r="K61" s="52">
        <x:f>TRUNC(E61+G61+I61,0)</x:f>
        <x:v>14716</x:v>
      </x:c>
      <x:c r="L61" s="52">
        <x:f>TRUNC(F61+H61+J61,0)</x:f>
        <x:v>16187</x:v>
      </x:c>
      <x:c r="M61" s="57"/>
      <x:c r="N61" s="50"/>
      <x:c r="O61" s="50"/>
      <x:c r="P61" s="50"/>
      <x:c r="Q61" s="50"/>
      <x:c r="R61" s="50"/>
      <x:c r="S61" s="50"/>
      <x:c r="T61" s="50"/>
      <x:c r="U61" s="49"/>
      <x:c r="V61" s="49"/>
      <x:c r="W61" s="49"/>
      <x:c r="X61" s="49"/>
      <x:c r="Y61" s="49"/>
      <x:c r="Z61" s="49"/>
      <x:c r="AA61" s="49"/>
      <x:c r="AB61" s="49"/>
      <x:c r="AC61" s="49"/>
      <x:c r="AD61" s="49"/>
      <x:c r="AE61" s="49"/>
      <x:c r="AF61" s="49"/>
      <x:c r="AG61" s="49"/>
      <x:c r="AH61" s="49"/>
      <x:c r="AI61" s="49"/>
      <x:c r="AJ61" s="49"/>
      <x:c r="AK61" s="49"/>
      <x:c r="AL61" s="49"/>
      <x:c r="AM61" s="49"/>
      <x:c r="AN61" s="49"/>
      <x:c r="AO61" s="49"/>
      <x:c r="AP61" s="49"/>
      <x:c r="AQ61" s="49"/>
      <x:c r="AR61" s="50"/>
      <x:c r="AS61" s="50"/>
      <x:c r="AT61" s="49"/>
      <x:c r="AU61" s="50"/>
      <x:c r="AV61" s="49"/>
    </x:row>
    <x:row r="62" spans="1:48" ht="30" customHeight="1">
      <x:c r="A62" s="89"/>
      <x:c r="B62" s="89"/>
      <x:c r="C62" s="89"/>
      <x:c r="D62" s="54">
        <x:v>1.1000000000000001</x:v>
      </x:c>
      <x:c r="E62" s="55">
        <x:f ca="1">TRUNC(일위대가목록!E15,0)</x:f>
        <x:v>1551</x:v>
      </x:c>
      <x:c r="F62" s="55">
        <x:f ca="1">TRUNC(E62*D62,0)</x:f>
        <x:v>1706</x:v>
      </x:c>
      <x:c r="G62" s="55">
        <x:f>TRUNC(일위대가목록!F15,0)</x:f>
        <x:v>9364</x:v>
      </x:c>
      <x:c r="H62" s="55">
        <x:f>TRUNC(G62*D62,0)</x:f>
        <x:v>10300</x:v>
      </x:c>
      <x:c r="I62" s="55">
        <x:f>TRUNC(일위대가목록!G15,0)</x:f>
        <x:v>3801</x:v>
      </x:c>
      <x:c r="J62" s="55">
        <x:f>TRUNC(I62*D62,0)</x:f>
        <x:v>4181</x:v>
      </x:c>
      <x:c r="K62" s="55">
        <x:f ca="1">TRUNC(E62+G62+I62,0)</x:f>
        <x:v>14716</x:v>
      </x:c>
      <x:c r="L62" s="55">
        <x:f ca="1">TRUNC(F62+H62+J62,0)</x:f>
        <x:v>16187</x:v>
      </x:c>
      <x:c r="M62" s="56" t="s">
        <x:v>984</x:v>
      </x:c>
      <x:c r="N62" s="50" t="s">
        <x:v>1466</x:v>
      </x:c>
      <x:c r="O62" s="50" t="s">
        <x:v>984</x:v>
      </x:c>
      <x:c r="P62" s="50" t="s">
        <x:v>984</x:v>
      </x:c>
      <x:c r="Q62" s="50" t="s">
        <x:v>984</x:v>
      </x:c>
      <x:c r="R62" s="50" t="s">
        <x:v>974</x:v>
      </x:c>
      <x:c r="S62" s="50" t="s">
        <x:v>988</x:v>
      </x:c>
      <x:c r="T62" s="50" t="s">
        <x:v>988</x:v>
      </x:c>
      <x:c r="U62" s="49"/>
      <x:c r="V62" s="49"/>
      <x:c r="W62" s="49"/>
      <x:c r="X62" s="49"/>
      <x:c r="Y62" s="49"/>
      <x:c r="Z62" s="49"/>
      <x:c r="AA62" s="49"/>
      <x:c r="AB62" s="49"/>
      <x:c r="AC62" s="49"/>
      <x:c r="AD62" s="49"/>
      <x:c r="AE62" s="49"/>
      <x:c r="AF62" s="49"/>
      <x:c r="AG62" s="49"/>
      <x:c r="AH62" s="49"/>
      <x:c r="AI62" s="49"/>
      <x:c r="AJ62" s="49"/>
      <x:c r="AK62" s="49"/>
      <x:c r="AL62" s="49"/>
      <x:c r="AM62" s="49"/>
      <x:c r="AN62" s="49"/>
      <x:c r="AO62" s="49"/>
      <x:c r="AP62" s="49"/>
      <x:c r="AQ62" s="49"/>
      <x:c r="AR62" s="50" t="s">
        <x:v>984</x:v>
      </x:c>
      <x:c r="AS62" s="50" t="s">
        <x:v>984</x:v>
      </x:c>
      <x:c r="AT62" s="49"/>
      <x:c r="AU62" s="50" t="s">
        <x:v>1100</x:v>
      </x:c>
      <x:c r="AV62" s="49">
        <x:v>23</x:v>
      </x:c>
    </x:row>
    <x:row r="63" spans="1:48" ht="30" customHeight="1">
      <x:c r="A63" s="88" t="s">
        <x:v>230</x:v>
      </x:c>
      <x:c r="B63" s="88" t="s">
        <x:v>185</x:v>
      </x:c>
      <x:c r="C63" s="88" t="s">
        <x:v>976</x:v>
      </x:c>
      <x:c r="D63" s="51">
        <x:v>4.7000000000000002</x:v>
      </x:c>
      <x:c r="E63" s="52">
        <x:v>1647</x:v>
      </x:c>
      <x:c r="F63" s="52">
        <x:f>TRUNC(E63*D63,0)</x:f>
        <x:v>7740</x:v>
      </x:c>
      <x:c r="G63" s="52">
        <x:v>10412</x:v>
      </x:c>
      <x:c r="H63" s="52">
        <x:f>TRUNC(G63*D63,0)</x:f>
        <x:v>48936</x:v>
      </x:c>
      <x:c r="I63" s="52">
        <x:v>4038</x:v>
      </x:c>
      <x:c r="J63" s="52">
        <x:f>TRUNC(I63*D63,0)</x:f>
        <x:v>18978</x:v>
      </x:c>
      <x:c r="K63" s="52">
        <x:f>TRUNC(E63+G63+I63,0)</x:f>
        <x:v>16097</x:v>
      </x:c>
      <x:c r="L63" s="52">
        <x:f>TRUNC(F63+H63+J63,0)</x:f>
        <x:v>75654</x:v>
      </x:c>
      <x:c r="M63" s="57"/>
      <x:c r="N63" s="50"/>
      <x:c r="O63" s="50"/>
      <x:c r="P63" s="50"/>
      <x:c r="Q63" s="50"/>
      <x:c r="R63" s="50"/>
      <x:c r="S63" s="50"/>
      <x:c r="T63" s="50"/>
      <x:c r="U63" s="49"/>
      <x:c r="V63" s="49"/>
      <x:c r="W63" s="49"/>
      <x:c r="X63" s="49"/>
      <x:c r="Y63" s="49"/>
      <x:c r="Z63" s="49"/>
      <x:c r="AA63" s="49"/>
      <x:c r="AB63" s="49"/>
      <x:c r="AC63" s="49"/>
      <x:c r="AD63" s="49"/>
      <x:c r="AE63" s="49"/>
      <x:c r="AF63" s="49"/>
      <x:c r="AG63" s="49"/>
      <x:c r="AH63" s="49"/>
      <x:c r="AI63" s="49"/>
      <x:c r="AJ63" s="49"/>
      <x:c r="AK63" s="49"/>
      <x:c r="AL63" s="49"/>
      <x:c r="AM63" s="49"/>
      <x:c r="AN63" s="49"/>
      <x:c r="AO63" s="49"/>
      <x:c r="AP63" s="49"/>
      <x:c r="AQ63" s="49"/>
      <x:c r="AR63" s="50"/>
      <x:c r="AS63" s="50"/>
      <x:c r="AT63" s="49"/>
      <x:c r="AU63" s="50"/>
      <x:c r="AV63" s="49"/>
    </x:row>
    <x:row r="64" spans="1:48" ht="30" customHeight="1">
      <x:c r="A64" s="89"/>
      <x:c r="B64" s="89"/>
      <x:c r="C64" s="89"/>
      <x:c r="D64" s="54">
        <x:v>4.7000000000000002</x:v>
      </x:c>
      <x:c r="E64" s="55">
        <x:f ca="1">TRUNC(일위대가목록!E16,0)</x:f>
        <x:v>1647</x:v>
      </x:c>
      <x:c r="F64" s="55">
        <x:f ca="1">TRUNC(E64*D64,0)</x:f>
        <x:v>7740</x:v>
      </x:c>
      <x:c r="G64" s="55">
        <x:f>TRUNC(일위대가목록!F16,0)</x:f>
        <x:v>10412</x:v>
      </x:c>
      <x:c r="H64" s="55">
        <x:f>TRUNC(G64*D64,0)</x:f>
        <x:v>48936</x:v>
      </x:c>
      <x:c r="I64" s="55">
        <x:f>TRUNC(일위대가목록!G16,0)</x:f>
        <x:v>4038</x:v>
      </x:c>
      <x:c r="J64" s="55">
        <x:f>TRUNC(I64*D64,0)</x:f>
        <x:v>18978</x:v>
      </x:c>
      <x:c r="K64" s="55">
        <x:f ca="1">TRUNC(E64+G64+I64,0)</x:f>
        <x:v>16097</x:v>
      </x:c>
      <x:c r="L64" s="55">
        <x:f ca="1">TRUNC(F64+H64+J64,0)</x:f>
        <x:v>75654</x:v>
      </x:c>
      <x:c r="M64" s="56" t="s">
        <x:v>984</x:v>
      </x:c>
      <x:c r="N64" s="50" t="s">
        <x:v>1464</x:v>
      </x:c>
      <x:c r="O64" s="50" t="s">
        <x:v>984</x:v>
      </x:c>
      <x:c r="P64" s="50" t="s">
        <x:v>984</x:v>
      </x:c>
      <x:c r="Q64" s="50" t="s">
        <x:v>984</x:v>
      </x:c>
      <x:c r="R64" s="50" t="s">
        <x:v>974</x:v>
      </x:c>
      <x:c r="S64" s="50" t="s">
        <x:v>988</x:v>
      </x:c>
      <x:c r="T64" s="50" t="s">
        <x:v>988</x:v>
      </x:c>
      <x:c r="U64" s="49"/>
      <x:c r="V64" s="49"/>
      <x:c r="W64" s="49"/>
      <x:c r="X64" s="49"/>
      <x:c r="Y64" s="49"/>
      <x:c r="Z64" s="49"/>
      <x:c r="AA64" s="49"/>
      <x:c r="AB64" s="49"/>
      <x:c r="AC64" s="49"/>
      <x:c r="AD64" s="49"/>
      <x:c r="AE64" s="49"/>
      <x:c r="AF64" s="49"/>
      <x:c r="AG64" s="49"/>
      <x:c r="AH64" s="49"/>
      <x:c r="AI64" s="49"/>
      <x:c r="AJ64" s="49"/>
      <x:c r="AK64" s="49"/>
      <x:c r="AL64" s="49"/>
      <x:c r="AM64" s="49"/>
      <x:c r="AN64" s="49"/>
      <x:c r="AO64" s="49"/>
      <x:c r="AP64" s="49"/>
      <x:c r="AQ64" s="49"/>
      <x:c r="AR64" s="50" t="s">
        <x:v>984</x:v>
      </x:c>
      <x:c r="AS64" s="50" t="s">
        <x:v>984</x:v>
      </x:c>
      <x:c r="AT64" s="49"/>
      <x:c r="AU64" s="50" t="s">
        <x:v>1101</x:v>
      </x:c>
      <x:c r="AV64" s="49">
        <x:v>24</x:v>
      </x:c>
    </x:row>
    <x:row r="65" spans="1:48" ht="30" customHeight="1">
      <x:c r="A65" s="88" t="s">
        <x:v>1829</x:v>
      </x:c>
      <x:c r="B65" s="88" t="s">
        <x:v>317</x:v>
      </x:c>
      <x:c r="C65" s="88" t="s">
        <x:v>997</x:v>
      </x:c>
      <x:c r="D65" s="51">
        <x:v>0.58999999999999997</x:v>
      </x:c>
      <x:c r="E65" s="52">
        <x:v>13496</x:v>
      </x:c>
      <x:c r="F65" s="52">
        <x:f>TRUNC(E65*D65,0)</x:f>
        <x:v>7962</x:v>
      </x:c>
      <x:c r="G65" s="52">
        <x:v>537048</x:v>
      </x:c>
      <x:c r="H65" s="52">
        <x:f>TRUNC(G65*D65,0)</x:f>
        <x:v>316858</x:v>
      </x:c>
      <x:c r="I65" s="52"/>
      <x:c r="J65" s="52">
        <x:f>TRUNC(I65*D65,0)</x:f>
        <x:v>0</x:v>
      </x:c>
      <x:c r="K65" s="52">
        <x:f>TRUNC(E65+G65+I65,0)</x:f>
        <x:v>550544</x:v>
      </x:c>
      <x:c r="L65" s="52">
        <x:f>TRUNC(F65+H65+J65,0)</x:f>
        <x:v>324820</x:v>
      </x:c>
      <x:c r="M65" s="57"/>
      <x:c r="N65" s="50"/>
      <x:c r="O65" s="50"/>
      <x:c r="P65" s="50"/>
      <x:c r="Q65" s="50"/>
      <x:c r="R65" s="50"/>
      <x:c r="S65" s="50"/>
      <x:c r="T65" s="50"/>
      <x:c r="U65" s="49"/>
      <x:c r="V65" s="49"/>
      <x:c r="W65" s="49"/>
      <x:c r="X65" s="49"/>
      <x:c r="Y65" s="49"/>
      <x:c r="Z65" s="49"/>
      <x:c r="AA65" s="49"/>
      <x:c r="AB65" s="49"/>
      <x:c r="AC65" s="49"/>
      <x:c r="AD65" s="49"/>
      <x:c r="AE65" s="49"/>
      <x:c r="AF65" s="49"/>
      <x:c r="AG65" s="49"/>
      <x:c r="AH65" s="49"/>
      <x:c r="AI65" s="49"/>
      <x:c r="AJ65" s="49"/>
      <x:c r="AK65" s="49"/>
      <x:c r="AL65" s="49"/>
      <x:c r="AM65" s="49"/>
      <x:c r="AN65" s="49"/>
      <x:c r="AO65" s="49"/>
      <x:c r="AP65" s="49"/>
      <x:c r="AQ65" s="49"/>
      <x:c r="AR65" s="50"/>
      <x:c r="AS65" s="50"/>
      <x:c r="AT65" s="49"/>
      <x:c r="AU65" s="50"/>
      <x:c r="AV65" s="49"/>
    </x:row>
    <x:row r="66" spans="1:48" ht="30" customHeight="1">
      <x:c r="A66" s="89"/>
      <x:c r="B66" s="89"/>
      <x:c r="C66" s="89"/>
      <x:c r="D66" s="54">
        <x:v>0.58999999999999997</x:v>
      </x:c>
      <x:c r="E66" s="55">
        <x:f>TRUNC(일위대가목록!E17,0)</x:f>
        <x:v>13496</x:v>
      </x:c>
      <x:c r="F66" s="55">
        <x:f>TRUNC(E66*D66,0)</x:f>
        <x:v>7962</x:v>
      </x:c>
      <x:c r="G66" s="55">
        <x:f>TRUNC(일위대가목록!F17,0)</x:f>
        <x:v>537048</x:v>
      </x:c>
      <x:c r="H66" s="55">
        <x:f>TRUNC(G66*D66,0)</x:f>
        <x:v>316858</x:v>
      </x:c>
      <x:c r="I66" s="55">
        <x:f>TRUNC(일위대가목록!G17,0)</x:f>
        <x:v>0</x:v>
      </x:c>
      <x:c r="J66" s="55">
        <x:f>TRUNC(I66*D66,0)</x:f>
        <x:v>0</x:v>
      </x:c>
      <x:c r="K66" s="55">
        <x:f>TRUNC(E66+G66+I66,0)</x:f>
        <x:v>550544</x:v>
      </x:c>
      <x:c r="L66" s="55">
        <x:f>TRUNC(F66+H66+J66,0)</x:f>
        <x:v>324820</x:v>
      </x:c>
      <x:c r="M66" s="56" t="s">
        <x:v>984</x:v>
      </x:c>
      <x:c r="N66" s="50" t="s">
        <x:v>1463</x:v>
      </x:c>
      <x:c r="O66" s="50" t="s">
        <x:v>984</x:v>
      </x:c>
      <x:c r="P66" s="50" t="s">
        <x:v>984</x:v>
      </x:c>
      <x:c r="Q66" s="50" t="s">
        <x:v>984</x:v>
      </x:c>
      <x:c r="R66" s="50" t="s">
        <x:v>974</x:v>
      </x:c>
      <x:c r="S66" s="50" t="s">
        <x:v>988</x:v>
      </x:c>
      <x:c r="T66" s="50" t="s">
        <x:v>988</x:v>
      </x:c>
      <x:c r="U66" s="49"/>
      <x:c r="V66" s="49"/>
      <x:c r="W66" s="49"/>
      <x:c r="X66" s="49"/>
      <x:c r="Y66" s="49"/>
      <x:c r="Z66" s="49"/>
      <x:c r="AA66" s="49"/>
      <x:c r="AB66" s="49"/>
      <x:c r="AC66" s="49"/>
      <x:c r="AD66" s="49"/>
      <x:c r="AE66" s="49"/>
      <x:c r="AF66" s="49"/>
      <x:c r="AG66" s="49"/>
      <x:c r="AH66" s="49"/>
      <x:c r="AI66" s="49"/>
      <x:c r="AJ66" s="49"/>
      <x:c r="AK66" s="49"/>
      <x:c r="AL66" s="49"/>
      <x:c r="AM66" s="49"/>
      <x:c r="AN66" s="49"/>
      <x:c r="AO66" s="49"/>
      <x:c r="AP66" s="49"/>
      <x:c r="AQ66" s="49"/>
      <x:c r="AR66" s="50" t="s">
        <x:v>984</x:v>
      </x:c>
      <x:c r="AS66" s="50" t="s">
        <x:v>984</x:v>
      </x:c>
      <x:c r="AT66" s="49"/>
      <x:c r="AU66" s="50" t="s">
        <x:v>1102</x:v>
      </x:c>
      <x:c r="AV66" s="49">
        <x:v>25</x:v>
      </x:c>
    </x:row>
    <x:row r="67" spans="1:48" ht="30" customHeight="1">
      <x:c r="A67" s="88" t="s">
        <x:v>1833</x:v>
      </x:c>
      <x:c r="B67" s="88" t="s">
        <x:v>1825</x:v>
      </x:c>
      <x:c r="C67" s="88" t="s">
        <x:v>986</x:v>
      </x:c>
      <x:c r="D67" s="51">
        <x:v>1.6699999999999999</x:v>
      </x:c>
      <x:c r="E67" s="52">
        <x:v>8641</x:v>
      </x:c>
      <x:c r="F67" s="52">
        <x:f>TRUNC(E67*D67,0)</x:f>
        <x:v>14430</x:v>
      </x:c>
      <x:c r="G67" s="52">
        <x:v>17510</x:v>
      </x:c>
      <x:c r="H67" s="52">
        <x:f>TRUNC(G67*D67,0)</x:f>
        <x:v>29241</x:v>
      </x:c>
      <x:c r="I67" s="52"/>
      <x:c r="J67" s="52">
        <x:f>TRUNC(I67*D67,0)</x:f>
        <x:v>0</x:v>
      </x:c>
      <x:c r="K67" s="52">
        <x:f>TRUNC(E67+G67+I67,0)</x:f>
        <x:v>26151</x:v>
      </x:c>
      <x:c r="L67" s="52">
        <x:f>TRUNC(F67+H67+J67,0)</x:f>
        <x:v>43671</x:v>
      </x:c>
      <x:c r="M67" s="57"/>
      <x:c r="N67" s="50"/>
      <x:c r="O67" s="50"/>
      <x:c r="P67" s="50"/>
      <x:c r="Q67" s="50"/>
      <x:c r="R67" s="50"/>
      <x:c r="S67" s="50"/>
      <x:c r="T67" s="50"/>
      <x:c r="U67" s="49"/>
      <x:c r="V67" s="49"/>
      <x:c r="W67" s="49"/>
      <x:c r="X67" s="49"/>
      <x:c r="Y67" s="49"/>
      <x:c r="Z67" s="49"/>
      <x:c r="AA67" s="49"/>
      <x:c r="AB67" s="49"/>
      <x:c r="AC67" s="49"/>
      <x:c r="AD67" s="49"/>
      <x:c r="AE67" s="49"/>
      <x:c r="AF67" s="49"/>
      <x:c r="AG67" s="49"/>
      <x:c r="AH67" s="49"/>
      <x:c r="AI67" s="49"/>
      <x:c r="AJ67" s="49"/>
      <x:c r="AK67" s="49"/>
      <x:c r="AL67" s="49"/>
      <x:c r="AM67" s="49"/>
      <x:c r="AN67" s="49"/>
      <x:c r="AO67" s="49"/>
      <x:c r="AP67" s="49"/>
      <x:c r="AQ67" s="49"/>
      <x:c r="AR67" s="50"/>
      <x:c r="AS67" s="50"/>
      <x:c r="AT67" s="49"/>
      <x:c r="AU67" s="50"/>
      <x:c r="AV67" s="49"/>
    </x:row>
    <x:row r="68" spans="1:48" ht="30" customHeight="1">
      <x:c r="A68" s="89"/>
      <x:c r="B68" s="89"/>
      <x:c r="C68" s="89"/>
      <x:c r="D68" s="54">
        <x:v>1.6699999999999999</x:v>
      </x:c>
      <x:c r="E68" s="55">
        <x:f ca="1">TRUNC(일위대가목록!E18,0)</x:f>
        <x:v>8641</x:v>
      </x:c>
      <x:c r="F68" s="55">
        <x:f ca="1">TRUNC(E68*D68,0)</x:f>
        <x:v>14430</x:v>
      </x:c>
      <x:c r="G68" s="55">
        <x:f ca="1">TRUNC(일위대가목록!F18,0)</x:f>
        <x:v>17510</x:v>
      </x:c>
      <x:c r="H68" s="55">
        <x:f ca="1">TRUNC(G68*D68,0)</x:f>
        <x:v>29241</x:v>
      </x:c>
      <x:c r="I68" s="55">
        <x:f>TRUNC(일위대가목록!G18,0)</x:f>
        <x:v>0</x:v>
      </x:c>
      <x:c r="J68" s="55">
        <x:f>TRUNC(I68*D68,0)</x:f>
        <x:v>0</x:v>
      </x:c>
      <x:c r="K68" s="55">
        <x:f ca="1">TRUNC(E68+G68+I68,0)</x:f>
        <x:v>26151</x:v>
      </x:c>
      <x:c r="L68" s="55">
        <x:f ca="1">TRUNC(F68+H68+J68,0)</x:f>
        <x:v>43671</x:v>
      </x:c>
      <x:c r="M68" s="56" t="s">
        <x:v>984</x:v>
      </x:c>
      <x:c r="N68" s="50" t="s">
        <x:v>1462</x:v>
      </x:c>
      <x:c r="O68" s="50" t="s">
        <x:v>984</x:v>
      </x:c>
      <x:c r="P68" s="50" t="s">
        <x:v>984</x:v>
      </x:c>
      <x:c r="Q68" s="50" t="s">
        <x:v>984</x:v>
      </x:c>
      <x:c r="R68" s="50" t="s">
        <x:v>974</x:v>
      </x:c>
      <x:c r="S68" s="50" t="s">
        <x:v>988</x:v>
      </x:c>
      <x:c r="T68" s="50" t="s">
        <x:v>988</x:v>
      </x:c>
      <x:c r="U68" s="49"/>
      <x:c r="V68" s="49"/>
      <x:c r="W68" s="49"/>
      <x:c r="X68" s="49"/>
      <x:c r="Y68" s="49"/>
      <x:c r="Z68" s="49"/>
      <x:c r="AA68" s="49"/>
      <x:c r="AB68" s="49"/>
      <x:c r="AC68" s="49"/>
      <x:c r="AD68" s="49"/>
      <x:c r="AE68" s="49"/>
      <x:c r="AF68" s="49"/>
      <x:c r="AG68" s="49"/>
      <x:c r="AH68" s="49"/>
      <x:c r="AI68" s="49"/>
      <x:c r="AJ68" s="49"/>
      <x:c r="AK68" s="49"/>
      <x:c r="AL68" s="49"/>
      <x:c r="AM68" s="49"/>
      <x:c r="AN68" s="49"/>
      <x:c r="AO68" s="49"/>
      <x:c r="AP68" s="49"/>
      <x:c r="AQ68" s="49"/>
      <x:c r="AR68" s="50" t="s">
        <x:v>984</x:v>
      </x:c>
      <x:c r="AS68" s="50" t="s">
        <x:v>984</x:v>
      </x:c>
      <x:c r="AT68" s="49"/>
      <x:c r="AU68" s="50" t="s">
        <x:v>1103</x:v>
      </x:c>
      <x:c r="AV68" s="49">
        <x:v>26</x:v>
      </x:c>
    </x:row>
    <x:row r="69" spans="1:48" ht="30" customHeight="1">
      <x:c r="A69" s="88" t="s">
        <x:v>927</x:v>
      </x:c>
      <x:c r="B69" s="88" t="s">
        <x:v>928</x:v>
      </x:c>
      <x:c r="C69" s="88" t="s">
        <x:v>986</x:v>
      </x:c>
      <x:c r="D69" s="51">
        <x:v>15.210000000000001</x:v>
      </x:c>
      <x:c r="E69" s="52">
        <x:v>3189</x:v>
      </x:c>
      <x:c r="F69" s="52">
        <x:f>TRUNC(E69*D69,0)</x:f>
        <x:v>48504</x:v>
      </x:c>
      <x:c r="G69" s="52">
        <x:v>18455</x:v>
      </x:c>
      <x:c r="H69" s="52">
        <x:f>TRUNC(G69*D69,0)</x:f>
        <x:v>280700</x:v>
      </x:c>
      <x:c r="I69" s="52"/>
      <x:c r="J69" s="52">
        <x:f>TRUNC(I69*D69,0)</x:f>
        <x:v>0</x:v>
      </x:c>
      <x:c r="K69" s="52">
        <x:f>TRUNC(E69+G69+I69,0)</x:f>
        <x:v>21644</x:v>
      </x:c>
      <x:c r="L69" s="52">
        <x:f>TRUNC(F69+H69+J69,0)</x:f>
        <x:v>329204</x:v>
      </x:c>
      <x:c r="M69" s="57"/>
      <x:c r="N69" s="50"/>
      <x:c r="O69" s="50"/>
      <x:c r="P69" s="50"/>
      <x:c r="Q69" s="50"/>
      <x:c r="R69" s="50"/>
      <x:c r="S69" s="50"/>
      <x:c r="T69" s="50"/>
      <x:c r="U69" s="49"/>
      <x:c r="V69" s="49"/>
      <x:c r="W69" s="49"/>
      <x:c r="X69" s="49"/>
      <x:c r="Y69" s="49"/>
      <x:c r="Z69" s="49"/>
      <x:c r="AA69" s="49"/>
      <x:c r="AB69" s="49"/>
      <x:c r="AC69" s="49"/>
      <x:c r="AD69" s="49"/>
      <x:c r="AE69" s="49"/>
      <x:c r="AF69" s="49"/>
      <x:c r="AG69" s="49"/>
      <x:c r="AH69" s="49"/>
      <x:c r="AI69" s="49"/>
      <x:c r="AJ69" s="49"/>
      <x:c r="AK69" s="49"/>
      <x:c r="AL69" s="49"/>
      <x:c r="AM69" s="49"/>
      <x:c r="AN69" s="49"/>
      <x:c r="AO69" s="49"/>
      <x:c r="AP69" s="49"/>
      <x:c r="AQ69" s="49"/>
      <x:c r="AR69" s="50"/>
      <x:c r="AS69" s="50"/>
      <x:c r="AT69" s="49"/>
      <x:c r="AU69" s="50"/>
      <x:c r="AV69" s="49"/>
    </x:row>
    <x:row r="70" spans="1:48" ht="30" customHeight="1">
      <x:c r="A70" s="89"/>
      <x:c r="B70" s="89"/>
      <x:c r="C70" s="89"/>
      <x:c r="D70" s="54">
        <x:v>15.210000000000001</x:v>
      </x:c>
      <x:c r="E70" s="55">
        <x:f ca="1">TRUNC(일위대가목록!E19,0)</x:f>
        <x:v>3189</x:v>
      </x:c>
      <x:c r="F70" s="55">
        <x:f ca="1">TRUNC(E70*D70,0)</x:f>
        <x:v>48504</x:v>
      </x:c>
      <x:c r="G70" s="55">
        <x:f>TRUNC(일위대가목록!F19,0)</x:f>
        <x:v>18455</x:v>
      </x:c>
      <x:c r="H70" s="55">
        <x:f>TRUNC(G70*D70,0)</x:f>
        <x:v>280700</x:v>
      </x:c>
      <x:c r="I70" s="55">
        <x:f>TRUNC(일위대가목록!G19,0)</x:f>
        <x:v>0</x:v>
      </x:c>
      <x:c r="J70" s="55">
        <x:f>TRUNC(I70*D70,0)</x:f>
        <x:v>0</x:v>
      </x:c>
      <x:c r="K70" s="55">
        <x:f ca="1">TRUNC(E70+G70+I70,0)</x:f>
        <x:v>21644</x:v>
      </x:c>
      <x:c r="L70" s="55">
        <x:f ca="1">TRUNC(F70+H70+J70,0)</x:f>
        <x:v>329204</x:v>
      </x:c>
      <x:c r="M70" s="56" t="s">
        <x:v>984</x:v>
      </x:c>
      <x:c r="N70" s="50" t="s">
        <x:v>1461</x:v>
      </x:c>
      <x:c r="O70" s="50" t="s">
        <x:v>984</x:v>
      </x:c>
      <x:c r="P70" s="50" t="s">
        <x:v>984</x:v>
      </x:c>
      <x:c r="Q70" s="50" t="s">
        <x:v>984</x:v>
      </x:c>
      <x:c r="R70" s="50" t="s">
        <x:v>974</x:v>
      </x:c>
      <x:c r="S70" s="50" t="s">
        <x:v>988</x:v>
      </x:c>
      <x:c r="T70" s="50" t="s">
        <x:v>988</x:v>
      </x:c>
      <x:c r="U70" s="49"/>
      <x:c r="V70" s="49"/>
      <x:c r="W70" s="49"/>
      <x:c r="X70" s="49"/>
      <x:c r="Y70" s="49"/>
      <x:c r="Z70" s="49"/>
      <x:c r="AA70" s="49"/>
      <x:c r="AB70" s="49"/>
      <x:c r="AC70" s="49"/>
      <x:c r="AD70" s="49"/>
      <x:c r="AE70" s="49"/>
      <x:c r="AF70" s="49"/>
      <x:c r="AG70" s="49"/>
      <x:c r="AH70" s="49"/>
      <x:c r="AI70" s="49"/>
      <x:c r="AJ70" s="49"/>
      <x:c r="AK70" s="49"/>
      <x:c r="AL70" s="49"/>
      <x:c r="AM70" s="49"/>
      <x:c r="AN70" s="49"/>
      <x:c r="AO70" s="49"/>
      <x:c r="AP70" s="49"/>
      <x:c r="AQ70" s="49"/>
      <x:c r="AR70" s="50" t="s">
        <x:v>984</x:v>
      </x:c>
      <x:c r="AS70" s="50" t="s">
        <x:v>984</x:v>
      </x:c>
      <x:c r="AT70" s="49"/>
      <x:c r="AU70" s="50" t="s">
        <x:v>1104</x:v>
      </x:c>
      <x:c r="AV70" s="49">
        <x:v>27</x:v>
      </x:c>
    </x:row>
    <x:row r="71" spans="1:13" ht="30" customHeight="1">
      <x:c r="A71" s="86" t="s">
        <x:v>223</x:v>
      </x:c>
      <x:c r="B71" s="86"/>
      <x:c r="C71" s="86"/>
      <x:c r="D71" s="51"/>
      <x:c r="E71" s="51"/>
      <x:c r="F71" s="52">
        <x:f>F51+F53+F55+F57+F59+F61+F63+F65+F67+F69</x:f>
        <x:v>1844398</x:v>
      </x:c>
      <x:c r="G71" s="51"/>
      <x:c r="H71" s="52">
        <x:f>H51+H53+H55+H57+H59+H61+H63+H65+H67+H69</x:f>
        <x:v>1412993</x:v>
      </x:c>
      <x:c r="I71" s="51"/>
      <x:c r="J71" s="52">
        <x:f>J51+J53+J55+J57+J59+J61+J63+J65+J67+J69</x:f>
        <x:v>23159</x:v>
      </x:c>
      <x:c r="K71" s="51"/>
      <x:c r="L71" s="52">
        <x:f>TRUNC(F71+H71+J71,0)</x:f>
        <x:v>3280550</x:v>
      </x:c>
      <x:c r="M71" s="51"/>
    </x:row>
    <x:row r="72" spans="1:14" ht="30" customHeight="1">
      <x:c r="A72" s="87"/>
      <x:c r="B72" s="87"/>
      <x:c r="C72" s="87"/>
      <x:c r="D72" s="54"/>
      <x:c r="E72" s="54"/>
      <x:c r="F72" s="55">
        <x:f ca="1">F52+F54+F56+F58+F60+F62+F64+F66+F68+F70</x:f>
        <x:v>1844398</x:v>
      </x:c>
      <x:c r="G72" s="54"/>
      <x:c r="H72" s="55">
        <x:f ca="1">H52+H54+H56+H58+H60+H62+H64+H66+H68+H70</x:f>
        <x:v>1412993</x:v>
      </x:c>
      <x:c r="I72" s="54"/>
      <x:c r="J72" s="55">
        <x:f>J52+J54+J56+J58+J60+J62+J64+J66+J68+J70</x:f>
        <x:v>23159</x:v>
      </x:c>
      <x:c r="K72" s="54"/>
      <x:c r="L72" s="55">
        <x:f ca="1">TRUNC(F72+H72+J72,0)</x:f>
        <x:v>3280550</x:v>
      </x:c>
      <x:c r="M72" s="54"/>
      <x:c r="N72" s="24" t="s">
        <x:v>315</x:v>
      </x:c>
    </x:row>
    <x:row r="73" spans="1:48" ht="30" customHeight="1">
      <x:c r="A73" s="47" t="s">
        <x:v>226</x:v>
      </x:c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9"/>
      <x:c r="O73" s="49"/>
      <x:c r="P73" s="49"/>
      <x:c r="Q73" s="50" t="s">
        <x:v>316</x:v>
      </x:c>
      <x:c r="R73" s="49"/>
      <x:c r="S73" s="49"/>
      <x:c r="T73" s="49"/>
      <x:c r="U73" s="49"/>
      <x:c r="V73" s="49"/>
      <x:c r="W73" s="49"/>
      <x:c r="X73" s="49"/>
      <x:c r="Y73" s="49"/>
      <x:c r="Z73" s="49"/>
      <x:c r="AA73" s="49"/>
      <x:c r="AB73" s="49"/>
      <x:c r="AC73" s="49"/>
      <x:c r="AD73" s="49"/>
      <x:c r="AE73" s="49"/>
      <x:c r="AF73" s="49"/>
      <x:c r="AG73" s="49"/>
      <x:c r="AH73" s="49"/>
      <x:c r="AI73" s="49"/>
      <x:c r="AJ73" s="49"/>
      <x:c r="AK73" s="49"/>
      <x:c r="AL73" s="49"/>
      <x:c r="AM73" s="49"/>
      <x:c r="AN73" s="49"/>
      <x:c r="AO73" s="49"/>
      <x:c r="AP73" s="49"/>
      <x:c r="AQ73" s="49"/>
      <x:c r="AR73" s="49"/>
      <x:c r="AS73" s="49"/>
      <x:c r="AT73" s="49"/>
      <x:c r="AU73" s="49"/>
      <x:c r="AV73" s="49"/>
    </x:row>
    <x:row r="74" spans="1:48" ht="30" customHeight="1">
      <x:c r="A74" s="88" t="s">
        <x:v>232</x:v>
      </x:c>
      <x:c r="B74" s="88" t="s">
        <x:v>231</x:v>
      </x:c>
      <x:c r="C74" s="88" t="s">
        <x:v>986</x:v>
      </x:c>
      <x:c r="D74" s="51">
        <x:v>1</x:v>
      </x:c>
      <x:c r="E74" s="53">
        <x:v>36541</x:v>
      </x:c>
      <x:c r="F74" s="52">
        <x:f>TRUNC(E74*D74,0)</x:f>
        <x:v>36541</x:v>
      </x:c>
      <x:c r="G74" s="53">
        <x:v>81371</x:v>
      </x:c>
      <x:c r="H74" s="52">
        <x:f>TRUNC(G74*D74,0)</x:f>
        <x:v>81371</x:v>
      </x:c>
      <x:c r="I74" s="51"/>
      <x:c r="J74" s="51"/>
      <x:c r="K74" s="52">
        <x:f>TRUNC(E74+G74+I74,0)</x:f>
        <x:v>117912</x:v>
      </x:c>
      <x:c r="L74" s="52">
        <x:f>TRUNC(F74+H74+J74,0)</x:f>
        <x:v>117912</x:v>
      </x:c>
      <x:c r="M74" s="51"/>
      <x:c r="N74" s="49"/>
      <x:c r="O74" s="49"/>
      <x:c r="P74" s="49"/>
      <x:c r="Q74" s="50"/>
      <x:c r="R74" s="49"/>
      <x:c r="S74" s="49"/>
      <x:c r="T74" s="49"/>
      <x:c r="U74" s="49"/>
      <x:c r="V74" s="49"/>
      <x:c r="W74" s="49"/>
      <x:c r="X74" s="49"/>
      <x:c r="Y74" s="49"/>
      <x:c r="Z74" s="49"/>
      <x:c r="AA74" s="49"/>
      <x:c r="AB74" s="49"/>
      <x:c r="AC74" s="49"/>
      <x:c r="AD74" s="49"/>
      <x:c r="AE74" s="49"/>
      <x:c r="AF74" s="49"/>
      <x:c r="AG74" s="49"/>
      <x:c r="AH74" s="49"/>
      <x:c r="AI74" s="49"/>
      <x:c r="AJ74" s="49"/>
      <x:c r="AK74" s="49"/>
      <x:c r="AL74" s="49"/>
      <x:c r="AM74" s="49"/>
      <x:c r="AN74" s="49"/>
      <x:c r="AO74" s="49"/>
      <x:c r="AP74" s="49"/>
      <x:c r="AQ74" s="49"/>
      <x:c r="AR74" s="49"/>
      <x:c r="AS74" s="49"/>
      <x:c r="AT74" s="49"/>
      <x:c r="AU74" s="49"/>
      <x:c r="AV74" s="49"/>
    </x:row>
    <x:row r="75" spans="1:48" ht="30" customHeight="1">
      <x:c r="A75" s="89"/>
      <x:c r="B75" s="89"/>
      <x:c r="C75" s="89"/>
      <x:c r="D75" s="54">
        <x:v>1</x:v>
      </x:c>
      <x:c r="E75" s="55">
        <x:f ca="1">TRUNC(일위대가목록!E20,0)</x:f>
        <x:v>36541</x:v>
      </x:c>
      <x:c r="F75" s="55">
        <x:f ca="1">TRUNC(E75*D75,0)</x:f>
        <x:v>36541</x:v>
      </x:c>
      <x:c r="G75" s="55">
        <x:f ca="1">TRUNC(일위대가목록!F20,0)</x:f>
        <x:v>81371</x:v>
      </x:c>
      <x:c r="H75" s="55">
        <x:f ca="1">TRUNC(G75*D75,0)</x:f>
        <x:v>81371</x:v>
      </x:c>
      <x:c r="I75" s="55">
        <x:f>TRUNC(일위대가목록!G20,0)</x:f>
        <x:v>0</x:v>
      </x:c>
      <x:c r="J75" s="55">
        <x:f>TRUNC(I75*D75,0)</x:f>
        <x:v>0</x:v>
      </x:c>
      <x:c r="K75" s="55">
        <x:f ca="1">TRUNC(E75+G75+I75,0)</x:f>
        <x:v>117912</x:v>
      </x:c>
      <x:c r="L75" s="55">
        <x:f ca="1">TRUNC(F75+H75+J75,0)</x:f>
        <x:v>117912</x:v>
      </x:c>
      <x:c r="M75" s="56" t="s">
        <x:v>984</x:v>
      </x:c>
      <x:c r="N75" s="50" t="s">
        <x:v>1459</x:v>
      </x:c>
      <x:c r="O75" s="50" t="s">
        <x:v>984</x:v>
      </x:c>
      <x:c r="P75" s="50" t="s">
        <x:v>984</x:v>
      </x:c>
      <x:c r="Q75" s="50" t="s">
        <x:v>984</x:v>
      </x:c>
      <x:c r="R75" s="50" t="s">
        <x:v>974</x:v>
      </x:c>
      <x:c r="S75" s="50" t="s">
        <x:v>988</x:v>
      </x:c>
      <x:c r="T75" s="50" t="s">
        <x:v>988</x:v>
      </x:c>
      <x:c r="U75" s="49"/>
      <x:c r="V75" s="49"/>
      <x:c r="W75" s="49"/>
      <x:c r="X75" s="49"/>
      <x:c r="Y75" s="49"/>
      <x:c r="Z75" s="49"/>
      <x:c r="AA75" s="49"/>
      <x:c r="AB75" s="49"/>
      <x:c r="AC75" s="49"/>
      <x:c r="AD75" s="49"/>
      <x:c r="AE75" s="49"/>
      <x:c r="AF75" s="49"/>
      <x:c r="AG75" s="49"/>
      <x:c r="AH75" s="49"/>
      <x:c r="AI75" s="49"/>
      <x:c r="AJ75" s="49"/>
      <x:c r="AK75" s="49"/>
      <x:c r="AL75" s="49"/>
      <x:c r="AM75" s="49"/>
      <x:c r="AN75" s="49"/>
      <x:c r="AO75" s="49"/>
      <x:c r="AP75" s="49"/>
      <x:c r="AQ75" s="49"/>
      <x:c r="AR75" s="50" t="s">
        <x:v>984</x:v>
      </x:c>
      <x:c r="AS75" s="50" t="s">
        <x:v>984</x:v>
      </x:c>
      <x:c r="AT75" s="49"/>
      <x:c r="AU75" s="50" t="s">
        <x:v>1105</x:v>
      </x:c>
      <x:c r="AV75" s="49">
        <x:v>31</x:v>
      </x:c>
    </x:row>
    <x:row r="76" spans="1:48" ht="30" customHeight="1">
      <x:c r="A76" s="88" t="s">
        <x:v>1830</x:v>
      </x:c>
      <x:c r="B76" s="88" t="s">
        <x:v>234</x:v>
      </x:c>
      <x:c r="C76" s="88" t="s">
        <x:v>999</x:v>
      </x:c>
      <x:c r="D76" s="51">
        <x:v>5.7000000000000002</x:v>
      </x:c>
      <x:c r="E76" s="52">
        <x:v>56100</x:v>
      </x:c>
      <x:c r="F76" s="52">
        <x:f>TRUNC(E76*D76,0)</x:f>
        <x:v>319770</x:v>
      </x:c>
      <x:c r="G76" s="52">
        <x:v>21928</x:v>
      </x:c>
      <x:c r="H76" s="52">
        <x:f>TRUNC(G76*D76,0)</x:f>
        <x:v>124989</x:v>
      </x:c>
      <x:c r="I76" s="52"/>
      <x:c r="J76" s="52"/>
      <x:c r="K76" s="52">
        <x:f>TRUNC(E76+G76+I76,0)</x:f>
        <x:v>78028</x:v>
      </x:c>
      <x:c r="L76" s="52">
        <x:f>TRUNC(F76+H76+J76,0)</x:f>
        <x:v>444759</x:v>
      </x:c>
      <x:c r="M76" s="57"/>
      <x:c r="N76" s="50"/>
      <x:c r="O76" s="50"/>
      <x:c r="P76" s="50"/>
      <x:c r="Q76" s="50"/>
      <x:c r="R76" s="50"/>
      <x:c r="S76" s="50"/>
      <x:c r="T76" s="50"/>
      <x:c r="U76" s="49"/>
      <x:c r="V76" s="49"/>
      <x:c r="W76" s="49"/>
      <x:c r="X76" s="49"/>
      <x:c r="Y76" s="49"/>
      <x:c r="Z76" s="49"/>
      <x:c r="AA76" s="49"/>
      <x:c r="AB76" s="49"/>
      <x:c r="AC76" s="49"/>
      <x:c r="AD76" s="49"/>
      <x:c r="AE76" s="49"/>
      <x:c r="AF76" s="49"/>
      <x:c r="AG76" s="49"/>
      <x:c r="AH76" s="49"/>
      <x:c r="AI76" s="49"/>
      <x:c r="AJ76" s="49"/>
      <x:c r="AK76" s="49"/>
      <x:c r="AL76" s="49"/>
      <x:c r="AM76" s="49"/>
      <x:c r="AN76" s="49"/>
      <x:c r="AO76" s="49"/>
      <x:c r="AP76" s="49"/>
      <x:c r="AQ76" s="49"/>
      <x:c r="AR76" s="50"/>
      <x:c r="AS76" s="50"/>
      <x:c r="AT76" s="49"/>
      <x:c r="AU76" s="50"/>
      <x:c r="AV76" s="49"/>
    </x:row>
    <x:row r="77" spans="1:48" ht="30" customHeight="1">
      <x:c r="A77" s="89"/>
      <x:c r="B77" s="89"/>
      <x:c r="C77" s="89"/>
      <x:c r="D77" s="54">
        <x:v>5.7000000000000002</x:v>
      </x:c>
      <x:c r="E77" s="55">
        <x:f>TRUNC(일위대가목록!E21,0)</x:f>
        <x:v>56100</x:v>
      </x:c>
      <x:c r="F77" s="55">
        <x:f>TRUNC(E77*D77,0)</x:f>
        <x:v>319770</x:v>
      </x:c>
      <x:c r="G77" s="55">
        <x:f>TRUNC(일위대가목록!F21,0)</x:f>
        <x:v>21928</x:v>
      </x:c>
      <x:c r="H77" s="55">
        <x:f>TRUNC(G77*D77,0)</x:f>
        <x:v>124989</x:v>
      </x:c>
      <x:c r="I77" s="55">
        <x:f>TRUNC(일위대가목록!G21,0)</x:f>
        <x:v>0</x:v>
      </x:c>
      <x:c r="J77" s="55">
        <x:f>TRUNC(I77*D77,0)</x:f>
        <x:v>0</x:v>
      </x:c>
      <x:c r="K77" s="55">
        <x:f>TRUNC(E77+G77+I77,0)</x:f>
        <x:v>78028</x:v>
      </x:c>
      <x:c r="L77" s="55">
        <x:f>TRUNC(F77+H77+J77,0)</x:f>
        <x:v>444759</x:v>
      </x:c>
      <x:c r="M77" s="56" t="s">
        <x:v>984</x:v>
      </x:c>
      <x:c r="N77" s="50" t="s">
        <x:v>1458</x:v>
      </x:c>
      <x:c r="O77" s="50" t="s">
        <x:v>984</x:v>
      </x:c>
      <x:c r="P77" s="50" t="s">
        <x:v>984</x:v>
      </x:c>
      <x:c r="Q77" s="50" t="s">
        <x:v>984</x:v>
      </x:c>
      <x:c r="R77" s="50" t="s">
        <x:v>974</x:v>
      </x:c>
      <x:c r="S77" s="50" t="s">
        <x:v>988</x:v>
      </x:c>
      <x:c r="T77" s="50" t="s">
        <x:v>988</x:v>
      </x:c>
      <x:c r="U77" s="49"/>
      <x:c r="V77" s="49"/>
      <x:c r="W77" s="49"/>
      <x:c r="X77" s="49"/>
      <x:c r="Y77" s="49"/>
      <x:c r="Z77" s="49"/>
      <x:c r="AA77" s="49"/>
      <x:c r="AB77" s="49"/>
      <x:c r="AC77" s="49"/>
      <x:c r="AD77" s="49"/>
      <x:c r="AE77" s="49"/>
      <x:c r="AF77" s="49"/>
      <x:c r="AG77" s="49"/>
      <x:c r="AH77" s="49"/>
      <x:c r="AI77" s="49"/>
      <x:c r="AJ77" s="49"/>
      <x:c r="AK77" s="49"/>
      <x:c r="AL77" s="49"/>
      <x:c r="AM77" s="49"/>
      <x:c r="AN77" s="49"/>
      <x:c r="AO77" s="49"/>
      <x:c r="AP77" s="49"/>
      <x:c r="AQ77" s="49"/>
      <x:c r="AR77" s="50" t="s">
        <x:v>984</x:v>
      </x:c>
      <x:c r="AS77" s="50" t="s">
        <x:v>984</x:v>
      </x:c>
      <x:c r="AT77" s="49"/>
      <x:c r="AU77" s="50" t="s">
        <x:v>1106</x:v>
      </x:c>
      <x:c r="AV77" s="49">
        <x:v>32</x:v>
      </x:c>
    </x:row>
    <x:row r="78" spans="1:48" ht="30" customHeight="1">
      <x:c r="A78" s="88" t="s">
        <x:v>1834</x:v>
      </x:c>
      <x:c r="B78" s="88" t="s">
        <x:v>233</x:v>
      </x:c>
      <x:c r="C78" s="88" t="s">
        <x:v>986</x:v>
      </x:c>
      <x:c r="D78" s="51">
        <x:v>14.75</x:v>
      </x:c>
      <x:c r="E78" s="52">
        <x:v>69300</x:v>
      </x:c>
      <x:c r="F78" s="52">
        <x:f>TRUNC(E78*D78,0)</x:f>
        <x:v>1022175</x:v>
      </x:c>
      <x:c r="G78" s="52">
        <x:v>73096</x:v>
      </x:c>
      <x:c r="H78" s="52">
        <x:f>TRUNC(G78*D78,0)</x:f>
        <x:v>1078166</x:v>
      </x:c>
      <x:c r="I78" s="52"/>
      <x:c r="J78" s="52"/>
      <x:c r="K78" s="52">
        <x:f>TRUNC(E78+G78+I78,0)</x:f>
        <x:v>142396</x:v>
      </x:c>
      <x:c r="L78" s="52">
        <x:f>TRUNC(F78+H78+J78,0)</x:f>
        <x:v>2100341</x:v>
      </x:c>
      <x:c r="M78" s="57"/>
      <x:c r="N78" s="50"/>
      <x:c r="O78" s="50"/>
      <x:c r="P78" s="50"/>
      <x:c r="Q78" s="50"/>
      <x:c r="R78" s="50"/>
      <x:c r="S78" s="50"/>
      <x:c r="T78" s="50"/>
      <x:c r="U78" s="49"/>
      <x:c r="V78" s="49"/>
      <x:c r="W78" s="49"/>
      <x:c r="X78" s="49"/>
      <x:c r="Y78" s="49"/>
      <x:c r="Z78" s="49"/>
      <x:c r="AA78" s="49"/>
      <x:c r="AB78" s="49"/>
      <x:c r="AC78" s="49"/>
      <x:c r="AD78" s="49"/>
      <x:c r="AE78" s="49"/>
      <x:c r="AF78" s="49"/>
      <x:c r="AG78" s="49"/>
      <x:c r="AH78" s="49"/>
      <x:c r="AI78" s="49"/>
      <x:c r="AJ78" s="49"/>
      <x:c r="AK78" s="49"/>
      <x:c r="AL78" s="49"/>
      <x:c r="AM78" s="49"/>
      <x:c r="AN78" s="49"/>
      <x:c r="AO78" s="49"/>
      <x:c r="AP78" s="49"/>
      <x:c r="AQ78" s="49"/>
      <x:c r="AR78" s="50"/>
      <x:c r="AS78" s="50"/>
      <x:c r="AT78" s="49"/>
      <x:c r="AU78" s="50"/>
      <x:c r="AV78" s="49"/>
    </x:row>
    <x:row r="79" spans="1:48" ht="30" customHeight="1">
      <x:c r="A79" s="89"/>
      <x:c r="B79" s="89"/>
      <x:c r="C79" s="89"/>
      <x:c r="D79" s="54">
        <x:v>14.75</x:v>
      </x:c>
      <x:c r="E79" s="55">
        <x:f>TRUNC(일위대가목록!E22,0)</x:f>
        <x:v>69300</x:v>
      </x:c>
      <x:c r="F79" s="55">
        <x:f>TRUNC(E79*D79,0)</x:f>
        <x:v>1022175</x:v>
      </x:c>
      <x:c r="G79" s="55">
        <x:f>TRUNC(일위대가목록!F22,0)</x:f>
        <x:v>73096</x:v>
      </x:c>
      <x:c r="H79" s="55">
        <x:f>TRUNC(G79*D79,0)</x:f>
        <x:v>1078166</x:v>
      </x:c>
      <x:c r="I79" s="55">
        <x:f>TRUNC(일위대가목록!G22,0)</x:f>
        <x:v>0</x:v>
      </x:c>
      <x:c r="J79" s="55">
        <x:f>TRUNC(I79*D79,0)</x:f>
        <x:v>0</x:v>
      </x:c>
      <x:c r="K79" s="55">
        <x:f>TRUNC(E79+G79+I79,0)</x:f>
        <x:v>142396</x:v>
      </x:c>
      <x:c r="L79" s="55">
        <x:f>TRUNC(F79+H79+J79,0)</x:f>
        <x:v>2100341</x:v>
      </x:c>
      <x:c r="M79" s="56" t="s">
        <x:v>984</x:v>
      </x:c>
      <x:c r="N79" s="50" t="s">
        <x:v>1457</x:v>
      </x:c>
      <x:c r="O79" s="50" t="s">
        <x:v>984</x:v>
      </x:c>
      <x:c r="P79" s="50" t="s">
        <x:v>984</x:v>
      </x:c>
      <x:c r="Q79" s="50" t="s">
        <x:v>984</x:v>
      </x:c>
      <x:c r="R79" s="50" t="s">
        <x:v>974</x:v>
      </x:c>
      <x:c r="S79" s="50" t="s">
        <x:v>988</x:v>
      </x:c>
      <x:c r="T79" s="50" t="s">
        <x:v>988</x:v>
      </x:c>
      <x:c r="U79" s="49"/>
      <x:c r="V79" s="49"/>
      <x:c r="W79" s="49"/>
      <x:c r="X79" s="49"/>
      <x:c r="Y79" s="49"/>
      <x:c r="Z79" s="49"/>
      <x:c r="AA79" s="49"/>
      <x:c r="AB79" s="49"/>
      <x:c r="AC79" s="49"/>
      <x:c r="AD79" s="49"/>
      <x:c r="AE79" s="49"/>
      <x:c r="AF79" s="49"/>
      <x:c r="AG79" s="49"/>
      <x:c r="AH79" s="49"/>
      <x:c r="AI79" s="49"/>
      <x:c r="AJ79" s="49"/>
      <x:c r="AK79" s="49"/>
      <x:c r="AL79" s="49"/>
      <x:c r="AM79" s="49"/>
      <x:c r="AN79" s="49"/>
      <x:c r="AO79" s="49"/>
      <x:c r="AP79" s="49"/>
      <x:c r="AQ79" s="49"/>
      <x:c r="AR79" s="50" t="s">
        <x:v>984</x:v>
      </x:c>
      <x:c r="AS79" s="50" t="s">
        <x:v>984</x:v>
      </x:c>
      <x:c r="AT79" s="49"/>
      <x:c r="AU79" s="50" t="s">
        <x:v>1107</x:v>
      </x:c>
      <x:c r="AV79" s="49">
        <x:v>33</x:v>
      </x:c>
    </x:row>
    <x:row r="80" spans="1:48" ht="30" customHeight="1">
      <x:c r="A80" s="88" t="s">
        <x:v>1834</x:v>
      </x:c>
      <x:c r="B80" s="88" t="s">
        <x:v>1805</x:v>
      </x:c>
      <x:c r="C80" s="88" t="s">
        <x:v>999</x:v>
      </x:c>
      <x:c r="D80" s="51">
        <x:v>11.1</x:v>
      </x:c>
      <x:c r="E80" s="52">
        <x:v>26334</x:v>
      </x:c>
      <x:c r="F80" s="52">
        <x:f>TRUNC(E80*D80,0)</x:f>
        <x:v>292307</x:v>
      </x:c>
      <x:c r="G80" s="52">
        <x:v>24121</x:v>
      </x:c>
      <x:c r="H80" s="52">
        <x:f>TRUNC(G80*D80,0)</x:f>
        <x:v>267743</x:v>
      </x:c>
      <x:c r="I80" s="52"/>
      <x:c r="J80" s="52"/>
      <x:c r="K80" s="52">
        <x:f>TRUNC(E80+G80+I80,0)</x:f>
        <x:v>50455</x:v>
      </x:c>
      <x:c r="L80" s="52">
        <x:f>TRUNC(F80+H80+J80,0)</x:f>
        <x:v>560050</x:v>
      </x:c>
      <x:c r="M80" s="57"/>
      <x:c r="N80" s="50"/>
      <x:c r="O80" s="50"/>
      <x:c r="P80" s="50"/>
      <x:c r="Q80" s="50"/>
      <x:c r="R80" s="50"/>
      <x:c r="S80" s="50"/>
      <x:c r="T80" s="50"/>
      <x:c r="U80" s="49"/>
      <x:c r="V80" s="49"/>
      <x:c r="W80" s="49"/>
      <x:c r="X80" s="49"/>
      <x:c r="Y80" s="49"/>
      <x:c r="Z80" s="49"/>
      <x:c r="AA80" s="49"/>
      <x:c r="AB80" s="49"/>
      <x:c r="AC80" s="49"/>
      <x:c r="AD80" s="49"/>
      <x:c r="AE80" s="49"/>
      <x:c r="AF80" s="49"/>
      <x:c r="AG80" s="49"/>
      <x:c r="AH80" s="49"/>
      <x:c r="AI80" s="49"/>
      <x:c r="AJ80" s="49"/>
      <x:c r="AK80" s="49"/>
      <x:c r="AL80" s="49"/>
      <x:c r="AM80" s="49"/>
      <x:c r="AN80" s="49"/>
      <x:c r="AO80" s="49"/>
      <x:c r="AP80" s="49"/>
      <x:c r="AQ80" s="49"/>
      <x:c r="AR80" s="50"/>
      <x:c r="AS80" s="50"/>
      <x:c r="AT80" s="49"/>
      <x:c r="AU80" s="50"/>
      <x:c r="AV80" s="49"/>
    </x:row>
    <x:row r="81" spans="1:48" ht="30" customHeight="1">
      <x:c r="A81" s="89"/>
      <x:c r="B81" s="89"/>
      <x:c r="C81" s="89"/>
      <x:c r="D81" s="54">
        <x:v>11.1</x:v>
      </x:c>
      <x:c r="E81" s="55">
        <x:f>TRUNC(일위대가목록!E23,0)</x:f>
        <x:v>26334</x:v>
      </x:c>
      <x:c r="F81" s="55">
        <x:f>TRUNC(E81*D81,0)</x:f>
        <x:v>292307</x:v>
      </x:c>
      <x:c r="G81" s="55">
        <x:f>TRUNC(일위대가목록!F23,0)</x:f>
        <x:v>24121</x:v>
      </x:c>
      <x:c r="H81" s="55">
        <x:f>TRUNC(G81*D81,0)</x:f>
        <x:v>267743</x:v>
      </x:c>
      <x:c r="I81" s="55">
        <x:f>TRUNC(일위대가목록!G23,0)</x:f>
        <x:v>0</x:v>
      </x:c>
      <x:c r="J81" s="55">
        <x:f>TRUNC(I81*D81,0)</x:f>
        <x:v>0</x:v>
      </x:c>
      <x:c r="K81" s="55">
        <x:f>TRUNC(E81+G81+I81,0)</x:f>
        <x:v>50455</x:v>
      </x:c>
      <x:c r="L81" s="55">
        <x:f>TRUNC(F81+H81+J81,0)</x:f>
        <x:v>560050</x:v>
      </x:c>
      <x:c r="M81" s="56" t="s">
        <x:v>984</x:v>
      </x:c>
      <x:c r="N81" s="50" t="s">
        <x:v>1456</x:v>
      </x:c>
      <x:c r="O81" s="50" t="s">
        <x:v>984</x:v>
      </x:c>
      <x:c r="P81" s="50" t="s">
        <x:v>984</x:v>
      </x:c>
      <x:c r="Q81" s="50" t="s">
        <x:v>984</x:v>
      </x:c>
      <x:c r="R81" s="50" t="s">
        <x:v>974</x:v>
      </x:c>
      <x:c r="S81" s="50" t="s">
        <x:v>988</x:v>
      </x:c>
      <x:c r="T81" s="50" t="s">
        <x:v>988</x:v>
      </x:c>
      <x:c r="U81" s="49"/>
      <x:c r="V81" s="49"/>
      <x:c r="W81" s="49"/>
      <x:c r="X81" s="49"/>
      <x:c r="Y81" s="49"/>
      <x:c r="Z81" s="49"/>
      <x:c r="AA81" s="49"/>
      <x:c r="AB81" s="49"/>
      <x:c r="AC81" s="49"/>
      <x:c r="AD81" s="49"/>
      <x:c r="AE81" s="49"/>
      <x:c r="AF81" s="49"/>
      <x:c r="AG81" s="49"/>
      <x:c r="AH81" s="49"/>
      <x:c r="AI81" s="49"/>
      <x:c r="AJ81" s="49"/>
      <x:c r="AK81" s="49"/>
      <x:c r="AL81" s="49"/>
      <x:c r="AM81" s="49"/>
      <x:c r="AN81" s="49"/>
      <x:c r="AO81" s="49"/>
      <x:c r="AP81" s="49"/>
      <x:c r="AQ81" s="49"/>
      <x:c r="AR81" s="50" t="s">
        <x:v>984</x:v>
      </x:c>
      <x:c r="AS81" s="50" t="s">
        <x:v>984</x:v>
      </x:c>
      <x:c r="AT81" s="49"/>
      <x:c r="AU81" s="50" t="s">
        <x:v>1108</x:v>
      </x:c>
      <x:c r="AV81" s="49">
        <x:v>34</x:v>
      </x:c>
    </x:row>
    <x:row r="82" spans="1:48" ht="30" customHeight="1">
      <x:c r="A82" s="88" t="s">
        <x:v>1834</x:v>
      </x:c>
      <x:c r="B82" s="88" t="s">
        <x:v>1806</x:v>
      </x:c>
      <x:c r="C82" s="88" t="s">
        <x:v>999</x:v>
      </x:c>
      <x:c r="D82" s="51">
        <x:v>14.800000000000001</x:v>
      </x:c>
      <x:c r="E82" s="52">
        <x:v>3190</x:v>
      </x:c>
      <x:c r="F82" s="52">
        <x:f>TRUNC(E82*D82,0)</x:f>
        <x:v>47212</x:v>
      </x:c>
      <x:c r="G82" s="52">
        <x:v>9547</x:v>
      </x:c>
      <x:c r="H82" s="52">
        <x:f>TRUNC(G82*D82,0)</x:f>
        <x:v>141295</x:v>
      </x:c>
      <x:c r="I82" s="52"/>
      <x:c r="J82" s="52"/>
      <x:c r="K82" s="52">
        <x:f>TRUNC(E82+G82+I82,0)</x:f>
        <x:v>12737</x:v>
      </x:c>
      <x:c r="L82" s="52">
        <x:f>TRUNC(F82+H82+J82,0)</x:f>
        <x:v>188507</x:v>
      </x:c>
      <x:c r="M82" s="57"/>
      <x:c r="N82" s="50"/>
      <x:c r="O82" s="50"/>
      <x:c r="P82" s="50"/>
      <x:c r="Q82" s="50"/>
      <x:c r="R82" s="50"/>
      <x:c r="S82" s="50"/>
      <x:c r="T82" s="50"/>
      <x:c r="U82" s="49"/>
      <x:c r="V82" s="49"/>
      <x:c r="W82" s="49"/>
      <x:c r="X82" s="49"/>
      <x:c r="Y82" s="49"/>
      <x:c r="Z82" s="49"/>
      <x:c r="AA82" s="49"/>
      <x:c r="AB82" s="49"/>
      <x:c r="AC82" s="49"/>
      <x:c r="AD82" s="49"/>
      <x:c r="AE82" s="49"/>
      <x:c r="AF82" s="49"/>
      <x:c r="AG82" s="49"/>
      <x:c r="AH82" s="49"/>
      <x:c r="AI82" s="49"/>
      <x:c r="AJ82" s="49"/>
      <x:c r="AK82" s="49"/>
      <x:c r="AL82" s="49"/>
      <x:c r="AM82" s="49"/>
      <x:c r="AN82" s="49"/>
      <x:c r="AO82" s="49"/>
      <x:c r="AP82" s="49"/>
      <x:c r="AQ82" s="49"/>
      <x:c r="AR82" s="50"/>
      <x:c r="AS82" s="50"/>
      <x:c r="AT82" s="49"/>
      <x:c r="AU82" s="50"/>
      <x:c r="AV82" s="49"/>
    </x:row>
    <x:row r="83" spans="1:48" ht="30" customHeight="1">
      <x:c r="A83" s="89"/>
      <x:c r="B83" s="89"/>
      <x:c r="C83" s="89"/>
      <x:c r="D83" s="54">
        <x:v>14.800000000000001</x:v>
      </x:c>
      <x:c r="E83" s="55">
        <x:f>TRUNC(일위대가목록!E24,0)</x:f>
        <x:v>3190</x:v>
      </x:c>
      <x:c r="F83" s="55">
        <x:f>TRUNC(E83*D83,0)</x:f>
        <x:v>47212</x:v>
      </x:c>
      <x:c r="G83" s="55">
        <x:f>TRUNC(일위대가목록!F24,0)</x:f>
        <x:v>9547</x:v>
      </x:c>
      <x:c r="H83" s="55">
        <x:f>TRUNC(G83*D83,0)</x:f>
        <x:v>141295</x:v>
      </x:c>
      <x:c r="I83" s="55">
        <x:f>TRUNC(일위대가목록!G24,0)</x:f>
        <x:v>0</x:v>
      </x:c>
      <x:c r="J83" s="55">
        <x:f>TRUNC(I83*D83,0)</x:f>
        <x:v>0</x:v>
      </x:c>
      <x:c r="K83" s="55">
        <x:f>TRUNC(E83+G83+I83,0)</x:f>
        <x:v>12737</x:v>
      </x:c>
      <x:c r="L83" s="55">
        <x:f>TRUNC(F83+H83+J83,0)</x:f>
        <x:v>188507</x:v>
      </x:c>
      <x:c r="M83" s="56" t="s">
        <x:v>984</x:v>
      </x:c>
      <x:c r="N83" s="50" t="s">
        <x:v>1455</x:v>
      </x:c>
      <x:c r="O83" s="50" t="s">
        <x:v>984</x:v>
      </x:c>
      <x:c r="P83" s="50" t="s">
        <x:v>984</x:v>
      </x:c>
      <x:c r="Q83" s="50" t="s">
        <x:v>984</x:v>
      </x:c>
      <x:c r="R83" s="50" t="s">
        <x:v>974</x:v>
      </x:c>
      <x:c r="S83" s="50" t="s">
        <x:v>988</x:v>
      </x:c>
      <x:c r="T83" s="50" t="s">
        <x:v>988</x:v>
      </x:c>
      <x:c r="U83" s="49"/>
      <x:c r="V83" s="49"/>
      <x:c r="W83" s="49"/>
      <x:c r="X83" s="49"/>
      <x:c r="Y83" s="49"/>
      <x:c r="Z83" s="49"/>
      <x:c r="AA83" s="49"/>
      <x:c r="AB83" s="49"/>
      <x:c r="AC83" s="49"/>
      <x:c r="AD83" s="49"/>
      <x:c r="AE83" s="49"/>
      <x:c r="AF83" s="49"/>
      <x:c r="AG83" s="49"/>
      <x:c r="AH83" s="49"/>
      <x:c r="AI83" s="49"/>
      <x:c r="AJ83" s="49"/>
      <x:c r="AK83" s="49"/>
      <x:c r="AL83" s="49"/>
      <x:c r="AM83" s="49"/>
      <x:c r="AN83" s="49"/>
      <x:c r="AO83" s="49"/>
      <x:c r="AP83" s="49"/>
      <x:c r="AQ83" s="49"/>
      <x:c r="AR83" s="50" t="s">
        <x:v>984</x:v>
      </x:c>
      <x:c r="AS83" s="50" t="s">
        <x:v>984</x:v>
      </x:c>
      <x:c r="AT83" s="49"/>
      <x:c r="AU83" s="50" t="s">
        <x:v>1109</x:v>
      </x:c>
      <x:c r="AV83" s="49">
        <x:v>35</x:v>
      </x:c>
    </x:row>
    <x:row r="84" spans="1:48" ht="30" customHeight="1">
      <x:c r="A84" s="88" t="s">
        <x:v>1834</x:v>
      </x:c>
      <x:c r="B84" s="88" t="s">
        <x:v>235</x:v>
      </x:c>
      <x:c r="C84" s="88" t="s">
        <x:v>986</x:v>
      </x:c>
      <x:c r="D84" s="51">
        <x:v>7.4100000000000001</x:v>
      </x:c>
      <x:c r="E84" s="52">
        <x:v>52577</x:v>
      </x:c>
      <x:c r="F84" s="52">
        <x:f>TRUNC(E84*D84,0)</x:f>
        <x:v>389595</x:v>
      </x:c>
      <x:c r="G84" s="52">
        <x:v>95475</x:v>
      </x:c>
      <x:c r="H84" s="52">
        <x:f>TRUNC(G84*D84,0)</x:f>
        <x:v>707469</x:v>
      </x:c>
      <x:c r="I84" s="52"/>
      <x:c r="J84" s="52"/>
      <x:c r="K84" s="52">
        <x:f>TRUNC(E84+G84+I84,0)</x:f>
        <x:v>148052</x:v>
      </x:c>
      <x:c r="L84" s="52">
        <x:f>TRUNC(F84+H84+J84,0)</x:f>
        <x:v>1097064</x:v>
      </x:c>
      <x:c r="M84" s="57"/>
      <x:c r="N84" s="50"/>
      <x:c r="O84" s="50"/>
      <x:c r="P84" s="50"/>
      <x:c r="Q84" s="50"/>
      <x:c r="R84" s="50"/>
      <x:c r="S84" s="50"/>
      <x:c r="T84" s="50"/>
      <x:c r="U84" s="49"/>
      <x:c r="V84" s="49"/>
      <x:c r="W84" s="49"/>
      <x:c r="X84" s="49"/>
      <x:c r="Y84" s="49"/>
      <x:c r="Z84" s="49"/>
      <x:c r="AA84" s="49"/>
      <x:c r="AB84" s="49"/>
      <x:c r="AC84" s="49"/>
      <x:c r="AD84" s="49"/>
      <x:c r="AE84" s="49"/>
      <x:c r="AF84" s="49"/>
      <x:c r="AG84" s="49"/>
      <x:c r="AH84" s="49"/>
      <x:c r="AI84" s="49"/>
      <x:c r="AJ84" s="49"/>
      <x:c r="AK84" s="49"/>
      <x:c r="AL84" s="49"/>
      <x:c r="AM84" s="49"/>
      <x:c r="AN84" s="49"/>
      <x:c r="AO84" s="49"/>
      <x:c r="AP84" s="49"/>
      <x:c r="AQ84" s="49"/>
      <x:c r="AR84" s="50"/>
      <x:c r="AS84" s="50"/>
      <x:c r="AT84" s="49"/>
      <x:c r="AU84" s="50"/>
      <x:c r="AV84" s="49"/>
    </x:row>
    <x:row r="85" spans="1:48" ht="30" customHeight="1">
      <x:c r="A85" s="89"/>
      <x:c r="B85" s="89"/>
      <x:c r="C85" s="89"/>
      <x:c r="D85" s="54">
        <x:v>7.4100000000000001</x:v>
      </x:c>
      <x:c r="E85" s="55">
        <x:f>TRUNC(일위대가목록!E25,0)</x:f>
        <x:v>52577</x:v>
      </x:c>
      <x:c r="F85" s="55">
        <x:f>TRUNC(E85*D85,0)</x:f>
        <x:v>389595</x:v>
      </x:c>
      <x:c r="G85" s="55">
        <x:f>TRUNC(일위대가목록!F25,0)</x:f>
        <x:v>95475</x:v>
      </x:c>
      <x:c r="H85" s="55">
        <x:f>TRUNC(G85*D85,0)</x:f>
        <x:v>707469</x:v>
      </x:c>
      <x:c r="I85" s="55">
        <x:f>TRUNC(일위대가목록!G25,0)</x:f>
        <x:v>0</x:v>
      </x:c>
      <x:c r="J85" s="55">
        <x:f>TRUNC(I85*D85,0)</x:f>
        <x:v>0</x:v>
      </x:c>
      <x:c r="K85" s="55">
        <x:f>TRUNC(E85+G85+I85,0)</x:f>
        <x:v>148052</x:v>
      </x:c>
      <x:c r="L85" s="55">
        <x:f>TRUNC(F85+H85+J85,0)</x:f>
        <x:v>1097064</x:v>
      </x:c>
      <x:c r="M85" s="56" t="s">
        <x:v>984</x:v>
      </x:c>
      <x:c r="N85" s="50" t="s">
        <x:v>1454</x:v>
      </x:c>
      <x:c r="O85" s="50" t="s">
        <x:v>984</x:v>
      </x:c>
      <x:c r="P85" s="50" t="s">
        <x:v>984</x:v>
      </x:c>
      <x:c r="Q85" s="50" t="s">
        <x:v>984</x:v>
      </x:c>
      <x:c r="R85" s="50" t="s">
        <x:v>974</x:v>
      </x:c>
      <x:c r="S85" s="50" t="s">
        <x:v>988</x:v>
      </x:c>
      <x:c r="T85" s="50" t="s">
        <x:v>988</x:v>
      </x:c>
      <x:c r="U85" s="49"/>
      <x:c r="V85" s="49"/>
      <x:c r="W85" s="49"/>
      <x:c r="X85" s="49"/>
      <x:c r="Y85" s="49"/>
      <x:c r="Z85" s="49"/>
      <x:c r="AA85" s="49"/>
      <x:c r="AB85" s="49"/>
      <x:c r="AC85" s="49"/>
      <x:c r="AD85" s="49"/>
      <x:c r="AE85" s="49"/>
      <x:c r="AF85" s="49"/>
      <x:c r="AG85" s="49"/>
      <x:c r="AH85" s="49"/>
      <x:c r="AI85" s="49"/>
      <x:c r="AJ85" s="49"/>
      <x:c r="AK85" s="49"/>
      <x:c r="AL85" s="49"/>
      <x:c r="AM85" s="49"/>
      <x:c r="AN85" s="49"/>
      <x:c r="AO85" s="49"/>
      <x:c r="AP85" s="49"/>
      <x:c r="AQ85" s="49"/>
      <x:c r="AR85" s="50" t="s">
        <x:v>984</x:v>
      </x:c>
      <x:c r="AS85" s="50" t="s">
        <x:v>984</x:v>
      </x:c>
      <x:c r="AT85" s="49"/>
      <x:c r="AU85" s="50" t="s">
        <x:v>1110</x:v>
      </x:c>
      <x:c r="AV85" s="49">
        <x:v>36</x:v>
      </x:c>
    </x:row>
    <x:row r="86" spans="1:13" ht="30" customHeight="1">
      <x:c r="A86" s="84"/>
      <x:c r="B86" s="84"/>
      <x:c r="C86" s="84"/>
      <x:c r="D86" s="58"/>
      <x:c r="E86" s="58"/>
      <x:c r="F86" s="58"/>
      <x:c r="G86" s="58"/>
      <x:c r="H86" s="58"/>
      <x:c r="I86" s="58"/>
      <x:c r="J86" s="58"/>
      <x:c r="K86" s="58"/>
      <x:c r="L86" s="58"/>
      <x:c r="M86" s="58"/>
    </x:row>
    <x:row r="87" spans="1:13" ht="30" customHeight="1">
      <x:c r="A87" s="85"/>
      <x:c r="B87" s="85"/>
      <x:c r="C87" s="85"/>
      <x:c r="D87" s="54"/>
      <x:c r="E87" s="54"/>
      <x:c r="F87" s="54"/>
      <x:c r="G87" s="54"/>
      <x:c r="H87" s="54"/>
      <x:c r="I87" s="54"/>
      <x:c r="J87" s="54"/>
      <x:c r="K87" s="54"/>
      <x:c r="L87" s="54"/>
      <x:c r="M87" s="54"/>
    </x:row>
    <x:row r="88" spans="1:13" ht="30" customHeight="1">
      <x:c r="A88" s="84"/>
      <x:c r="B88" s="84"/>
      <x:c r="C88" s="84"/>
      <x:c r="D88" s="58"/>
      <x:c r="E88" s="58"/>
      <x:c r="F88" s="58"/>
      <x:c r="G88" s="58"/>
      <x:c r="H88" s="58"/>
      <x:c r="I88" s="58"/>
      <x:c r="J88" s="58"/>
      <x:c r="K88" s="58"/>
      <x:c r="L88" s="58"/>
      <x:c r="M88" s="58"/>
    </x:row>
    <x:row r="89" spans="1:13" ht="30" customHeight="1">
      <x:c r="A89" s="85"/>
      <x:c r="B89" s="85"/>
      <x:c r="C89" s="85"/>
      <x:c r="D89" s="54"/>
      <x:c r="E89" s="54"/>
      <x:c r="F89" s="54"/>
      <x:c r="G89" s="54"/>
      <x:c r="H89" s="54"/>
      <x:c r="I89" s="54"/>
      <x:c r="J89" s="54"/>
      <x:c r="K89" s="54"/>
      <x:c r="L89" s="54"/>
      <x:c r="M89" s="54"/>
    </x:row>
    <x:row r="90" spans="1:13" ht="30" customHeight="1">
      <x:c r="A90" s="84"/>
      <x:c r="B90" s="84"/>
      <x:c r="C90" s="84"/>
      <x:c r="D90" s="58"/>
      <x:c r="E90" s="58"/>
      <x:c r="F90" s="58"/>
      <x:c r="G90" s="58"/>
      <x:c r="H90" s="58"/>
      <x:c r="I90" s="58"/>
      <x:c r="J90" s="58"/>
      <x:c r="K90" s="58"/>
      <x:c r="L90" s="58"/>
      <x:c r="M90" s="58"/>
    </x:row>
    <x:row r="91" spans="1:13" ht="30" customHeight="1">
      <x:c r="A91" s="85"/>
      <x:c r="B91" s="85"/>
      <x:c r="C91" s="85"/>
      <x:c r="D91" s="54"/>
      <x:c r="E91" s="54"/>
      <x:c r="F91" s="54"/>
      <x:c r="G91" s="54"/>
      <x:c r="H91" s="54"/>
      <x:c r="I91" s="54"/>
      <x:c r="J91" s="54"/>
      <x:c r="K91" s="54"/>
      <x:c r="L91" s="54"/>
      <x:c r="M91" s="54"/>
    </x:row>
    <x:row r="92" spans="1:13" ht="30" customHeight="1">
      <x:c r="A92" s="84"/>
      <x:c r="B92" s="84"/>
      <x:c r="C92" s="84"/>
      <x:c r="D92" s="58"/>
      <x:c r="E92" s="58"/>
      <x:c r="F92" s="58"/>
      <x:c r="G92" s="58"/>
      <x:c r="H92" s="58"/>
      <x:c r="I92" s="58"/>
      <x:c r="J92" s="58"/>
      <x:c r="K92" s="58"/>
      <x:c r="L92" s="58"/>
      <x:c r="M92" s="58"/>
    </x:row>
    <x:row r="93" spans="1:13" ht="30" customHeight="1">
      <x:c r="A93" s="85"/>
      <x:c r="B93" s="85"/>
      <x:c r="C93" s="85"/>
      <x:c r="D93" s="54"/>
      <x:c r="E93" s="54"/>
      <x:c r="F93" s="54"/>
      <x:c r="G93" s="54"/>
      <x:c r="H93" s="54"/>
      <x:c r="I93" s="54"/>
      <x:c r="J93" s="54"/>
      <x:c r="K93" s="54"/>
      <x:c r="L93" s="54"/>
      <x:c r="M93" s="54"/>
    </x:row>
    <x:row r="94" spans="1:13" ht="30" customHeight="1">
      <x:c r="A94" s="86" t="s">
        <x:v>223</x:v>
      </x:c>
      <x:c r="B94" s="86"/>
      <x:c r="C94" s="86"/>
      <x:c r="D94" s="51"/>
      <x:c r="E94" s="51"/>
      <x:c r="F94" s="52">
        <x:f>F74+F76+F78+F80+F82+F84</x:f>
        <x:v>2107600</x:v>
      </x:c>
      <x:c r="G94" s="51"/>
      <x:c r="H94" s="52">
        <x:f>H74+H76+H78+H80+H82+H84</x:f>
        <x:v>2401033</x:v>
      </x:c>
      <x:c r="I94" s="51"/>
      <x:c r="J94" s="52">
        <x:f>J74+J76+J78+J80+J82+J84</x:f>
        <x:v>0</x:v>
      </x:c>
      <x:c r="K94" s="51"/>
      <x:c r="L94" s="52">
        <x:f>TRUNC(F94+H94+J94,0)</x:f>
        <x:v>4508633</x:v>
      </x:c>
      <x:c r="M94" s="51"/>
    </x:row>
    <x:row r="95" spans="1:14" ht="30" customHeight="1">
      <x:c r="A95" s="87"/>
      <x:c r="B95" s="87"/>
      <x:c r="C95" s="87"/>
      <x:c r="D95" s="54"/>
      <x:c r="E95" s="54"/>
      <x:c r="F95" s="55">
        <x:f ca="1">F75+F77+F79+F81+F83+F85</x:f>
        <x:v>2107600</x:v>
      </x:c>
      <x:c r="G95" s="54"/>
      <x:c r="H95" s="55">
        <x:f ca="1">H75+H77+H79+H81+H83+H85</x:f>
        <x:v>2401033</x:v>
      </x:c>
      <x:c r="I95" s="54"/>
      <x:c r="J95" s="55">
        <x:f>J75+J77+J79+J81+J83+J85</x:f>
        <x:v>0</x:v>
      </x:c>
      <x:c r="K95" s="54"/>
      <x:c r="L95" s="55">
        <x:f ca="1">TRUNC(F95+H95+J95,0)</x:f>
        <x:v>4508633</x:v>
      </x:c>
      <x:c r="M95" s="54"/>
      <x:c r="N95" s="24" t="s">
        <x:v>315</x:v>
      </x:c>
    </x:row>
    <x:row r="96" spans="1:48" ht="30" customHeight="1">
      <x:c r="A96" s="47" t="s">
        <x:v>221</x:v>
      </x:c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9"/>
      <x:c r="O96" s="49"/>
      <x:c r="P96" s="49"/>
      <x:c r="Q96" s="50" t="s">
        <x:v>322</x:v>
      </x:c>
      <x:c r="R96" s="49"/>
      <x:c r="S96" s="49"/>
      <x:c r="T96" s="49"/>
      <x:c r="U96" s="49"/>
      <x:c r="V96" s="49"/>
      <x:c r="W96" s="49"/>
      <x:c r="X96" s="49"/>
      <x:c r="Y96" s="49"/>
      <x:c r="Z96" s="49"/>
      <x:c r="AA96" s="49"/>
      <x:c r="AB96" s="49"/>
      <x:c r="AC96" s="49"/>
      <x:c r="AD96" s="49"/>
      <x:c r="AE96" s="49"/>
      <x:c r="AF96" s="49"/>
      <x:c r="AG96" s="49"/>
      <x:c r="AH96" s="49"/>
      <x:c r="AI96" s="49"/>
      <x:c r="AJ96" s="49"/>
      <x:c r="AK96" s="49"/>
      <x:c r="AL96" s="49"/>
      <x:c r="AM96" s="49"/>
      <x:c r="AN96" s="49"/>
      <x:c r="AO96" s="49"/>
      <x:c r="AP96" s="49"/>
      <x:c r="AQ96" s="49"/>
      <x:c r="AR96" s="49"/>
      <x:c r="AS96" s="49"/>
      <x:c r="AT96" s="49"/>
      <x:c r="AU96" s="49"/>
      <x:c r="AV96" s="49"/>
    </x:row>
    <x:row r="97" spans="1:48" ht="30" customHeight="1">
      <x:c r="A97" s="88" t="s">
        <x:v>939</x:v>
      </x:c>
      <x:c r="B97" s="88" t="s">
        <x:v>1832</x:v>
      </x:c>
      <x:c r="C97" s="88" t="s">
        <x:v>999</x:v>
      </x:c>
      <x:c r="D97" s="51">
        <x:v>21.5</x:v>
      </x:c>
      <x:c r="E97" s="52">
        <x:v>599</x:v>
      </x:c>
      <x:c r="F97" s="52">
        <x:f>TRUNC(E97*D97,0)</x:f>
        <x:v>12878</x:v>
      </x:c>
      <x:c r="G97" s="52">
        <x:v>3473</x:v>
      </x:c>
      <x:c r="H97" s="52">
        <x:f>TRUNC(G97*D97,0)</x:f>
        <x:v>74669</x:v>
      </x:c>
      <x:c r="I97" s="52">
        <x:v>0</x:v>
      </x:c>
      <x:c r="J97" s="52">
        <x:f>TRUNC(I97*D97,0)</x:f>
        <x:v>0</x:v>
      </x:c>
      <x:c r="K97" s="52">
        <x:f>TRUNC(E97+G97+I97,0)</x:f>
        <x:v>4072</x:v>
      </x:c>
      <x:c r="L97" s="52">
        <x:f>TRUNC(F97+H97+J97,0)</x:f>
        <x:v>87547</x:v>
      </x:c>
      <x:c r="M97" s="51"/>
      <x:c r="N97" s="49"/>
      <x:c r="O97" s="49"/>
      <x:c r="P97" s="49"/>
      <x:c r="Q97" s="50"/>
      <x:c r="R97" s="49"/>
      <x:c r="S97" s="49"/>
      <x:c r="T97" s="49"/>
      <x:c r="U97" s="49"/>
      <x:c r="V97" s="49"/>
      <x:c r="W97" s="49"/>
      <x:c r="X97" s="49"/>
      <x:c r="Y97" s="49"/>
      <x:c r="Z97" s="49"/>
      <x:c r="AA97" s="49"/>
      <x:c r="AB97" s="49"/>
      <x:c r="AC97" s="49"/>
      <x:c r="AD97" s="49"/>
      <x:c r="AE97" s="49"/>
      <x:c r="AF97" s="49"/>
      <x:c r="AG97" s="49"/>
      <x:c r="AH97" s="49"/>
      <x:c r="AI97" s="49"/>
      <x:c r="AJ97" s="49"/>
      <x:c r="AK97" s="49"/>
      <x:c r="AL97" s="49"/>
      <x:c r="AM97" s="49"/>
      <x:c r="AN97" s="49"/>
      <x:c r="AO97" s="49"/>
      <x:c r="AP97" s="49"/>
      <x:c r="AQ97" s="49"/>
      <x:c r="AR97" s="49"/>
      <x:c r="AS97" s="49"/>
      <x:c r="AT97" s="49"/>
      <x:c r="AU97" s="49"/>
      <x:c r="AV97" s="49"/>
    </x:row>
    <x:row r="98" spans="1:48" ht="30" customHeight="1">
      <x:c r="A98" s="89"/>
      <x:c r="B98" s="89"/>
      <x:c r="C98" s="89"/>
      <x:c r="D98" s="54">
        <x:v>21.5</x:v>
      </x:c>
      <x:c r="E98" s="55">
        <x:f>TRUNC(일위대가목록!E26,0)</x:f>
        <x:v>599</x:v>
      </x:c>
      <x:c r="F98" s="55">
        <x:f>TRUNC(E98*D98,0)</x:f>
        <x:v>12878</x:v>
      </x:c>
      <x:c r="G98" s="55">
        <x:f>TRUNC(일위대가목록!F26,0)</x:f>
        <x:v>3473</x:v>
      </x:c>
      <x:c r="H98" s="55">
        <x:f>TRUNC(G98*D98,0)</x:f>
        <x:v>74669</x:v>
      </x:c>
      <x:c r="I98" s="55">
        <x:f>TRUNC(일위대가목록!G26,0)</x:f>
        <x:v>0</x:v>
      </x:c>
      <x:c r="J98" s="55">
        <x:f>TRUNC(I98*D98,0)</x:f>
        <x:v>0</x:v>
      </x:c>
      <x:c r="K98" s="55">
        <x:f>TRUNC(E98+G98+I98,0)</x:f>
        <x:v>4072</x:v>
      </x:c>
      <x:c r="L98" s="55">
        <x:f>TRUNC(F98+H98+J98,0)</x:f>
        <x:v>87547</x:v>
      </x:c>
      <x:c r="M98" s="56" t="s">
        <x:v>984</x:v>
      </x:c>
      <x:c r="N98" s="50" t="s">
        <x:v>1453</x:v>
      </x:c>
      <x:c r="O98" s="50" t="s">
        <x:v>984</x:v>
      </x:c>
      <x:c r="P98" s="50" t="s">
        <x:v>984</x:v>
      </x:c>
      <x:c r="Q98" s="50" t="s">
        <x:v>984</x:v>
      </x:c>
      <x:c r="R98" s="50" t="s">
        <x:v>974</x:v>
      </x:c>
      <x:c r="S98" s="50" t="s">
        <x:v>988</x:v>
      </x:c>
      <x:c r="T98" s="50" t="s">
        <x:v>988</x:v>
      </x:c>
      <x:c r="U98" s="49"/>
      <x:c r="V98" s="49"/>
      <x:c r="W98" s="49"/>
      <x:c r="X98" s="49"/>
      <x:c r="Y98" s="49"/>
      <x:c r="Z98" s="49"/>
      <x:c r="AA98" s="49"/>
      <x:c r="AB98" s="49"/>
      <x:c r="AC98" s="49"/>
      <x:c r="AD98" s="49"/>
      <x:c r="AE98" s="49"/>
      <x:c r="AF98" s="49"/>
      <x:c r="AG98" s="49"/>
      <x:c r="AH98" s="49"/>
      <x:c r="AI98" s="49"/>
      <x:c r="AJ98" s="49"/>
      <x:c r="AK98" s="49"/>
      <x:c r="AL98" s="49"/>
      <x:c r="AM98" s="49"/>
      <x:c r="AN98" s="49"/>
      <x:c r="AO98" s="49"/>
      <x:c r="AP98" s="49"/>
      <x:c r="AQ98" s="49"/>
      <x:c r="AR98" s="50" t="s">
        <x:v>984</x:v>
      </x:c>
      <x:c r="AS98" s="50" t="s">
        <x:v>984</x:v>
      </x:c>
      <x:c r="AT98" s="49"/>
      <x:c r="AU98" s="50" t="s">
        <x:v>1111</x:v>
      </x:c>
      <x:c r="AV98" s="49">
        <x:v>38</x:v>
      </x:c>
    </x:row>
    <x:row r="99" spans="1:13" ht="30" customHeight="1">
      <x:c r="A99" s="84"/>
      <x:c r="B99" s="84"/>
      <x:c r="C99" s="84"/>
      <x:c r="D99" s="58"/>
      <x:c r="E99" s="58"/>
      <x:c r="F99" s="58"/>
      <x:c r="G99" s="58"/>
      <x:c r="H99" s="58"/>
      <x:c r="I99" s="58"/>
      <x:c r="J99" s="58"/>
      <x:c r="K99" s="58"/>
      <x:c r="L99" s="58"/>
      <x:c r="M99" s="58"/>
    </x:row>
    <x:row r="100" spans="1:13" ht="30" customHeight="1">
      <x:c r="A100" s="85"/>
      <x:c r="B100" s="85"/>
      <x:c r="C100" s="85"/>
      <x:c r="D100" s="54"/>
      <x:c r="E100" s="54"/>
      <x:c r="F100" s="54"/>
      <x:c r="G100" s="54"/>
      <x:c r="H100" s="54"/>
      <x:c r="I100" s="54"/>
      <x:c r="J100" s="54"/>
      <x:c r="K100" s="54"/>
      <x:c r="L100" s="54"/>
      <x:c r="M100" s="54"/>
    </x:row>
    <x:row r="101" spans="1:13" ht="30" customHeight="1">
      <x:c r="A101" s="84"/>
      <x:c r="B101" s="84"/>
      <x:c r="C101" s="84"/>
      <x:c r="D101" s="58"/>
      <x:c r="E101" s="58"/>
      <x:c r="F101" s="58"/>
      <x:c r="G101" s="58"/>
      <x:c r="H101" s="58"/>
      <x:c r="I101" s="58"/>
      <x:c r="J101" s="58"/>
      <x:c r="K101" s="58"/>
      <x:c r="L101" s="58"/>
      <x:c r="M101" s="58"/>
    </x:row>
    <x:row r="102" spans="1:13" ht="30" customHeight="1">
      <x:c r="A102" s="85"/>
      <x:c r="B102" s="85"/>
      <x:c r="C102" s="85"/>
      <x:c r="D102" s="54"/>
      <x:c r="E102" s="54"/>
      <x:c r="F102" s="54"/>
      <x:c r="G102" s="54"/>
      <x:c r="H102" s="54"/>
      <x:c r="I102" s="54"/>
      <x:c r="J102" s="54"/>
      <x:c r="K102" s="54"/>
      <x:c r="L102" s="54"/>
      <x:c r="M102" s="54"/>
    </x:row>
    <x:row r="103" spans="1:13" ht="30" customHeight="1">
      <x:c r="A103" s="84"/>
      <x:c r="B103" s="84"/>
      <x:c r="C103" s="84"/>
      <x:c r="D103" s="58"/>
      <x:c r="E103" s="58"/>
      <x:c r="F103" s="58"/>
      <x:c r="G103" s="58"/>
      <x:c r="H103" s="58"/>
      <x:c r="I103" s="58"/>
      <x:c r="J103" s="58"/>
      <x:c r="K103" s="58"/>
      <x:c r="L103" s="58"/>
      <x:c r="M103" s="58"/>
    </x:row>
    <x:row r="104" spans="1:13" ht="30" customHeight="1">
      <x:c r="A104" s="85"/>
      <x:c r="B104" s="85"/>
      <x:c r="C104" s="85"/>
      <x:c r="D104" s="54"/>
      <x:c r="E104" s="54"/>
      <x:c r="F104" s="54"/>
      <x:c r="G104" s="54"/>
      <x:c r="H104" s="54"/>
      <x:c r="I104" s="54"/>
      <x:c r="J104" s="54"/>
      <x:c r="K104" s="54"/>
      <x:c r="L104" s="54"/>
      <x:c r="M104" s="54"/>
    </x:row>
    <x:row r="105" spans="1:13" ht="30" customHeight="1">
      <x:c r="A105" s="84"/>
      <x:c r="B105" s="84"/>
      <x:c r="C105" s="84"/>
      <x:c r="D105" s="58"/>
      <x:c r="E105" s="58"/>
      <x:c r="F105" s="58"/>
      <x:c r="G105" s="58"/>
      <x:c r="H105" s="58"/>
      <x:c r="I105" s="58"/>
      <x:c r="J105" s="58"/>
      <x:c r="K105" s="58"/>
      <x:c r="L105" s="58"/>
      <x:c r="M105" s="58"/>
    </x:row>
    <x:row r="106" spans="1:13" ht="30" customHeight="1">
      <x:c r="A106" s="85"/>
      <x:c r="B106" s="85"/>
      <x:c r="C106" s="85"/>
      <x:c r="D106" s="54"/>
      <x:c r="E106" s="54"/>
      <x:c r="F106" s="54"/>
      <x:c r="G106" s="54"/>
      <x:c r="H106" s="54"/>
      <x:c r="I106" s="54"/>
      <x:c r="J106" s="54"/>
      <x:c r="K106" s="54"/>
      <x:c r="L106" s="54"/>
      <x:c r="M106" s="54"/>
    </x:row>
    <x:row r="107" spans="1:13" ht="30" customHeight="1">
      <x:c r="A107" s="84"/>
      <x:c r="B107" s="84"/>
      <x:c r="C107" s="84"/>
      <x:c r="D107" s="58"/>
      <x:c r="E107" s="58"/>
      <x:c r="F107" s="58"/>
      <x:c r="G107" s="58"/>
      <x:c r="H107" s="58"/>
      <x:c r="I107" s="58"/>
      <x:c r="J107" s="58"/>
      <x:c r="K107" s="58"/>
      <x:c r="L107" s="58"/>
      <x:c r="M107" s="58"/>
    </x:row>
    <x:row r="108" spans="1:13" ht="30" customHeight="1">
      <x:c r="A108" s="85"/>
      <x:c r="B108" s="85"/>
      <x:c r="C108" s="85"/>
      <x:c r="D108" s="54"/>
      <x:c r="E108" s="54"/>
      <x:c r="F108" s="54"/>
      <x:c r="G108" s="54"/>
      <x:c r="H108" s="54"/>
      <x:c r="I108" s="54"/>
      <x:c r="J108" s="54"/>
      <x:c r="K108" s="54"/>
      <x:c r="L108" s="54"/>
      <x:c r="M108" s="54"/>
    </x:row>
    <x:row r="109" spans="1:13" ht="30" customHeight="1">
      <x:c r="A109" s="84"/>
      <x:c r="B109" s="84"/>
      <x:c r="C109" s="84"/>
      <x:c r="D109" s="58"/>
      <x:c r="E109" s="58"/>
      <x:c r="F109" s="58"/>
      <x:c r="G109" s="58"/>
      <x:c r="H109" s="58"/>
      <x:c r="I109" s="58"/>
      <x:c r="J109" s="58"/>
      <x:c r="K109" s="58"/>
      <x:c r="L109" s="58"/>
      <x:c r="M109" s="58"/>
    </x:row>
    <x:row r="110" spans="1:13" ht="30" customHeight="1">
      <x:c r="A110" s="85"/>
      <x:c r="B110" s="85"/>
      <x:c r="C110" s="85"/>
      <x:c r="D110" s="54"/>
      <x:c r="E110" s="54"/>
      <x:c r="F110" s="54"/>
      <x:c r="G110" s="54"/>
      <x:c r="H110" s="54"/>
      <x:c r="I110" s="54"/>
      <x:c r="J110" s="54"/>
      <x:c r="K110" s="54"/>
      <x:c r="L110" s="54"/>
      <x:c r="M110" s="54"/>
    </x:row>
    <x:row r="111" spans="1:13" ht="30" customHeight="1">
      <x:c r="A111" s="84"/>
      <x:c r="B111" s="84"/>
      <x:c r="C111" s="84"/>
      <x:c r="D111" s="58"/>
      <x:c r="E111" s="58"/>
      <x:c r="F111" s="58"/>
      <x:c r="G111" s="58"/>
      <x:c r="H111" s="58"/>
      <x:c r="I111" s="58"/>
      <x:c r="J111" s="58"/>
      <x:c r="K111" s="58"/>
      <x:c r="L111" s="58"/>
      <x:c r="M111" s="58"/>
    </x:row>
    <x:row r="112" spans="1:13" ht="30" customHeight="1">
      <x:c r="A112" s="85"/>
      <x:c r="B112" s="85"/>
      <x:c r="C112" s="85"/>
      <x:c r="D112" s="54"/>
      <x:c r="E112" s="54"/>
      <x:c r="F112" s="54"/>
      <x:c r="G112" s="54"/>
      <x:c r="H112" s="54"/>
      <x:c r="I112" s="54"/>
      <x:c r="J112" s="54"/>
      <x:c r="K112" s="54"/>
      <x:c r="L112" s="54"/>
      <x:c r="M112" s="54"/>
    </x:row>
    <x:row r="113" spans="1:13" ht="30" customHeight="1">
      <x:c r="A113" s="84"/>
      <x:c r="B113" s="84"/>
      <x:c r="C113" s="84"/>
      <x:c r="D113" s="58"/>
      <x:c r="E113" s="58"/>
      <x:c r="F113" s="58"/>
      <x:c r="G113" s="58"/>
      <x:c r="H113" s="58"/>
      <x:c r="I113" s="58"/>
      <x:c r="J113" s="58"/>
      <x:c r="K113" s="58"/>
      <x:c r="L113" s="58"/>
      <x:c r="M113" s="58"/>
    </x:row>
    <x:row r="114" spans="1:13" ht="30" customHeight="1">
      <x:c r="A114" s="85"/>
      <x:c r="B114" s="85"/>
      <x:c r="C114" s="85"/>
      <x:c r="D114" s="54"/>
      <x:c r="E114" s="54"/>
      <x:c r="F114" s="54"/>
      <x:c r="G114" s="54"/>
      <x:c r="H114" s="54"/>
      <x:c r="I114" s="54"/>
      <x:c r="J114" s="54"/>
      <x:c r="K114" s="54"/>
      <x:c r="L114" s="54"/>
      <x:c r="M114" s="54"/>
    </x:row>
    <x:row r="115" spans="1:13" ht="30" customHeight="1">
      <x:c r="A115" s="84"/>
      <x:c r="B115" s="84"/>
      <x:c r="C115" s="84"/>
      <x:c r="D115" s="58"/>
      <x:c r="E115" s="58"/>
      <x:c r="F115" s="58"/>
      <x:c r="G115" s="58"/>
      <x:c r="H115" s="58"/>
      <x:c r="I115" s="58"/>
      <x:c r="J115" s="58"/>
      <x:c r="K115" s="58"/>
      <x:c r="L115" s="58"/>
      <x:c r="M115" s="58"/>
    </x:row>
    <x:row r="116" spans="1:13" ht="30" customHeight="1">
      <x:c r="A116" s="85"/>
      <x:c r="B116" s="85"/>
      <x:c r="C116" s="85"/>
      <x:c r="D116" s="54"/>
      <x:c r="E116" s="54"/>
      <x:c r="F116" s="54"/>
      <x:c r="G116" s="54"/>
      <x:c r="H116" s="54"/>
      <x:c r="I116" s="54"/>
      <x:c r="J116" s="54"/>
      <x:c r="K116" s="54"/>
      <x:c r="L116" s="54"/>
      <x:c r="M116" s="54"/>
    </x:row>
    <x:row r="117" spans="1:13" ht="30" customHeight="1">
      <x:c r="A117" s="86" t="s">
        <x:v>223</x:v>
      </x:c>
      <x:c r="B117" s="86"/>
      <x:c r="C117" s="86"/>
      <x:c r="D117" s="51"/>
      <x:c r="E117" s="51"/>
      <x:c r="F117" s="52">
        <x:f>F97</x:f>
        <x:v>12878</x:v>
      </x:c>
      <x:c r="G117" s="51"/>
      <x:c r="H117" s="52">
        <x:f>H97</x:f>
        <x:v>74669</x:v>
      </x:c>
      <x:c r="I117" s="51"/>
      <x:c r="J117" s="52">
        <x:f>J97</x:f>
        <x:v>0</x:v>
      </x:c>
      <x:c r="K117" s="51"/>
      <x:c r="L117" s="52">
        <x:f>TRUNC(F117+H117+J117,0)</x:f>
        <x:v>87547</x:v>
      </x:c>
      <x:c r="M117" s="51"/>
    </x:row>
    <x:row r="118" spans="1:14" ht="30" customHeight="1">
      <x:c r="A118" s="87"/>
      <x:c r="B118" s="87"/>
      <x:c r="C118" s="87"/>
      <x:c r="D118" s="54"/>
      <x:c r="E118" s="54"/>
      <x:c r="F118" s="55">
        <x:f>F98</x:f>
        <x:v>12878</x:v>
      </x:c>
      <x:c r="G118" s="54"/>
      <x:c r="H118" s="55">
        <x:f>H98</x:f>
        <x:v>74669</x:v>
      </x:c>
      <x:c r="I118" s="54"/>
      <x:c r="J118" s="55">
        <x:f>J98</x:f>
        <x:v>0</x:v>
      </x:c>
      <x:c r="K118" s="54"/>
      <x:c r="L118" s="55">
        <x:f>TRUNC(F118+H118+J118,0)</x:f>
        <x:v>87547</x:v>
      </x:c>
      <x:c r="M118" s="54"/>
      <x:c r="N118" s="24" t="s">
        <x:v>315</x:v>
      </x:c>
    </x:row>
    <x:row r="119" spans="1:48" ht="30" customHeight="1">
      <x:c r="A119" s="47" t="s">
        <x:v>184</x:v>
      </x:c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9"/>
      <x:c r="O119" s="49"/>
      <x:c r="P119" s="49"/>
      <x:c r="Q119" s="50" t="s">
        <x:v>318</x:v>
      </x:c>
      <x:c r="R119" s="49"/>
      <x:c r="S119" s="49"/>
      <x:c r="T119" s="49"/>
      <x:c r="U119" s="49"/>
      <x:c r="V119" s="49"/>
      <x:c r="W119" s="49"/>
      <x:c r="X119" s="49"/>
      <x:c r="Y119" s="49"/>
      <x:c r="Z119" s="49"/>
      <x:c r="AA119" s="49"/>
      <x:c r="AB119" s="49"/>
      <x:c r="AC119" s="49"/>
      <x:c r="AD119" s="49"/>
      <x:c r="AE119" s="49"/>
      <x:c r="AF119" s="49"/>
      <x:c r="AG119" s="49"/>
      <x:c r="AH119" s="49"/>
      <x:c r="AI119" s="49"/>
      <x:c r="AJ119" s="49"/>
      <x:c r="AK119" s="49"/>
      <x:c r="AL119" s="49"/>
      <x:c r="AM119" s="49"/>
      <x:c r="AN119" s="49"/>
      <x:c r="AO119" s="49"/>
      <x:c r="AP119" s="49"/>
      <x:c r="AQ119" s="49"/>
      <x:c r="AR119" s="49"/>
      <x:c r="AS119" s="49"/>
      <x:c r="AT119" s="49"/>
      <x:c r="AU119" s="49"/>
      <x:c r="AV119" s="49"/>
    </x:row>
    <x:row r="120" spans="1:48" ht="30" customHeight="1">
      <x:c r="A120" s="88" t="s">
        <x:v>1835</x:v>
      </x:c>
      <x:c r="B120" s="88" t="s">
        <x:v>1807</x:v>
      </x:c>
      <x:c r="C120" s="88" t="s">
        <x:v>999</x:v>
      </x:c>
      <x:c r="D120" s="51">
        <x:v>3.9900000000000002</x:v>
      </x:c>
      <x:c r="E120" s="52">
        <x:v>42290</x:v>
      </x:c>
      <x:c r="F120" s="52">
        <x:f>TRUNC(E120*D120,0)</x:f>
        <x:v>168737</x:v>
      </x:c>
      <x:c r="G120" s="52">
        <x:v>0</x:v>
      </x:c>
      <x:c r="H120" s="52">
        <x:f>TRUNC(G120*D120,0)</x:f>
        <x:v>0</x:v>
      </x:c>
      <x:c r="I120" s="52">
        <x:v>0</x:v>
      </x:c>
      <x:c r="J120" s="52">
        <x:f>TRUNC(I120*D120,0)</x:f>
        <x:v>0</x:v>
      </x:c>
      <x:c r="K120" s="52">
        <x:f>TRUNC(E120+G120+I120,0)</x:f>
        <x:v>42290</x:v>
      </x:c>
      <x:c r="L120" s="52">
        <x:f>TRUNC(F120+H120+J120,0)</x:f>
        <x:v>168737</x:v>
      </x:c>
      <x:c r="M120" s="57" t="s">
        <x:v>984</x:v>
      </x:c>
      <x:c r="N120" s="49"/>
      <x:c r="O120" s="49"/>
      <x:c r="P120" s="49"/>
      <x:c r="Q120" s="50"/>
      <x:c r="R120" s="49"/>
      <x:c r="S120" s="49"/>
      <x:c r="T120" s="49"/>
      <x:c r="U120" s="49"/>
      <x:c r="V120" s="49"/>
      <x:c r="W120" s="49"/>
      <x:c r="X120" s="49"/>
      <x:c r="Y120" s="49"/>
      <x:c r="Z120" s="49"/>
      <x:c r="AA120" s="49"/>
      <x:c r="AB120" s="49"/>
      <x:c r="AC120" s="49"/>
      <x:c r="AD120" s="49"/>
      <x:c r="AE120" s="49"/>
      <x:c r="AF120" s="49"/>
      <x:c r="AG120" s="49"/>
      <x:c r="AH120" s="49"/>
      <x:c r="AI120" s="49"/>
      <x:c r="AJ120" s="49"/>
      <x:c r="AK120" s="49"/>
      <x:c r="AL120" s="49"/>
      <x:c r="AM120" s="49"/>
      <x:c r="AN120" s="49"/>
      <x:c r="AO120" s="49"/>
      <x:c r="AP120" s="49"/>
      <x:c r="AQ120" s="49"/>
      <x:c r="AR120" s="49"/>
      <x:c r="AS120" s="49"/>
      <x:c r="AT120" s="49"/>
      <x:c r="AU120" s="49"/>
      <x:c r="AV120" s="49"/>
    </x:row>
    <x:row r="121" spans="1:48" ht="30" customHeight="1">
      <x:c r="A121" s="89"/>
      <x:c r="B121" s="89"/>
      <x:c r="C121" s="89"/>
      <x:c r="D121" s="54">
        <x:v>3.9900000000000002</x:v>
      </x:c>
      <x:c r="E121" s="55">
        <x:f>TRUNC(단가대비표!O17,0)</x:f>
        <x:v>42290</x:v>
      </x:c>
      <x:c r="F121" s="55">
        <x:f>TRUNC(E121*D121,0)</x:f>
        <x:v>168737</x:v>
      </x:c>
      <x:c r="G121" s="55">
        <x:f>TRUNC(단가대비표!P17,0)</x:f>
        <x:v>0</x:v>
      </x:c>
      <x:c r="H121" s="55">
        <x:f>TRUNC(G121*D121,0)</x:f>
        <x:v>0</x:v>
      </x:c>
      <x:c r="I121" s="55">
        <x:f>TRUNC(단가대비표!V17,0)</x:f>
        <x:v>0</x:v>
      </x:c>
      <x:c r="J121" s="55">
        <x:f>TRUNC(I121*D121,0)</x:f>
        <x:v>0</x:v>
      </x:c>
      <x:c r="K121" s="55">
        <x:f>TRUNC(E121+G121+I121,0)</x:f>
        <x:v>42290</x:v>
      </x:c>
      <x:c r="L121" s="55">
        <x:f>TRUNC(F121+H121+J121,0)</x:f>
        <x:v>168737</x:v>
      </x:c>
      <x:c r="M121" s="56" t="s">
        <x:v>984</x:v>
      </x:c>
      <x:c r="N121" s="50" t="s">
        <x:v>1460</x:v>
      </x:c>
      <x:c r="O121" s="50" t="s">
        <x:v>984</x:v>
      </x:c>
      <x:c r="P121" s="50" t="s">
        <x:v>984</x:v>
      </x:c>
      <x:c r="Q121" s="50" t="s">
        <x:v>984</x:v>
      </x:c>
      <x:c r="R121" s="50" t="s">
        <x:v>988</x:v>
      </x:c>
      <x:c r="S121" s="50" t="s">
        <x:v>988</x:v>
      </x:c>
      <x:c r="T121" s="50" t="s">
        <x:v>974</x:v>
      </x:c>
      <x:c r="U121" s="49"/>
      <x:c r="V121" s="49"/>
      <x:c r="W121" s="49"/>
      <x:c r="X121" s="49"/>
      <x:c r="Y121" s="49"/>
      <x:c r="Z121" s="49"/>
      <x:c r="AA121" s="49"/>
      <x:c r="AB121" s="49"/>
      <x:c r="AC121" s="49"/>
      <x:c r="AD121" s="49"/>
      <x:c r="AE121" s="49"/>
      <x:c r="AF121" s="49"/>
      <x:c r="AG121" s="49"/>
      <x:c r="AH121" s="49"/>
      <x:c r="AI121" s="49"/>
      <x:c r="AJ121" s="49"/>
      <x:c r="AK121" s="49"/>
      <x:c r="AL121" s="49"/>
      <x:c r="AM121" s="49"/>
      <x:c r="AN121" s="49"/>
      <x:c r="AO121" s="49"/>
      <x:c r="AP121" s="49"/>
      <x:c r="AQ121" s="49"/>
      <x:c r="AR121" s="50" t="s">
        <x:v>984</x:v>
      </x:c>
      <x:c r="AS121" s="50" t="s">
        <x:v>984</x:v>
      </x:c>
      <x:c r="AT121" s="49"/>
      <x:c r="AU121" s="50" t="s">
        <x:v>1112</x:v>
      </x:c>
      <x:c r="AV121" s="49">
        <x:v>40</x:v>
      </x:c>
    </x:row>
    <x:row r="122" spans="1:48" ht="30" customHeight="1">
      <x:c r="A122" s="88" t="s">
        <x:v>1835</x:v>
      </x:c>
      <x:c r="B122" s="88" t="s">
        <x:v>222</x:v>
      </x:c>
      <x:c r="C122" s="88" t="s">
        <x:v>999</x:v>
      </x:c>
      <x:c r="D122" s="51">
        <x:v>3.9900000000000002</x:v>
      </x:c>
      <x:c r="E122" s="52">
        <x:v>31420</x:v>
      </x:c>
      <x:c r="F122" s="52">
        <x:f>TRUNC(E122*D122,0)</x:f>
        <x:v>125365</x:v>
      </x:c>
      <x:c r="G122" s="52">
        <x:v>0</x:v>
      </x:c>
      <x:c r="H122" s="52">
        <x:f>TRUNC(G122*D122,0)</x:f>
        <x:v>0</x:v>
      </x:c>
      <x:c r="I122" s="52">
        <x:v>0</x:v>
      </x:c>
      <x:c r="J122" s="52">
        <x:f>TRUNC(I122*D122,0)</x:f>
        <x:v>0</x:v>
      </x:c>
      <x:c r="K122" s="52">
        <x:f>TRUNC(E122+G122+I122,0)</x:f>
        <x:v>31420</x:v>
      </x:c>
      <x:c r="L122" s="52">
        <x:f>TRUNC(F122+H122+J122,0)</x:f>
        <x:v>125365</x:v>
      </x:c>
      <x:c r="M122" s="57"/>
      <x:c r="N122" s="50"/>
      <x:c r="O122" s="50"/>
      <x:c r="P122" s="50"/>
      <x:c r="Q122" s="50"/>
      <x:c r="R122" s="50"/>
      <x:c r="S122" s="50"/>
      <x:c r="T122" s="50"/>
      <x:c r="U122" s="49"/>
      <x:c r="V122" s="49"/>
      <x:c r="W122" s="49"/>
      <x:c r="X122" s="49"/>
      <x:c r="Y122" s="49"/>
      <x:c r="Z122" s="49"/>
      <x:c r="AA122" s="49"/>
      <x:c r="AB122" s="49"/>
      <x:c r="AC122" s="49"/>
      <x:c r="AD122" s="49"/>
      <x:c r="AE122" s="49"/>
      <x:c r="AF122" s="49"/>
      <x:c r="AG122" s="49"/>
      <x:c r="AH122" s="49"/>
      <x:c r="AI122" s="49"/>
      <x:c r="AJ122" s="49"/>
      <x:c r="AK122" s="49"/>
      <x:c r="AL122" s="49"/>
      <x:c r="AM122" s="49"/>
      <x:c r="AN122" s="49"/>
      <x:c r="AO122" s="49"/>
      <x:c r="AP122" s="49"/>
      <x:c r="AQ122" s="49"/>
      <x:c r="AR122" s="50"/>
      <x:c r="AS122" s="50"/>
      <x:c r="AT122" s="49"/>
      <x:c r="AU122" s="50"/>
      <x:c r="AV122" s="49"/>
    </x:row>
    <x:row r="123" spans="1:48" ht="30" customHeight="1">
      <x:c r="A123" s="89"/>
      <x:c r="B123" s="89"/>
      <x:c r="C123" s="89"/>
      <x:c r="D123" s="54">
        <x:v>3.9900000000000002</x:v>
      </x:c>
      <x:c r="E123" s="55">
        <x:f>TRUNC(단가대비표!O18,0)</x:f>
        <x:v>31420</x:v>
      </x:c>
      <x:c r="F123" s="55">
        <x:f>TRUNC(E123*D123,0)</x:f>
        <x:v>125365</x:v>
      </x:c>
      <x:c r="G123" s="55">
        <x:f>TRUNC(단가대비표!P18,0)</x:f>
        <x:v>0</x:v>
      </x:c>
      <x:c r="H123" s="55">
        <x:f>TRUNC(G123*D123,0)</x:f>
        <x:v>0</x:v>
      </x:c>
      <x:c r="I123" s="55">
        <x:f>TRUNC(단가대비표!V18,0)</x:f>
        <x:v>0</x:v>
      </x:c>
      <x:c r="J123" s="55">
        <x:f>TRUNC(I123*D123,0)</x:f>
        <x:v>0</x:v>
      </x:c>
      <x:c r="K123" s="55">
        <x:f>TRUNC(E123+G123+I123,0)</x:f>
        <x:v>31420</x:v>
      </x:c>
      <x:c r="L123" s="55">
        <x:f>TRUNC(F123+H123+J123,0)</x:f>
        <x:v>125365</x:v>
      </x:c>
      <x:c r="M123" s="56" t="s">
        <x:v>984</x:v>
      </x:c>
      <x:c r="N123" s="50" t="s">
        <x:v>1451</x:v>
      </x:c>
      <x:c r="O123" s="50" t="s">
        <x:v>984</x:v>
      </x:c>
      <x:c r="P123" s="50" t="s">
        <x:v>984</x:v>
      </x:c>
      <x:c r="Q123" s="50" t="s">
        <x:v>984</x:v>
      </x:c>
      <x:c r="R123" s="50" t="s">
        <x:v>988</x:v>
      </x:c>
      <x:c r="S123" s="50" t="s">
        <x:v>988</x:v>
      </x:c>
      <x:c r="T123" s="50" t="s">
        <x:v>974</x:v>
      </x:c>
      <x:c r="U123" s="49"/>
      <x:c r="V123" s="49"/>
      <x:c r="W123" s="49"/>
      <x:c r="X123" s="49"/>
      <x:c r="Y123" s="49"/>
      <x:c r="Z123" s="49"/>
      <x:c r="AA123" s="49"/>
      <x:c r="AB123" s="49"/>
      <x:c r="AC123" s="49"/>
      <x:c r="AD123" s="49"/>
      <x:c r="AE123" s="49"/>
      <x:c r="AF123" s="49"/>
      <x:c r="AG123" s="49"/>
      <x:c r="AH123" s="49"/>
      <x:c r="AI123" s="49"/>
      <x:c r="AJ123" s="49"/>
      <x:c r="AK123" s="49"/>
      <x:c r="AL123" s="49"/>
      <x:c r="AM123" s="49"/>
      <x:c r="AN123" s="49"/>
      <x:c r="AO123" s="49"/>
      <x:c r="AP123" s="49"/>
      <x:c r="AQ123" s="49"/>
      <x:c r="AR123" s="50" t="s">
        <x:v>984</x:v>
      </x:c>
      <x:c r="AS123" s="50" t="s">
        <x:v>984</x:v>
      </x:c>
      <x:c r="AT123" s="49"/>
      <x:c r="AU123" s="50" t="s">
        <x:v>1113</x:v>
      </x:c>
      <x:c r="AV123" s="49">
        <x:v>41</x:v>
      </x:c>
    </x:row>
    <x:row r="124" spans="1:48" ht="30" customHeight="1">
      <x:c r="A124" s="88" t="s">
        <x:v>910</x:v>
      </x:c>
      <x:c r="B124" s="88" t="s">
        <x:v>909</x:v>
      </x:c>
      <x:c r="C124" s="88" t="s">
        <x:v>997</x:v>
      </x:c>
      <x:c r="D124" s="51">
        <x:v>0.040000000000000002</x:v>
      </x:c>
      <x:c r="E124" s="52">
        <x:v>0</x:v>
      </x:c>
      <x:c r="F124" s="52">
        <x:f>TRUNC(E124*D124,0)</x:f>
        <x:v>0</x:v>
      </x:c>
      <x:c r="G124" s="52">
        <x:v>530984</x:v>
      </x:c>
      <x:c r="H124" s="52">
        <x:f>TRUNC(G124*D124,0)</x:f>
        <x:v>21239</x:v>
      </x:c>
      <x:c r="I124" s="52">
        <x:v>0</x:v>
      </x:c>
      <x:c r="J124" s="52">
        <x:f>TRUNC(I124*D124,0)</x:f>
        <x:v>0</x:v>
      </x:c>
      <x:c r="K124" s="52">
        <x:f>TRUNC(E124+G124+I124,0)</x:f>
        <x:v>530984</x:v>
      </x:c>
      <x:c r="L124" s="52">
        <x:f>TRUNC(F124+H124+J124,0)</x:f>
        <x:v>21239</x:v>
      </x:c>
      <x:c r="M124" s="57"/>
      <x:c r="N124" s="50"/>
      <x:c r="O124" s="50"/>
      <x:c r="P124" s="50"/>
      <x:c r="Q124" s="50"/>
      <x:c r="R124" s="50"/>
      <x:c r="S124" s="50"/>
      <x:c r="T124" s="50"/>
      <x:c r="U124" s="49"/>
      <x:c r="V124" s="49"/>
      <x:c r="W124" s="49"/>
      <x:c r="X124" s="49"/>
      <x:c r="Y124" s="49"/>
      <x:c r="Z124" s="49"/>
      <x:c r="AA124" s="49"/>
      <x:c r="AB124" s="49"/>
      <x:c r="AC124" s="49"/>
      <x:c r="AD124" s="49"/>
      <x:c r="AE124" s="49"/>
      <x:c r="AF124" s="49"/>
      <x:c r="AG124" s="49"/>
      <x:c r="AH124" s="49"/>
      <x:c r="AI124" s="49"/>
      <x:c r="AJ124" s="49"/>
      <x:c r="AK124" s="49"/>
      <x:c r="AL124" s="49"/>
      <x:c r="AM124" s="49"/>
      <x:c r="AN124" s="49"/>
      <x:c r="AO124" s="49"/>
      <x:c r="AP124" s="49"/>
      <x:c r="AQ124" s="49"/>
      <x:c r="AR124" s="50"/>
      <x:c r="AS124" s="50"/>
      <x:c r="AT124" s="49"/>
      <x:c r="AU124" s="50"/>
      <x:c r="AV124" s="49"/>
    </x:row>
    <x:row r="125" spans="1:48" ht="30" customHeight="1">
      <x:c r="A125" s="89"/>
      <x:c r="B125" s="89"/>
      <x:c r="C125" s="89"/>
      <x:c r="D125" s="54">
        <x:v>0.040000000000000002</x:v>
      </x:c>
      <x:c r="E125" s="55">
        <x:f>TRUNC(일위대가목록!E27,0)</x:f>
        <x:v>0</x:v>
      </x:c>
      <x:c r="F125" s="55">
        <x:f>TRUNC(E125*D125,0)</x:f>
        <x:v>0</x:v>
      </x:c>
      <x:c r="G125" s="55">
        <x:f>TRUNC(일위대가목록!F27,0)</x:f>
        <x:v>530984</x:v>
      </x:c>
      <x:c r="H125" s="55">
        <x:f>TRUNC(G125*D125,0)</x:f>
        <x:v>21239</x:v>
      </x:c>
      <x:c r="I125" s="55">
        <x:f>TRUNC(일위대가목록!G27,0)</x:f>
        <x:v>0</x:v>
      </x:c>
      <x:c r="J125" s="55">
        <x:f>TRUNC(I125*D125,0)</x:f>
        <x:v>0</x:v>
      </x:c>
      <x:c r="K125" s="55">
        <x:f>TRUNC(E125+G125+I125,0)</x:f>
        <x:v>530984</x:v>
      </x:c>
      <x:c r="L125" s="55">
        <x:f>TRUNC(F125+H125+J125,0)</x:f>
        <x:v>21239</x:v>
      </x:c>
      <x:c r="M125" s="56" t="s">
        <x:v>984</x:v>
      </x:c>
      <x:c r="N125" s="50" t="s">
        <x:v>1452</x:v>
      </x:c>
      <x:c r="O125" s="50" t="s">
        <x:v>984</x:v>
      </x:c>
      <x:c r="P125" s="50" t="s">
        <x:v>984</x:v>
      </x:c>
      <x:c r="Q125" s="50" t="s">
        <x:v>984</x:v>
      </x:c>
      <x:c r="R125" s="50" t="s">
        <x:v>974</x:v>
      </x:c>
      <x:c r="S125" s="50" t="s">
        <x:v>988</x:v>
      </x:c>
      <x:c r="T125" s="50" t="s">
        <x:v>988</x:v>
      </x:c>
      <x:c r="U125" s="49"/>
      <x:c r="V125" s="49"/>
      <x:c r="W125" s="49"/>
      <x:c r="X125" s="49"/>
      <x:c r="Y125" s="49"/>
      <x:c r="Z125" s="49"/>
      <x:c r="AA125" s="49"/>
      <x:c r="AB125" s="49"/>
      <x:c r="AC125" s="49"/>
      <x:c r="AD125" s="49"/>
      <x:c r="AE125" s="49"/>
      <x:c r="AF125" s="49"/>
      <x:c r="AG125" s="49"/>
      <x:c r="AH125" s="49"/>
      <x:c r="AI125" s="49"/>
      <x:c r="AJ125" s="49"/>
      <x:c r="AK125" s="49"/>
      <x:c r="AL125" s="49"/>
      <x:c r="AM125" s="49"/>
      <x:c r="AN125" s="49"/>
      <x:c r="AO125" s="49"/>
      <x:c r="AP125" s="49"/>
      <x:c r="AQ125" s="49"/>
      <x:c r="AR125" s="50" t="s">
        <x:v>984</x:v>
      </x:c>
      <x:c r="AS125" s="50" t="s">
        <x:v>984</x:v>
      </x:c>
      <x:c r="AT125" s="49"/>
      <x:c r="AU125" s="50" t="s">
        <x:v>1047</x:v>
      </x:c>
      <x:c r="AV125" s="49">
        <x:v>42</x:v>
      </x:c>
    </x:row>
    <x:row r="126" spans="1:48" ht="30" customHeight="1">
      <x:c r="A126" s="88" t="s">
        <x:v>911</x:v>
      </x:c>
      <x:c r="B126" s="88" t="s">
        <x:v>1808</x:v>
      </x:c>
      <x:c r="C126" s="88" t="s">
        <x:v>999</x:v>
      </x:c>
      <x:c r="D126" s="51">
        <x:v>39.950000000000003</x:v>
      </x:c>
      <x:c r="E126" s="52">
        <x:v>2329</x:v>
      </x:c>
      <x:c r="F126" s="52">
        <x:f>TRUNC(E126*D126,0)</x:f>
        <x:v>93043</x:v>
      </x:c>
      <x:c r="G126" s="52">
        <x:v>4931</x:v>
      </x:c>
      <x:c r="H126" s="52">
        <x:f>TRUNC(G126*D126,0)</x:f>
        <x:v>196993</x:v>
      </x:c>
      <x:c r="I126" s="52">
        <x:v>0</x:v>
      </x:c>
      <x:c r="J126" s="52">
        <x:f>TRUNC(I126*D126,0)</x:f>
        <x:v>0</x:v>
      </x:c>
      <x:c r="K126" s="52">
        <x:f>TRUNC(E126+G126+I126,0)</x:f>
        <x:v>7260</x:v>
      </x:c>
      <x:c r="L126" s="52">
        <x:f>TRUNC(F126+H126+J126,0)</x:f>
        <x:v>290036</x:v>
      </x:c>
      <x:c r="M126" s="57"/>
      <x:c r="N126" s="50"/>
      <x:c r="O126" s="50"/>
      <x:c r="P126" s="50"/>
      <x:c r="Q126" s="50"/>
      <x:c r="R126" s="50"/>
      <x:c r="S126" s="50"/>
      <x:c r="T126" s="50"/>
      <x:c r="U126" s="49"/>
      <x:c r="V126" s="49"/>
      <x:c r="W126" s="49"/>
      <x:c r="X126" s="49"/>
      <x:c r="Y126" s="49"/>
      <x:c r="Z126" s="49"/>
      <x:c r="AA126" s="49"/>
      <x:c r="AB126" s="49"/>
      <x:c r="AC126" s="49"/>
      <x:c r="AD126" s="49"/>
      <x:c r="AE126" s="49"/>
      <x:c r="AF126" s="49"/>
      <x:c r="AG126" s="49"/>
      <x:c r="AH126" s="49"/>
      <x:c r="AI126" s="49"/>
      <x:c r="AJ126" s="49"/>
      <x:c r="AK126" s="49"/>
      <x:c r="AL126" s="49"/>
      <x:c r="AM126" s="49"/>
      <x:c r="AN126" s="49"/>
      <x:c r="AO126" s="49"/>
      <x:c r="AP126" s="49"/>
      <x:c r="AQ126" s="49"/>
      <x:c r="AR126" s="50"/>
      <x:c r="AS126" s="50"/>
      <x:c r="AT126" s="49"/>
      <x:c r="AU126" s="50"/>
      <x:c r="AV126" s="49"/>
    </x:row>
    <x:row r="127" spans="1:48" ht="30" customHeight="1">
      <x:c r="A127" s="89"/>
      <x:c r="B127" s="89"/>
      <x:c r="C127" s="89"/>
      <x:c r="D127" s="54">
        <x:v>39.950000000000003</x:v>
      </x:c>
      <x:c r="E127" s="55">
        <x:f ca="1">TRUNC(일위대가목록!E28,0)</x:f>
        <x:v>2329</x:v>
      </x:c>
      <x:c r="F127" s="55">
        <x:f ca="1">TRUNC(E127*D127,0)</x:f>
        <x:v>93043</x:v>
      </x:c>
      <x:c r="G127" s="55">
        <x:f>TRUNC(일위대가목록!F28,0)</x:f>
        <x:v>4931</x:v>
      </x:c>
      <x:c r="H127" s="55">
        <x:f>TRUNC(G127*D127,0)</x:f>
        <x:v>196993</x:v>
      </x:c>
      <x:c r="I127" s="55">
        <x:f>TRUNC(일위대가목록!G28,0)</x:f>
        <x:v>0</x:v>
      </x:c>
      <x:c r="J127" s="55">
        <x:f>TRUNC(I127*D127,0)</x:f>
        <x:v>0</x:v>
      </x:c>
      <x:c r="K127" s="55">
        <x:f ca="1">TRUNC(E127+G127+I127,0)</x:f>
        <x:v>7260</x:v>
      </x:c>
      <x:c r="L127" s="55">
        <x:f ca="1">TRUNC(F127+H127+J127,0)</x:f>
        <x:v>290036</x:v>
      </x:c>
      <x:c r="M127" s="56" t="s">
        <x:v>984</x:v>
      </x:c>
      <x:c r="N127" s="50" t="s">
        <x:v>1449</x:v>
      </x:c>
      <x:c r="O127" s="50" t="s">
        <x:v>984</x:v>
      </x:c>
      <x:c r="P127" s="50" t="s">
        <x:v>984</x:v>
      </x:c>
      <x:c r="Q127" s="50" t="s">
        <x:v>984</x:v>
      </x:c>
      <x:c r="R127" s="50" t="s">
        <x:v>974</x:v>
      </x:c>
      <x:c r="S127" s="50" t="s">
        <x:v>988</x:v>
      </x:c>
      <x:c r="T127" s="50" t="s">
        <x:v>988</x:v>
      </x:c>
      <x:c r="U127" s="49"/>
      <x:c r="V127" s="49"/>
      <x:c r="W127" s="49"/>
      <x:c r="X127" s="49"/>
      <x:c r="Y127" s="49"/>
      <x:c r="Z127" s="49"/>
      <x:c r="AA127" s="49"/>
      <x:c r="AB127" s="49"/>
      <x:c r="AC127" s="49"/>
      <x:c r="AD127" s="49"/>
      <x:c r="AE127" s="49"/>
      <x:c r="AF127" s="49"/>
      <x:c r="AG127" s="49"/>
      <x:c r="AH127" s="49"/>
      <x:c r="AI127" s="49"/>
      <x:c r="AJ127" s="49"/>
      <x:c r="AK127" s="49"/>
      <x:c r="AL127" s="49"/>
      <x:c r="AM127" s="49"/>
      <x:c r="AN127" s="49"/>
      <x:c r="AO127" s="49"/>
      <x:c r="AP127" s="49"/>
      <x:c r="AQ127" s="49"/>
      <x:c r="AR127" s="50" t="s">
        <x:v>984</x:v>
      </x:c>
      <x:c r="AS127" s="50" t="s">
        <x:v>984</x:v>
      </x:c>
      <x:c r="AT127" s="49"/>
      <x:c r="AU127" s="50" t="s">
        <x:v>1048</x:v>
      </x:c>
      <x:c r="AV127" s="49">
        <x:v>43</x:v>
      </x:c>
    </x:row>
    <x:row r="128" spans="1:48" ht="30" customHeight="1">
      <x:c r="A128" s="88" t="s">
        <x:v>912</x:v>
      </x:c>
      <x:c r="B128" s="88" t="s">
        <x:v>219</x:v>
      </x:c>
      <x:c r="C128" s="88" t="s">
        <x:v>996</x:v>
      </x:c>
      <x:c r="D128" s="51">
        <x:v>2</x:v>
      </x:c>
      <x:c r="E128" s="52">
        <x:v>10954</x:v>
      </x:c>
      <x:c r="F128" s="52">
        <x:f>TRUNC(E128*D128,0)</x:f>
        <x:v>21908</x:v>
      </x:c>
      <x:c r="G128" s="52">
        <x:v>50165</x:v>
      </x:c>
      <x:c r="H128" s="52">
        <x:f>TRUNC(G128*D128,0)</x:f>
        <x:v>100330</x:v>
      </x:c>
      <x:c r="I128" s="52">
        <x:v>0</x:v>
      </x:c>
      <x:c r="J128" s="52">
        <x:f>TRUNC(I128*D128,0)</x:f>
        <x:v>0</x:v>
      </x:c>
      <x:c r="K128" s="52">
        <x:f>TRUNC(E128+G128+I128,0)</x:f>
        <x:v>61119</x:v>
      </x:c>
      <x:c r="L128" s="52">
        <x:f>TRUNC(F128+H128+J128,0)</x:f>
        <x:v>122238</x:v>
      </x:c>
      <x:c r="M128" s="57"/>
      <x:c r="N128" s="50"/>
      <x:c r="O128" s="50"/>
      <x:c r="P128" s="50"/>
      <x:c r="Q128" s="50"/>
      <x:c r="R128" s="50"/>
      <x:c r="S128" s="50"/>
      <x:c r="T128" s="50"/>
      <x:c r="U128" s="49"/>
      <x:c r="V128" s="49"/>
      <x:c r="W128" s="49"/>
      <x:c r="X128" s="49"/>
      <x:c r="Y128" s="49"/>
      <x:c r="Z128" s="49"/>
      <x:c r="AA128" s="49"/>
      <x:c r="AB128" s="49"/>
      <x:c r="AC128" s="49"/>
      <x:c r="AD128" s="49"/>
      <x:c r="AE128" s="49"/>
      <x:c r="AF128" s="49"/>
      <x:c r="AG128" s="49"/>
      <x:c r="AH128" s="49"/>
      <x:c r="AI128" s="49"/>
      <x:c r="AJ128" s="49"/>
      <x:c r="AK128" s="49"/>
      <x:c r="AL128" s="49"/>
      <x:c r="AM128" s="49"/>
      <x:c r="AN128" s="49"/>
      <x:c r="AO128" s="49"/>
      <x:c r="AP128" s="49"/>
      <x:c r="AQ128" s="49"/>
      <x:c r="AR128" s="50"/>
      <x:c r="AS128" s="50"/>
      <x:c r="AT128" s="49"/>
      <x:c r="AU128" s="50"/>
      <x:c r="AV128" s="49"/>
    </x:row>
    <x:row r="129" spans="1:48" ht="30" customHeight="1">
      <x:c r="A129" s="89"/>
      <x:c r="B129" s="89"/>
      <x:c r="C129" s="89"/>
      <x:c r="D129" s="54">
        <x:v>2</x:v>
      </x:c>
      <x:c r="E129" s="55">
        <x:f ca="1">TRUNC(일위대가목록!E29,0)</x:f>
        <x:v>10954</x:v>
      </x:c>
      <x:c r="F129" s="55">
        <x:f ca="1">TRUNC(E129*D129,0)</x:f>
        <x:v>21908</x:v>
      </x:c>
      <x:c r="G129" s="55">
        <x:f>TRUNC(일위대가목록!F29,0)</x:f>
        <x:v>50165</x:v>
      </x:c>
      <x:c r="H129" s="55">
        <x:f>TRUNC(G129*D129,0)</x:f>
        <x:v>100330</x:v>
      </x:c>
      <x:c r="I129" s="55">
        <x:f>TRUNC(일위대가목록!G29,0)</x:f>
        <x:v>0</x:v>
      </x:c>
      <x:c r="J129" s="55">
        <x:f>TRUNC(I129*D129,0)</x:f>
        <x:v>0</x:v>
      </x:c>
      <x:c r="K129" s="55">
        <x:f ca="1">TRUNC(E129+G129+I129,0)</x:f>
        <x:v>61119</x:v>
      </x:c>
      <x:c r="L129" s="55">
        <x:f ca="1">TRUNC(F129+H129+J129,0)</x:f>
        <x:v>122238</x:v>
      </x:c>
      <x:c r="M129" s="56" t="s">
        <x:v>984</x:v>
      </x:c>
      <x:c r="N129" s="50" t="s">
        <x:v>1448</x:v>
      </x:c>
      <x:c r="O129" s="50" t="s">
        <x:v>984</x:v>
      </x:c>
      <x:c r="P129" s="50" t="s">
        <x:v>984</x:v>
      </x:c>
      <x:c r="Q129" s="50" t="s">
        <x:v>984</x:v>
      </x:c>
      <x:c r="R129" s="50" t="s">
        <x:v>974</x:v>
      </x:c>
      <x:c r="S129" s="50" t="s">
        <x:v>988</x:v>
      </x:c>
      <x:c r="T129" s="50" t="s">
        <x:v>988</x:v>
      </x:c>
      <x:c r="U129" s="49"/>
      <x:c r="V129" s="49"/>
      <x:c r="W129" s="49"/>
      <x:c r="X129" s="49"/>
      <x:c r="Y129" s="49"/>
      <x:c r="Z129" s="49"/>
      <x:c r="AA129" s="49"/>
      <x:c r="AB129" s="49"/>
      <x:c r="AC129" s="49"/>
      <x:c r="AD129" s="49"/>
      <x:c r="AE129" s="49"/>
      <x:c r="AF129" s="49"/>
      <x:c r="AG129" s="49"/>
      <x:c r="AH129" s="49"/>
      <x:c r="AI129" s="49"/>
      <x:c r="AJ129" s="49"/>
      <x:c r="AK129" s="49"/>
      <x:c r="AL129" s="49"/>
      <x:c r="AM129" s="49"/>
      <x:c r="AN129" s="49"/>
      <x:c r="AO129" s="49"/>
      <x:c r="AP129" s="49"/>
      <x:c r="AQ129" s="49"/>
      <x:c r="AR129" s="50" t="s">
        <x:v>984</x:v>
      </x:c>
      <x:c r="AS129" s="50" t="s">
        <x:v>984</x:v>
      </x:c>
      <x:c r="AT129" s="49"/>
      <x:c r="AU129" s="50" t="s">
        <x:v>1049</x:v>
      </x:c>
      <x:c r="AV129" s="49">
        <x:v>113</x:v>
      </x:c>
    </x:row>
    <x:row r="130" spans="1:48" ht="30" customHeight="1">
      <x:c r="A130" s="88" t="s">
        <x:v>913</x:v>
      </x:c>
      <x:c r="B130" s="88" t="s">
        <x:v>220</x:v>
      </x:c>
      <x:c r="C130" s="88" t="s">
        <x:v>999</x:v>
      </x:c>
      <x:c r="D130" s="51">
        <x:v>1.8</x:v>
      </x:c>
      <x:c r="E130" s="52">
        <x:v>15218</x:v>
      </x:c>
      <x:c r="F130" s="52">
        <x:f>TRUNC(E130*D130,0)</x:f>
        <x:v>27392</x:v>
      </x:c>
      <x:c r="G130" s="52">
        <x:v>23179</x:v>
      </x:c>
      <x:c r="H130" s="52">
        <x:f>TRUNC(G130*D130,0)</x:f>
        <x:v>41722</x:v>
      </x:c>
      <x:c r="I130" s="52">
        <x:v>72</x:v>
      </x:c>
      <x:c r="J130" s="52">
        <x:f>TRUNC(I130*D130,0)</x:f>
        <x:v>129</x:v>
      </x:c>
      <x:c r="K130" s="52">
        <x:f>TRUNC(E130+G130+I130,0)</x:f>
        <x:v>38469</x:v>
      </x:c>
      <x:c r="L130" s="52">
        <x:f>TRUNC(F130+H130+J130,0)</x:f>
        <x:v>69243</x:v>
      </x:c>
      <x:c r="M130" s="57"/>
      <x:c r="N130" s="50"/>
      <x:c r="O130" s="50"/>
      <x:c r="P130" s="50"/>
      <x:c r="Q130" s="50"/>
      <x:c r="R130" s="50"/>
      <x:c r="S130" s="50"/>
      <x:c r="T130" s="50"/>
      <x:c r="U130" s="49"/>
      <x:c r="V130" s="49"/>
      <x:c r="W130" s="49"/>
      <x:c r="X130" s="49"/>
      <x:c r="Y130" s="49"/>
      <x:c r="Z130" s="49"/>
      <x:c r="AA130" s="49"/>
      <x:c r="AB130" s="49"/>
      <x:c r="AC130" s="49"/>
      <x:c r="AD130" s="49"/>
      <x:c r="AE130" s="49"/>
      <x:c r="AF130" s="49"/>
      <x:c r="AG130" s="49"/>
      <x:c r="AH130" s="49"/>
      <x:c r="AI130" s="49"/>
      <x:c r="AJ130" s="49"/>
      <x:c r="AK130" s="49"/>
      <x:c r="AL130" s="49"/>
      <x:c r="AM130" s="49"/>
      <x:c r="AN130" s="49"/>
      <x:c r="AO130" s="49"/>
      <x:c r="AP130" s="49"/>
      <x:c r="AQ130" s="49"/>
      <x:c r="AR130" s="50"/>
      <x:c r="AS130" s="50"/>
      <x:c r="AT130" s="49"/>
      <x:c r="AU130" s="50"/>
      <x:c r="AV130" s="49"/>
    </x:row>
    <x:row r="131" spans="1:48" ht="30" customHeight="1">
      <x:c r="A131" s="89"/>
      <x:c r="B131" s="89"/>
      <x:c r="C131" s="89"/>
      <x:c r="D131" s="54">
        <x:v>1.8</x:v>
      </x:c>
      <x:c r="E131" s="55">
        <x:f>TRUNC(일위대가목록!E30,0)</x:f>
        <x:v>15218</x:v>
      </x:c>
      <x:c r="F131" s="55">
        <x:f>TRUNC(E131*D131,0)</x:f>
        <x:v>27392</x:v>
      </x:c>
      <x:c r="G131" s="55">
        <x:f>TRUNC(일위대가목록!F30,0)</x:f>
        <x:v>23179</x:v>
      </x:c>
      <x:c r="H131" s="55">
        <x:f>TRUNC(G131*D131,0)</x:f>
        <x:v>41722</x:v>
      </x:c>
      <x:c r="I131" s="55">
        <x:f>TRUNC(일위대가목록!G30,0)</x:f>
        <x:v>72</x:v>
      </x:c>
      <x:c r="J131" s="55">
        <x:f>TRUNC(I131*D131,0)</x:f>
        <x:v>129</x:v>
      </x:c>
      <x:c r="K131" s="55">
        <x:f>TRUNC(E131+G131+I131,0)</x:f>
        <x:v>38469</x:v>
      </x:c>
      <x:c r="L131" s="55">
        <x:f>TRUNC(F131+H131+J131,0)</x:f>
        <x:v>69243</x:v>
      </x:c>
      <x:c r="M131" s="56" t="s">
        <x:v>984</x:v>
      </x:c>
      <x:c r="N131" s="50" t="s">
        <x:v>1447</x:v>
      </x:c>
      <x:c r="O131" s="50" t="s">
        <x:v>984</x:v>
      </x:c>
      <x:c r="P131" s="50" t="s">
        <x:v>984</x:v>
      </x:c>
      <x:c r="Q131" s="50" t="s">
        <x:v>984</x:v>
      </x:c>
      <x:c r="R131" s="50" t="s">
        <x:v>974</x:v>
      </x:c>
      <x:c r="S131" s="50" t="s">
        <x:v>988</x:v>
      </x:c>
      <x:c r="T131" s="50" t="s">
        <x:v>988</x:v>
      </x:c>
      <x:c r="U131" s="49"/>
      <x:c r="V131" s="49"/>
      <x:c r="W131" s="49"/>
      <x:c r="X131" s="49"/>
      <x:c r="Y131" s="49"/>
      <x:c r="Z131" s="49"/>
      <x:c r="AA131" s="49"/>
      <x:c r="AB131" s="49"/>
      <x:c r="AC131" s="49"/>
      <x:c r="AD131" s="49"/>
      <x:c r="AE131" s="49"/>
      <x:c r="AF131" s="49"/>
      <x:c r="AG131" s="49"/>
      <x:c r="AH131" s="49"/>
      <x:c r="AI131" s="49"/>
      <x:c r="AJ131" s="49"/>
      <x:c r="AK131" s="49"/>
      <x:c r="AL131" s="49"/>
      <x:c r="AM131" s="49"/>
      <x:c r="AN131" s="49"/>
      <x:c r="AO131" s="49"/>
      <x:c r="AP131" s="49"/>
      <x:c r="AQ131" s="49"/>
      <x:c r="AR131" s="50" t="s">
        <x:v>984</x:v>
      </x:c>
      <x:c r="AS131" s="50" t="s">
        <x:v>984</x:v>
      </x:c>
      <x:c r="AT131" s="49"/>
      <x:c r="AU131" s="50" t="s">
        <x:v>1050</x:v>
      </x:c>
      <x:c r="AV131" s="49">
        <x:v>44</x:v>
      </x:c>
    </x:row>
    <x:row r="132" spans="1:13" ht="30" customHeight="1">
      <x:c r="A132" s="84"/>
      <x:c r="B132" s="84"/>
      <x:c r="C132" s="84"/>
      <x:c r="D132" s="58"/>
      <x:c r="E132" s="58"/>
      <x:c r="F132" s="58"/>
      <x:c r="G132" s="58"/>
      <x:c r="H132" s="58"/>
      <x:c r="I132" s="58"/>
      <x:c r="J132" s="58"/>
      <x:c r="K132" s="58"/>
      <x:c r="L132" s="58"/>
      <x:c r="M132" s="58"/>
    </x:row>
    <x:row r="133" spans="1:13" ht="30" customHeight="1">
      <x:c r="A133" s="85"/>
      <x:c r="B133" s="85"/>
      <x:c r="C133" s="85"/>
      <x:c r="D133" s="54"/>
      <x:c r="E133" s="54"/>
      <x:c r="F133" s="54"/>
      <x:c r="G133" s="54"/>
      <x:c r="H133" s="54"/>
      <x:c r="I133" s="54"/>
      <x:c r="J133" s="54"/>
      <x:c r="K133" s="54"/>
      <x:c r="L133" s="54"/>
      <x:c r="M133" s="54"/>
    </x:row>
    <x:row r="134" spans="1:13" ht="30" customHeight="1">
      <x:c r="A134" s="84"/>
      <x:c r="B134" s="84"/>
      <x:c r="C134" s="84"/>
      <x:c r="D134" s="58"/>
      <x:c r="E134" s="58"/>
      <x:c r="F134" s="58"/>
      <x:c r="G134" s="58"/>
      <x:c r="H134" s="58"/>
      <x:c r="I134" s="58"/>
      <x:c r="J134" s="58"/>
      <x:c r="K134" s="58"/>
      <x:c r="L134" s="58"/>
      <x:c r="M134" s="58"/>
    </x:row>
    <x:row r="135" spans="1:13" ht="30" customHeight="1">
      <x:c r="A135" s="85"/>
      <x:c r="B135" s="85"/>
      <x:c r="C135" s="85"/>
      <x:c r="D135" s="54"/>
      <x:c r="E135" s="54"/>
      <x:c r="F135" s="54"/>
      <x:c r="G135" s="54"/>
      <x:c r="H135" s="54"/>
      <x:c r="I135" s="54"/>
      <x:c r="J135" s="54"/>
      <x:c r="K135" s="54"/>
      <x:c r="L135" s="54"/>
      <x:c r="M135" s="54"/>
    </x:row>
    <x:row r="136" spans="1:13" ht="30" customHeight="1">
      <x:c r="A136" s="84"/>
      <x:c r="B136" s="84"/>
      <x:c r="C136" s="84"/>
      <x:c r="D136" s="58"/>
      <x:c r="E136" s="58"/>
      <x:c r="F136" s="58"/>
      <x:c r="G136" s="58"/>
      <x:c r="H136" s="58"/>
      <x:c r="I136" s="58"/>
      <x:c r="J136" s="58"/>
      <x:c r="K136" s="58"/>
      <x:c r="L136" s="58"/>
      <x:c r="M136" s="58"/>
    </x:row>
    <x:row r="137" spans="1:13" ht="30" customHeight="1">
      <x:c r="A137" s="85"/>
      <x:c r="B137" s="85"/>
      <x:c r="C137" s="85"/>
      <x:c r="D137" s="54"/>
      <x:c r="E137" s="54"/>
      <x:c r="F137" s="54"/>
      <x:c r="G137" s="54"/>
      <x:c r="H137" s="54"/>
      <x:c r="I137" s="54"/>
      <x:c r="J137" s="54"/>
      <x:c r="K137" s="54"/>
      <x:c r="L137" s="54"/>
      <x:c r="M137" s="54"/>
    </x:row>
    <x:row r="138" spans="1:13" ht="30" customHeight="1">
      <x:c r="A138" s="84"/>
      <x:c r="B138" s="84"/>
      <x:c r="C138" s="84"/>
      <x:c r="D138" s="58"/>
      <x:c r="E138" s="58"/>
      <x:c r="F138" s="58"/>
      <x:c r="G138" s="58"/>
      <x:c r="H138" s="58"/>
      <x:c r="I138" s="58"/>
      <x:c r="J138" s="58"/>
      <x:c r="K138" s="58"/>
      <x:c r="L138" s="58"/>
      <x:c r="M138" s="58"/>
    </x:row>
    <x:row r="139" spans="1:13" ht="30" customHeight="1">
      <x:c r="A139" s="85"/>
      <x:c r="B139" s="85"/>
      <x:c r="C139" s="85"/>
      <x:c r="D139" s="54"/>
      <x:c r="E139" s="54"/>
      <x:c r="F139" s="54"/>
      <x:c r="G139" s="54"/>
      <x:c r="H139" s="54"/>
      <x:c r="I139" s="54"/>
      <x:c r="J139" s="54"/>
      <x:c r="K139" s="54"/>
      <x:c r="L139" s="54"/>
      <x:c r="M139" s="54"/>
    </x:row>
    <x:row r="140" spans="1:13" ht="30" customHeight="1">
      <x:c r="A140" s="86" t="s">
        <x:v>223</x:v>
      </x:c>
      <x:c r="B140" s="86"/>
      <x:c r="C140" s="86"/>
      <x:c r="D140" s="51"/>
      <x:c r="E140" s="51"/>
      <x:c r="F140" s="52">
        <x:f>F120+F122+F124+F126+F128+F130</x:f>
        <x:v>436445</x:v>
      </x:c>
      <x:c r="G140" s="51"/>
      <x:c r="H140" s="52">
        <x:f>H120+H122+H124+H126+H128+H130</x:f>
        <x:v>360284</x:v>
      </x:c>
      <x:c r="I140" s="51"/>
      <x:c r="J140" s="52">
        <x:f>J120+J122+J124+J126+J128+J130</x:f>
        <x:v>129</x:v>
      </x:c>
      <x:c r="K140" s="51"/>
      <x:c r="L140" s="52">
        <x:f>TRUNC(F140+H140+J140,0)</x:f>
        <x:v>796858</x:v>
      </x:c>
      <x:c r="M140" s="51"/>
    </x:row>
    <x:row r="141" spans="1:14" ht="30" customHeight="1">
      <x:c r="A141" s="87"/>
      <x:c r="B141" s="87"/>
      <x:c r="C141" s="87"/>
      <x:c r="D141" s="54"/>
      <x:c r="E141" s="54"/>
      <x:c r="F141" s="55">
        <x:f ca="1">F121+F123+F125+F127+F129+F131</x:f>
        <x:v>436445</x:v>
      </x:c>
      <x:c r="G141" s="54"/>
      <x:c r="H141" s="55">
        <x:f>H121+H123+H125+H127+H129+H131</x:f>
        <x:v>360284</x:v>
      </x:c>
      <x:c r="I141" s="54"/>
      <x:c r="J141" s="55">
        <x:f>J121+J123+J125+J127+J129+J131</x:f>
        <x:v>129</x:v>
      </x:c>
      <x:c r="K141" s="54"/>
      <x:c r="L141" s="55">
        <x:f ca="1">TRUNC(F141+H141+J141,0)</x:f>
        <x:v>796858</x:v>
      </x:c>
      <x:c r="M141" s="54"/>
      <x:c r="N141" s="24" t="s">
        <x:v>315</x:v>
      </x:c>
    </x:row>
    <x:row r="142" spans="1:48" ht="30" customHeight="1">
      <x:c r="A142" s="47" t="s">
        <x:v>217</x:v>
      </x:c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9"/>
      <x:c r="O142" s="49"/>
      <x:c r="P142" s="49"/>
      <x:c r="Q142" s="50" t="s">
        <x:v>319</x:v>
      </x:c>
      <x:c r="R142" s="49"/>
      <x:c r="S142" s="49"/>
      <x:c r="T142" s="49"/>
      <x:c r="U142" s="49"/>
      <x:c r="V142" s="49"/>
      <x:c r="W142" s="49"/>
      <x:c r="X142" s="49"/>
      <x:c r="Y142" s="49"/>
      <x:c r="Z142" s="49"/>
      <x:c r="AA142" s="49"/>
      <x:c r="AB142" s="49"/>
      <x:c r="AC142" s="49"/>
      <x:c r="AD142" s="49"/>
      <x:c r="AE142" s="49"/>
      <x:c r="AF142" s="49"/>
      <x:c r="AG142" s="49"/>
      <x:c r="AH142" s="49"/>
      <x:c r="AI142" s="49"/>
      <x:c r="AJ142" s="49"/>
      <x:c r="AK142" s="49"/>
      <x:c r="AL142" s="49"/>
      <x:c r="AM142" s="49"/>
      <x:c r="AN142" s="49"/>
      <x:c r="AO142" s="49"/>
      <x:c r="AP142" s="49"/>
      <x:c r="AQ142" s="49"/>
      <x:c r="AR142" s="49"/>
      <x:c r="AS142" s="49"/>
      <x:c r="AT142" s="49"/>
      <x:c r="AU142" s="49"/>
      <x:c r="AV142" s="49"/>
    </x:row>
    <x:row r="143" spans="1:48" ht="30" customHeight="1">
      <x:c r="A143" s="88" t="s">
        <x:v>320</x:v>
      </x:c>
      <x:c r="B143" s="88" t="s">
        <x:v>98</x:v>
      </x:c>
      <x:c r="C143" s="88" t="s">
        <x:v>998</x:v>
      </x:c>
      <x:c r="D143" s="51">
        <x:v>2</x:v>
      </x:c>
      <x:c r="E143" s="53">
        <x:v>75000</x:v>
      </x:c>
      <x:c r="F143" s="52">
        <x:f>TRUNC(E143*D143,0)</x:f>
        <x:v>150000</x:v>
      </x:c>
      <x:c r="G143" s="51"/>
      <x:c r="H143" s="52">
        <x:f>TRUNC(G143*D143,0)</x:f>
        <x:v>0</x:v>
      </x:c>
      <x:c r="I143" s="51"/>
      <x:c r="J143" s="52">
        <x:f>TRUNC(I143*D143,0)</x:f>
        <x:v>0</x:v>
      </x:c>
      <x:c r="K143" s="52">
        <x:f>TRUNC(E143+G143+I143,0)</x:f>
        <x:v>75000</x:v>
      </x:c>
      <x:c r="L143" s="52">
        <x:f>TRUNC(F143+H143+J143,0)</x:f>
        <x:v>150000</x:v>
      </x:c>
      <x:c r="M143" s="51"/>
      <x:c r="N143" s="49"/>
      <x:c r="O143" s="49"/>
      <x:c r="P143" s="49"/>
      <x:c r="Q143" s="50"/>
      <x:c r="R143" s="49"/>
      <x:c r="S143" s="49"/>
      <x:c r="T143" s="49"/>
      <x:c r="U143" s="49"/>
      <x:c r="V143" s="49"/>
      <x:c r="W143" s="49"/>
      <x:c r="X143" s="49"/>
      <x:c r="Y143" s="49"/>
      <x:c r="Z143" s="49"/>
      <x:c r="AA143" s="49"/>
      <x:c r="AB143" s="49"/>
      <x:c r="AC143" s="49"/>
      <x:c r="AD143" s="49"/>
      <x:c r="AE143" s="49"/>
      <x:c r="AF143" s="49"/>
      <x:c r="AG143" s="49"/>
      <x:c r="AH143" s="49"/>
      <x:c r="AI143" s="49"/>
      <x:c r="AJ143" s="49"/>
      <x:c r="AK143" s="49"/>
      <x:c r="AL143" s="49"/>
      <x:c r="AM143" s="49"/>
      <x:c r="AN143" s="49"/>
      <x:c r="AO143" s="49"/>
      <x:c r="AP143" s="49"/>
      <x:c r="AQ143" s="49"/>
      <x:c r="AR143" s="49"/>
      <x:c r="AS143" s="49"/>
      <x:c r="AT143" s="49"/>
      <x:c r="AU143" s="49"/>
      <x:c r="AV143" s="49"/>
    </x:row>
    <x:row r="144" spans="1:48" ht="30" customHeight="1">
      <x:c r="A144" s="89"/>
      <x:c r="B144" s="89"/>
      <x:c r="C144" s="89"/>
      <x:c r="D144" s="54">
        <x:v>2</x:v>
      </x:c>
      <x:c r="E144" s="55">
        <x:f>TRUNC(단가대비표!O22,0)</x:f>
        <x:v>75000</x:v>
      </x:c>
      <x:c r="F144" s="55">
        <x:f>TRUNC(E144*D144,0)</x:f>
        <x:v>150000</x:v>
      </x:c>
      <x:c r="G144" s="55">
        <x:f>TRUNC(단가대비표!P22,0)</x:f>
        <x:v>0</x:v>
      </x:c>
      <x:c r="H144" s="55">
        <x:f>TRUNC(G144*D144,0)</x:f>
        <x:v>0</x:v>
      </x:c>
      <x:c r="I144" s="55">
        <x:f>TRUNC(단가대비표!V22,0)</x:f>
        <x:v>0</x:v>
      </x:c>
      <x:c r="J144" s="55">
        <x:f>TRUNC(I144*D144,0)</x:f>
        <x:v>0</x:v>
      </x:c>
      <x:c r="K144" s="55">
        <x:f>TRUNC(E144+G144+I144,0)</x:f>
        <x:v>75000</x:v>
      </x:c>
      <x:c r="L144" s="55">
        <x:f>TRUNC(F144+H144+J144,0)</x:f>
        <x:v>150000</x:v>
      </x:c>
      <x:c r="M144" s="56" t="s">
        <x:v>984</x:v>
      </x:c>
      <x:c r="N144" s="50" t="s">
        <x:v>1446</x:v>
      </x:c>
      <x:c r="O144" s="50" t="s">
        <x:v>984</x:v>
      </x:c>
      <x:c r="P144" s="50" t="s">
        <x:v>984</x:v>
      </x:c>
      <x:c r="Q144" s="50" t="s">
        <x:v>984</x:v>
      </x:c>
      <x:c r="R144" s="50" t="s">
        <x:v>988</x:v>
      </x:c>
      <x:c r="S144" s="50" t="s">
        <x:v>988</x:v>
      </x:c>
      <x:c r="T144" s="50" t="s">
        <x:v>974</x:v>
      </x:c>
      <x:c r="U144" s="49"/>
      <x:c r="V144" s="49"/>
      <x:c r="W144" s="49"/>
      <x:c r="X144" s="49"/>
      <x:c r="Y144" s="49"/>
      <x:c r="Z144" s="49"/>
      <x:c r="AA144" s="49"/>
      <x:c r="AB144" s="49"/>
      <x:c r="AC144" s="49"/>
      <x:c r="AD144" s="49"/>
      <x:c r="AE144" s="49"/>
      <x:c r="AF144" s="49"/>
      <x:c r="AG144" s="49"/>
      <x:c r="AH144" s="49"/>
      <x:c r="AI144" s="49"/>
      <x:c r="AJ144" s="49"/>
      <x:c r="AK144" s="49"/>
      <x:c r="AL144" s="49"/>
      <x:c r="AM144" s="49"/>
      <x:c r="AN144" s="49"/>
      <x:c r="AO144" s="49"/>
      <x:c r="AP144" s="49"/>
      <x:c r="AQ144" s="49"/>
      <x:c r="AR144" s="50" t="s">
        <x:v>984</x:v>
      </x:c>
      <x:c r="AS144" s="50" t="s">
        <x:v>984</x:v>
      </x:c>
      <x:c r="AT144" s="49"/>
      <x:c r="AU144" s="50" t="s">
        <x:v>1051</x:v>
      </x:c>
      <x:c r="AV144" s="49">
        <x:v>46</x:v>
      </x:c>
    </x:row>
    <x:row r="145" spans="1:48" ht="30" customHeight="1">
      <x:c r="A145" s="88" t="s">
        <x:v>329</x:v>
      </x:c>
      <x:c r="B145" s="88" t="s">
        <x:v>914</x:v>
      </x:c>
      <x:c r="C145" s="88" t="s">
        <x:v>998</x:v>
      </x:c>
      <x:c r="D145" s="51">
        <x:v>1</x:v>
      </x:c>
      <x:c r="E145" s="52">
        <x:v>31000</x:v>
      </x:c>
      <x:c r="F145" s="52">
        <x:f>TRUNC(E145*D145,0)</x:f>
        <x:v>31000</x:v>
      </x:c>
      <x:c r="G145" s="52"/>
      <x:c r="H145" s="52">
        <x:f>TRUNC(G145*D145,0)</x:f>
        <x:v>0</x:v>
      </x:c>
      <x:c r="I145" s="52"/>
      <x:c r="J145" s="52">
        <x:f>TRUNC(I145*D145,0)</x:f>
        <x:v>0</x:v>
      </x:c>
      <x:c r="K145" s="52">
        <x:f>TRUNC(E145+G145+I145,0)</x:f>
        <x:v>31000</x:v>
      </x:c>
      <x:c r="L145" s="52">
        <x:f>TRUNC(F145+H145+J145,0)</x:f>
        <x:v>31000</x:v>
      </x:c>
      <x:c r="M145" s="57"/>
      <x:c r="N145" s="50"/>
      <x:c r="O145" s="50"/>
      <x:c r="P145" s="50"/>
      <x:c r="Q145" s="50"/>
      <x:c r="R145" s="50"/>
      <x:c r="S145" s="50"/>
      <x:c r="T145" s="50"/>
      <x:c r="U145" s="49"/>
      <x:c r="V145" s="49"/>
      <x:c r="W145" s="49"/>
      <x:c r="X145" s="49"/>
      <x:c r="Y145" s="49"/>
      <x:c r="Z145" s="49"/>
      <x:c r="AA145" s="49"/>
      <x:c r="AB145" s="49"/>
      <x:c r="AC145" s="49"/>
      <x:c r="AD145" s="49"/>
      <x:c r="AE145" s="49"/>
      <x:c r="AF145" s="49"/>
      <x:c r="AG145" s="49"/>
      <x:c r="AH145" s="49"/>
      <x:c r="AI145" s="49"/>
      <x:c r="AJ145" s="49"/>
      <x:c r="AK145" s="49"/>
      <x:c r="AL145" s="49"/>
      <x:c r="AM145" s="49"/>
      <x:c r="AN145" s="49"/>
      <x:c r="AO145" s="49"/>
      <x:c r="AP145" s="49"/>
      <x:c r="AQ145" s="49"/>
      <x:c r="AR145" s="50"/>
      <x:c r="AS145" s="50"/>
      <x:c r="AT145" s="49"/>
      <x:c r="AU145" s="50"/>
      <x:c r="AV145" s="49"/>
    </x:row>
    <x:row r="146" spans="1:48" ht="30" customHeight="1">
      <x:c r="A146" s="89"/>
      <x:c r="B146" s="89"/>
      <x:c r="C146" s="89"/>
      <x:c r="D146" s="54">
        <x:v>1</x:v>
      </x:c>
      <x:c r="E146" s="55">
        <x:f>TRUNC(단가대비표!O73,0)</x:f>
        <x:v>31000</x:v>
      </x:c>
      <x:c r="F146" s="55">
        <x:f>TRUNC(E146*D146,0)</x:f>
        <x:v>31000</x:v>
      </x:c>
      <x:c r="G146" s="55">
        <x:f>TRUNC(단가대비표!P73,0)</x:f>
        <x:v>0</x:v>
      </x:c>
      <x:c r="H146" s="55">
        <x:f>TRUNC(G146*D146,0)</x:f>
        <x:v>0</x:v>
      </x:c>
      <x:c r="I146" s="55">
        <x:f>TRUNC(단가대비표!V73,0)</x:f>
        <x:v>0</x:v>
      </x:c>
      <x:c r="J146" s="55">
        <x:f>TRUNC(I146*D146,0)</x:f>
        <x:v>0</x:v>
      </x:c>
      <x:c r="K146" s="55">
        <x:f>TRUNC(E146+G146+I146,0)</x:f>
        <x:v>31000</x:v>
      </x:c>
      <x:c r="L146" s="55">
        <x:f>TRUNC(F146+H146+J146,0)</x:f>
        <x:v>31000</x:v>
      </x:c>
      <x:c r="M146" s="56" t="s">
        <x:v>984</x:v>
      </x:c>
      <x:c r="N146" s="50" t="s">
        <x:v>1450</x:v>
      </x:c>
      <x:c r="O146" s="50" t="s">
        <x:v>984</x:v>
      </x:c>
      <x:c r="P146" s="50" t="s">
        <x:v>984</x:v>
      </x:c>
      <x:c r="Q146" s="50" t="s">
        <x:v>984</x:v>
      </x:c>
      <x:c r="R146" s="50" t="s">
        <x:v>988</x:v>
      </x:c>
      <x:c r="S146" s="50" t="s">
        <x:v>988</x:v>
      </x:c>
      <x:c r="T146" s="50" t="s">
        <x:v>974</x:v>
      </x:c>
      <x:c r="U146" s="49"/>
      <x:c r="V146" s="49"/>
      <x:c r="W146" s="49"/>
      <x:c r="X146" s="49"/>
      <x:c r="Y146" s="49"/>
      <x:c r="Z146" s="49"/>
      <x:c r="AA146" s="49"/>
      <x:c r="AB146" s="49"/>
      <x:c r="AC146" s="49"/>
      <x:c r="AD146" s="49"/>
      <x:c r="AE146" s="49"/>
      <x:c r="AF146" s="49"/>
      <x:c r="AG146" s="49"/>
      <x:c r="AH146" s="49"/>
      <x:c r="AI146" s="49"/>
      <x:c r="AJ146" s="49"/>
      <x:c r="AK146" s="49"/>
      <x:c r="AL146" s="49"/>
      <x:c r="AM146" s="49"/>
      <x:c r="AN146" s="49"/>
      <x:c r="AO146" s="49"/>
      <x:c r="AP146" s="49"/>
      <x:c r="AQ146" s="49"/>
      <x:c r="AR146" s="50" t="s">
        <x:v>984</x:v>
      </x:c>
      <x:c r="AS146" s="50" t="s">
        <x:v>984</x:v>
      </x:c>
      <x:c r="AT146" s="49"/>
      <x:c r="AU146" s="50" t="s">
        <x:v>1052</x:v>
      </x:c>
      <x:c r="AV146" s="49">
        <x:v>49</x:v>
      </x:c>
    </x:row>
    <x:row r="147" spans="1:48" ht="30" customHeight="1">
      <x:c r="A147" s="88" t="s">
        <x:v>1836</x:v>
      </x:c>
      <x:c r="B147" s="88" t="s">
        <x:v>324</x:v>
      </x:c>
      <x:c r="C147" s="88" t="s">
        <x:v>998</x:v>
      </x:c>
      <x:c r="D147" s="51">
        <x:v>1</x:v>
      </x:c>
      <x:c r="E147" s="52">
        <x:v>38000</x:v>
      </x:c>
      <x:c r="F147" s="52">
        <x:f>TRUNC(E147*D147,0)</x:f>
        <x:v>38000</x:v>
      </x:c>
      <x:c r="G147" s="52"/>
      <x:c r="H147" s="52">
        <x:f>TRUNC(G147*D147,0)</x:f>
        <x:v>0</x:v>
      </x:c>
      <x:c r="I147" s="52"/>
      <x:c r="J147" s="52">
        <x:f>TRUNC(I147*D147,0)</x:f>
        <x:v>0</x:v>
      </x:c>
      <x:c r="K147" s="52">
        <x:f>TRUNC(E147+G147+I147,0)</x:f>
        <x:v>38000</x:v>
      </x:c>
      <x:c r="L147" s="52">
        <x:f>TRUNC(F147+H147+J147,0)</x:f>
        <x:v>38000</x:v>
      </x:c>
      <x:c r="M147" s="57"/>
      <x:c r="N147" s="50"/>
      <x:c r="O147" s="50"/>
      <x:c r="P147" s="50"/>
      <x:c r="Q147" s="50"/>
      <x:c r="R147" s="50"/>
      <x:c r="S147" s="50"/>
      <x:c r="T147" s="50"/>
      <x:c r="U147" s="49"/>
      <x:c r="V147" s="49"/>
      <x:c r="W147" s="49"/>
      <x:c r="X147" s="49"/>
      <x:c r="Y147" s="49"/>
      <x:c r="Z147" s="49"/>
      <x:c r="AA147" s="49"/>
      <x:c r="AB147" s="49"/>
      <x:c r="AC147" s="49"/>
      <x:c r="AD147" s="49"/>
      <x:c r="AE147" s="49"/>
      <x:c r="AF147" s="49"/>
      <x:c r="AG147" s="49"/>
      <x:c r="AH147" s="49"/>
      <x:c r="AI147" s="49"/>
      <x:c r="AJ147" s="49"/>
      <x:c r="AK147" s="49"/>
      <x:c r="AL147" s="49"/>
      <x:c r="AM147" s="49"/>
      <x:c r="AN147" s="49"/>
      <x:c r="AO147" s="49"/>
      <x:c r="AP147" s="49"/>
      <x:c r="AQ147" s="49"/>
      <x:c r="AR147" s="50"/>
      <x:c r="AS147" s="50"/>
      <x:c r="AT147" s="49"/>
      <x:c r="AU147" s="50"/>
      <x:c r="AV147" s="49"/>
    </x:row>
    <x:row r="148" spans="1:48" ht="30" customHeight="1">
      <x:c r="A148" s="89"/>
      <x:c r="B148" s="89"/>
      <x:c r="C148" s="89"/>
      <x:c r="D148" s="54">
        <x:v>1</x:v>
      </x:c>
      <x:c r="E148" s="55">
        <x:f>TRUNC(단가대비표!O74,0)</x:f>
        <x:v>38000</x:v>
      </x:c>
      <x:c r="F148" s="55">
        <x:f>TRUNC(E148*D148,0)</x:f>
        <x:v>38000</x:v>
      </x:c>
      <x:c r="G148" s="55">
        <x:f>TRUNC(단가대비표!P74,0)</x:f>
        <x:v>0</x:v>
      </x:c>
      <x:c r="H148" s="55">
        <x:f>TRUNC(G148*D148,0)</x:f>
        <x:v>0</x:v>
      </x:c>
      <x:c r="I148" s="55">
        <x:f>TRUNC(단가대비표!V74,0)</x:f>
        <x:v>0</x:v>
      </x:c>
      <x:c r="J148" s="55">
        <x:f>TRUNC(I148*D148,0)</x:f>
        <x:v>0</x:v>
      </x:c>
      <x:c r="K148" s="55">
        <x:f>TRUNC(E148+G148+I148,0)</x:f>
        <x:v>38000</x:v>
      </x:c>
      <x:c r="L148" s="55">
        <x:f>TRUNC(F148+H148+J148,0)</x:f>
        <x:v>38000</x:v>
      </x:c>
      <x:c r="M148" s="56" t="s">
        <x:v>984</x:v>
      </x:c>
      <x:c r="N148" s="50" t="s">
        <x:v>1445</x:v>
      </x:c>
      <x:c r="O148" s="50" t="s">
        <x:v>984</x:v>
      </x:c>
      <x:c r="P148" s="50" t="s">
        <x:v>984</x:v>
      </x:c>
      <x:c r="Q148" s="50" t="s">
        <x:v>984</x:v>
      </x:c>
      <x:c r="R148" s="50" t="s">
        <x:v>988</x:v>
      </x:c>
      <x:c r="S148" s="50" t="s">
        <x:v>988</x:v>
      </x:c>
      <x:c r="T148" s="50" t="s">
        <x:v>974</x:v>
      </x:c>
      <x:c r="U148" s="49"/>
      <x:c r="V148" s="49"/>
      <x:c r="W148" s="49"/>
      <x:c r="X148" s="49"/>
      <x:c r="Y148" s="49"/>
      <x:c r="Z148" s="49"/>
      <x:c r="AA148" s="49"/>
      <x:c r="AB148" s="49"/>
      <x:c r="AC148" s="49"/>
      <x:c r="AD148" s="49"/>
      <x:c r="AE148" s="49"/>
      <x:c r="AF148" s="49"/>
      <x:c r="AG148" s="49"/>
      <x:c r="AH148" s="49"/>
      <x:c r="AI148" s="49"/>
      <x:c r="AJ148" s="49"/>
      <x:c r="AK148" s="49"/>
      <x:c r="AL148" s="49"/>
      <x:c r="AM148" s="49"/>
      <x:c r="AN148" s="49"/>
      <x:c r="AO148" s="49"/>
      <x:c r="AP148" s="49"/>
      <x:c r="AQ148" s="49"/>
      <x:c r="AR148" s="50" t="s">
        <x:v>984</x:v>
      </x:c>
      <x:c r="AS148" s="50" t="s">
        <x:v>984</x:v>
      </x:c>
      <x:c r="AT148" s="49"/>
      <x:c r="AU148" s="50" t="s">
        <x:v>1053</x:v>
      </x:c>
      <x:c r="AV148" s="49">
        <x:v>50</x:v>
      </x:c>
    </x:row>
    <x:row r="149" spans="1:48" ht="30" customHeight="1">
      <x:c r="A149" s="88" t="s">
        <x:v>321</x:v>
      </x:c>
      <x:c r="B149" s="88" t="s">
        <x:v>1831</x:v>
      </x:c>
      <x:c r="C149" s="88" t="s">
        <x:v>998</x:v>
      </x:c>
      <x:c r="D149" s="51">
        <x:v>2</x:v>
      </x:c>
      <x:c r="E149" s="52">
        <x:v>70000</x:v>
      </x:c>
      <x:c r="F149" s="52">
        <x:f>TRUNC(E149*D149,0)</x:f>
        <x:v>140000</x:v>
      </x:c>
      <x:c r="G149" s="52"/>
      <x:c r="H149" s="52">
        <x:f>TRUNC(G149*D149,0)</x:f>
        <x:v>0</x:v>
      </x:c>
      <x:c r="I149" s="52"/>
      <x:c r="J149" s="52">
        <x:f>TRUNC(I149*D149,0)</x:f>
        <x:v>0</x:v>
      </x:c>
      <x:c r="K149" s="52">
        <x:f>TRUNC(E149+G149+I149,0)</x:f>
        <x:v>70000</x:v>
      </x:c>
      <x:c r="L149" s="52">
        <x:f>TRUNC(F149+H149+J149,0)</x:f>
        <x:v>140000</x:v>
      </x:c>
      <x:c r="M149" s="57"/>
      <x:c r="N149" s="50"/>
      <x:c r="O149" s="50"/>
      <x:c r="P149" s="50"/>
      <x:c r="Q149" s="50"/>
      <x:c r="R149" s="50"/>
      <x:c r="S149" s="50"/>
      <x:c r="T149" s="50"/>
      <x:c r="U149" s="49"/>
      <x:c r="V149" s="49"/>
      <x:c r="W149" s="49"/>
      <x:c r="X149" s="49"/>
      <x:c r="Y149" s="49"/>
      <x:c r="Z149" s="49"/>
      <x:c r="AA149" s="49"/>
      <x:c r="AB149" s="49"/>
      <x:c r="AC149" s="49"/>
      <x:c r="AD149" s="49"/>
      <x:c r="AE149" s="49"/>
      <x:c r="AF149" s="49"/>
      <x:c r="AG149" s="49"/>
      <x:c r="AH149" s="49"/>
      <x:c r="AI149" s="49"/>
      <x:c r="AJ149" s="49"/>
      <x:c r="AK149" s="49"/>
      <x:c r="AL149" s="49"/>
      <x:c r="AM149" s="49"/>
      <x:c r="AN149" s="49"/>
      <x:c r="AO149" s="49"/>
      <x:c r="AP149" s="49"/>
      <x:c r="AQ149" s="49"/>
      <x:c r="AR149" s="50"/>
      <x:c r="AS149" s="50"/>
      <x:c r="AT149" s="49"/>
      <x:c r="AU149" s="50"/>
      <x:c r="AV149" s="49"/>
    </x:row>
    <x:row r="150" spans="1:48" ht="30" customHeight="1">
      <x:c r="A150" s="89"/>
      <x:c r="B150" s="89"/>
      <x:c r="C150" s="89"/>
      <x:c r="D150" s="54">
        <x:v>2</x:v>
      </x:c>
      <x:c r="E150" s="55">
        <x:f>TRUNC(단가대비표!O82,0)</x:f>
        <x:v>70000</x:v>
      </x:c>
      <x:c r="F150" s="55">
        <x:f>TRUNC(E150*D150,0)</x:f>
        <x:v>140000</x:v>
      </x:c>
      <x:c r="G150" s="55">
        <x:f>TRUNC(단가대비표!P82,0)</x:f>
        <x:v>0</x:v>
      </x:c>
      <x:c r="H150" s="55">
        <x:f>TRUNC(G150*D150,0)</x:f>
        <x:v>0</x:v>
      </x:c>
      <x:c r="I150" s="55">
        <x:f>TRUNC(단가대비표!V82,0)</x:f>
        <x:v>0</x:v>
      </x:c>
      <x:c r="J150" s="55">
        <x:f>TRUNC(I150*D150,0)</x:f>
        <x:v>0</x:v>
      </x:c>
      <x:c r="K150" s="55">
        <x:f>TRUNC(E150+G150+I150,0)</x:f>
        <x:v>70000</x:v>
      </x:c>
      <x:c r="L150" s="55">
        <x:f>TRUNC(F150+H150+J150,0)</x:f>
        <x:v>140000</x:v>
      </x:c>
      <x:c r="M150" s="56" t="s">
        <x:v>984</x:v>
      </x:c>
      <x:c r="N150" s="50" t="s">
        <x:v>1444</x:v>
      </x:c>
      <x:c r="O150" s="50" t="s">
        <x:v>984</x:v>
      </x:c>
      <x:c r="P150" s="50" t="s">
        <x:v>984</x:v>
      </x:c>
      <x:c r="Q150" s="50" t="s">
        <x:v>984</x:v>
      </x:c>
      <x:c r="R150" s="50" t="s">
        <x:v>988</x:v>
      </x:c>
      <x:c r="S150" s="50" t="s">
        <x:v>988</x:v>
      </x:c>
      <x:c r="T150" s="50" t="s">
        <x:v>974</x:v>
      </x:c>
      <x:c r="U150" s="49"/>
      <x:c r="V150" s="49"/>
      <x:c r="W150" s="49"/>
      <x:c r="X150" s="49"/>
      <x:c r="Y150" s="49"/>
      <x:c r="Z150" s="49"/>
      <x:c r="AA150" s="49"/>
      <x:c r="AB150" s="49"/>
      <x:c r="AC150" s="49"/>
      <x:c r="AD150" s="49"/>
      <x:c r="AE150" s="49"/>
      <x:c r="AF150" s="49"/>
      <x:c r="AG150" s="49"/>
      <x:c r="AH150" s="49"/>
      <x:c r="AI150" s="49"/>
      <x:c r="AJ150" s="49"/>
      <x:c r="AK150" s="49"/>
      <x:c r="AL150" s="49"/>
      <x:c r="AM150" s="49"/>
      <x:c r="AN150" s="49"/>
      <x:c r="AO150" s="49"/>
      <x:c r="AP150" s="49"/>
      <x:c r="AQ150" s="49"/>
      <x:c r="AR150" s="50" t="s">
        <x:v>984</x:v>
      </x:c>
      <x:c r="AS150" s="50" t="s">
        <x:v>984</x:v>
      </x:c>
      <x:c r="AT150" s="49"/>
      <x:c r="AU150" s="50" t="s">
        <x:v>1054</x:v>
      </x:c>
      <x:c r="AV150" s="49">
        <x:v>52</x:v>
      </x:c>
    </x:row>
    <x:row r="151" spans="1:48" ht="30" customHeight="1">
      <x:c r="A151" s="88" t="s">
        <x:v>915</x:v>
      </x:c>
      <x:c r="B151" s="88" t="s">
        <x:v>205</x:v>
      </x:c>
      <x:c r="C151" s="88" t="s">
        <x:v>998</x:v>
      </x:c>
      <x:c r="D151" s="51">
        <x:v>2</x:v>
      </x:c>
      <x:c r="E151" s="52">
        <x:v>71000</x:v>
      </x:c>
      <x:c r="F151" s="52">
        <x:f>TRUNC(E151*D151,0)</x:f>
        <x:v>142000</x:v>
      </x:c>
      <x:c r="G151" s="52"/>
      <x:c r="H151" s="52">
        <x:f>TRUNC(G151*D151,0)</x:f>
        <x:v>0</x:v>
      </x:c>
      <x:c r="I151" s="52"/>
      <x:c r="J151" s="52">
        <x:f>TRUNC(I151*D151,0)</x:f>
        <x:v>0</x:v>
      </x:c>
      <x:c r="K151" s="52">
        <x:f>TRUNC(E151+G151+I151,0)</x:f>
        <x:v>71000</x:v>
      </x:c>
      <x:c r="L151" s="52">
        <x:f>TRUNC(F151+H151+J151,0)</x:f>
        <x:v>142000</x:v>
      </x:c>
      <x:c r="M151" s="57"/>
      <x:c r="N151" s="50"/>
      <x:c r="O151" s="50"/>
      <x:c r="P151" s="50"/>
      <x:c r="Q151" s="50"/>
      <x:c r="R151" s="50"/>
      <x:c r="S151" s="50"/>
      <x:c r="T151" s="50"/>
      <x:c r="U151" s="49"/>
      <x:c r="V151" s="49"/>
      <x:c r="W151" s="49"/>
      <x:c r="X151" s="49"/>
      <x:c r="Y151" s="49"/>
      <x:c r="Z151" s="49"/>
      <x:c r="AA151" s="49"/>
      <x:c r="AB151" s="49"/>
      <x:c r="AC151" s="49"/>
      <x:c r="AD151" s="49"/>
      <x:c r="AE151" s="49"/>
      <x:c r="AF151" s="49"/>
      <x:c r="AG151" s="49"/>
      <x:c r="AH151" s="49"/>
      <x:c r="AI151" s="49"/>
      <x:c r="AJ151" s="49"/>
      <x:c r="AK151" s="49"/>
      <x:c r="AL151" s="49"/>
      <x:c r="AM151" s="49"/>
      <x:c r="AN151" s="49"/>
      <x:c r="AO151" s="49"/>
      <x:c r="AP151" s="49"/>
      <x:c r="AQ151" s="49"/>
      <x:c r="AR151" s="50"/>
      <x:c r="AS151" s="50"/>
      <x:c r="AT151" s="49"/>
      <x:c r="AU151" s="50"/>
      <x:c r="AV151" s="49"/>
    </x:row>
    <x:row r="152" spans="1:48" ht="30" customHeight="1">
      <x:c r="A152" s="89"/>
      <x:c r="B152" s="89"/>
      <x:c r="C152" s="89"/>
      <x:c r="D152" s="54">
        <x:v>2</x:v>
      </x:c>
      <x:c r="E152" s="55">
        <x:f>TRUNC(단가대비표!O83,0)</x:f>
        <x:v>71000</x:v>
      </x:c>
      <x:c r="F152" s="55">
        <x:f>TRUNC(E152*D152,0)</x:f>
        <x:v>142000</x:v>
      </x:c>
      <x:c r="G152" s="55">
        <x:f>TRUNC(단가대비표!P83,0)</x:f>
        <x:v>0</x:v>
      </x:c>
      <x:c r="H152" s="55">
        <x:f>TRUNC(G152*D152,0)</x:f>
        <x:v>0</x:v>
      </x:c>
      <x:c r="I152" s="55">
        <x:f>TRUNC(단가대비표!V83,0)</x:f>
        <x:v>0</x:v>
      </x:c>
      <x:c r="J152" s="55">
        <x:f>TRUNC(I152*D152,0)</x:f>
        <x:v>0</x:v>
      </x:c>
      <x:c r="K152" s="55">
        <x:f>TRUNC(E152+G152+I152,0)</x:f>
        <x:v>71000</x:v>
      </x:c>
      <x:c r="L152" s="55">
        <x:f>TRUNC(F152+H152+J152,0)</x:f>
        <x:v>142000</x:v>
      </x:c>
      <x:c r="M152" s="56" t="s">
        <x:v>984</x:v>
      </x:c>
      <x:c r="N152" s="50" t="s">
        <x:v>1442</x:v>
      </x:c>
      <x:c r="O152" s="50" t="s">
        <x:v>984</x:v>
      </x:c>
      <x:c r="P152" s="50" t="s">
        <x:v>984</x:v>
      </x:c>
      <x:c r="Q152" s="50" t="s">
        <x:v>984</x:v>
      </x:c>
      <x:c r="R152" s="50" t="s">
        <x:v>988</x:v>
      </x:c>
      <x:c r="S152" s="50" t="s">
        <x:v>988</x:v>
      </x:c>
      <x:c r="T152" s="50" t="s">
        <x:v>974</x:v>
      </x:c>
      <x:c r="U152" s="49"/>
      <x:c r="V152" s="49"/>
      <x:c r="W152" s="49"/>
      <x:c r="X152" s="49"/>
      <x:c r="Y152" s="49"/>
      <x:c r="Z152" s="49"/>
      <x:c r="AA152" s="49"/>
      <x:c r="AB152" s="49"/>
      <x:c r="AC152" s="49"/>
      <x:c r="AD152" s="49"/>
      <x:c r="AE152" s="49"/>
      <x:c r="AF152" s="49"/>
      <x:c r="AG152" s="49"/>
      <x:c r="AH152" s="49"/>
      <x:c r="AI152" s="49"/>
      <x:c r="AJ152" s="49"/>
      <x:c r="AK152" s="49"/>
      <x:c r="AL152" s="49"/>
      <x:c r="AM152" s="49"/>
      <x:c r="AN152" s="49"/>
      <x:c r="AO152" s="49"/>
      <x:c r="AP152" s="49"/>
      <x:c r="AQ152" s="49"/>
      <x:c r="AR152" s="50" t="s">
        <x:v>984</x:v>
      </x:c>
      <x:c r="AS152" s="50" t="s">
        <x:v>984</x:v>
      </x:c>
      <x:c r="AT152" s="49"/>
      <x:c r="AU152" s="50" t="s">
        <x:v>1055</x:v>
      </x:c>
      <x:c r="AV152" s="49">
        <x:v>53</x:v>
      </x:c>
    </x:row>
    <x:row r="153" spans="1:48" ht="30" customHeight="1">
      <x:c r="A153" s="88" t="s">
        <x:v>323</x:v>
      </x:c>
      <x:c r="B153" s="88" t="s">
        <x:v>215</x:v>
      </x:c>
      <x:c r="C153" s="88" t="s">
        <x:v>996</x:v>
      </x:c>
      <x:c r="D153" s="51">
        <x:v>1</x:v>
      </x:c>
      <x:c r="E153" s="52">
        <x:v>35000</x:v>
      </x:c>
      <x:c r="F153" s="52">
        <x:f>TRUNC(E153*D153,0)</x:f>
        <x:v>35000</x:v>
      </x:c>
      <x:c r="G153" s="52"/>
      <x:c r="H153" s="52">
        <x:f>TRUNC(G153*D153,0)</x:f>
        <x:v>0</x:v>
      </x:c>
      <x:c r="I153" s="52"/>
      <x:c r="J153" s="52">
        <x:f>TRUNC(I153*D153,0)</x:f>
        <x:v>0</x:v>
      </x:c>
      <x:c r="K153" s="52">
        <x:f>TRUNC(E153+G153+I153,0)</x:f>
        <x:v>35000</x:v>
      </x:c>
      <x:c r="L153" s="52">
        <x:f>TRUNC(F153+H153+J153,0)</x:f>
        <x:v>35000</x:v>
      </x:c>
      <x:c r="M153" s="57"/>
      <x:c r="N153" s="50"/>
      <x:c r="O153" s="50"/>
      <x:c r="P153" s="50"/>
      <x:c r="Q153" s="50"/>
      <x:c r="R153" s="50"/>
      <x:c r="S153" s="50"/>
      <x:c r="T153" s="50"/>
      <x:c r="U153" s="49"/>
      <x:c r="V153" s="49"/>
      <x:c r="W153" s="49"/>
      <x:c r="X153" s="49"/>
      <x:c r="Y153" s="49"/>
      <x:c r="Z153" s="49"/>
      <x:c r="AA153" s="49"/>
      <x:c r="AB153" s="49"/>
      <x:c r="AC153" s="49"/>
      <x:c r="AD153" s="49"/>
      <x:c r="AE153" s="49"/>
      <x:c r="AF153" s="49"/>
      <x:c r="AG153" s="49"/>
      <x:c r="AH153" s="49"/>
      <x:c r="AI153" s="49"/>
      <x:c r="AJ153" s="49"/>
      <x:c r="AK153" s="49"/>
      <x:c r="AL153" s="49"/>
      <x:c r="AM153" s="49"/>
      <x:c r="AN153" s="49"/>
      <x:c r="AO153" s="49"/>
      <x:c r="AP153" s="49"/>
      <x:c r="AQ153" s="49"/>
      <x:c r="AR153" s="50"/>
      <x:c r="AS153" s="50"/>
      <x:c r="AT153" s="49"/>
      <x:c r="AU153" s="50"/>
      <x:c r="AV153" s="49"/>
    </x:row>
    <x:row r="154" spans="1:48" ht="30" customHeight="1">
      <x:c r="A154" s="89"/>
      <x:c r="B154" s="89"/>
      <x:c r="C154" s="89"/>
      <x:c r="D154" s="54">
        <x:v>1</x:v>
      </x:c>
      <x:c r="E154" s="55">
        <x:f>TRUNC(단가대비표!O84,0)</x:f>
        <x:v>35000</x:v>
      </x:c>
      <x:c r="F154" s="55">
        <x:f>TRUNC(E154*D154,0)</x:f>
        <x:v>35000</x:v>
      </x:c>
      <x:c r="G154" s="55">
        <x:f>TRUNC(단가대비표!P84,0)</x:f>
        <x:v>0</x:v>
      </x:c>
      <x:c r="H154" s="55">
        <x:f>TRUNC(G154*D154,0)</x:f>
        <x:v>0</x:v>
      </x:c>
      <x:c r="I154" s="55">
        <x:f>TRUNC(단가대비표!V84,0)</x:f>
        <x:v>0</x:v>
      </x:c>
      <x:c r="J154" s="55">
        <x:f>TRUNC(I154*D154,0)</x:f>
        <x:v>0</x:v>
      </x:c>
      <x:c r="K154" s="55">
        <x:f>TRUNC(E154+G154+I154,0)</x:f>
        <x:v>35000</x:v>
      </x:c>
      <x:c r="L154" s="55">
        <x:f>TRUNC(F154+H154+J154,0)</x:f>
        <x:v>35000</x:v>
      </x:c>
      <x:c r="M154" s="56" t="s">
        <x:v>984</x:v>
      </x:c>
      <x:c r="N154" s="50" t="s">
        <x:v>1441</x:v>
      </x:c>
      <x:c r="O154" s="50" t="s">
        <x:v>984</x:v>
      </x:c>
      <x:c r="P154" s="50" t="s">
        <x:v>984</x:v>
      </x:c>
      <x:c r="Q154" s="50" t="s">
        <x:v>984</x:v>
      </x:c>
      <x:c r="R154" s="50" t="s">
        <x:v>988</x:v>
      </x:c>
      <x:c r="S154" s="50" t="s">
        <x:v>988</x:v>
      </x:c>
      <x:c r="T154" s="50" t="s">
        <x:v>974</x:v>
      </x:c>
      <x:c r="U154" s="49"/>
      <x:c r="V154" s="49"/>
      <x:c r="W154" s="49"/>
      <x:c r="X154" s="49"/>
      <x:c r="Y154" s="49"/>
      <x:c r="Z154" s="49"/>
      <x:c r="AA154" s="49"/>
      <x:c r="AB154" s="49"/>
      <x:c r="AC154" s="49"/>
      <x:c r="AD154" s="49"/>
      <x:c r="AE154" s="49"/>
      <x:c r="AF154" s="49"/>
      <x:c r="AG154" s="49"/>
      <x:c r="AH154" s="49"/>
      <x:c r="AI154" s="49"/>
      <x:c r="AJ154" s="49"/>
      <x:c r="AK154" s="49"/>
      <x:c r="AL154" s="49"/>
      <x:c r="AM154" s="49"/>
      <x:c r="AN154" s="49"/>
      <x:c r="AO154" s="49"/>
      <x:c r="AP154" s="49"/>
      <x:c r="AQ154" s="49"/>
      <x:c r="AR154" s="50" t="s">
        <x:v>984</x:v>
      </x:c>
      <x:c r="AS154" s="50" t="s">
        <x:v>984</x:v>
      </x:c>
      <x:c r="AT154" s="49"/>
      <x:c r="AU154" s="50" t="s">
        <x:v>1056</x:v>
      </x:c>
      <x:c r="AV154" s="49">
        <x:v>54</x:v>
      </x:c>
    </x:row>
    <x:row r="155" spans="1:48" ht="30" customHeight="1">
      <x:c r="A155" s="88" t="s">
        <x:v>327</x:v>
      </x:c>
      <x:c r="B155" s="88" t="s">
        <x:v>325</x:v>
      </x:c>
      <x:c r="C155" s="88" t="s">
        <x:v>991</x:v>
      </x:c>
      <x:c r="D155" s="51">
        <x:v>2</x:v>
      </x:c>
      <x:c r="E155" s="52">
        <x:v>0</x:v>
      </x:c>
      <x:c r="F155" s="52">
        <x:f>TRUNC(E155*D155,0)</x:f>
        <x:v>0</x:v>
      </x:c>
      <x:c r="G155" s="52">
        <x:v>10948</x:v>
      </x:c>
      <x:c r="H155" s="52">
        <x:f>TRUNC(G155*D155,0)</x:f>
        <x:v>21896</x:v>
      </x:c>
      <x:c r="I155" s="52">
        <x:v>218</x:v>
      </x:c>
      <x:c r="J155" s="52">
        <x:f>TRUNC(I155*D155,0)</x:f>
        <x:v>436</x:v>
      </x:c>
      <x:c r="K155" s="52">
        <x:f>TRUNC(E155+G155+I155,0)</x:f>
        <x:v>11166</x:v>
      </x:c>
      <x:c r="L155" s="52">
        <x:f>TRUNC(F155+H155+J155,0)</x:f>
        <x:v>22332</x:v>
      </x:c>
      <x:c r="M155" s="57"/>
      <x:c r="N155" s="50"/>
      <x:c r="O155" s="50"/>
      <x:c r="P155" s="50"/>
      <x:c r="Q155" s="50"/>
      <x:c r="R155" s="50"/>
      <x:c r="S155" s="50"/>
      <x:c r="T155" s="50"/>
      <x:c r="U155" s="49"/>
      <x:c r="V155" s="49"/>
      <x:c r="W155" s="49"/>
      <x:c r="X155" s="49"/>
      <x:c r="Y155" s="49"/>
      <x:c r="Z155" s="49"/>
      <x:c r="AA155" s="49"/>
      <x:c r="AB155" s="49"/>
      <x:c r="AC155" s="49"/>
      <x:c r="AD155" s="49"/>
      <x:c r="AE155" s="49"/>
      <x:c r="AF155" s="49"/>
      <x:c r="AG155" s="49"/>
      <x:c r="AH155" s="49"/>
      <x:c r="AI155" s="49"/>
      <x:c r="AJ155" s="49"/>
      <x:c r="AK155" s="49"/>
      <x:c r="AL155" s="49"/>
      <x:c r="AM155" s="49"/>
      <x:c r="AN155" s="49"/>
      <x:c r="AO155" s="49"/>
      <x:c r="AP155" s="49"/>
      <x:c r="AQ155" s="49"/>
      <x:c r="AR155" s="50"/>
      <x:c r="AS155" s="50"/>
      <x:c r="AT155" s="49"/>
      <x:c r="AU155" s="50"/>
      <x:c r="AV155" s="49"/>
    </x:row>
    <x:row r="156" spans="1:48" ht="30" customHeight="1">
      <x:c r="A156" s="89"/>
      <x:c r="B156" s="89"/>
      <x:c r="C156" s="89"/>
      <x:c r="D156" s="54">
        <x:v>2</x:v>
      </x:c>
      <x:c r="E156" s="55">
        <x:f>TRUNC(일위대가목록!E31,0)</x:f>
        <x:v>0</x:v>
      </x:c>
      <x:c r="F156" s="55">
        <x:f>TRUNC(E156*D156,0)</x:f>
        <x:v>0</x:v>
      </x:c>
      <x:c r="G156" s="55">
        <x:f>TRUNC(일위대가목록!F31,0)</x:f>
        <x:v>10948</x:v>
      </x:c>
      <x:c r="H156" s="55">
        <x:f>TRUNC(G156*D156,0)</x:f>
        <x:v>21896</x:v>
      </x:c>
      <x:c r="I156" s="55">
        <x:f>TRUNC(일위대가목록!G31,0)</x:f>
        <x:v>218</x:v>
      </x:c>
      <x:c r="J156" s="55">
        <x:f>TRUNC(I156*D156,0)</x:f>
        <x:v>436</x:v>
      </x:c>
      <x:c r="K156" s="55">
        <x:f>TRUNC(E156+G156+I156,0)</x:f>
        <x:v>11166</x:v>
      </x:c>
      <x:c r="L156" s="55">
        <x:f>TRUNC(F156+H156+J156,0)</x:f>
        <x:v>22332</x:v>
      </x:c>
      <x:c r="M156" s="56" t="s">
        <x:v>984</x:v>
      </x:c>
      <x:c r="N156" s="50" t="s">
        <x:v>1443</x:v>
      </x:c>
      <x:c r="O156" s="50" t="s">
        <x:v>984</x:v>
      </x:c>
      <x:c r="P156" s="50" t="s">
        <x:v>984</x:v>
      </x:c>
      <x:c r="Q156" s="50" t="s">
        <x:v>984</x:v>
      </x:c>
      <x:c r="R156" s="50" t="s">
        <x:v>974</x:v>
      </x:c>
      <x:c r="S156" s="50" t="s">
        <x:v>988</x:v>
      </x:c>
      <x:c r="T156" s="50" t="s">
        <x:v>988</x:v>
      </x:c>
      <x:c r="U156" s="49"/>
      <x:c r="V156" s="49"/>
      <x:c r="W156" s="49"/>
      <x:c r="X156" s="49"/>
      <x:c r="Y156" s="49"/>
      <x:c r="Z156" s="49"/>
      <x:c r="AA156" s="49"/>
      <x:c r="AB156" s="49"/>
      <x:c r="AC156" s="49"/>
      <x:c r="AD156" s="49"/>
      <x:c r="AE156" s="49"/>
      <x:c r="AF156" s="49"/>
      <x:c r="AG156" s="49"/>
      <x:c r="AH156" s="49"/>
      <x:c r="AI156" s="49"/>
      <x:c r="AJ156" s="49"/>
      <x:c r="AK156" s="49"/>
      <x:c r="AL156" s="49"/>
      <x:c r="AM156" s="49"/>
      <x:c r="AN156" s="49"/>
      <x:c r="AO156" s="49"/>
      <x:c r="AP156" s="49"/>
      <x:c r="AQ156" s="49"/>
      <x:c r="AR156" s="50" t="s">
        <x:v>984</x:v>
      </x:c>
      <x:c r="AS156" s="50" t="s">
        <x:v>984</x:v>
      </x:c>
      <x:c r="AT156" s="49"/>
      <x:c r="AU156" s="50" t="s">
        <x:v>1057</x:v>
      </x:c>
      <x:c r="AV156" s="49">
        <x:v>55</x:v>
      </x:c>
    </x:row>
    <x:row r="157" spans="1:48" ht="30" customHeight="1">
      <x:c r="A157" s="88" t="s">
        <x:v>326</x:v>
      </x:c>
      <x:c r="B157" s="88" t="s">
        <x:v>325</x:v>
      </x:c>
      <x:c r="C157" s="88" t="s">
        <x:v>991</x:v>
      </x:c>
      <x:c r="D157" s="51">
        <x:v>2</x:v>
      </x:c>
      <x:c r="E157" s="52">
        <x:v>0</x:v>
      </x:c>
      <x:c r="F157" s="52">
        <x:f>TRUNC(E157*D157,0)</x:f>
        <x:v>0</x:v>
      </x:c>
      <x:c r="G157" s="52">
        <x:v>16953</x:v>
      </x:c>
      <x:c r="H157" s="52">
        <x:f>TRUNC(G157*D157,0)</x:f>
        <x:v>33906</x:v>
      </x:c>
      <x:c r="I157" s="52">
        <x:v>339</x:v>
      </x:c>
      <x:c r="J157" s="52">
        <x:f>TRUNC(I157*D157,0)</x:f>
        <x:v>678</x:v>
      </x:c>
      <x:c r="K157" s="52">
        <x:f>TRUNC(E157+G157+I157,0)</x:f>
        <x:v>17292</x:v>
      </x:c>
      <x:c r="L157" s="52">
        <x:f>TRUNC(F157+H157+J157,0)</x:f>
        <x:v>34584</x:v>
      </x:c>
      <x:c r="M157" s="57"/>
      <x:c r="N157" s="50"/>
      <x:c r="O157" s="50"/>
      <x:c r="P157" s="50"/>
      <x:c r="Q157" s="50"/>
      <x:c r="R157" s="50"/>
      <x:c r="S157" s="50"/>
      <x:c r="T157" s="50"/>
      <x:c r="U157" s="49"/>
      <x:c r="V157" s="49"/>
      <x:c r="W157" s="49"/>
      <x:c r="X157" s="49"/>
      <x:c r="Y157" s="49"/>
      <x:c r="Z157" s="49"/>
      <x:c r="AA157" s="49"/>
      <x:c r="AB157" s="49"/>
      <x:c r="AC157" s="49"/>
      <x:c r="AD157" s="49"/>
      <x:c r="AE157" s="49"/>
      <x:c r="AF157" s="49"/>
      <x:c r="AG157" s="49"/>
      <x:c r="AH157" s="49"/>
      <x:c r="AI157" s="49"/>
      <x:c r="AJ157" s="49"/>
      <x:c r="AK157" s="49"/>
      <x:c r="AL157" s="49"/>
      <x:c r="AM157" s="49"/>
      <x:c r="AN157" s="49"/>
      <x:c r="AO157" s="49"/>
      <x:c r="AP157" s="49"/>
      <x:c r="AQ157" s="49"/>
      <x:c r="AR157" s="50"/>
      <x:c r="AS157" s="50"/>
      <x:c r="AT157" s="49"/>
      <x:c r="AU157" s="50"/>
      <x:c r="AV157" s="49"/>
    </x:row>
    <x:row r="158" spans="1:48" ht="30" customHeight="1">
      <x:c r="A158" s="89"/>
      <x:c r="B158" s="89"/>
      <x:c r="C158" s="89"/>
      <x:c r="D158" s="54">
        <x:v>2</x:v>
      </x:c>
      <x:c r="E158" s="55">
        <x:f>TRUNC(일위대가목록!E32,0)</x:f>
        <x:v>0</x:v>
      </x:c>
      <x:c r="F158" s="55">
        <x:f>TRUNC(E158*D158,0)</x:f>
        <x:v>0</x:v>
      </x:c>
      <x:c r="G158" s="55">
        <x:f>TRUNC(일위대가목록!F32,0)</x:f>
        <x:v>16953</x:v>
      </x:c>
      <x:c r="H158" s="55">
        <x:f>TRUNC(G158*D158,0)</x:f>
        <x:v>33906</x:v>
      </x:c>
      <x:c r="I158" s="55">
        <x:f>TRUNC(일위대가목록!G32,0)</x:f>
        <x:v>339</x:v>
      </x:c>
      <x:c r="J158" s="55">
        <x:f>TRUNC(I158*D158,0)</x:f>
        <x:v>678</x:v>
      </x:c>
      <x:c r="K158" s="55">
        <x:f>TRUNC(E158+G158+I158,0)</x:f>
        <x:v>17292</x:v>
      </x:c>
      <x:c r="L158" s="55">
        <x:f>TRUNC(F158+H158+J158,0)</x:f>
        <x:v>34584</x:v>
      </x:c>
      <x:c r="M158" s="56" t="s">
        <x:v>984</x:v>
      </x:c>
      <x:c r="N158" s="50" t="s">
        <x:v>1440</x:v>
      </x:c>
      <x:c r="O158" s="50" t="s">
        <x:v>984</x:v>
      </x:c>
      <x:c r="P158" s="50" t="s">
        <x:v>984</x:v>
      </x:c>
      <x:c r="Q158" s="50" t="s">
        <x:v>984</x:v>
      </x:c>
      <x:c r="R158" s="50" t="s">
        <x:v>974</x:v>
      </x:c>
      <x:c r="S158" s="50" t="s">
        <x:v>988</x:v>
      </x:c>
      <x:c r="T158" s="50" t="s">
        <x:v>988</x:v>
      </x:c>
      <x:c r="U158" s="49"/>
      <x:c r="V158" s="49"/>
      <x:c r="W158" s="49"/>
      <x:c r="X158" s="49"/>
      <x:c r="Y158" s="49"/>
      <x:c r="Z158" s="49"/>
      <x:c r="AA158" s="49"/>
      <x:c r="AB158" s="49"/>
      <x:c r="AC158" s="49"/>
      <x:c r="AD158" s="49"/>
      <x:c r="AE158" s="49"/>
      <x:c r="AF158" s="49"/>
      <x:c r="AG158" s="49"/>
      <x:c r="AH158" s="49"/>
      <x:c r="AI158" s="49"/>
      <x:c r="AJ158" s="49"/>
      <x:c r="AK158" s="49"/>
      <x:c r="AL158" s="49"/>
      <x:c r="AM158" s="49"/>
      <x:c r="AN158" s="49"/>
      <x:c r="AO158" s="49"/>
      <x:c r="AP158" s="49"/>
      <x:c r="AQ158" s="49"/>
      <x:c r="AR158" s="50" t="s">
        <x:v>984</x:v>
      </x:c>
      <x:c r="AS158" s="50" t="s">
        <x:v>984</x:v>
      </x:c>
      <x:c r="AT158" s="49"/>
      <x:c r="AU158" s="50" t="s">
        <x:v>1058</x:v>
      </x:c>
      <x:c r="AV158" s="49">
        <x:v>56</x:v>
      </x:c>
    </x:row>
    <x:row r="159" spans="1:48" ht="30" customHeight="1">
      <x:c r="A159" s="88" t="s">
        <x:v>328</x:v>
      </x:c>
      <x:c r="B159" s="88" t="s">
        <x:v>916</x:v>
      </x:c>
      <x:c r="C159" s="88" t="s">
        <x:v>991</x:v>
      </x:c>
      <x:c r="D159" s="51">
        <x:v>2</x:v>
      </x:c>
      <x:c r="E159" s="52">
        <x:v>0</x:v>
      </x:c>
      <x:c r="F159" s="52">
        <x:f>TRUNC(E159*D159,0)</x:f>
        <x:v>0</x:v>
      </x:c>
      <x:c r="G159" s="52">
        <x:v>1459</x:v>
      </x:c>
      <x:c r="H159" s="52">
        <x:f>TRUNC(G159*D159,0)</x:f>
        <x:v>2918</x:v>
      </x:c>
      <x:c r="I159" s="52">
        <x:v>29</x:v>
      </x:c>
      <x:c r="J159" s="52">
        <x:f>TRUNC(I159*D159,0)</x:f>
        <x:v>58</x:v>
      </x:c>
      <x:c r="K159" s="52">
        <x:f>TRUNC(E159+G159+I159,0)</x:f>
        <x:v>1488</x:v>
      </x:c>
      <x:c r="L159" s="52">
        <x:f>TRUNC(F159+H159+J159,0)</x:f>
        <x:v>2976</x:v>
      </x:c>
      <x:c r="M159" s="57"/>
      <x:c r="N159" s="50"/>
      <x:c r="O159" s="50"/>
      <x:c r="P159" s="50"/>
      <x:c r="Q159" s="50"/>
      <x:c r="R159" s="50"/>
      <x:c r="S159" s="50"/>
      <x:c r="T159" s="50"/>
      <x:c r="U159" s="49"/>
      <x:c r="V159" s="49"/>
      <x:c r="W159" s="49"/>
      <x:c r="X159" s="49"/>
      <x:c r="Y159" s="49"/>
      <x:c r="Z159" s="49"/>
      <x:c r="AA159" s="49"/>
      <x:c r="AB159" s="49"/>
      <x:c r="AC159" s="49"/>
      <x:c r="AD159" s="49"/>
      <x:c r="AE159" s="49"/>
      <x:c r="AF159" s="49"/>
      <x:c r="AG159" s="49"/>
      <x:c r="AH159" s="49"/>
      <x:c r="AI159" s="49"/>
      <x:c r="AJ159" s="49"/>
      <x:c r="AK159" s="49"/>
      <x:c r="AL159" s="49"/>
      <x:c r="AM159" s="49"/>
      <x:c r="AN159" s="49"/>
      <x:c r="AO159" s="49"/>
      <x:c r="AP159" s="49"/>
      <x:c r="AQ159" s="49"/>
      <x:c r="AR159" s="50"/>
      <x:c r="AS159" s="50"/>
      <x:c r="AT159" s="49"/>
      <x:c r="AU159" s="50"/>
      <x:c r="AV159" s="49"/>
    </x:row>
    <x:row r="160" spans="1:48" ht="30" customHeight="1">
      <x:c r="A160" s="89"/>
      <x:c r="B160" s="89"/>
      <x:c r="C160" s="89"/>
      <x:c r="D160" s="54">
        <x:v>2</x:v>
      </x:c>
      <x:c r="E160" s="55">
        <x:f>TRUNC(일위대가목록!E33,0)</x:f>
        <x:v>0</x:v>
      </x:c>
      <x:c r="F160" s="55">
        <x:f>TRUNC(E160*D160,0)</x:f>
        <x:v>0</x:v>
      </x:c>
      <x:c r="G160" s="55">
        <x:f>TRUNC(일위대가목록!F33,0)</x:f>
        <x:v>1459</x:v>
      </x:c>
      <x:c r="H160" s="55">
        <x:f>TRUNC(G160*D160,0)</x:f>
        <x:v>2918</x:v>
      </x:c>
      <x:c r="I160" s="55">
        <x:f>TRUNC(일위대가목록!G33,0)</x:f>
        <x:v>29</x:v>
      </x:c>
      <x:c r="J160" s="55">
        <x:f>TRUNC(I160*D160,0)</x:f>
        <x:v>58</x:v>
      </x:c>
      <x:c r="K160" s="55">
        <x:f>TRUNC(E160+G160+I160,0)</x:f>
        <x:v>1488</x:v>
      </x:c>
      <x:c r="L160" s="55">
        <x:f>TRUNC(F160+H160+J160,0)</x:f>
        <x:v>2976</x:v>
      </x:c>
      <x:c r="M160" s="56" t="s">
        <x:v>984</x:v>
      </x:c>
      <x:c r="N160" s="50" t="s">
        <x:v>1439</x:v>
      </x:c>
      <x:c r="O160" s="50" t="s">
        <x:v>984</x:v>
      </x:c>
      <x:c r="P160" s="50" t="s">
        <x:v>984</x:v>
      </x:c>
      <x:c r="Q160" s="50" t="s">
        <x:v>984</x:v>
      </x:c>
      <x:c r="R160" s="50" t="s">
        <x:v>974</x:v>
      </x:c>
      <x:c r="S160" s="50" t="s">
        <x:v>988</x:v>
      </x:c>
      <x:c r="T160" s="50" t="s">
        <x:v>988</x:v>
      </x:c>
      <x:c r="U160" s="49"/>
      <x:c r="V160" s="49"/>
      <x:c r="W160" s="49"/>
      <x:c r="X160" s="49"/>
      <x:c r="Y160" s="49"/>
      <x:c r="Z160" s="49"/>
      <x:c r="AA160" s="49"/>
      <x:c r="AB160" s="49"/>
      <x:c r="AC160" s="49"/>
      <x:c r="AD160" s="49"/>
      <x:c r="AE160" s="49"/>
      <x:c r="AF160" s="49"/>
      <x:c r="AG160" s="49"/>
      <x:c r="AH160" s="49"/>
      <x:c r="AI160" s="49"/>
      <x:c r="AJ160" s="49"/>
      <x:c r="AK160" s="49"/>
      <x:c r="AL160" s="49"/>
      <x:c r="AM160" s="49"/>
      <x:c r="AN160" s="49"/>
      <x:c r="AO160" s="49"/>
      <x:c r="AP160" s="49"/>
      <x:c r="AQ160" s="49"/>
      <x:c r="AR160" s="50" t="s">
        <x:v>984</x:v>
      </x:c>
      <x:c r="AS160" s="50" t="s">
        <x:v>984</x:v>
      </x:c>
      <x:c r="AT160" s="49"/>
      <x:c r="AU160" s="50" t="s">
        <x:v>1059</x:v>
      </x:c>
      <x:c r="AV160" s="49">
        <x:v>57</x:v>
      </x:c>
    </x:row>
    <x:row r="161" spans="1:48" ht="30" customHeight="1">
      <x:c r="A161" s="88" t="s">
        <x:v>216</x:v>
      </x:c>
      <x:c r="B161" s="88" t="s">
        <x:v>1809</x:v>
      </x:c>
      <x:c r="C161" s="88" t="s">
        <x:v>1001</x:v>
      </x:c>
      <x:c r="D161" s="51">
        <x:v>1</x:v>
      </x:c>
      <x:c r="E161" s="52">
        <x:v>2986200</x:v>
      </x:c>
      <x:c r="F161" s="52">
        <x:f>TRUNC(E161*D161,0)</x:f>
        <x:v>2986200</x:v>
      </x:c>
      <x:c r="G161" s="52">
        <x:v>78125</x:v>
      </x:c>
      <x:c r="H161" s="52">
        <x:f>TRUNC(G161*D161,0)</x:f>
        <x:v>78125</x:v>
      </x:c>
      <x:c r="I161" s="52">
        <x:v>1562</x:v>
      </x:c>
      <x:c r="J161" s="52">
        <x:f>TRUNC(I161*D161,0)</x:f>
        <x:v>1562</x:v>
      </x:c>
      <x:c r="K161" s="52">
        <x:f>TRUNC(E161+G161+I161,0)</x:f>
        <x:v>3065887</x:v>
      </x:c>
      <x:c r="L161" s="52">
        <x:f>TRUNC(F161+H161+J161,0)</x:f>
        <x:v>3065887</x:v>
      </x:c>
      <x:c r="M161" s="57"/>
      <x:c r="N161" s="50"/>
      <x:c r="O161" s="50"/>
      <x:c r="P161" s="50"/>
      <x:c r="Q161" s="50"/>
      <x:c r="R161" s="50"/>
      <x:c r="S161" s="50"/>
      <x:c r="T161" s="50"/>
      <x:c r="U161" s="49"/>
      <x:c r="V161" s="49"/>
      <x:c r="W161" s="49"/>
      <x:c r="X161" s="49"/>
      <x:c r="Y161" s="49"/>
      <x:c r="Z161" s="49"/>
      <x:c r="AA161" s="49"/>
      <x:c r="AB161" s="49"/>
      <x:c r="AC161" s="49"/>
      <x:c r="AD161" s="49"/>
      <x:c r="AE161" s="49"/>
      <x:c r="AF161" s="49"/>
      <x:c r="AG161" s="49"/>
      <x:c r="AH161" s="49"/>
      <x:c r="AI161" s="49"/>
      <x:c r="AJ161" s="49"/>
      <x:c r="AK161" s="49"/>
      <x:c r="AL161" s="49"/>
      <x:c r="AM161" s="49"/>
      <x:c r="AN161" s="49"/>
      <x:c r="AO161" s="49"/>
      <x:c r="AP161" s="49"/>
      <x:c r="AQ161" s="49"/>
      <x:c r="AR161" s="50"/>
      <x:c r="AS161" s="50"/>
      <x:c r="AT161" s="49"/>
      <x:c r="AU161" s="50"/>
      <x:c r="AV161" s="49"/>
    </x:row>
    <x:row r="162" spans="1:48" ht="30" customHeight="1">
      <x:c r="A162" s="89"/>
      <x:c r="B162" s="89"/>
      <x:c r="C162" s="89"/>
      <x:c r="D162" s="54">
        <x:v>1</x:v>
      </x:c>
      <x:c r="E162" s="55">
        <x:f>TRUNC(일위대가목록!E34,0)</x:f>
        <x:v>2986200</x:v>
      </x:c>
      <x:c r="F162" s="55">
        <x:f>TRUNC(E162*D162,0)</x:f>
        <x:v>2986200</x:v>
      </x:c>
      <x:c r="G162" s="55">
        <x:f>TRUNC(일위대가목록!F34,0)</x:f>
        <x:v>78125</x:v>
      </x:c>
      <x:c r="H162" s="55">
        <x:f>TRUNC(G162*D162,0)</x:f>
        <x:v>78125</x:v>
      </x:c>
      <x:c r="I162" s="55">
        <x:f>TRUNC(일위대가목록!G34,0)</x:f>
        <x:v>1562</x:v>
      </x:c>
      <x:c r="J162" s="55">
        <x:f>TRUNC(I162*D162,0)</x:f>
        <x:v>1562</x:v>
      </x:c>
      <x:c r="K162" s="55">
        <x:f>TRUNC(E162+G162+I162,0)</x:f>
        <x:v>3065887</x:v>
      </x:c>
      <x:c r="L162" s="55">
        <x:f>TRUNC(F162+H162+J162,0)</x:f>
        <x:v>3065887</x:v>
      </x:c>
      <x:c r="M162" s="56" t="s">
        <x:v>984</x:v>
      </x:c>
      <x:c r="N162" s="50" t="s">
        <x:v>1438</x:v>
      </x:c>
      <x:c r="O162" s="50" t="s">
        <x:v>984</x:v>
      </x:c>
      <x:c r="P162" s="50" t="s">
        <x:v>984</x:v>
      </x:c>
      <x:c r="Q162" s="50" t="s">
        <x:v>984</x:v>
      </x:c>
      <x:c r="R162" s="50" t="s">
        <x:v>974</x:v>
      </x:c>
      <x:c r="S162" s="50" t="s">
        <x:v>988</x:v>
      </x:c>
      <x:c r="T162" s="50" t="s">
        <x:v>988</x:v>
      </x:c>
      <x:c r="U162" s="49"/>
      <x:c r="V162" s="49"/>
      <x:c r="W162" s="49"/>
      <x:c r="X162" s="49"/>
      <x:c r="Y162" s="49"/>
      <x:c r="Z162" s="49"/>
      <x:c r="AA162" s="49"/>
      <x:c r="AB162" s="49"/>
      <x:c r="AC162" s="49"/>
      <x:c r="AD162" s="49"/>
      <x:c r="AE162" s="49"/>
      <x:c r="AF162" s="49"/>
      <x:c r="AG162" s="49"/>
      <x:c r="AH162" s="49"/>
      <x:c r="AI162" s="49"/>
      <x:c r="AJ162" s="49"/>
      <x:c r="AK162" s="49"/>
      <x:c r="AL162" s="49"/>
      <x:c r="AM162" s="49"/>
      <x:c r="AN162" s="49"/>
      <x:c r="AO162" s="49"/>
      <x:c r="AP162" s="49"/>
      <x:c r="AQ162" s="49"/>
      <x:c r="AR162" s="50" t="s">
        <x:v>984</x:v>
      </x:c>
      <x:c r="AS162" s="50" t="s">
        <x:v>984</x:v>
      </x:c>
      <x:c r="AT162" s="49"/>
      <x:c r="AU162" s="50" t="s">
        <x:v>1060</x:v>
      </x:c>
      <x:c r="AV162" s="49">
        <x:v>58</x:v>
      </x:c>
    </x:row>
    <x:row r="163" spans="1:48" ht="30" customHeight="1">
      <x:c r="A163" s="88" t="s">
        <x:v>1837</x:v>
      </x:c>
      <x:c r="B163" s="88" t="s">
        <x:v>1810</x:v>
      </x:c>
      <x:c r="C163" s="88" t="s">
        <x:v>1001</x:v>
      </x:c>
      <x:c r="D163" s="51">
        <x:v>1</x:v>
      </x:c>
      <x:c r="E163" s="52">
        <x:v>270577</x:v>
      </x:c>
      <x:c r="F163" s="52">
        <x:f>TRUNC(E163*D163,0)</x:f>
        <x:v>270577</x:v>
      </x:c>
      <x:c r="G163" s="52">
        <x:v>140450</x:v>
      </x:c>
      <x:c r="H163" s="52">
        <x:f>TRUNC(G163*D163,0)</x:f>
        <x:v>140450</x:v>
      </x:c>
      <x:c r="I163" s="52">
        <x:v>1599</x:v>
      </x:c>
      <x:c r="J163" s="52">
        <x:f>TRUNC(I163*D163,0)</x:f>
        <x:v>1599</x:v>
      </x:c>
      <x:c r="K163" s="52">
        <x:f>TRUNC(E163+G163+I163,0)</x:f>
        <x:v>412626</x:v>
      </x:c>
      <x:c r="L163" s="52">
        <x:f>TRUNC(F163+H163+J163,0)</x:f>
        <x:v>412626</x:v>
      </x:c>
      <x:c r="M163" s="57"/>
      <x:c r="N163" s="50"/>
      <x:c r="O163" s="50"/>
      <x:c r="P163" s="50"/>
      <x:c r="Q163" s="50"/>
      <x:c r="R163" s="50"/>
      <x:c r="S163" s="50"/>
      <x:c r="T163" s="50"/>
      <x:c r="U163" s="49"/>
      <x:c r="V163" s="49"/>
      <x:c r="W163" s="49"/>
      <x:c r="X163" s="49"/>
      <x:c r="Y163" s="49"/>
      <x:c r="Z163" s="49"/>
      <x:c r="AA163" s="49"/>
      <x:c r="AB163" s="49"/>
      <x:c r="AC163" s="49"/>
      <x:c r="AD163" s="49"/>
      <x:c r="AE163" s="49"/>
      <x:c r="AF163" s="49"/>
      <x:c r="AG163" s="49"/>
      <x:c r="AH163" s="49"/>
      <x:c r="AI163" s="49"/>
      <x:c r="AJ163" s="49"/>
      <x:c r="AK163" s="49"/>
      <x:c r="AL163" s="49"/>
      <x:c r="AM163" s="49"/>
      <x:c r="AN163" s="49"/>
      <x:c r="AO163" s="49"/>
      <x:c r="AP163" s="49"/>
      <x:c r="AQ163" s="49"/>
      <x:c r="AR163" s="50"/>
      <x:c r="AS163" s="50"/>
      <x:c r="AT163" s="49"/>
      <x:c r="AU163" s="50"/>
      <x:c r="AV163" s="49"/>
    </x:row>
    <x:row r="164" spans="1:48" ht="30" customHeight="1">
      <x:c r="A164" s="89"/>
      <x:c r="B164" s="89"/>
      <x:c r="C164" s="89"/>
      <x:c r="D164" s="54">
        <x:v>1</x:v>
      </x:c>
      <x:c r="E164" s="55">
        <x:f ca="1">TRUNC(일위대가목록!E35,0)</x:f>
        <x:v>270577</x:v>
      </x:c>
      <x:c r="F164" s="55">
        <x:f ca="1">TRUNC(E164*D164,0)</x:f>
        <x:v>270577</x:v>
      </x:c>
      <x:c r="G164" s="55">
        <x:f>TRUNC(일위대가목록!F35,0)</x:f>
        <x:v>140450</x:v>
      </x:c>
      <x:c r="H164" s="55">
        <x:f>TRUNC(G164*D164,0)</x:f>
        <x:v>140450</x:v>
      </x:c>
      <x:c r="I164" s="55">
        <x:f>TRUNC(일위대가목록!G35,0)</x:f>
        <x:v>1599</x:v>
      </x:c>
      <x:c r="J164" s="55">
        <x:f>TRUNC(I164*D164,0)</x:f>
        <x:v>1599</x:v>
      </x:c>
      <x:c r="K164" s="55">
        <x:f ca="1">TRUNC(E164+G164+I164,0)</x:f>
        <x:v>412626</x:v>
      </x:c>
      <x:c r="L164" s="55">
        <x:f ca="1">TRUNC(F164+H164+J164,0)</x:f>
        <x:v>412626</x:v>
      </x:c>
      <x:c r="M164" s="56" t="s">
        <x:v>984</x:v>
      </x:c>
      <x:c r="N164" s="50" t="s">
        <x:v>1436</x:v>
      </x:c>
      <x:c r="O164" s="50" t="s">
        <x:v>984</x:v>
      </x:c>
      <x:c r="P164" s="50" t="s">
        <x:v>984</x:v>
      </x:c>
      <x:c r="Q164" s="50" t="s">
        <x:v>984</x:v>
      </x:c>
      <x:c r="R164" s="50" t="s">
        <x:v>974</x:v>
      </x:c>
      <x:c r="S164" s="50" t="s">
        <x:v>988</x:v>
      </x:c>
      <x:c r="T164" s="50" t="s">
        <x:v>988</x:v>
      </x:c>
      <x:c r="U164" s="49"/>
      <x:c r="V164" s="49"/>
      <x:c r="W164" s="49"/>
      <x:c r="X164" s="49"/>
      <x:c r="Y164" s="49"/>
      <x:c r="Z164" s="49"/>
      <x:c r="AA164" s="49"/>
      <x:c r="AB164" s="49"/>
      <x:c r="AC164" s="49"/>
      <x:c r="AD164" s="49"/>
      <x:c r="AE164" s="49"/>
      <x:c r="AF164" s="49"/>
      <x:c r="AG164" s="49"/>
      <x:c r="AH164" s="49"/>
      <x:c r="AI164" s="49"/>
      <x:c r="AJ164" s="49"/>
      <x:c r="AK164" s="49"/>
      <x:c r="AL164" s="49"/>
      <x:c r="AM164" s="49"/>
      <x:c r="AN164" s="49"/>
      <x:c r="AO164" s="49"/>
      <x:c r="AP164" s="49"/>
      <x:c r="AQ164" s="49"/>
      <x:c r="AR164" s="50" t="s">
        <x:v>984</x:v>
      </x:c>
      <x:c r="AS164" s="50" t="s">
        <x:v>984</x:v>
      </x:c>
      <x:c r="AT164" s="49"/>
      <x:c r="AU164" s="50" t="s">
        <x:v>1061</x:v>
      </x:c>
      <x:c r="AV164" s="49">
        <x:v>59</x:v>
      </x:c>
    </x:row>
    <x:row r="165" spans="1:48" ht="30" customHeight="1">
      <x:c r="A165" s="88" t="s">
        <x:v>213</x:v>
      </x:c>
      <x:c r="B165" s="88" t="s">
        <x:v>1811</x:v>
      </x:c>
      <x:c r="C165" s="88" t="s">
        <x:v>1001</x:v>
      </x:c>
      <x:c r="D165" s="51">
        <x:v>1</x:v>
      </x:c>
      <x:c r="E165" s="52">
        <x:v>1551525</x:v>
      </x:c>
      <x:c r="F165" s="52">
        <x:f>TRUNC(E165*D165,0)</x:f>
        <x:v>1551525</x:v>
      </x:c>
      <x:c r="G165" s="52">
        <x:v>477050</x:v>
      </x:c>
      <x:c r="H165" s="52">
        <x:f>TRUNC(G165*D165,0)</x:f>
        <x:v>477050</x:v>
      </x:c>
      <x:c r="I165" s="52">
        <x:v>9541</x:v>
      </x:c>
      <x:c r="J165" s="52">
        <x:f>TRUNC(I165*D165,0)</x:f>
        <x:v>9541</x:v>
      </x:c>
      <x:c r="K165" s="52">
        <x:f>TRUNC(E165+G165+I165,0)</x:f>
        <x:v>2038116</x:v>
      </x:c>
      <x:c r="L165" s="52">
        <x:f>TRUNC(F165+H165+J165,0)</x:f>
        <x:v>2038116</x:v>
      </x:c>
      <x:c r="M165" s="57"/>
      <x:c r="N165" s="50"/>
      <x:c r="O165" s="50"/>
      <x:c r="P165" s="50"/>
      <x:c r="Q165" s="50"/>
      <x:c r="R165" s="50"/>
      <x:c r="S165" s="50"/>
      <x:c r="T165" s="50"/>
      <x:c r="U165" s="49"/>
      <x:c r="V165" s="49"/>
      <x:c r="W165" s="49"/>
      <x:c r="X165" s="49"/>
      <x:c r="Y165" s="49"/>
      <x:c r="Z165" s="49"/>
      <x:c r="AA165" s="49"/>
      <x:c r="AB165" s="49"/>
      <x:c r="AC165" s="49"/>
      <x:c r="AD165" s="49"/>
      <x:c r="AE165" s="49"/>
      <x:c r="AF165" s="49"/>
      <x:c r="AG165" s="49"/>
      <x:c r="AH165" s="49"/>
      <x:c r="AI165" s="49"/>
      <x:c r="AJ165" s="49"/>
      <x:c r="AK165" s="49"/>
      <x:c r="AL165" s="49"/>
      <x:c r="AM165" s="49"/>
      <x:c r="AN165" s="49"/>
      <x:c r="AO165" s="49"/>
      <x:c r="AP165" s="49"/>
      <x:c r="AQ165" s="49"/>
      <x:c r="AR165" s="50"/>
      <x:c r="AS165" s="50"/>
      <x:c r="AT165" s="49"/>
      <x:c r="AU165" s="50"/>
      <x:c r="AV165" s="49"/>
    </x:row>
    <x:row r="166" spans="1:48" ht="30" customHeight="1">
      <x:c r="A166" s="89"/>
      <x:c r="B166" s="89"/>
      <x:c r="C166" s="89"/>
      <x:c r="D166" s="54">
        <x:v>1</x:v>
      </x:c>
      <x:c r="E166" s="55">
        <x:f>TRUNC(일위대가목록!E36,0)</x:f>
        <x:v>1551524</x:v>
      </x:c>
      <x:c r="F166" s="55">
        <x:f>TRUNC(E166*D166,0)</x:f>
        <x:v>1551524</x:v>
      </x:c>
      <x:c r="G166" s="55">
        <x:f>TRUNC(일위대가목록!F36,0)</x:f>
        <x:v>477050</x:v>
      </x:c>
      <x:c r="H166" s="55">
        <x:f>TRUNC(G166*D166,0)</x:f>
        <x:v>477050</x:v>
      </x:c>
      <x:c r="I166" s="55">
        <x:f>TRUNC(일위대가목록!G36,0)</x:f>
        <x:v>9541</x:v>
      </x:c>
      <x:c r="J166" s="55">
        <x:f>TRUNC(I166*D166,0)</x:f>
        <x:v>9541</x:v>
      </x:c>
      <x:c r="K166" s="55">
        <x:f>TRUNC(E166+G166+I166,0)</x:f>
        <x:v>2038115</x:v>
      </x:c>
      <x:c r="L166" s="55">
        <x:f>TRUNC(F166+H166+J166,0)</x:f>
        <x:v>2038115</x:v>
      </x:c>
      <x:c r="M166" s="56" t="s">
        <x:v>984</x:v>
      </x:c>
      <x:c r="N166" s="50" t="s">
        <x:v>1437</x:v>
      </x:c>
      <x:c r="O166" s="50" t="s">
        <x:v>984</x:v>
      </x:c>
      <x:c r="P166" s="50" t="s">
        <x:v>984</x:v>
      </x:c>
      <x:c r="Q166" s="50" t="s">
        <x:v>984</x:v>
      </x:c>
      <x:c r="R166" s="50" t="s">
        <x:v>974</x:v>
      </x:c>
      <x:c r="S166" s="50" t="s">
        <x:v>988</x:v>
      </x:c>
      <x:c r="T166" s="50" t="s">
        <x:v>988</x:v>
      </x:c>
      <x:c r="U166" s="49"/>
      <x:c r="V166" s="49"/>
      <x:c r="W166" s="49"/>
      <x:c r="X166" s="49"/>
      <x:c r="Y166" s="49"/>
      <x:c r="Z166" s="49"/>
      <x:c r="AA166" s="49"/>
      <x:c r="AB166" s="49"/>
      <x:c r="AC166" s="49"/>
      <x:c r="AD166" s="49"/>
      <x:c r="AE166" s="49"/>
      <x:c r="AF166" s="49"/>
      <x:c r="AG166" s="49"/>
      <x:c r="AH166" s="49"/>
      <x:c r="AI166" s="49"/>
      <x:c r="AJ166" s="49"/>
      <x:c r="AK166" s="49"/>
      <x:c r="AL166" s="49"/>
      <x:c r="AM166" s="49"/>
      <x:c r="AN166" s="49"/>
      <x:c r="AO166" s="49"/>
      <x:c r="AP166" s="49"/>
      <x:c r="AQ166" s="49"/>
      <x:c r="AR166" s="50" t="s">
        <x:v>984</x:v>
      </x:c>
      <x:c r="AS166" s="50" t="s">
        <x:v>984</x:v>
      </x:c>
      <x:c r="AT166" s="49"/>
      <x:c r="AU166" s="50" t="s">
        <x:v>1062</x:v>
      </x:c>
      <x:c r="AV166" s="49">
        <x:v>60</x:v>
      </x:c>
    </x:row>
    <x:row r="167" spans="1:48" ht="30" customHeight="1">
      <x:c r="A167" s="88" t="s">
        <x:v>214</x:v>
      </x:c>
      <x:c r="B167" s="88" t="s">
        <x:v>1812</x:v>
      </x:c>
      <x:c r="C167" s="88" t="s">
        <x:v>1001</x:v>
      </x:c>
      <x:c r="D167" s="51">
        <x:v>1</x:v>
      </x:c>
      <x:c r="E167" s="52">
        <x:v>2275200</x:v>
      </x:c>
      <x:c r="F167" s="52">
        <x:f>TRUNC(E167*D167,0)</x:f>
        <x:v>2275200</x:v>
      </x:c>
      <x:c r="G167" s="52">
        <x:v>572901</x:v>
      </x:c>
      <x:c r="H167" s="52">
        <x:f>TRUNC(G167*D167,0)</x:f>
        <x:v>572901</x:v>
      </x:c>
      <x:c r="I167" s="52">
        <x:v>11458</x:v>
      </x:c>
      <x:c r="J167" s="52">
        <x:f>TRUNC(I167*D167,0)</x:f>
        <x:v>11458</x:v>
      </x:c>
      <x:c r="K167" s="52">
        <x:f>TRUNC(E167+G167+I167,0)</x:f>
        <x:v>2859559</x:v>
      </x:c>
      <x:c r="L167" s="52">
        <x:f>TRUNC(F167+H167+J167,0)</x:f>
        <x:v>2859559</x:v>
      </x:c>
      <x:c r="M167" s="57"/>
      <x:c r="N167" s="50"/>
      <x:c r="O167" s="50"/>
      <x:c r="P167" s="50"/>
      <x:c r="Q167" s="50"/>
      <x:c r="R167" s="50"/>
      <x:c r="S167" s="50"/>
      <x:c r="T167" s="50"/>
      <x:c r="U167" s="49"/>
      <x:c r="V167" s="49"/>
      <x:c r="W167" s="49"/>
      <x:c r="X167" s="49"/>
      <x:c r="Y167" s="49"/>
      <x:c r="Z167" s="49"/>
      <x:c r="AA167" s="49"/>
      <x:c r="AB167" s="49"/>
      <x:c r="AC167" s="49"/>
      <x:c r="AD167" s="49"/>
      <x:c r="AE167" s="49"/>
      <x:c r="AF167" s="49"/>
      <x:c r="AG167" s="49"/>
      <x:c r="AH167" s="49"/>
      <x:c r="AI167" s="49"/>
      <x:c r="AJ167" s="49"/>
      <x:c r="AK167" s="49"/>
      <x:c r="AL167" s="49"/>
      <x:c r="AM167" s="49"/>
      <x:c r="AN167" s="49"/>
      <x:c r="AO167" s="49"/>
      <x:c r="AP167" s="49"/>
      <x:c r="AQ167" s="49"/>
      <x:c r="AR167" s="50"/>
      <x:c r="AS167" s="50"/>
      <x:c r="AT167" s="49"/>
      <x:c r="AU167" s="50"/>
      <x:c r="AV167" s="49"/>
    </x:row>
    <x:row r="168" spans="1:48" ht="30" customHeight="1">
      <x:c r="A168" s="89"/>
      <x:c r="B168" s="89"/>
      <x:c r="C168" s="89"/>
      <x:c r="D168" s="54">
        <x:v>1</x:v>
      </x:c>
      <x:c r="E168" s="55">
        <x:f>TRUNC(일위대가목록!E37,0)</x:f>
        <x:v>2275200</x:v>
      </x:c>
      <x:c r="F168" s="55">
        <x:f>TRUNC(E168*D168,0)</x:f>
        <x:v>2275200</x:v>
      </x:c>
      <x:c r="G168" s="55">
        <x:f>TRUNC(일위대가목록!F37,0)</x:f>
        <x:v>572901</x:v>
      </x:c>
      <x:c r="H168" s="55">
        <x:f>TRUNC(G168*D168,0)</x:f>
        <x:v>572901</x:v>
      </x:c>
      <x:c r="I168" s="55">
        <x:f>TRUNC(일위대가목록!G37,0)</x:f>
        <x:v>11458</x:v>
      </x:c>
      <x:c r="J168" s="55">
        <x:f>TRUNC(I168*D168,0)</x:f>
        <x:v>11458</x:v>
      </x:c>
      <x:c r="K168" s="55">
        <x:f>TRUNC(E168+G168+I168,0)</x:f>
        <x:v>2859559</x:v>
      </x:c>
      <x:c r="L168" s="55">
        <x:f>TRUNC(F168+H168+J168,0)</x:f>
        <x:v>2859559</x:v>
      </x:c>
      <x:c r="M168" s="56" t="s">
        <x:v>984</x:v>
      </x:c>
      <x:c r="N168" s="50" t="s">
        <x:v>1435</x:v>
      </x:c>
      <x:c r="O168" s="50" t="s">
        <x:v>984</x:v>
      </x:c>
      <x:c r="P168" s="50" t="s">
        <x:v>984</x:v>
      </x:c>
      <x:c r="Q168" s="50" t="s">
        <x:v>984</x:v>
      </x:c>
      <x:c r="R168" s="50" t="s">
        <x:v>974</x:v>
      </x:c>
      <x:c r="S168" s="50" t="s">
        <x:v>988</x:v>
      </x:c>
      <x:c r="T168" s="50" t="s">
        <x:v>988</x:v>
      </x:c>
      <x:c r="U168" s="49"/>
      <x:c r="V168" s="49"/>
      <x:c r="W168" s="49"/>
      <x:c r="X168" s="49"/>
      <x:c r="Y168" s="49"/>
      <x:c r="Z168" s="49"/>
      <x:c r="AA168" s="49"/>
      <x:c r="AB168" s="49"/>
      <x:c r="AC168" s="49"/>
      <x:c r="AD168" s="49"/>
      <x:c r="AE168" s="49"/>
      <x:c r="AF168" s="49"/>
      <x:c r="AG168" s="49"/>
      <x:c r="AH168" s="49"/>
      <x:c r="AI168" s="49"/>
      <x:c r="AJ168" s="49"/>
      <x:c r="AK168" s="49"/>
      <x:c r="AL168" s="49"/>
      <x:c r="AM168" s="49"/>
      <x:c r="AN168" s="49"/>
      <x:c r="AO168" s="49"/>
      <x:c r="AP168" s="49"/>
      <x:c r="AQ168" s="49"/>
      <x:c r="AR168" s="50" t="s">
        <x:v>984</x:v>
      </x:c>
      <x:c r="AS168" s="50" t="s">
        <x:v>984</x:v>
      </x:c>
      <x:c r="AT168" s="49"/>
      <x:c r="AU168" s="50" t="s">
        <x:v>1063</x:v>
      </x:c>
      <x:c r="AV168" s="49">
        <x:v>61</x:v>
      </x:c>
    </x:row>
    <x:row r="169" spans="1:48" ht="30" customHeight="1">
      <x:c r="A169" s="88" t="s">
        <x:v>917</x:v>
      </x:c>
      <x:c r="B169" s="88" t="s">
        <x:v>330</x:v>
      </x:c>
      <x:c r="C169" s="88" t="s">
        <x:v>999</x:v>
      </x:c>
      <x:c r="D169" s="51">
        <x:v>21.5</x:v>
      </x:c>
      <x:c r="E169" s="52">
        <x:v>0</x:v>
      </x:c>
      <x:c r="F169" s="52">
        <x:f>TRUNC(E169*D169,0)</x:f>
        <x:v>0</x:v>
      </x:c>
      <x:c r="G169" s="52">
        <x:v>2322</x:v>
      </x:c>
      <x:c r="H169" s="52">
        <x:f>TRUNC(G169*D169,0)</x:f>
        <x:v>49923</x:v>
      </x:c>
      <x:c r="I169" s="52"/>
      <x:c r="J169" s="52">
        <x:f>TRUNC(I169*D169,0)</x:f>
        <x:v>0</x:v>
      </x:c>
      <x:c r="K169" s="52">
        <x:f>TRUNC(E169+G169+I169,0)</x:f>
        <x:v>2322</x:v>
      </x:c>
      <x:c r="L169" s="52">
        <x:f>TRUNC(F169+H169+J169,0)</x:f>
        <x:v>49923</x:v>
      </x:c>
      <x:c r="M169" s="57"/>
      <x:c r="N169" s="50"/>
      <x:c r="O169" s="50"/>
      <x:c r="P169" s="50"/>
      <x:c r="Q169" s="50"/>
      <x:c r="R169" s="50"/>
      <x:c r="S169" s="50"/>
      <x:c r="T169" s="50"/>
      <x:c r="U169" s="49"/>
      <x:c r="V169" s="49"/>
      <x:c r="W169" s="49"/>
      <x:c r="X169" s="49"/>
      <x:c r="Y169" s="49"/>
      <x:c r="Z169" s="49"/>
      <x:c r="AA169" s="49"/>
      <x:c r="AB169" s="49"/>
      <x:c r="AC169" s="49"/>
      <x:c r="AD169" s="49"/>
      <x:c r="AE169" s="49"/>
      <x:c r="AF169" s="49"/>
      <x:c r="AG169" s="49"/>
      <x:c r="AH169" s="49"/>
      <x:c r="AI169" s="49"/>
      <x:c r="AJ169" s="49"/>
      <x:c r="AK169" s="49"/>
      <x:c r="AL169" s="49"/>
      <x:c r="AM169" s="49"/>
      <x:c r="AN169" s="49"/>
      <x:c r="AO169" s="49"/>
      <x:c r="AP169" s="49"/>
      <x:c r="AQ169" s="49"/>
      <x:c r="AR169" s="50"/>
      <x:c r="AS169" s="50"/>
      <x:c r="AT169" s="49"/>
      <x:c r="AU169" s="50"/>
      <x:c r="AV169" s="49"/>
    </x:row>
    <x:row r="170" spans="1:48" ht="30" customHeight="1">
      <x:c r="A170" s="89"/>
      <x:c r="B170" s="89"/>
      <x:c r="C170" s="89"/>
      <x:c r="D170" s="54">
        <x:v>21.5</x:v>
      </x:c>
      <x:c r="E170" s="55">
        <x:f>TRUNC(일위대가목록!E38,0)</x:f>
        <x:v>0</x:v>
      </x:c>
      <x:c r="F170" s="55">
        <x:f>TRUNC(E170*D170,0)</x:f>
        <x:v>0</x:v>
      </x:c>
      <x:c r="G170" s="55">
        <x:f>TRUNC(일위대가목록!F38,0)</x:f>
        <x:v>2322</x:v>
      </x:c>
      <x:c r="H170" s="55">
        <x:f>TRUNC(G170*D170,0)</x:f>
        <x:v>49923</x:v>
      </x:c>
      <x:c r="I170" s="55">
        <x:f>TRUNC(일위대가목록!G38,0)</x:f>
        <x:v>0</x:v>
      </x:c>
      <x:c r="J170" s="55">
        <x:f>TRUNC(I170*D170,0)</x:f>
        <x:v>0</x:v>
      </x:c>
      <x:c r="K170" s="55">
        <x:f>TRUNC(E170+G170+I170,0)</x:f>
        <x:v>2322</x:v>
      </x:c>
      <x:c r="L170" s="55">
        <x:f>TRUNC(F170+H170+J170,0)</x:f>
        <x:v>49923</x:v>
      </x:c>
      <x:c r="M170" s="56" t="s">
        <x:v>984</x:v>
      </x:c>
      <x:c r="N170" s="50" t="s">
        <x:v>1434</x:v>
      </x:c>
      <x:c r="O170" s="50" t="s">
        <x:v>984</x:v>
      </x:c>
      <x:c r="P170" s="50" t="s">
        <x:v>984</x:v>
      </x:c>
      <x:c r="Q170" s="50" t="s">
        <x:v>984</x:v>
      </x:c>
      <x:c r="R170" s="50" t="s">
        <x:v>974</x:v>
      </x:c>
      <x:c r="S170" s="50" t="s">
        <x:v>988</x:v>
      </x:c>
      <x:c r="T170" s="50" t="s">
        <x:v>988</x:v>
      </x:c>
      <x:c r="U170" s="49"/>
      <x:c r="V170" s="49"/>
      <x:c r="W170" s="49"/>
      <x:c r="X170" s="49"/>
      <x:c r="Y170" s="49"/>
      <x:c r="Z170" s="49"/>
      <x:c r="AA170" s="49"/>
      <x:c r="AB170" s="49"/>
      <x:c r="AC170" s="49"/>
      <x:c r="AD170" s="49"/>
      <x:c r="AE170" s="49"/>
      <x:c r="AF170" s="49"/>
      <x:c r="AG170" s="49"/>
      <x:c r="AH170" s="49"/>
      <x:c r="AI170" s="49"/>
      <x:c r="AJ170" s="49"/>
      <x:c r="AK170" s="49"/>
      <x:c r="AL170" s="49"/>
      <x:c r="AM170" s="49"/>
      <x:c r="AN170" s="49"/>
      <x:c r="AO170" s="49"/>
      <x:c r="AP170" s="49"/>
      <x:c r="AQ170" s="49"/>
      <x:c r="AR170" s="50" t="s">
        <x:v>984</x:v>
      </x:c>
      <x:c r="AS170" s="50" t="s">
        <x:v>984</x:v>
      </x:c>
      <x:c r="AT170" s="49"/>
      <x:c r="AU170" s="50" t="s">
        <x:v>1064</x:v>
      </x:c>
      <x:c r="AV170" s="49">
        <x:v>62</x:v>
      </x:c>
    </x:row>
    <x:row r="171" spans="1:13" ht="30" customHeight="1">
      <x:c r="A171" s="84"/>
      <x:c r="B171" s="84"/>
      <x:c r="C171" s="84"/>
      <x:c r="D171" s="58"/>
      <x:c r="E171" s="58"/>
      <x:c r="F171" s="58"/>
      <x:c r="G171" s="58"/>
      <x:c r="H171" s="58"/>
      <x:c r="I171" s="58"/>
      <x:c r="J171" s="58"/>
      <x:c r="K171" s="58"/>
      <x:c r="L171" s="58"/>
      <x:c r="M171" s="58"/>
    </x:row>
    <x:row r="172" spans="1:13" ht="30" customHeight="1">
      <x:c r="A172" s="85"/>
      <x:c r="B172" s="85"/>
      <x:c r="C172" s="85"/>
      <x:c r="D172" s="54"/>
      <x:c r="E172" s="54"/>
      <x:c r="F172" s="54"/>
      <x:c r="G172" s="54"/>
      <x:c r="H172" s="54"/>
      <x:c r="I172" s="54"/>
      <x:c r="J172" s="54"/>
      <x:c r="K172" s="54"/>
      <x:c r="L172" s="54"/>
      <x:c r="M172" s="54"/>
    </x:row>
    <x:row r="173" spans="1:13" ht="30" customHeight="1">
      <x:c r="A173" s="84"/>
      <x:c r="B173" s="84"/>
      <x:c r="C173" s="84"/>
      <x:c r="D173" s="58"/>
      <x:c r="E173" s="58"/>
      <x:c r="F173" s="58"/>
      <x:c r="G173" s="58"/>
      <x:c r="H173" s="58"/>
      <x:c r="I173" s="58"/>
      <x:c r="J173" s="58"/>
      <x:c r="K173" s="58"/>
      <x:c r="L173" s="58"/>
      <x:c r="M173" s="58"/>
    </x:row>
    <x:row r="174" spans="1:13" ht="30" customHeight="1">
      <x:c r="A174" s="85"/>
      <x:c r="B174" s="85"/>
      <x:c r="C174" s="85"/>
      <x:c r="D174" s="54"/>
      <x:c r="E174" s="54"/>
      <x:c r="F174" s="54"/>
      <x:c r="G174" s="54"/>
      <x:c r="H174" s="54"/>
      <x:c r="I174" s="54"/>
      <x:c r="J174" s="54"/>
      <x:c r="K174" s="54"/>
      <x:c r="L174" s="54"/>
      <x:c r="M174" s="54"/>
    </x:row>
    <x:row r="175" spans="1:13" ht="30" customHeight="1">
      <x:c r="A175" s="84"/>
      <x:c r="B175" s="84"/>
      <x:c r="C175" s="84"/>
      <x:c r="D175" s="58"/>
      <x:c r="E175" s="58"/>
      <x:c r="F175" s="58"/>
      <x:c r="G175" s="58"/>
      <x:c r="H175" s="58"/>
      <x:c r="I175" s="58"/>
      <x:c r="J175" s="58"/>
      <x:c r="K175" s="58"/>
      <x:c r="L175" s="58"/>
      <x:c r="M175" s="58"/>
    </x:row>
    <x:row r="176" spans="1:13" ht="30" customHeight="1">
      <x:c r="A176" s="85"/>
      <x:c r="B176" s="85"/>
      <x:c r="C176" s="85"/>
      <x:c r="D176" s="54"/>
      <x:c r="E176" s="54"/>
      <x:c r="F176" s="54"/>
      <x:c r="G176" s="54"/>
      <x:c r="H176" s="54"/>
      <x:c r="I176" s="54"/>
      <x:c r="J176" s="54"/>
      <x:c r="K176" s="54"/>
      <x:c r="L176" s="54"/>
      <x:c r="M176" s="54"/>
    </x:row>
    <x:row r="177" spans="1:13" ht="30" customHeight="1">
      <x:c r="A177" s="84"/>
      <x:c r="B177" s="84"/>
      <x:c r="C177" s="84"/>
      <x:c r="D177" s="58"/>
      <x:c r="E177" s="58"/>
      <x:c r="F177" s="58"/>
      <x:c r="G177" s="58"/>
      <x:c r="H177" s="58"/>
      <x:c r="I177" s="58"/>
      <x:c r="J177" s="58"/>
      <x:c r="K177" s="58"/>
      <x:c r="L177" s="58"/>
      <x:c r="M177" s="58"/>
    </x:row>
    <x:row r="178" spans="1:13" ht="30" customHeight="1">
      <x:c r="A178" s="85"/>
      <x:c r="B178" s="85"/>
      <x:c r="C178" s="85"/>
      <x:c r="D178" s="54"/>
      <x:c r="E178" s="54"/>
      <x:c r="F178" s="54"/>
      <x:c r="G178" s="54"/>
      <x:c r="H178" s="54"/>
      <x:c r="I178" s="54"/>
      <x:c r="J178" s="54"/>
      <x:c r="K178" s="54"/>
      <x:c r="L178" s="54"/>
      <x:c r="M178" s="54"/>
    </x:row>
    <x:row r="179" spans="1:13" ht="30" customHeight="1">
      <x:c r="A179" s="84"/>
      <x:c r="B179" s="84"/>
      <x:c r="C179" s="84"/>
      <x:c r="D179" s="58"/>
      <x:c r="E179" s="58"/>
      <x:c r="F179" s="58"/>
      <x:c r="G179" s="58"/>
      <x:c r="H179" s="58"/>
      <x:c r="I179" s="58"/>
      <x:c r="J179" s="58"/>
      <x:c r="K179" s="58"/>
      <x:c r="L179" s="58"/>
      <x:c r="M179" s="58"/>
    </x:row>
    <x:row r="180" spans="1:13" ht="30" customHeight="1">
      <x:c r="A180" s="85"/>
      <x:c r="B180" s="85"/>
      <x:c r="C180" s="85"/>
      <x:c r="D180" s="54"/>
      <x:c r="E180" s="54"/>
      <x:c r="F180" s="54"/>
      <x:c r="G180" s="54"/>
      <x:c r="H180" s="54"/>
      <x:c r="I180" s="54"/>
      <x:c r="J180" s="54"/>
      <x:c r="K180" s="54"/>
      <x:c r="L180" s="54"/>
      <x:c r="M180" s="54"/>
    </x:row>
    <x:row r="181" spans="1:13" ht="30" customHeight="1">
      <x:c r="A181" s="84"/>
      <x:c r="B181" s="84"/>
      <x:c r="C181" s="84"/>
      <x:c r="D181" s="58"/>
      <x:c r="E181" s="58"/>
      <x:c r="F181" s="58"/>
      <x:c r="G181" s="58"/>
      <x:c r="H181" s="58"/>
      <x:c r="I181" s="58"/>
      <x:c r="J181" s="58"/>
      <x:c r="K181" s="58"/>
      <x:c r="L181" s="58"/>
      <x:c r="M181" s="58"/>
    </x:row>
    <x:row r="182" spans="1:13" ht="30" customHeight="1">
      <x:c r="A182" s="85"/>
      <x:c r="B182" s="85"/>
      <x:c r="C182" s="85"/>
      <x:c r="D182" s="54"/>
      <x:c r="E182" s="54"/>
      <x:c r="F182" s="54"/>
      <x:c r="G182" s="54"/>
      <x:c r="H182" s="54"/>
      <x:c r="I182" s="54"/>
      <x:c r="J182" s="54"/>
      <x:c r="K182" s="54"/>
      <x:c r="L182" s="54"/>
      <x:c r="M182" s="54"/>
    </x:row>
    <x:row r="183" spans="1:13" ht="30" customHeight="1">
      <x:c r="A183" s="84"/>
      <x:c r="B183" s="84"/>
      <x:c r="C183" s="84"/>
      <x:c r="D183" s="58"/>
      <x:c r="E183" s="58"/>
      <x:c r="F183" s="58"/>
      <x:c r="G183" s="58"/>
      <x:c r="H183" s="58"/>
      <x:c r="I183" s="58"/>
      <x:c r="J183" s="58"/>
      <x:c r="K183" s="58"/>
      <x:c r="L183" s="58"/>
      <x:c r="M183" s="58"/>
    </x:row>
    <x:row r="184" spans="1:13" ht="30" customHeight="1">
      <x:c r="A184" s="85"/>
      <x:c r="B184" s="85"/>
      <x:c r="C184" s="85"/>
      <x:c r="D184" s="54"/>
      <x:c r="E184" s="54"/>
      <x:c r="F184" s="54"/>
      <x:c r="G184" s="54"/>
      <x:c r="H184" s="54"/>
      <x:c r="I184" s="54"/>
      <x:c r="J184" s="54"/>
      <x:c r="K184" s="54"/>
      <x:c r="L184" s="54"/>
      <x:c r="M184" s="54"/>
    </x:row>
    <x:row r="185" spans="1:13" ht="30" customHeight="1">
      <x:c r="A185" s="84"/>
      <x:c r="B185" s="84"/>
      <x:c r="C185" s="84"/>
      <x:c r="D185" s="58"/>
      <x:c r="E185" s="58"/>
      <x:c r="F185" s="58"/>
      <x:c r="G185" s="58"/>
      <x:c r="H185" s="58"/>
      <x:c r="I185" s="58"/>
      <x:c r="J185" s="58"/>
      <x:c r="K185" s="58"/>
      <x:c r="L185" s="58"/>
      <x:c r="M185" s="58"/>
    </x:row>
    <x:row r="186" spans="1:13" ht="30" customHeight="1">
      <x:c r="A186" s="85"/>
      <x:c r="B186" s="85"/>
      <x:c r="C186" s="85"/>
      <x:c r="D186" s="54"/>
      <x:c r="E186" s="54"/>
      <x:c r="F186" s="54"/>
      <x:c r="G186" s="54"/>
      <x:c r="H186" s="54"/>
      <x:c r="I186" s="54"/>
      <x:c r="J186" s="54"/>
      <x:c r="K186" s="54"/>
      <x:c r="L186" s="54"/>
      <x:c r="M186" s="54"/>
    </x:row>
    <x:row r="187" spans="1:13" ht="30" customHeight="1">
      <x:c r="A187" s="86" t="s">
        <x:v>223</x:v>
      </x:c>
      <x:c r="B187" s="86"/>
      <x:c r="C187" s="86"/>
      <x:c r="D187" s="51"/>
      <x:c r="E187" s="51"/>
      <x:c r="F187" s="52">
        <x:f>F143+F145+F147+F149+F151+F153+F155+F157+F159+F161+F163+F165+F167+F169</x:f>
        <x:v>7619502</x:v>
      </x:c>
      <x:c r="G187" s="51"/>
      <x:c r="H187" s="52">
        <x:f>H143+H145+H147+H149+H151+H153+H155+H157+H159+H161+H163+H165+H167+H169</x:f>
        <x:v>1377169</x:v>
      </x:c>
      <x:c r="I187" s="51"/>
      <x:c r="J187" s="52">
        <x:f>J143+J145+J147+J149+J151+J153+J155+J157+J159+J161+J163+J165+J167+J169</x:f>
        <x:v>25332</x:v>
      </x:c>
      <x:c r="K187" s="51"/>
      <x:c r="L187" s="52">
        <x:f>TRUNC(F187+H187+J187,0)</x:f>
        <x:v>9022003</x:v>
      </x:c>
      <x:c r="M187" s="51"/>
    </x:row>
    <x:row r="188" spans="1:14" ht="30" customHeight="1">
      <x:c r="A188" s="87"/>
      <x:c r="B188" s="87"/>
      <x:c r="C188" s="87"/>
      <x:c r="D188" s="54"/>
      <x:c r="E188" s="54"/>
      <x:c r="F188" s="55">
        <x:f ca="1">F144+F146+F148+F150+F152+F154+F156+F158+F160+F162+F164+F166+F168+F170</x:f>
        <x:v>7619502</x:v>
      </x:c>
      <x:c r="G188" s="54"/>
      <x:c r="H188" s="55">
        <x:f>H144+H146+H148+H150+H152+H154+H156+H158+H160+H162+H164+H166+H168+H170</x:f>
        <x:v>1377169</x:v>
      </x:c>
      <x:c r="I188" s="54"/>
      <x:c r="J188" s="55">
        <x:f>J144+J146+J148+J150+J152+J154+J156+J158+J160+J162+J164+J166+J168+J170</x:f>
        <x:v>25332</x:v>
      </x:c>
      <x:c r="K188" s="54"/>
      <x:c r="L188" s="55">
        <x:f ca="1">TRUNC(F188+H188+J188,0)</x:f>
        <x:v>9022003</x:v>
      </x:c>
      <x:c r="M188" s="54"/>
      <x:c r="N188" s="24" t="s">
        <x:v>315</x:v>
      </x:c>
    </x:row>
    <x:row r="189" spans="1:48" ht="30" customHeight="1">
      <x:c r="A189" s="47" t="s">
        <x:v>211</x:v>
      </x:c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9"/>
      <x:c r="O189" s="49"/>
      <x:c r="P189" s="49"/>
      <x:c r="Q189" s="50" t="s">
        <x:v>332</x:v>
      </x:c>
      <x:c r="R189" s="49"/>
      <x:c r="S189" s="49"/>
      <x:c r="T189" s="49"/>
      <x:c r="U189" s="49"/>
      <x:c r="V189" s="49"/>
      <x:c r="W189" s="49"/>
      <x:c r="X189" s="49"/>
      <x:c r="Y189" s="49"/>
      <x:c r="Z189" s="49"/>
      <x:c r="AA189" s="49"/>
      <x:c r="AB189" s="49"/>
      <x:c r="AC189" s="49"/>
      <x:c r="AD189" s="49"/>
      <x:c r="AE189" s="49"/>
      <x:c r="AF189" s="49"/>
      <x:c r="AG189" s="49"/>
      <x:c r="AH189" s="49"/>
      <x:c r="AI189" s="49"/>
      <x:c r="AJ189" s="49"/>
      <x:c r="AK189" s="49"/>
      <x:c r="AL189" s="49"/>
      <x:c r="AM189" s="49"/>
      <x:c r="AN189" s="49"/>
      <x:c r="AO189" s="49"/>
      <x:c r="AP189" s="49"/>
      <x:c r="AQ189" s="49"/>
      <x:c r="AR189" s="49"/>
      <x:c r="AS189" s="49"/>
      <x:c r="AT189" s="49"/>
      <x:c r="AU189" s="49"/>
      <x:c r="AV189" s="49"/>
    </x:row>
    <x:row r="190" spans="1:48" ht="30" customHeight="1">
      <x:c r="A190" s="88" t="s">
        <x:v>331</x:v>
      </x:c>
      <x:c r="B190" s="88" t="s">
        <x:v>918</x:v>
      </x:c>
      <x:c r="C190" s="88" t="s">
        <x:v>986</x:v>
      </x:c>
      <x:c r="D190" s="51">
        <x:v>15.550000000000001</x:v>
      </x:c>
      <x:c r="E190" s="53">
        <x:v>49000</x:v>
      </x:c>
      <x:c r="F190" s="52">
        <x:f>TRUNC(E190*D190,0)</x:f>
        <x:v>761950</x:v>
      </x:c>
      <x:c r="G190" s="51"/>
      <x:c r="H190" s="52">
        <x:f>TRUNC(G190*D190,0)</x:f>
        <x:v>0</x:v>
      </x:c>
      <x:c r="I190" s="51"/>
      <x:c r="J190" s="51"/>
      <x:c r="K190" s="52">
        <x:f>TRUNC(E190+G190+I190,0)</x:f>
        <x:v>49000</x:v>
      </x:c>
      <x:c r="L190" s="52">
        <x:f>TRUNC(F190+H190+J190,0)</x:f>
        <x:v>761950</x:v>
      </x:c>
      <x:c r="M190" s="51"/>
      <x:c r="N190" s="49"/>
      <x:c r="O190" s="49"/>
      <x:c r="P190" s="49"/>
      <x:c r="Q190" s="50"/>
      <x:c r="R190" s="49"/>
      <x:c r="S190" s="49"/>
      <x:c r="T190" s="49"/>
      <x:c r="U190" s="49"/>
      <x:c r="V190" s="49"/>
      <x:c r="W190" s="49"/>
      <x:c r="X190" s="49"/>
      <x:c r="Y190" s="49"/>
      <x:c r="Z190" s="49"/>
      <x:c r="AA190" s="49"/>
      <x:c r="AB190" s="49"/>
      <x:c r="AC190" s="49"/>
      <x:c r="AD190" s="49"/>
      <x:c r="AE190" s="49"/>
      <x:c r="AF190" s="49"/>
      <x:c r="AG190" s="49"/>
      <x:c r="AH190" s="49"/>
      <x:c r="AI190" s="49"/>
      <x:c r="AJ190" s="49"/>
      <x:c r="AK190" s="49"/>
      <x:c r="AL190" s="49"/>
      <x:c r="AM190" s="49"/>
      <x:c r="AN190" s="49"/>
      <x:c r="AO190" s="49"/>
      <x:c r="AP190" s="49"/>
      <x:c r="AQ190" s="49"/>
      <x:c r="AR190" s="49"/>
      <x:c r="AS190" s="49"/>
      <x:c r="AT190" s="49"/>
      <x:c r="AU190" s="49"/>
      <x:c r="AV190" s="49"/>
    </x:row>
    <x:row r="191" spans="1:48" ht="30" customHeight="1">
      <x:c r="A191" s="89"/>
      <x:c r="B191" s="89"/>
      <x:c r="C191" s="89"/>
      <x:c r="D191" s="54">
        <x:v>15.550000000000001</x:v>
      </x:c>
      <x:c r="E191" s="55">
        <x:f>TRUNC(단가대비표!O63,0)</x:f>
        <x:v>49000</x:v>
      </x:c>
      <x:c r="F191" s="55">
        <x:f>TRUNC(E191*D191,0)</x:f>
        <x:v>761950</x:v>
      </x:c>
      <x:c r="G191" s="55">
        <x:f>TRUNC(단가대비표!P63,0)</x:f>
        <x:v>0</x:v>
      </x:c>
      <x:c r="H191" s="55">
        <x:f>TRUNC(G191*D191,0)</x:f>
        <x:v>0</x:v>
      </x:c>
      <x:c r="I191" s="55">
        <x:f>TRUNC(단가대비표!V63,0)</x:f>
        <x:v>0</x:v>
      </x:c>
      <x:c r="J191" s="55">
        <x:f>TRUNC(I191*D191,0)</x:f>
        <x:v>0</x:v>
      </x:c>
      <x:c r="K191" s="55">
        <x:f>TRUNC(E191+G191+I191,0)</x:f>
        <x:v>49000</x:v>
      </x:c>
      <x:c r="L191" s="55">
        <x:f>TRUNC(F191+H191+J191,0)</x:f>
        <x:v>761950</x:v>
      </x:c>
      <x:c r="M191" s="56" t="s">
        <x:v>984</x:v>
      </x:c>
      <x:c r="N191" s="50" t="s">
        <x:v>1432</x:v>
      </x:c>
      <x:c r="O191" s="50" t="s">
        <x:v>984</x:v>
      </x:c>
      <x:c r="P191" s="50" t="s">
        <x:v>984</x:v>
      </x:c>
      <x:c r="Q191" s="50" t="s">
        <x:v>984</x:v>
      </x:c>
      <x:c r="R191" s="50" t="s">
        <x:v>988</x:v>
      </x:c>
      <x:c r="S191" s="50" t="s">
        <x:v>988</x:v>
      </x:c>
      <x:c r="T191" s="50" t="s">
        <x:v>974</x:v>
      </x:c>
      <x:c r="U191" s="49"/>
      <x:c r="V191" s="49"/>
      <x:c r="W191" s="49"/>
      <x:c r="X191" s="49"/>
      <x:c r="Y191" s="49"/>
      <x:c r="Z191" s="49"/>
      <x:c r="AA191" s="49"/>
      <x:c r="AB191" s="49"/>
      <x:c r="AC191" s="49"/>
      <x:c r="AD191" s="49"/>
      <x:c r="AE191" s="49"/>
      <x:c r="AF191" s="49"/>
      <x:c r="AG191" s="49"/>
      <x:c r="AH191" s="49"/>
      <x:c r="AI191" s="49"/>
      <x:c r="AJ191" s="49"/>
      <x:c r="AK191" s="49"/>
      <x:c r="AL191" s="49"/>
      <x:c r="AM191" s="49"/>
      <x:c r="AN191" s="49"/>
      <x:c r="AO191" s="49"/>
      <x:c r="AP191" s="49"/>
      <x:c r="AQ191" s="49"/>
      <x:c r="AR191" s="50" t="s">
        <x:v>984</x:v>
      </x:c>
      <x:c r="AS191" s="50" t="s">
        <x:v>984</x:v>
      </x:c>
      <x:c r="AT191" s="49"/>
      <x:c r="AU191" s="50" t="s">
        <x:v>1065</x:v>
      </x:c>
      <x:c r="AV191" s="49">
        <x:v>64</x:v>
      </x:c>
    </x:row>
    <x:row r="192" spans="1:48" ht="30" customHeight="1">
      <x:c r="A192" s="88" t="s">
        <x:v>1842</x:v>
      </x:c>
      <x:c r="B192" s="88" t="s">
        <x:v>1838</x:v>
      </x:c>
      <x:c r="C192" s="88" t="s">
        <x:v>986</x:v>
      </x:c>
      <x:c r="D192" s="51">
        <x:v>15.4</x:v>
      </x:c>
      <x:c r="E192" s="52">
        <x:v>0</x:v>
      </x:c>
      <x:c r="F192" s="52">
        <x:f>TRUNC(E192*D192,0)</x:f>
        <x:v>0</x:v>
      </x:c>
      <x:c r="G192" s="52">
        <x:v>17009</x:v>
      </x:c>
      <x:c r="H192" s="52">
        <x:f>TRUNC(G192*D192,0)</x:f>
        <x:v>261938</x:v>
      </x:c>
      <x:c r="I192" s="52"/>
      <x:c r="J192" s="52"/>
      <x:c r="K192" s="52">
        <x:f>TRUNC(E192+G192+I192,0)</x:f>
        <x:v>17009</x:v>
      </x:c>
      <x:c r="L192" s="52">
        <x:f>TRUNC(F192+H192+J192,0)</x:f>
        <x:v>261938</x:v>
      </x:c>
      <x:c r="M192" s="57"/>
      <x:c r="N192" s="50"/>
      <x:c r="O192" s="50"/>
      <x:c r="P192" s="50"/>
      <x:c r="Q192" s="50"/>
      <x:c r="R192" s="50"/>
      <x:c r="S192" s="50"/>
      <x:c r="T192" s="50"/>
      <x:c r="U192" s="49"/>
      <x:c r="V192" s="49"/>
      <x:c r="W192" s="49"/>
      <x:c r="X192" s="49"/>
      <x:c r="Y192" s="49"/>
      <x:c r="Z192" s="49"/>
      <x:c r="AA192" s="49"/>
      <x:c r="AB192" s="49"/>
      <x:c r="AC192" s="49"/>
      <x:c r="AD192" s="49"/>
      <x:c r="AE192" s="49"/>
      <x:c r="AF192" s="49"/>
      <x:c r="AG192" s="49"/>
      <x:c r="AH192" s="49"/>
      <x:c r="AI192" s="49"/>
      <x:c r="AJ192" s="49"/>
      <x:c r="AK192" s="49"/>
      <x:c r="AL192" s="49"/>
      <x:c r="AM192" s="49"/>
      <x:c r="AN192" s="49"/>
      <x:c r="AO192" s="49"/>
      <x:c r="AP192" s="49"/>
      <x:c r="AQ192" s="49"/>
      <x:c r="AR192" s="50"/>
      <x:c r="AS192" s="50"/>
      <x:c r="AT192" s="49"/>
      <x:c r="AU192" s="50"/>
      <x:c r="AV192" s="49"/>
    </x:row>
    <x:row r="193" spans="1:48" ht="30" customHeight="1">
      <x:c r="A193" s="89"/>
      <x:c r="B193" s="89"/>
      <x:c r="C193" s="89"/>
      <x:c r="D193" s="54">
        <x:v>15.4</x:v>
      </x:c>
      <x:c r="E193" s="55">
        <x:f>TRUNC(일위대가목록!E39,0)</x:f>
        <x:v>0</x:v>
      </x:c>
      <x:c r="F193" s="55">
        <x:f>TRUNC(E193*D193,0)</x:f>
        <x:v>0</x:v>
      </x:c>
      <x:c r="G193" s="55">
        <x:f>TRUNC(일위대가목록!F39,0)</x:f>
        <x:v>17009</x:v>
      </x:c>
      <x:c r="H193" s="55">
        <x:f>TRUNC(G193*D193,0)</x:f>
        <x:v>261938</x:v>
      </x:c>
      <x:c r="I193" s="55">
        <x:f>TRUNC(일위대가목록!G39,0)</x:f>
        <x:v>0</x:v>
      </x:c>
      <x:c r="J193" s="55">
        <x:f>TRUNC(I193*D193,0)</x:f>
        <x:v>0</x:v>
      </x:c>
      <x:c r="K193" s="55">
        <x:f>TRUNC(E193+G193+I193,0)</x:f>
        <x:v>17009</x:v>
      </x:c>
      <x:c r="L193" s="55">
        <x:f>TRUNC(F193+H193+J193,0)</x:f>
        <x:v>261938</x:v>
      </x:c>
      <x:c r="M193" s="56" t="s">
        <x:v>984</x:v>
      </x:c>
      <x:c r="N193" s="50" t="s">
        <x:v>1431</x:v>
      </x:c>
      <x:c r="O193" s="50" t="s">
        <x:v>984</x:v>
      </x:c>
      <x:c r="P193" s="50" t="s">
        <x:v>984</x:v>
      </x:c>
      <x:c r="Q193" s="50" t="s">
        <x:v>984</x:v>
      </x:c>
      <x:c r="R193" s="50" t="s">
        <x:v>974</x:v>
      </x:c>
      <x:c r="S193" s="50" t="s">
        <x:v>988</x:v>
      </x:c>
      <x:c r="T193" s="50" t="s">
        <x:v>988</x:v>
      </x:c>
      <x:c r="U193" s="49"/>
      <x:c r="V193" s="49"/>
      <x:c r="W193" s="49"/>
      <x:c r="X193" s="49"/>
      <x:c r="Y193" s="49"/>
      <x:c r="Z193" s="49"/>
      <x:c r="AA193" s="49"/>
      <x:c r="AB193" s="49"/>
      <x:c r="AC193" s="49"/>
      <x:c r="AD193" s="49"/>
      <x:c r="AE193" s="49"/>
      <x:c r="AF193" s="49"/>
      <x:c r="AG193" s="49"/>
      <x:c r="AH193" s="49"/>
      <x:c r="AI193" s="49"/>
      <x:c r="AJ193" s="49"/>
      <x:c r="AK193" s="49"/>
      <x:c r="AL193" s="49"/>
      <x:c r="AM193" s="49"/>
      <x:c r="AN193" s="49"/>
      <x:c r="AO193" s="49"/>
      <x:c r="AP193" s="49"/>
      <x:c r="AQ193" s="49"/>
      <x:c r="AR193" s="50" t="s">
        <x:v>984</x:v>
      </x:c>
      <x:c r="AS193" s="50" t="s">
        <x:v>984</x:v>
      </x:c>
      <x:c r="AT193" s="49"/>
      <x:c r="AU193" s="50" t="s">
        <x:v>1066</x:v>
      </x:c>
      <x:c r="AV193" s="49">
        <x:v>65</x:v>
      </x:c>
    </x:row>
    <x:row r="194" spans="1:48" ht="30" customHeight="1">
      <x:c r="A194" s="88" t="s">
        <x:v>921</x:v>
      </x:c>
      <x:c r="B194" s="88" t="s">
        <x:v>919</x:v>
      </x:c>
      <x:c r="C194" s="88" t="s">
        <x:v>999</x:v>
      </x:c>
      <x:c r="D194" s="51">
        <x:v>74.799999999999997</x:v>
      </x:c>
      <x:c r="E194" s="52">
        <x:v>299</x:v>
      </x:c>
      <x:c r="F194" s="52">
        <x:f>TRUNC(E194*D194,0)</x:f>
        <x:v>22365</x:v>
      </x:c>
      <x:c r="G194" s="52">
        <x:v>0</x:v>
      </x:c>
      <x:c r="H194" s="52">
        <x:f>TRUNC(G194*D194,0)</x:f>
        <x:v>0</x:v>
      </x:c>
      <x:c r="I194" s="52"/>
      <x:c r="J194" s="52"/>
      <x:c r="K194" s="52">
        <x:f>TRUNC(E194+G194+I194,0)</x:f>
        <x:v>299</x:v>
      </x:c>
      <x:c r="L194" s="52">
        <x:f>TRUNC(F194+H194+J194,0)</x:f>
        <x:v>22365</x:v>
      </x:c>
      <x:c r="M194" s="57"/>
      <x:c r="N194" s="50"/>
      <x:c r="O194" s="50"/>
      <x:c r="P194" s="50"/>
      <x:c r="Q194" s="50"/>
      <x:c r="R194" s="50"/>
      <x:c r="S194" s="50"/>
      <x:c r="T194" s="50"/>
      <x:c r="U194" s="49"/>
      <x:c r="V194" s="49"/>
      <x:c r="W194" s="49"/>
      <x:c r="X194" s="49"/>
      <x:c r="Y194" s="49"/>
      <x:c r="Z194" s="49"/>
      <x:c r="AA194" s="49"/>
      <x:c r="AB194" s="49"/>
      <x:c r="AC194" s="49"/>
      <x:c r="AD194" s="49"/>
      <x:c r="AE194" s="49"/>
      <x:c r="AF194" s="49"/>
      <x:c r="AG194" s="49"/>
      <x:c r="AH194" s="49"/>
      <x:c r="AI194" s="49"/>
      <x:c r="AJ194" s="49"/>
      <x:c r="AK194" s="49"/>
      <x:c r="AL194" s="49"/>
      <x:c r="AM194" s="49"/>
      <x:c r="AN194" s="49"/>
      <x:c r="AO194" s="49"/>
      <x:c r="AP194" s="49"/>
      <x:c r="AQ194" s="49"/>
      <x:c r="AR194" s="50"/>
      <x:c r="AS194" s="50"/>
      <x:c r="AT194" s="49"/>
      <x:c r="AU194" s="50"/>
      <x:c r="AV194" s="49"/>
    </x:row>
    <x:row r="195" spans="1:48" ht="30" customHeight="1">
      <x:c r="A195" s="89"/>
      <x:c r="B195" s="89"/>
      <x:c r="C195" s="89"/>
      <x:c r="D195" s="54">
        <x:v>74.799999999999997</x:v>
      </x:c>
      <x:c r="E195" s="55">
        <x:f>TRUNC(일위대가목록!E40,0)</x:f>
        <x:v>299</x:v>
      </x:c>
      <x:c r="F195" s="55">
        <x:f>TRUNC(E195*D195,0)</x:f>
        <x:v>22365</x:v>
      </x:c>
      <x:c r="G195" s="55">
        <x:f>TRUNC(일위대가목록!F40,0)</x:f>
        <x:v>0</x:v>
      </x:c>
      <x:c r="H195" s="55">
        <x:f>TRUNC(G195*D195,0)</x:f>
        <x:v>0</x:v>
      </x:c>
      <x:c r="I195" s="55">
        <x:f>TRUNC(일위대가목록!G40,0)</x:f>
        <x:v>0</x:v>
      </x:c>
      <x:c r="J195" s="55">
        <x:f>TRUNC(I195*D195,0)</x:f>
        <x:v>0</x:v>
      </x:c>
      <x:c r="K195" s="55">
        <x:f>TRUNC(E195+G195+I195,0)</x:f>
        <x:v>299</x:v>
      </x:c>
      <x:c r="L195" s="55">
        <x:f>TRUNC(F195+H195+J195,0)</x:f>
        <x:v>22365</x:v>
      </x:c>
      <x:c r="M195" s="56" t="s">
        <x:v>984</x:v>
      </x:c>
      <x:c r="N195" s="50" t="s">
        <x:v>1433</x:v>
      </x:c>
      <x:c r="O195" s="50" t="s">
        <x:v>984</x:v>
      </x:c>
      <x:c r="P195" s="50" t="s">
        <x:v>984</x:v>
      </x:c>
      <x:c r="Q195" s="50" t="s">
        <x:v>984</x:v>
      </x:c>
      <x:c r="R195" s="50" t="s">
        <x:v>974</x:v>
      </x:c>
      <x:c r="S195" s="50" t="s">
        <x:v>988</x:v>
      </x:c>
      <x:c r="T195" s="50" t="s">
        <x:v>988</x:v>
      </x:c>
      <x:c r="U195" s="49"/>
      <x:c r="V195" s="49"/>
      <x:c r="W195" s="49"/>
      <x:c r="X195" s="49"/>
      <x:c r="Y195" s="49"/>
      <x:c r="Z195" s="49"/>
      <x:c r="AA195" s="49"/>
      <x:c r="AB195" s="49"/>
      <x:c r="AC195" s="49"/>
      <x:c r="AD195" s="49"/>
      <x:c r="AE195" s="49"/>
      <x:c r="AF195" s="49"/>
      <x:c r="AG195" s="49"/>
      <x:c r="AH195" s="49"/>
      <x:c r="AI195" s="49"/>
      <x:c r="AJ195" s="49"/>
      <x:c r="AK195" s="49"/>
      <x:c r="AL195" s="49"/>
      <x:c r="AM195" s="49"/>
      <x:c r="AN195" s="49"/>
      <x:c r="AO195" s="49"/>
      <x:c r="AP195" s="49"/>
      <x:c r="AQ195" s="49"/>
      <x:c r="AR195" s="50" t="s">
        <x:v>984</x:v>
      </x:c>
      <x:c r="AS195" s="50" t="s">
        <x:v>984</x:v>
      </x:c>
      <x:c r="AT195" s="49"/>
      <x:c r="AU195" s="50" t="s">
        <x:v>1067</x:v>
      </x:c>
      <x:c r="AV195" s="49">
        <x:v>66</x:v>
      </x:c>
    </x:row>
    <x:row r="196" spans="1:13" ht="30" customHeight="1">
      <x:c r="A196" s="84"/>
      <x:c r="B196" s="84"/>
      <x:c r="C196" s="84"/>
      <x:c r="D196" s="58"/>
      <x:c r="E196" s="58"/>
      <x:c r="F196" s="58"/>
      <x:c r="G196" s="58"/>
      <x:c r="H196" s="58"/>
      <x:c r="I196" s="58"/>
      <x:c r="J196" s="58"/>
      <x:c r="K196" s="58"/>
      <x:c r="L196" s="58"/>
      <x:c r="M196" s="58"/>
    </x:row>
    <x:row r="197" spans="1:13" ht="30" customHeight="1">
      <x:c r="A197" s="85"/>
      <x:c r="B197" s="85"/>
      <x:c r="C197" s="85"/>
      <x:c r="D197" s="54"/>
      <x:c r="E197" s="54"/>
      <x:c r="F197" s="54"/>
      <x:c r="G197" s="54"/>
      <x:c r="H197" s="54"/>
      <x:c r="I197" s="54"/>
      <x:c r="J197" s="54"/>
      <x:c r="K197" s="54"/>
      <x:c r="L197" s="54"/>
      <x:c r="M197" s="54"/>
    </x:row>
    <x:row r="198" spans="1:13" ht="30" customHeight="1">
      <x:c r="A198" s="84"/>
      <x:c r="B198" s="84"/>
      <x:c r="C198" s="84"/>
      <x:c r="D198" s="58"/>
      <x:c r="E198" s="58"/>
      <x:c r="F198" s="58"/>
      <x:c r="G198" s="58"/>
      <x:c r="H198" s="58"/>
      <x:c r="I198" s="58"/>
      <x:c r="J198" s="58"/>
      <x:c r="K198" s="58"/>
      <x:c r="L198" s="58"/>
      <x:c r="M198" s="58"/>
    </x:row>
    <x:row r="199" spans="1:13" ht="30" customHeight="1">
      <x:c r="A199" s="85"/>
      <x:c r="B199" s="85"/>
      <x:c r="C199" s="85"/>
      <x:c r="D199" s="54"/>
      <x:c r="E199" s="54"/>
      <x:c r="F199" s="54"/>
      <x:c r="G199" s="54"/>
      <x:c r="H199" s="54"/>
      <x:c r="I199" s="54"/>
      <x:c r="J199" s="54"/>
      <x:c r="K199" s="54"/>
      <x:c r="L199" s="54"/>
      <x:c r="M199" s="54"/>
    </x:row>
    <x:row r="200" spans="1:13" ht="30" customHeight="1">
      <x:c r="A200" s="84"/>
      <x:c r="B200" s="84"/>
      <x:c r="C200" s="84"/>
      <x:c r="D200" s="58"/>
      <x:c r="E200" s="58"/>
      <x:c r="F200" s="58"/>
      <x:c r="G200" s="58"/>
      <x:c r="H200" s="58"/>
      <x:c r="I200" s="58"/>
      <x:c r="J200" s="58"/>
      <x:c r="K200" s="58"/>
      <x:c r="L200" s="58"/>
      <x:c r="M200" s="58"/>
    </x:row>
    <x:row r="201" spans="1:13" ht="30" customHeight="1">
      <x:c r="A201" s="85"/>
      <x:c r="B201" s="85"/>
      <x:c r="C201" s="85"/>
      <x:c r="D201" s="54"/>
      <x:c r="E201" s="54"/>
      <x:c r="F201" s="54"/>
      <x:c r="G201" s="54"/>
      <x:c r="H201" s="54"/>
      <x:c r="I201" s="54"/>
      <x:c r="J201" s="54"/>
      <x:c r="K201" s="54"/>
      <x:c r="L201" s="54"/>
      <x:c r="M201" s="54"/>
    </x:row>
    <x:row r="202" spans="1:13" ht="30" customHeight="1">
      <x:c r="A202" s="84"/>
      <x:c r="B202" s="84"/>
      <x:c r="C202" s="84"/>
      <x:c r="D202" s="58"/>
      <x:c r="E202" s="58"/>
      <x:c r="F202" s="58"/>
      <x:c r="G202" s="58"/>
      <x:c r="H202" s="58"/>
      <x:c r="I202" s="58"/>
      <x:c r="J202" s="58"/>
      <x:c r="K202" s="58"/>
      <x:c r="L202" s="58"/>
      <x:c r="M202" s="58"/>
    </x:row>
    <x:row r="203" spans="1:13" ht="30" customHeight="1">
      <x:c r="A203" s="85"/>
      <x:c r="B203" s="85"/>
      <x:c r="C203" s="85"/>
      <x:c r="D203" s="54"/>
      <x:c r="E203" s="54"/>
      <x:c r="F203" s="54"/>
      <x:c r="G203" s="54"/>
      <x:c r="H203" s="54"/>
      <x:c r="I203" s="54"/>
      <x:c r="J203" s="54"/>
      <x:c r="K203" s="54"/>
      <x:c r="L203" s="54"/>
      <x:c r="M203" s="54"/>
    </x:row>
    <x:row r="204" spans="1:13" ht="30" customHeight="1">
      <x:c r="A204" s="84"/>
      <x:c r="B204" s="84"/>
      <x:c r="C204" s="84"/>
      <x:c r="D204" s="58"/>
      <x:c r="E204" s="58"/>
      <x:c r="F204" s="58"/>
      <x:c r="G204" s="58"/>
      <x:c r="H204" s="58"/>
      <x:c r="I204" s="58"/>
      <x:c r="J204" s="58"/>
      <x:c r="K204" s="58"/>
      <x:c r="L204" s="58"/>
      <x:c r="M204" s="58"/>
    </x:row>
    <x:row r="205" spans="1:13" ht="30" customHeight="1">
      <x:c r="A205" s="85"/>
      <x:c r="B205" s="85"/>
      <x:c r="C205" s="85"/>
      <x:c r="D205" s="54"/>
      <x:c r="E205" s="54"/>
      <x:c r="F205" s="54"/>
      <x:c r="G205" s="54"/>
      <x:c r="H205" s="54"/>
      <x:c r="I205" s="54"/>
      <x:c r="J205" s="54"/>
      <x:c r="K205" s="54"/>
      <x:c r="L205" s="54"/>
      <x:c r="M205" s="54"/>
    </x:row>
    <x:row r="206" spans="1:13" ht="30" customHeight="1">
      <x:c r="A206" s="84"/>
      <x:c r="B206" s="84"/>
      <x:c r="C206" s="84"/>
      <x:c r="D206" s="58"/>
      <x:c r="E206" s="58"/>
      <x:c r="F206" s="58"/>
      <x:c r="G206" s="58"/>
      <x:c r="H206" s="58"/>
      <x:c r="I206" s="58"/>
      <x:c r="J206" s="58"/>
      <x:c r="K206" s="58"/>
      <x:c r="L206" s="58"/>
      <x:c r="M206" s="58"/>
    </x:row>
    <x:row r="207" spans="1:13" ht="30" customHeight="1">
      <x:c r="A207" s="85"/>
      <x:c r="B207" s="85"/>
      <x:c r="C207" s="85"/>
      <x:c r="D207" s="54"/>
      <x:c r="E207" s="54"/>
      <x:c r="F207" s="54"/>
      <x:c r="G207" s="54"/>
      <x:c r="H207" s="54"/>
      <x:c r="I207" s="54"/>
      <x:c r="J207" s="54"/>
      <x:c r="K207" s="54"/>
      <x:c r="L207" s="54"/>
      <x:c r="M207" s="54"/>
    </x:row>
    <x:row r="208" spans="1:13" ht="30" customHeight="1">
      <x:c r="A208" s="84"/>
      <x:c r="B208" s="84"/>
      <x:c r="C208" s="84"/>
      <x:c r="D208" s="58"/>
      <x:c r="E208" s="58"/>
      <x:c r="F208" s="58"/>
      <x:c r="G208" s="58"/>
      <x:c r="H208" s="58"/>
      <x:c r="I208" s="58"/>
      <x:c r="J208" s="58"/>
      <x:c r="K208" s="58"/>
      <x:c r="L208" s="58"/>
      <x:c r="M208" s="58"/>
    </x:row>
    <x:row r="209" spans="1:13" ht="30" customHeight="1">
      <x:c r="A209" s="85"/>
      <x:c r="B209" s="85"/>
      <x:c r="C209" s="85"/>
      <x:c r="D209" s="54"/>
      <x:c r="E209" s="54"/>
      <x:c r="F209" s="54"/>
      <x:c r="G209" s="54"/>
      <x:c r="H209" s="54"/>
      <x:c r="I209" s="54"/>
      <x:c r="J209" s="54"/>
      <x:c r="K209" s="54"/>
      <x:c r="L209" s="54"/>
      <x:c r="M209" s="54"/>
    </x:row>
    <x:row r="210" spans="1:13" ht="30" customHeight="1">
      <x:c r="A210" s="86" t="s">
        <x:v>223</x:v>
      </x:c>
      <x:c r="B210" s="86"/>
      <x:c r="C210" s="86"/>
      <x:c r="D210" s="58"/>
      <x:c r="E210" s="51"/>
      <x:c r="F210" s="52">
        <x:f>F190+F192+F194</x:f>
        <x:v>784315</x:v>
      </x:c>
      <x:c r="G210" s="51"/>
      <x:c r="H210" s="52">
        <x:f>H190+H192+H194</x:f>
        <x:v>261938</x:v>
      </x:c>
      <x:c r="I210" s="51"/>
      <x:c r="J210" s="52">
        <x:f>J190+J192+J194</x:f>
        <x:v>0</x:v>
      </x:c>
      <x:c r="K210" s="51"/>
      <x:c r="L210" s="52">
        <x:f>TRUNC(F210+H210+J210,0)</x:f>
        <x:v>1046253</x:v>
      </x:c>
      <x:c r="M210" s="51"/>
    </x:row>
    <x:row r="211" spans="1:14" ht="30" customHeight="1">
      <x:c r="A211" s="87"/>
      <x:c r="B211" s="87"/>
      <x:c r="C211" s="87"/>
      <x:c r="D211" s="54"/>
      <x:c r="E211" s="54"/>
      <x:c r="F211" s="55">
        <x:f>F191+F193+F195</x:f>
        <x:v>784315</x:v>
      </x:c>
      <x:c r="G211" s="54"/>
      <x:c r="H211" s="55">
        <x:f>H191+H193+H195</x:f>
        <x:v>261938</x:v>
      </x:c>
      <x:c r="I211" s="54"/>
      <x:c r="J211" s="55">
        <x:f>J191+J193+J195</x:f>
        <x:v>0</x:v>
      </x:c>
      <x:c r="K211" s="54"/>
      <x:c r="L211" s="55">
        <x:f>TRUNC(F211+H211+J211,0)</x:f>
        <x:v>1046253</x:v>
      </x:c>
      <x:c r="M211" s="54"/>
      <x:c r="N211" s="24" t="s">
        <x:v>315</x:v>
      </x:c>
    </x:row>
    <x:row r="212" spans="1:48" ht="30" customHeight="1">
      <x:c r="A212" s="47" t="s">
        <x:v>212</x:v>
      </x:c>
      <x:c r="B212" s="48"/>
      <x:c r="C212" s="48"/>
      <x:c r="D212" s="48"/>
      <x:c r="E212" s="48"/>
      <x:c r="F212" s="48"/>
      <x:c r="G212" s="48"/>
      <x:c r="H212" s="48"/>
      <x:c r="I212" s="48"/>
      <x:c r="J212" s="48"/>
      <x:c r="K212" s="48"/>
      <x:c r="L212" s="48"/>
      <x:c r="M212" s="48"/>
      <x:c r="N212" s="49"/>
      <x:c r="O212" s="49"/>
      <x:c r="P212" s="49"/>
      <x:c r="Q212" s="50" t="s">
        <x:v>333</x:v>
      </x:c>
      <x:c r="R212" s="49"/>
      <x:c r="S212" s="49"/>
      <x:c r="T212" s="49"/>
      <x:c r="U212" s="49"/>
      <x:c r="V212" s="49"/>
      <x:c r="W212" s="49"/>
      <x:c r="X212" s="49"/>
      <x:c r="Y212" s="49"/>
      <x:c r="Z212" s="49"/>
      <x:c r="AA212" s="49"/>
      <x:c r="AB212" s="49"/>
      <x:c r="AC212" s="49"/>
      <x:c r="AD212" s="49"/>
      <x:c r="AE212" s="49"/>
      <x:c r="AF212" s="49"/>
      <x:c r="AG212" s="49"/>
      <x:c r="AH212" s="49"/>
      <x:c r="AI212" s="49"/>
      <x:c r="AJ212" s="49"/>
      <x:c r="AK212" s="49"/>
      <x:c r="AL212" s="49"/>
      <x:c r="AM212" s="49"/>
      <x:c r="AN212" s="49"/>
      <x:c r="AO212" s="49"/>
      <x:c r="AP212" s="49"/>
      <x:c r="AQ212" s="49"/>
      <x:c r="AR212" s="49"/>
      <x:c r="AS212" s="49"/>
      <x:c r="AT212" s="49"/>
      <x:c r="AU212" s="49"/>
      <x:c r="AV212" s="49"/>
    </x:row>
    <x:row r="213" spans="1:48" ht="30" customHeight="1">
      <x:c r="A213" s="88" t="s">
        <x:v>920</x:v>
      </x:c>
      <x:c r="B213" s="88" t="s">
        <x:v>1002</x:v>
      </x:c>
      <x:c r="C213" s="88" t="s">
        <x:v>986</x:v>
      </x:c>
      <x:c r="D213" s="51">
        <x:v>1.22</x:v>
      </x:c>
      <x:c r="E213" s="52">
        <x:v>14038</x:v>
      </x:c>
      <x:c r="F213" s="52">
        <x:f>TRUNC(E213*D213,0)</x:f>
        <x:v>17126</x:v>
      </x:c>
      <x:c r="G213" s="52">
        <x:v>19418</x:v>
      </x:c>
      <x:c r="H213" s="52">
        <x:f>TRUNC(G213*D213,0)</x:f>
        <x:v>23689</x:v>
      </x:c>
      <x:c r="I213" s="52">
        <x:v>0</x:v>
      </x:c>
      <x:c r="J213" s="52">
        <x:f>TRUNC(I213*D213,0)</x:f>
        <x:v>0</x:v>
      </x:c>
      <x:c r="K213" s="52">
        <x:f>TRUNC(E213+G213+I213,0)</x:f>
        <x:v>33456</x:v>
      </x:c>
      <x:c r="L213" s="52">
        <x:f>TRUNC(F213+H213+J213,0)</x:f>
        <x:v>40815</x:v>
      </x:c>
      <x:c r="M213" s="51"/>
      <x:c r="N213" s="49"/>
      <x:c r="O213" s="49"/>
      <x:c r="P213" s="49"/>
      <x:c r="Q213" s="50"/>
      <x:c r="R213" s="49"/>
      <x:c r="S213" s="49"/>
      <x:c r="T213" s="49"/>
      <x:c r="U213" s="49"/>
      <x:c r="V213" s="49"/>
      <x:c r="W213" s="49"/>
      <x:c r="X213" s="49"/>
      <x:c r="Y213" s="49"/>
      <x:c r="Z213" s="49"/>
      <x:c r="AA213" s="49"/>
      <x:c r="AB213" s="49"/>
      <x:c r="AC213" s="49"/>
      <x:c r="AD213" s="49"/>
      <x:c r="AE213" s="49"/>
      <x:c r="AF213" s="49"/>
      <x:c r="AG213" s="49"/>
      <x:c r="AH213" s="49"/>
      <x:c r="AI213" s="49"/>
      <x:c r="AJ213" s="49"/>
      <x:c r="AK213" s="49"/>
      <x:c r="AL213" s="49"/>
      <x:c r="AM213" s="49"/>
      <x:c r="AN213" s="49"/>
      <x:c r="AO213" s="49"/>
      <x:c r="AP213" s="49"/>
      <x:c r="AQ213" s="49"/>
      <x:c r="AR213" s="49"/>
      <x:c r="AS213" s="49"/>
      <x:c r="AT213" s="49"/>
      <x:c r="AU213" s="49"/>
      <x:c r="AV213" s="49"/>
    </x:row>
    <x:row r="214" spans="1:48" ht="30" customHeight="1">
      <x:c r="A214" s="89"/>
      <x:c r="B214" s="89"/>
      <x:c r="C214" s="89"/>
      <x:c r="D214" s="54">
        <x:v>1.22</x:v>
      </x:c>
      <x:c r="E214" s="55">
        <x:f>TRUNC(일위대가목록!E41,0)</x:f>
        <x:v>14038</x:v>
      </x:c>
      <x:c r="F214" s="55">
        <x:f>TRUNC(E214*D214,0)</x:f>
        <x:v>17126</x:v>
      </x:c>
      <x:c r="G214" s="55">
        <x:f>TRUNC(일위대가목록!F41,0)</x:f>
        <x:v>19418</x:v>
      </x:c>
      <x:c r="H214" s="55">
        <x:f>TRUNC(G214*D214,0)</x:f>
        <x:v>23689</x:v>
      </x:c>
      <x:c r="I214" s="55">
        <x:f>TRUNC(일위대가목록!G41,0)</x:f>
        <x:v>0</x:v>
      </x:c>
      <x:c r="J214" s="55">
        <x:f>TRUNC(I214*D214,0)</x:f>
        <x:v>0</x:v>
      </x:c>
      <x:c r="K214" s="55">
        <x:f>TRUNC(E214+G214+I214,0)</x:f>
        <x:v>33456</x:v>
      </x:c>
      <x:c r="L214" s="55">
        <x:f>TRUNC(F214+H214+J214,0)</x:f>
        <x:v>40815</x:v>
      </x:c>
      <x:c r="M214" s="56" t="s">
        <x:v>984</x:v>
      </x:c>
      <x:c r="N214" s="50" t="s">
        <x:v>1429</x:v>
      </x:c>
      <x:c r="O214" s="50" t="s">
        <x:v>984</x:v>
      </x:c>
      <x:c r="P214" s="50" t="s">
        <x:v>984</x:v>
      </x:c>
      <x:c r="Q214" s="50" t="s">
        <x:v>984</x:v>
      </x:c>
      <x:c r="R214" s="50" t="s">
        <x:v>974</x:v>
      </x:c>
      <x:c r="S214" s="50" t="s">
        <x:v>988</x:v>
      </x:c>
      <x:c r="T214" s="50" t="s">
        <x:v>988</x:v>
      </x:c>
      <x:c r="U214" s="49"/>
      <x:c r="V214" s="49"/>
      <x:c r="W214" s="49"/>
      <x:c r="X214" s="49"/>
      <x:c r="Y214" s="49"/>
      <x:c r="Z214" s="49"/>
      <x:c r="AA214" s="49"/>
      <x:c r="AB214" s="49"/>
      <x:c r="AC214" s="49"/>
      <x:c r="AD214" s="49"/>
      <x:c r="AE214" s="49"/>
      <x:c r="AF214" s="49"/>
      <x:c r="AG214" s="49"/>
      <x:c r="AH214" s="49"/>
      <x:c r="AI214" s="49"/>
      <x:c r="AJ214" s="49"/>
      <x:c r="AK214" s="49"/>
      <x:c r="AL214" s="49"/>
      <x:c r="AM214" s="49"/>
      <x:c r="AN214" s="49"/>
      <x:c r="AO214" s="49"/>
      <x:c r="AP214" s="49"/>
      <x:c r="AQ214" s="49"/>
      <x:c r="AR214" s="50" t="s">
        <x:v>984</x:v>
      </x:c>
      <x:c r="AS214" s="50" t="s">
        <x:v>984</x:v>
      </x:c>
      <x:c r="AT214" s="49"/>
      <x:c r="AU214" s="50" t="s">
        <x:v>1068</x:v>
      </x:c>
      <x:c r="AV214" s="49">
        <x:v>68</x:v>
      </x:c>
    </x:row>
    <x:row r="215" spans="1:48" ht="30" customHeight="1">
      <x:c r="A215" s="88" t="s">
        <x:v>204</x:v>
      </x:c>
      <x:c r="B215" s="88" t="s">
        <x:v>1813</x:v>
      </x:c>
      <x:c r="C215" s="88" t="s">
        <x:v>986</x:v>
      </x:c>
      <x:c r="D215" s="51">
        <x:v>21</x:v>
      </x:c>
      <x:c r="E215" s="52">
        <x:v>934</x:v>
      </x:c>
      <x:c r="F215" s="52">
        <x:f>TRUNC(E215*D215,0)</x:f>
        <x:v>19614</x:v>
      </x:c>
      <x:c r="G215" s="52">
        <x:v>5289</x:v>
      </x:c>
      <x:c r="H215" s="52">
        <x:f>TRUNC(G215*D215,0)</x:f>
        <x:v>111069</x:v>
      </x:c>
      <x:c r="I215" s="52"/>
      <x:c r="J215" s="52">
        <x:f>TRUNC(I215*D215,0)</x:f>
        <x:v>0</x:v>
      </x:c>
      <x:c r="K215" s="52">
        <x:f>TRUNC(E215+G215+I215,0)</x:f>
        <x:v>6223</x:v>
      </x:c>
      <x:c r="L215" s="52">
        <x:f>TRUNC(F215+H215+J215,0)</x:f>
        <x:v>130683</x:v>
      </x:c>
      <x:c r="M215" s="57"/>
      <x:c r="N215" s="50"/>
      <x:c r="O215" s="50"/>
      <x:c r="P215" s="50"/>
      <x:c r="Q215" s="50"/>
      <x:c r="R215" s="50"/>
      <x:c r="S215" s="50"/>
      <x:c r="T215" s="50"/>
      <x:c r="U215" s="49"/>
      <x:c r="V215" s="49"/>
      <x:c r="W215" s="49"/>
      <x:c r="X215" s="49"/>
      <x:c r="Y215" s="49"/>
      <x:c r="Z215" s="49"/>
      <x:c r="AA215" s="49"/>
      <x:c r="AB215" s="49"/>
      <x:c r="AC215" s="49"/>
      <x:c r="AD215" s="49"/>
      <x:c r="AE215" s="49"/>
      <x:c r="AF215" s="49"/>
      <x:c r="AG215" s="49"/>
      <x:c r="AH215" s="49"/>
      <x:c r="AI215" s="49"/>
      <x:c r="AJ215" s="49"/>
      <x:c r="AK215" s="49"/>
      <x:c r="AL215" s="49"/>
      <x:c r="AM215" s="49"/>
      <x:c r="AN215" s="49"/>
      <x:c r="AO215" s="49"/>
      <x:c r="AP215" s="49"/>
      <x:c r="AQ215" s="49"/>
      <x:c r="AR215" s="50"/>
      <x:c r="AS215" s="50"/>
      <x:c r="AT215" s="49"/>
      <x:c r="AU215" s="50"/>
      <x:c r="AV215" s="49"/>
    </x:row>
    <x:row r="216" spans="1:48" ht="30" customHeight="1">
      <x:c r="A216" s="89"/>
      <x:c r="B216" s="89"/>
      <x:c r="C216" s="89"/>
      <x:c r="D216" s="54">
        <x:v>21</x:v>
      </x:c>
      <x:c r="E216" s="55">
        <x:f ca="1">TRUNC(일위대가목록!E42,0)</x:f>
        <x:v>934</x:v>
      </x:c>
      <x:c r="F216" s="55">
        <x:f ca="1">TRUNC(E216*D216,0)</x:f>
        <x:v>19614</x:v>
      </x:c>
      <x:c r="G216" s="55">
        <x:f>TRUNC(일위대가목록!F42,0)</x:f>
        <x:v>5289</x:v>
      </x:c>
      <x:c r="H216" s="55">
        <x:f>TRUNC(G216*D216,0)</x:f>
        <x:v>111069</x:v>
      </x:c>
      <x:c r="I216" s="55">
        <x:f>TRUNC(일위대가목록!G42,0)</x:f>
        <x:v>0</x:v>
      </x:c>
      <x:c r="J216" s="55">
        <x:f>TRUNC(I216*D216,0)</x:f>
        <x:v>0</x:v>
      </x:c>
      <x:c r="K216" s="55">
        <x:f ca="1">TRUNC(E216+G216+I216,0)</x:f>
        <x:v>6223</x:v>
      </x:c>
      <x:c r="L216" s="55">
        <x:f ca="1">TRUNC(F216+H216+J216,0)</x:f>
        <x:v>130683</x:v>
      </x:c>
      <x:c r="M216" s="56" t="s">
        <x:v>984</x:v>
      </x:c>
      <x:c r="N216" s="50" t="s">
        <x:v>1430</x:v>
      </x:c>
      <x:c r="O216" s="50" t="s">
        <x:v>984</x:v>
      </x:c>
      <x:c r="P216" s="50" t="s">
        <x:v>984</x:v>
      </x:c>
      <x:c r="Q216" s="50" t="s">
        <x:v>984</x:v>
      </x:c>
      <x:c r="R216" s="50" t="s">
        <x:v>974</x:v>
      </x:c>
      <x:c r="S216" s="50" t="s">
        <x:v>988</x:v>
      </x:c>
      <x:c r="T216" s="50" t="s">
        <x:v>988</x:v>
      </x:c>
      <x:c r="U216" s="49"/>
      <x:c r="V216" s="49"/>
      <x:c r="W216" s="49"/>
      <x:c r="X216" s="49"/>
      <x:c r="Y216" s="49"/>
      <x:c r="Z216" s="49"/>
      <x:c r="AA216" s="49"/>
      <x:c r="AB216" s="49"/>
      <x:c r="AC216" s="49"/>
      <x:c r="AD216" s="49"/>
      <x:c r="AE216" s="49"/>
      <x:c r="AF216" s="49"/>
      <x:c r="AG216" s="49"/>
      <x:c r="AH216" s="49"/>
      <x:c r="AI216" s="49"/>
      <x:c r="AJ216" s="49"/>
      <x:c r="AK216" s="49"/>
      <x:c r="AL216" s="49"/>
      <x:c r="AM216" s="49"/>
      <x:c r="AN216" s="49"/>
      <x:c r="AO216" s="49"/>
      <x:c r="AP216" s="49"/>
      <x:c r="AQ216" s="49"/>
      <x:c r="AR216" s="50" t="s">
        <x:v>984</x:v>
      </x:c>
      <x:c r="AS216" s="50" t="s">
        <x:v>984</x:v>
      </x:c>
      <x:c r="AT216" s="49"/>
      <x:c r="AU216" s="50" t="s">
        <x:v>1069</x:v>
      </x:c>
      <x:c r="AV216" s="49">
        <x:v>69</x:v>
      </x:c>
    </x:row>
    <x:row r="217" spans="1:48" ht="30" customHeight="1">
      <x:c r="A217" s="88" t="s">
        <x:v>207</x:v>
      </x:c>
      <x:c r="B217" s="88" t="s">
        <x:v>210</x:v>
      </x:c>
      <x:c r="C217" s="88" t="s">
        <x:v>986</x:v>
      </x:c>
      <x:c r="D217" s="51">
        <x:v>38</x:v>
      </x:c>
      <x:c r="E217" s="52">
        <x:v>2102</x:v>
      </x:c>
      <x:c r="F217" s="52">
        <x:f>TRUNC(E217*D217,0)</x:f>
        <x:v>79876</x:v>
      </x:c>
      <x:c r="G217" s="52">
        <x:v>10120</x:v>
      </x:c>
      <x:c r="H217" s="52">
        <x:f>TRUNC(G217*D217,0)</x:f>
        <x:v>384560</x:v>
      </x:c>
      <x:c r="I217" s="52">
        <x:v>123</x:v>
      </x:c>
      <x:c r="J217" s="52">
        <x:f>TRUNC(I217*D217,0)</x:f>
        <x:v>4674</x:v>
      </x:c>
      <x:c r="K217" s="52">
        <x:f>TRUNC(E217+G217+I217,0)</x:f>
        <x:v>12345</x:v>
      </x:c>
      <x:c r="L217" s="52">
        <x:f>TRUNC(F217+H217+J217,0)</x:f>
        <x:v>469110</x:v>
      </x:c>
      <x:c r="M217" s="57"/>
      <x:c r="N217" s="50"/>
      <x:c r="O217" s="50"/>
      <x:c r="P217" s="50"/>
      <x:c r="Q217" s="50"/>
      <x:c r="R217" s="50"/>
      <x:c r="S217" s="50"/>
      <x:c r="T217" s="50"/>
      <x:c r="U217" s="49"/>
      <x:c r="V217" s="49"/>
      <x:c r="W217" s="49"/>
      <x:c r="X217" s="49"/>
      <x:c r="Y217" s="49"/>
      <x:c r="Z217" s="49"/>
      <x:c r="AA217" s="49"/>
      <x:c r="AB217" s="49"/>
      <x:c r="AC217" s="49"/>
      <x:c r="AD217" s="49"/>
      <x:c r="AE217" s="49"/>
      <x:c r="AF217" s="49"/>
      <x:c r="AG217" s="49"/>
      <x:c r="AH217" s="49"/>
      <x:c r="AI217" s="49"/>
      <x:c r="AJ217" s="49"/>
      <x:c r="AK217" s="49"/>
      <x:c r="AL217" s="49"/>
      <x:c r="AM217" s="49"/>
      <x:c r="AN217" s="49"/>
      <x:c r="AO217" s="49"/>
      <x:c r="AP217" s="49"/>
      <x:c r="AQ217" s="49"/>
      <x:c r="AR217" s="50"/>
      <x:c r="AS217" s="50"/>
      <x:c r="AT217" s="49"/>
      <x:c r="AU217" s="50"/>
      <x:c r="AV217" s="49"/>
    </x:row>
    <x:row r="218" spans="1:48" ht="30" customHeight="1">
      <x:c r="A218" s="89"/>
      <x:c r="B218" s="89"/>
      <x:c r="C218" s="89"/>
      <x:c r="D218" s="54">
        <x:v>38</x:v>
      </x:c>
      <x:c r="E218" s="55">
        <x:f ca="1">TRUNC(일위대가목록!E43,0)</x:f>
        <x:v>2102</x:v>
      </x:c>
      <x:c r="F218" s="55">
        <x:f ca="1">TRUNC(E218*D218,0)</x:f>
        <x:v>79876</x:v>
      </x:c>
      <x:c r="G218" s="55">
        <x:f ca="1">TRUNC(일위대가목록!F43,0)</x:f>
        <x:v>10120</x:v>
      </x:c>
      <x:c r="H218" s="55">
        <x:f ca="1">TRUNC(G218*D218,0)</x:f>
        <x:v>384560</x:v>
      </x:c>
      <x:c r="I218" s="55">
        <x:f ca="1">TRUNC(일위대가목록!G43,0)</x:f>
        <x:v>123</x:v>
      </x:c>
      <x:c r="J218" s="55">
        <x:f ca="1">TRUNC(I218*D218,0)</x:f>
        <x:v>4674</x:v>
      </x:c>
      <x:c r="K218" s="55">
        <x:f ca="1">TRUNC(E218+G218+I218,0)</x:f>
        <x:v>12345</x:v>
      </x:c>
      <x:c r="L218" s="55">
        <x:f ca="1">TRUNC(F218+H218+J218,0)</x:f>
        <x:v>469110</x:v>
      </x:c>
      <x:c r="M218" s="56" t="s">
        <x:v>984</x:v>
      </x:c>
      <x:c r="N218" s="50" t="s">
        <x:v>1428</x:v>
      </x:c>
      <x:c r="O218" s="50" t="s">
        <x:v>984</x:v>
      </x:c>
      <x:c r="P218" s="50" t="s">
        <x:v>984</x:v>
      </x:c>
      <x:c r="Q218" s="50" t="s">
        <x:v>984</x:v>
      </x:c>
      <x:c r="R218" s="50" t="s">
        <x:v>974</x:v>
      </x:c>
      <x:c r="S218" s="50" t="s">
        <x:v>988</x:v>
      </x:c>
      <x:c r="T218" s="50" t="s">
        <x:v>988</x:v>
      </x:c>
      <x:c r="U218" s="49"/>
      <x:c r="V218" s="49"/>
      <x:c r="W218" s="49"/>
      <x:c r="X218" s="49"/>
      <x:c r="Y218" s="49"/>
      <x:c r="Z218" s="49"/>
      <x:c r="AA218" s="49"/>
      <x:c r="AB218" s="49"/>
      <x:c r="AC218" s="49"/>
      <x:c r="AD218" s="49"/>
      <x:c r="AE218" s="49"/>
      <x:c r="AF218" s="49"/>
      <x:c r="AG218" s="49"/>
      <x:c r="AH218" s="49"/>
      <x:c r="AI218" s="49"/>
      <x:c r="AJ218" s="49"/>
      <x:c r="AK218" s="49"/>
      <x:c r="AL218" s="49"/>
      <x:c r="AM218" s="49"/>
      <x:c r="AN218" s="49"/>
      <x:c r="AO218" s="49"/>
      <x:c r="AP218" s="49"/>
      <x:c r="AQ218" s="49"/>
      <x:c r="AR218" s="50" t="s">
        <x:v>984</x:v>
      </x:c>
      <x:c r="AS218" s="50" t="s">
        <x:v>984</x:v>
      </x:c>
      <x:c r="AT218" s="49"/>
      <x:c r="AU218" s="50" t="s">
        <x:v>1070</x:v>
      </x:c>
      <x:c r="AV218" s="49">
        <x:v>109</x:v>
      </x:c>
    </x:row>
    <x:row r="219" spans="1:13" ht="30" customHeight="1">
      <x:c r="A219" s="84"/>
      <x:c r="B219" s="84"/>
      <x:c r="C219" s="84"/>
      <x:c r="D219" s="58"/>
      <x:c r="E219" s="58"/>
      <x:c r="F219" s="58"/>
      <x:c r="G219" s="58"/>
      <x:c r="H219" s="58"/>
      <x:c r="I219" s="58"/>
      <x:c r="J219" s="58"/>
      <x:c r="K219" s="58"/>
      <x:c r="L219" s="58"/>
      <x:c r="M219" s="58"/>
    </x:row>
    <x:row r="220" spans="1:13" ht="30" customHeight="1">
      <x:c r="A220" s="85"/>
      <x:c r="B220" s="85"/>
      <x:c r="C220" s="85"/>
      <x:c r="D220" s="54"/>
      <x:c r="E220" s="54"/>
      <x:c r="F220" s="54"/>
      <x:c r="G220" s="54"/>
      <x:c r="H220" s="54"/>
      <x:c r="I220" s="54"/>
      <x:c r="J220" s="54"/>
      <x:c r="K220" s="54"/>
      <x:c r="L220" s="54"/>
      <x:c r="M220" s="54"/>
    </x:row>
    <x:row r="221" spans="1:13" ht="30" customHeight="1">
      <x:c r="A221" s="84"/>
      <x:c r="B221" s="84"/>
      <x:c r="C221" s="84"/>
      <x:c r="D221" s="58"/>
      <x:c r="E221" s="58"/>
      <x:c r="F221" s="58"/>
      <x:c r="G221" s="58"/>
      <x:c r="H221" s="58"/>
      <x:c r="I221" s="58"/>
      <x:c r="J221" s="58"/>
      <x:c r="K221" s="58"/>
      <x:c r="L221" s="58"/>
      <x:c r="M221" s="58"/>
    </x:row>
    <x:row r="222" spans="1:13" ht="30" customHeight="1">
      <x:c r="A222" s="85"/>
      <x:c r="B222" s="85"/>
      <x:c r="C222" s="85"/>
      <x:c r="D222" s="54"/>
      <x:c r="E222" s="54"/>
      <x:c r="F222" s="54"/>
      <x:c r="G222" s="54"/>
      <x:c r="H222" s="54"/>
      <x:c r="I222" s="54"/>
      <x:c r="J222" s="54"/>
      <x:c r="K222" s="54"/>
      <x:c r="L222" s="54"/>
      <x:c r="M222" s="54"/>
    </x:row>
    <x:row r="223" spans="1:13" ht="30" customHeight="1">
      <x:c r="A223" s="84"/>
      <x:c r="B223" s="84"/>
      <x:c r="C223" s="84"/>
      <x:c r="D223" s="58"/>
      <x:c r="E223" s="58"/>
      <x:c r="F223" s="58"/>
      <x:c r="G223" s="58"/>
      <x:c r="H223" s="58"/>
      <x:c r="I223" s="58"/>
      <x:c r="J223" s="58"/>
      <x:c r="K223" s="58"/>
      <x:c r="L223" s="58"/>
      <x:c r="M223" s="58"/>
    </x:row>
    <x:row r="224" spans="1:13" ht="30" customHeight="1">
      <x:c r="A224" s="85"/>
      <x:c r="B224" s="85"/>
      <x:c r="C224" s="85"/>
      <x:c r="D224" s="54"/>
      <x:c r="E224" s="54"/>
      <x:c r="F224" s="54"/>
      <x:c r="G224" s="54"/>
      <x:c r="H224" s="54"/>
      <x:c r="I224" s="54"/>
      <x:c r="J224" s="54"/>
      <x:c r="K224" s="54"/>
      <x:c r="L224" s="54"/>
      <x:c r="M224" s="54"/>
    </x:row>
    <x:row r="225" spans="1:13" ht="30" customHeight="1">
      <x:c r="A225" s="84"/>
      <x:c r="B225" s="84"/>
      <x:c r="C225" s="84"/>
      <x:c r="D225" s="58"/>
      <x:c r="E225" s="58"/>
      <x:c r="F225" s="58"/>
      <x:c r="G225" s="58"/>
      <x:c r="H225" s="58"/>
      <x:c r="I225" s="58"/>
      <x:c r="J225" s="58"/>
      <x:c r="K225" s="58"/>
      <x:c r="L225" s="58"/>
      <x:c r="M225" s="58"/>
    </x:row>
    <x:row r="226" spans="1:13" ht="30" customHeight="1">
      <x:c r="A226" s="85"/>
      <x:c r="B226" s="85"/>
      <x:c r="C226" s="85"/>
      <x:c r="D226" s="54"/>
      <x:c r="E226" s="54"/>
      <x:c r="F226" s="54"/>
      <x:c r="G226" s="54"/>
      <x:c r="H226" s="54"/>
      <x:c r="I226" s="54"/>
      <x:c r="J226" s="54"/>
      <x:c r="K226" s="54"/>
      <x:c r="L226" s="54"/>
      <x:c r="M226" s="54"/>
    </x:row>
    <x:row r="227" spans="1:13" ht="30" customHeight="1">
      <x:c r="A227" s="84"/>
      <x:c r="B227" s="84"/>
      <x:c r="C227" s="84"/>
      <x:c r="D227" s="58"/>
      <x:c r="E227" s="58"/>
      <x:c r="F227" s="58"/>
      <x:c r="G227" s="58"/>
      <x:c r="H227" s="58"/>
      <x:c r="I227" s="58"/>
      <x:c r="J227" s="58"/>
      <x:c r="K227" s="58"/>
      <x:c r="L227" s="58"/>
      <x:c r="M227" s="58"/>
    </x:row>
    <x:row r="228" spans="1:13" ht="30" customHeight="1">
      <x:c r="A228" s="85"/>
      <x:c r="B228" s="85"/>
      <x:c r="C228" s="85"/>
      <x:c r="D228" s="54"/>
      <x:c r="E228" s="54"/>
      <x:c r="F228" s="54"/>
      <x:c r="G228" s="54"/>
      <x:c r="H228" s="54"/>
      <x:c r="I228" s="54"/>
      <x:c r="J228" s="54"/>
      <x:c r="K228" s="54"/>
      <x:c r="L228" s="54"/>
      <x:c r="M228" s="54"/>
    </x:row>
    <x:row r="229" spans="1:13" ht="30" customHeight="1">
      <x:c r="A229" s="84"/>
      <x:c r="B229" s="84"/>
      <x:c r="C229" s="84"/>
      <x:c r="D229" s="58"/>
      <x:c r="E229" s="58"/>
      <x:c r="F229" s="58"/>
      <x:c r="G229" s="58"/>
      <x:c r="H229" s="58"/>
      <x:c r="I229" s="58"/>
      <x:c r="J229" s="58"/>
      <x:c r="K229" s="58"/>
      <x:c r="L229" s="58"/>
      <x:c r="M229" s="58"/>
    </x:row>
    <x:row r="230" spans="1:13" ht="30" customHeight="1">
      <x:c r="A230" s="85"/>
      <x:c r="B230" s="85"/>
      <x:c r="C230" s="85"/>
      <x:c r="D230" s="54"/>
      <x:c r="E230" s="54"/>
      <x:c r="F230" s="54"/>
      <x:c r="G230" s="54"/>
      <x:c r="H230" s="54"/>
      <x:c r="I230" s="54"/>
      <x:c r="J230" s="54"/>
      <x:c r="K230" s="54"/>
      <x:c r="L230" s="54"/>
      <x:c r="M230" s="54"/>
    </x:row>
    <x:row r="231" spans="1:13" ht="30" customHeight="1">
      <x:c r="A231" s="84"/>
      <x:c r="B231" s="84"/>
      <x:c r="C231" s="84"/>
      <x:c r="D231" s="58"/>
      <x:c r="E231" s="58"/>
      <x:c r="F231" s="58"/>
      <x:c r="G231" s="58"/>
      <x:c r="H231" s="58"/>
      <x:c r="I231" s="58"/>
      <x:c r="J231" s="58"/>
      <x:c r="K231" s="58"/>
      <x:c r="L231" s="58"/>
      <x:c r="M231" s="58"/>
    </x:row>
    <x:row r="232" spans="1:13" ht="30" customHeight="1">
      <x:c r="A232" s="85"/>
      <x:c r="B232" s="85"/>
      <x:c r="C232" s="85"/>
      <x:c r="D232" s="54"/>
      <x:c r="E232" s="54"/>
      <x:c r="F232" s="54"/>
      <x:c r="G232" s="54"/>
      <x:c r="H232" s="54"/>
      <x:c r="I232" s="54"/>
      <x:c r="J232" s="54"/>
      <x:c r="K232" s="54"/>
      <x:c r="L232" s="54"/>
      <x:c r="M232" s="54"/>
    </x:row>
    <x:row r="233" spans="1:13" ht="30" customHeight="1">
      <x:c r="A233" s="86" t="s">
        <x:v>223</x:v>
      </x:c>
      <x:c r="B233" s="86"/>
      <x:c r="C233" s="86"/>
      <x:c r="D233" s="51"/>
      <x:c r="E233" s="51"/>
      <x:c r="F233" s="52">
        <x:f>F213+F215+F217</x:f>
        <x:v>116616</x:v>
      </x:c>
      <x:c r="G233" s="51"/>
      <x:c r="H233" s="52">
        <x:f>H213+H215+H217</x:f>
        <x:v>519318</x:v>
      </x:c>
      <x:c r="I233" s="51"/>
      <x:c r="J233" s="52">
        <x:f>J213+J215+J217</x:f>
        <x:v>4674</x:v>
      </x:c>
      <x:c r="K233" s="51"/>
      <x:c r="L233" s="52">
        <x:f>TRUNC(F233+H233+J233,0)</x:f>
        <x:v>640608</x:v>
      </x:c>
      <x:c r="M233" s="51"/>
    </x:row>
    <x:row r="234" spans="1:14" ht="30" customHeight="1">
      <x:c r="A234" s="87"/>
      <x:c r="B234" s="87"/>
      <x:c r="C234" s="87"/>
      <x:c r="D234" s="54"/>
      <x:c r="E234" s="54"/>
      <x:c r="F234" s="55">
        <x:f ca="1">F214+F216+F218</x:f>
        <x:v>116616</x:v>
      </x:c>
      <x:c r="G234" s="54"/>
      <x:c r="H234" s="55">
        <x:f ca="1">H214+H216+H218</x:f>
        <x:v>519318</x:v>
      </x:c>
      <x:c r="I234" s="54"/>
      <x:c r="J234" s="55">
        <x:f ca="1">J214+J216+J218</x:f>
        <x:v>4674</x:v>
      </x:c>
      <x:c r="K234" s="54"/>
      <x:c r="L234" s="55">
        <x:f ca="1">TRUNC(F234+H234+J234,0)</x:f>
        <x:v>640608</x:v>
      </x:c>
      <x:c r="M234" s="54"/>
      <x:c r="N234" s="24" t="s">
        <x:v>315</x:v>
      </x:c>
    </x:row>
    <x:row r="235" spans="1:48" ht="30" customHeight="1">
      <x:c r="A235" s="47" t="s">
        <x:v>209</x:v>
      </x:c>
      <x:c r="B235" s="48"/>
      <x:c r="C235" s="48"/>
      <x:c r="D235" s="48"/>
      <x:c r="E235" s="48"/>
      <x:c r="F235" s="48"/>
      <x:c r="G235" s="48"/>
      <x:c r="H235" s="48"/>
      <x:c r="I235" s="48"/>
      <x:c r="J235" s="48"/>
      <x:c r="K235" s="48"/>
      <x:c r="L235" s="48"/>
      <x:c r="M235" s="48"/>
      <x:c r="N235" s="49"/>
      <x:c r="O235" s="49"/>
      <x:c r="P235" s="49"/>
      <x:c r="Q235" s="50" t="s">
        <x:v>334</x:v>
      </x:c>
      <x:c r="R235" s="49"/>
      <x:c r="S235" s="49"/>
      <x:c r="T235" s="49"/>
      <x:c r="U235" s="49"/>
      <x:c r="V235" s="49"/>
      <x:c r="W235" s="49"/>
      <x:c r="X235" s="49"/>
      <x:c r="Y235" s="49"/>
      <x:c r="Z235" s="49"/>
      <x:c r="AA235" s="49"/>
      <x:c r="AB235" s="49"/>
      <x:c r="AC235" s="49"/>
      <x:c r="AD235" s="49"/>
      <x:c r="AE235" s="49"/>
      <x:c r="AF235" s="49"/>
      <x:c r="AG235" s="49"/>
      <x:c r="AH235" s="49"/>
      <x:c r="AI235" s="49"/>
      <x:c r="AJ235" s="49"/>
      <x:c r="AK235" s="49"/>
      <x:c r="AL235" s="49"/>
      <x:c r="AM235" s="49"/>
      <x:c r="AN235" s="49"/>
      <x:c r="AO235" s="49"/>
      <x:c r="AP235" s="49"/>
      <x:c r="AQ235" s="49"/>
      <x:c r="AR235" s="49"/>
      <x:c r="AS235" s="49"/>
      <x:c r="AT235" s="49"/>
      <x:c r="AU235" s="49"/>
      <x:c r="AV235" s="49"/>
    </x:row>
    <x:row r="236" spans="1:48" ht="30" customHeight="1">
      <x:c r="A236" s="88" t="s">
        <x:v>337</x:v>
      </x:c>
      <x:c r="B236" s="88" t="s">
        <x:v>1841</x:v>
      </x:c>
      <x:c r="C236" s="88" t="s">
        <x:v>986</x:v>
      </x:c>
      <x:c r="D236" s="51">
        <x:v>5.46</x:v>
      </x:c>
      <x:c r="E236" s="52">
        <x:v>5200</x:v>
      </x:c>
      <x:c r="F236" s="52">
        <x:f>TRUNC(E236*D236,0)</x:f>
        <x:v>28392</x:v>
      </x:c>
      <x:c r="G236" s="52">
        <x:v>0</x:v>
      </x:c>
      <x:c r="H236" s="52">
        <x:f>TRUNC(G236*D236,0)</x:f>
        <x:v>0</x:v>
      </x:c>
      <x:c r="I236" s="52">
        <x:v>0</x:v>
      </x:c>
      <x:c r="J236" s="52">
        <x:f>TRUNC(I236*D236,0)</x:f>
        <x:v>0</x:v>
      </x:c>
      <x:c r="K236" s="52">
        <x:f>TRUNC(E236+G236+I236,0)</x:f>
        <x:v>5200</x:v>
      </x:c>
      <x:c r="L236" s="52">
        <x:f>TRUNC(F236+H236+J236,0)</x:f>
        <x:v>28392</x:v>
      </x:c>
      <x:c r="M236" s="57" t="s">
        <x:v>984</x:v>
      </x:c>
      <x:c r="N236" s="49"/>
      <x:c r="O236" s="49"/>
      <x:c r="P236" s="49"/>
      <x:c r="Q236" s="50"/>
      <x:c r="R236" s="49"/>
      <x:c r="S236" s="49"/>
      <x:c r="T236" s="49"/>
      <x:c r="U236" s="49"/>
      <x:c r="V236" s="49"/>
      <x:c r="W236" s="49"/>
      <x:c r="X236" s="49"/>
      <x:c r="Y236" s="49"/>
      <x:c r="Z236" s="49"/>
      <x:c r="AA236" s="49"/>
      <x:c r="AB236" s="49"/>
      <x:c r="AC236" s="49"/>
      <x:c r="AD236" s="49"/>
      <x:c r="AE236" s="49"/>
      <x:c r="AF236" s="49"/>
      <x:c r="AG236" s="49"/>
      <x:c r="AH236" s="49"/>
      <x:c r="AI236" s="49"/>
      <x:c r="AJ236" s="49"/>
      <x:c r="AK236" s="49"/>
      <x:c r="AL236" s="49"/>
      <x:c r="AM236" s="49"/>
      <x:c r="AN236" s="49"/>
      <x:c r="AO236" s="49"/>
      <x:c r="AP236" s="49"/>
      <x:c r="AQ236" s="49"/>
      <x:c r="AR236" s="49"/>
      <x:c r="AS236" s="49"/>
      <x:c r="AT236" s="49"/>
      <x:c r="AU236" s="49"/>
      <x:c r="AV236" s="49"/>
    </x:row>
    <x:row r="237" spans="1:48" ht="30" customHeight="1">
      <x:c r="A237" s="89"/>
      <x:c r="B237" s="89"/>
      <x:c r="C237" s="89"/>
      <x:c r="D237" s="54">
        <x:v>5.46</x:v>
      </x:c>
      <x:c r="E237" s="55">
        <x:f>TRUNC(단가대비표!O69,0)</x:f>
        <x:v>5200</x:v>
      </x:c>
      <x:c r="F237" s="55">
        <x:f>TRUNC(E237*D237,0)</x:f>
        <x:v>28392</x:v>
      </x:c>
      <x:c r="G237" s="55">
        <x:f>TRUNC(단가대비표!P69,0)</x:f>
        <x:v>0</x:v>
      </x:c>
      <x:c r="H237" s="55">
        <x:f>TRUNC(G237*D237,0)</x:f>
        <x:v>0</x:v>
      </x:c>
      <x:c r="I237" s="55">
        <x:f>TRUNC(단가대비표!V69,0)</x:f>
        <x:v>0</x:v>
      </x:c>
      <x:c r="J237" s="55">
        <x:f>TRUNC(I237*D237,0)</x:f>
        <x:v>0</x:v>
      </x:c>
      <x:c r="K237" s="55">
        <x:f>TRUNC(E237+G237+I237,0)</x:f>
        <x:v>5200</x:v>
      </x:c>
      <x:c r="L237" s="55">
        <x:f>TRUNC(F237+H237+J237,0)</x:f>
        <x:v>28392</x:v>
      </x:c>
      <x:c r="M237" s="56" t="s">
        <x:v>984</x:v>
      </x:c>
      <x:c r="N237" s="50" t="s">
        <x:v>1426</x:v>
      </x:c>
      <x:c r="O237" s="50" t="s">
        <x:v>984</x:v>
      </x:c>
      <x:c r="P237" s="50" t="s">
        <x:v>984</x:v>
      </x:c>
      <x:c r="Q237" s="50" t="s">
        <x:v>984</x:v>
      </x:c>
      <x:c r="R237" s="50" t="s">
        <x:v>988</x:v>
      </x:c>
      <x:c r="S237" s="50" t="s">
        <x:v>988</x:v>
      </x:c>
      <x:c r="T237" s="50" t="s">
        <x:v>974</x:v>
      </x:c>
      <x:c r="U237" s="49"/>
      <x:c r="V237" s="49"/>
      <x:c r="W237" s="49"/>
      <x:c r="X237" s="49"/>
      <x:c r="Y237" s="49"/>
      <x:c r="Z237" s="49"/>
      <x:c r="AA237" s="49"/>
      <x:c r="AB237" s="49"/>
      <x:c r="AC237" s="49"/>
      <x:c r="AD237" s="49"/>
      <x:c r="AE237" s="49"/>
      <x:c r="AF237" s="49"/>
      <x:c r="AG237" s="49"/>
      <x:c r="AH237" s="49"/>
      <x:c r="AI237" s="49"/>
      <x:c r="AJ237" s="49"/>
      <x:c r="AK237" s="49"/>
      <x:c r="AL237" s="49"/>
      <x:c r="AM237" s="49"/>
      <x:c r="AN237" s="49"/>
      <x:c r="AO237" s="49"/>
      <x:c r="AP237" s="49"/>
      <x:c r="AQ237" s="49"/>
      <x:c r="AR237" s="50" t="s">
        <x:v>984</x:v>
      </x:c>
      <x:c r="AS237" s="50" t="s">
        <x:v>984</x:v>
      </x:c>
      <x:c r="AT237" s="49"/>
      <x:c r="AU237" s="50" t="s">
        <x:v>1071</x:v>
      </x:c>
      <x:c r="AV237" s="49">
        <x:v>72</x:v>
      </x:c>
    </x:row>
    <x:row r="238" spans="1:48" ht="30" customHeight="1">
      <x:c r="A238" s="88" t="s">
        <x:v>335</x:v>
      </x:c>
      <x:c r="B238" s="88" t="s">
        <x:v>1844</x:v>
      </x:c>
      <x:c r="C238" s="88" t="s">
        <x:v>986</x:v>
      </x:c>
      <x:c r="D238" s="51">
        <x:v>52.439999999999998</x:v>
      </x:c>
      <x:c r="E238" s="52">
        <x:v>68000</x:v>
      </x:c>
      <x:c r="F238" s="52">
        <x:f>TRUNC(E238*D238,0)</x:f>
        <x:v>3565920</x:v>
      </x:c>
      <x:c r="G238" s="52"/>
      <x:c r="H238" s="52">
        <x:f>TRUNC(G238*D238,0)</x:f>
        <x:v>0</x:v>
      </x:c>
      <x:c r="I238" s="52"/>
      <x:c r="J238" s="52">
        <x:f>TRUNC(I238*D238,0)</x:f>
        <x:v>0</x:v>
      </x:c>
      <x:c r="K238" s="52">
        <x:f>TRUNC(E238+G238+I238,0)</x:f>
        <x:v>68000</x:v>
      </x:c>
      <x:c r="L238" s="52">
        <x:f>TRUNC(F238+H238+J238,0)</x:f>
        <x:v>3565920</x:v>
      </x:c>
      <x:c r="M238" s="57"/>
      <x:c r="N238" s="50"/>
      <x:c r="O238" s="50"/>
      <x:c r="P238" s="50"/>
      <x:c r="Q238" s="50"/>
      <x:c r="R238" s="50"/>
      <x:c r="S238" s="50"/>
      <x:c r="T238" s="50"/>
      <x:c r="U238" s="49"/>
      <x:c r="V238" s="49"/>
      <x:c r="W238" s="49"/>
      <x:c r="X238" s="49"/>
      <x:c r="Y238" s="49"/>
      <x:c r="Z238" s="49"/>
      <x:c r="AA238" s="49"/>
      <x:c r="AB238" s="49"/>
      <x:c r="AC238" s="49"/>
      <x:c r="AD238" s="49"/>
      <x:c r="AE238" s="49"/>
      <x:c r="AF238" s="49"/>
      <x:c r="AG238" s="49"/>
      <x:c r="AH238" s="49"/>
      <x:c r="AI238" s="49"/>
      <x:c r="AJ238" s="49"/>
      <x:c r="AK238" s="49"/>
      <x:c r="AL238" s="49"/>
      <x:c r="AM238" s="49"/>
      <x:c r="AN238" s="49"/>
      <x:c r="AO238" s="49"/>
      <x:c r="AP238" s="49"/>
      <x:c r="AQ238" s="49"/>
      <x:c r="AR238" s="50"/>
      <x:c r="AS238" s="50"/>
      <x:c r="AT238" s="49"/>
      <x:c r="AU238" s="50"/>
      <x:c r="AV238" s="49"/>
    </x:row>
    <x:row r="239" spans="1:48" ht="30" customHeight="1">
      <x:c r="A239" s="89"/>
      <x:c r="B239" s="89"/>
      <x:c r="C239" s="89"/>
      <x:c r="D239" s="54">
        <x:v>52.439999999999998</x:v>
      </x:c>
      <x:c r="E239" s="55">
        <x:f>TRUNC(단가대비표!O70,0)</x:f>
        <x:v>68000</x:v>
      </x:c>
      <x:c r="F239" s="55">
        <x:f>TRUNC(E239*D239,0)</x:f>
        <x:v>3565920</x:v>
      </x:c>
      <x:c r="G239" s="55">
        <x:f>TRUNC(단가대비표!P70,0)</x:f>
        <x:v>0</x:v>
      </x:c>
      <x:c r="H239" s="55">
        <x:f>TRUNC(G239*D239,0)</x:f>
        <x:v>0</x:v>
      </x:c>
      <x:c r="I239" s="55">
        <x:f>TRUNC(단가대비표!V70,0)</x:f>
        <x:v>0</x:v>
      </x:c>
      <x:c r="J239" s="55">
        <x:f>TRUNC(I239*D239,0)</x:f>
        <x:v>0</x:v>
      </x:c>
      <x:c r="K239" s="55">
        <x:f>TRUNC(E239+G239+I239,0)</x:f>
        <x:v>68000</x:v>
      </x:c>
      <x:c r="L239" s="55">
        <x:f>TRUNC(F239+H239+J239,0)</x:f>
        <x:v>3565920</x:v>
      </x:c>
      <x:c r="M239" s="56" t="s">
        <x:v>984</x:v>
      </x:c>
      <x:c r="N239" s="50" t="s">
        <x:v>1427</x:v>
      </x:c>
      <x:c r="O239" s="50" t="s">
        <x:v>984</x:v>
      </x:c>
      <x:c r="P239" s="50" t="s">
        <x:v>984</x:v>
      </x:c>
      <x:c r="Q239" s="50" t="s">
        <x:v>984</x:v>
      </x:c>
      <x:c r="R239" s="50" t="s">
        <x:v>988</x:v>
      </x:c>
      <x:c r="S239" s="50" t="s">
        <x:v>988</x:v>
      </x:c>
      <x:c r="T239" s="50" t="s">
        <x:v>974</x:v>
      </x:c>
      <x:c r="U239" s="49"/>
      <x:c r="V239" s="49"/>
      <x:c r="W239" s="49"/>
      <x:c r="X239" s="49"/>
      <x:c r="Y239" s="49"/>
      <x:c r="Z239" s="49"/>
      <x:c r="AA239" s="49"/>
      <x:c r="AB239" s="49"/>
      <x:c r="AC239" s="49"/>
      <x:c r="AD239" s="49"/>
      <x:c r="AE239" s="49"/>
      <x:c r="AF239" s="49"/>
      <x:c r="AG239" s="49"/>
      <x:c r="AH239" s="49"/>
      <x:c r="AI239" s="49"/>
      <x:c r="AJ239" s="49"/>
      <x:c r="AK239" s="49"/>
      <x:c r="AL239" s="49"/>
      <x:c r="AM239" s="49"/>
      <x:c r="AN239" s="49"/>
      <x:c r="AO239" s="49"/>
      <x:c r="AP239" s="49"/>
      <x:c r="AQ239" s="49"/>
      <x:c r="AR239" s="50" t="s">
        <x:v>984</x:v>
      </x:c>
      <x:c r="AS239" s="50" t="s">
        <x:v>984</x:v>
      </x:c>
      <x:c r="AT239" s="49"/>
      <x:c r="AU239" s="50" t="s">
        <x:v>1072</x:v>
      </x:c>
      <x:c r="AV239" s="49">
        <x:v>73</x:v>
      </x:c>
    </x:row>
    <x:row r="240" spans="1:48" ht="30" customHeight="1">
      <x:c r="A240" s="88" t="s">
        <x:v>922</x:v>
      </x:c>
      <x:c r="B240" s="88" t="s">
        <x:v>984</x:v>
      </x:c>
      <x:c r="C240" s="88" t="s">
        <x:v>986</x:v>
      </x:c>
      <x:c r="D240" s="51">
        <x:v>5.2000000000000002</x:v>
      </x:c>
      <x:c r="E240" s="52">
        <x:v>35</x:v>
      </x:c>
      <x:c r="F240" s="52">
        <x:f>TRUNC(E240*D240,0)</x:f>
        <x:v>182</x:v>
      </x:c>
      <x:c r="G240" s="52">
        <x:v>11356</x:v>
      </x:c>
      <x:c r="H240" s="52">
        <x:f>TRUNC(G240*D240,0)</x:f>
        <x:v>59051</x:v>
      </x:c>
      <x:c r="I240" s="52"/>
      <x:c r="J240" s="52">
        <x:f>TRUNC(I240*D240,0)</x:f>
        <x:v>0</x:v>
      </x:c>
      <x:c r="K240" s="52">
        <x:f>TRUNC(E240+G240+I240,0)</x:f>
        <x:v>11391</x:v>
      </x:c>
      <x:c r="L240" s="52">
        <x:f>TRUNC(F240+H240+J240,0)</x:f>
        <x:v>59233</x:v>
      </x:c>
      <x:c r="M240" s="57"/>
      <x:c r="N240" s="50"/>
      <x:c r="O240" s="50"/>
      <x:c r="P240" s="50"/>
      <x:c r="Q240" s="50"/>
      <x:c r="R240" s="50"/>
      <x:c r="S240" s="50"/>
      <x:c r="T240" s="50"/>
      <x:c r="U240" s="49"/>
      <x:c r="V240" s="49"/>
      <x:c r="W240" s="49"/>
      <x:c r="X240" s="49"/>
      <x:c r="Y240" s="49"/>
      <x:c r="Z240" s="49"/>
      <x:c r="AA240" s="49"/>
      <x:c r="AB240" s="49"/>
      <x:c r="AC240" s="49"/>
      <x:c r="AD240" s="49"/>
      <x:c r="AE240" s="49"/>
      <x:c r="AF240" s="49"/>
      <x:c r="AG240" s="49"/>
      <x:c r="AH240" s="49"/>
      <x:c r="AI240" s="49"/>
      <x:c r="AJ240" s="49"/>
      <x:c r="AK240" s="49"/>
      <x:c r="AL240" s="49"/>
      <x:c r="AM240" s="49"/>
      <x:c r="AN240" s="49"/>
      <x:c r="AO240" s="49"/>
      <x:c r="AP240" s="49"/>
      <x:c r="AQ240" s="49"/>
      <x:c r="AR240" s="50"/>
      <x:c r="AS240" s="50"/>
      <x:c r="AT240" s="49"/>
      <x:c r="AU240" s="50"/>
      <x:c r="AV240" s="49"/>
    </x:row>
    <x:row r="241" spans="1:48" ht="30" customHeight="1">
      <x:c r="A241" s="89"/>
      <x:c r="B241" s="89"/>
      <x:c r="C241" s="89"/>
      <x:c r="D241" s="54">
        <x:v>5.2000000000000002</x:v>
      </x:c>
      <x:c r="E241" s="55">
        <x:f>TRUNC(일위대가목록!E44,0)</x:f>
        <x:v>35</x:v>
      </x:c>
      <x:c r="F241" s="55">
        <x:f>TRUNC(E241*D241,0)</x:f>
        <x:v>182</x:v>
      </x:c>
      <x:c r="G241" s="55">
        <x:f>TRUNC(일위대가목록!F44,0)</x:f>
        <x:v>11356</x:v>
      </x:c>
      <x:c r="H241" s="55">
        <x:f>TRUNC(G241*D241,0)</x:f>
        <x:v>59051</x:v>
      </x:c>
      <x:c r="I241" s="55">
        <x:f>TRUNC(일위대가목록!G44,0)</x:f>
        <x:v>0</x:v>
      </x:c>
      <x:c r="J241" s="55">
        <x:f>TRUNC(I241*D241,0)</x:f>
        <x:v>0</x:v>
      </x:c>
      <x:c r="K241" s="55">
        <x:f>TRUNC(E241+G241+I241,0)</x:f>
        <x:v>11391</x:v>
      </x:c>
      <x:c r="L241" s="55">
        <x:f>TRUNC(F241+H241+J241,0)</x:f>
        <x:v>59233</x:v>
      </x:c>
      <x:c r="M241" s="56" t="s">
        <x:v>984</x:v>
      </x:c>
      <x:c r="N241" s="50" t="s">
        <x:v>1425</x:v>
      </x:c>
      <x:c r="O241" s="50" t="s">
        <x:v>984</x:v>
      </x:c>
      <x:c r="P241" s="50" t="s">
        <x:v>984</x:v>
      </x:c>
      <x:c r="Q241" s="50" t="s">
        <x:v>984</x:v>
      </x:c>
      <x:c r="R241" s="50" t="s">
        <x:v>974</x:v>
      </x:c>
      <x:c r="S241" s="50" t="s">
        <x:v>988</x:v>
      </x:c>
      <x:c r="T241" s="50" t="s">
        <x:v>988</x:v>
      </x:c>
      <x:c r="U241" s="49"/>
      <x:c r="V241" s="49"/>
      <x:c r="W241" s="49"/>
      <x:c r="X241" s="49"/>
      <x:c r="Y241" s="49"/>
      <x:c r="Z241" s="49"/>
      <x:c r="AA241" s="49"/>
      <x:c r="AB241" s="49"/>
      <x:c r="AC241" s="49"/>
      <x:c r="AD241" s="49"/>
      <x:c r="AE241" s="49"/>
      <x:c r="AF241" s="49"/>
      <x:c r="AG241" s="49"/>
      <x:c r="AH241" s="49"/>
      <x:c r="AI241" s="49"/>
      <x:c r="AJ241" s="49"/>
      <x:c r="AK241" s="49"/>
      <x:c r="AL241" s="49"/>
      <x:c r="AM241" s="49"/>
      <x:c r="AN241" s="49"/>
      <x:c r="AO241" s="49"/>
      <x:c r="AP241" s="49"/>
      <x:c r="AQ241" s="49"/>
      <x:c r="AR241" s="50" t="s">
        <x:v>984</x:v>
      </x:c>
      <x:c r="AS241" s="50" t="s">
        <x:v>984</x:v>
      </x:c>
      <x:c r="AT241" s="49"/>
      <x:c r="AU241" s="50" t="s">
        <x:v>1073</x:v>
      </x:c>
      <x:c r="AV241" s="49">
        <x:v>74</x:v>
      </x:c>
    </x:row>
    <x:row r="242" spans="1:48" ht="30" customHeight="1">
      <x:c r="A242" s="88" t="s">
        <x:v>1840</x:v>
      </x:c>
      <x:c r="B242" s="88" t="s">
        <x:v>208</x:v>
      </x:c>
      <x:c r="C242" s="88" t="s">
        <x:v>986</x:v>
      </x:c>
      <x:c r="D242" s="51">
        <x:v>38</x:v>
      </x:c>
      <x:c r="E242" s="52">
        <x:v>2981</x:v>
      </x:c>
      <x:c r="F242" s="52">
        <x:f>TRUNC(E242*D242,0)</x:f>
        <x:v>113278</x:v>
      </x:c>
      <x:c r="G242" s="52">
        <x:v>15245</x:v>
      </x:c>
      <x:c r="H242" s="52">
        <x:f>TRUNC(G242*D242,0)</x:f>
        <x:v>579310</x:v>
      </x:c>
      <x:c r="I242" s="52">
        <x:v>152</x:v>
      </x:c>
      <x:c r="J242" s="52">
        <x:f>TRUNC(I242*D242,0)</x:f>
        <x:v>5776</x:v>
      </x:c>
      <x:c r="K242" s="52">
        <x:f>TRUNC(E242+G242+I242,0)</x:f>
        <x:v>18378</x:v>
      </x:c>
      <x:c r="L242" s="52">
        <x:f>TRUNC(F242+H242+J242,0)</x:f>
        <x:v>698364</x:v>
      </x:c>
      <x:c r="M242" s="57"/>
      <x:c r="N242" s="50"/>
      <x:c r="O242" s="50"/>
      <x:c r="P242" s="50"/>
      <x:c r="Q242" s="50"/>
      <x:c r="R242" s="50"/>
      <x:c r="S242" s="50"/>
      <x:c r="T242" s="50"/>
      <x:c r="U242" s="49"/>
      <x:c r="V242" s="49"/>
      <x:c r="W242" s="49"/>
      <x:c r="X242" s="49"/>
      <x:c r="Y242" s="49"/>
      <x:c r="Z242" s="49"/>
      <x:c r="AA242" s="49"/>
      <x:c r="AB242" s="49"/>
      <x:c r="AC242" s="49"/>
      <x:c r="AD242" s="49"/>
      <x:c r="AE242" s="49"/>
      <x:c r="AF242" s="49"/>
      <x:c r="AG242" s="49"/>
      <x:c r="AH242" s="49"/>
      <x:c r="AI242" s="49"/>
      <x:c r="AJ242" s="49"/>
      <x:c r="AK242" s="49"/>
      <x:c r="AL242" s="49"/>
      <x:c r="AM242" s="49"/>
      <x:c r="AN242" s="49"/>
      <x:c r="AO242" s="49"/>
      <x:c r="AP242" s="49"/>
      <x:c r="AQ242" s="49"/>
      <x:c r="AR242" s="50"/>
      <x:c r="AS242" s="50"/>
      <x:c r="AT242" s="49"/>
      <x:c r="AU242" s="50"/>
      <x:c r="AV242" s="49"/>
    </x:row>
    <x:row r="243" spans="1:48" ht="30" customHeight="1">
      <x:c r="A243" s="89"/>
      <x:c r="B243" s="89"/>
      <x:c r="C243" s="89"/>
      <x:c r="D243" s="54">
        <x:v>38</x:v>
      </x:c>
      <x:c r="E243" s="55">
        <x:f>TRUNC(일위대가목록!E45,0)</x:f>
        <x:v>2981</x:v>
      </x:c>
      <x:c r="F243" s="55">
        <x:f>TRUNC(E243*D243,0)</x:f>
        <x:v>113278</x:v>
      </x:c>
      <x:c r="G243" s="55">
        <x:f ca="1">TRUNC(일위대가목록!F45,0)</x:f>
        <x:v>15245</x:v>
      </x:c>
      <x:c r="H243" s="55">
        <x:f ca="1">TRUNC(G243*D243,0)</x:f>
        <x:v>579310</x:v>
      </x:c>
      <x:c r="I243" s="55">
        <x:f ca="1">TRUNC(일위대가목록!G45,0)</x:f>
        <x:v>152</x:v>
      </x:c>
      <x:c r="J243" s="55">
        <x:f ca="1">TRUNC(I243*D243,0)</x:f>
        <x:v>5776</x:v>
      </x:c>
      <x:c r="K243" s="55">
        <x:f ca="1">TRUNC(E243+G243+I243,0)</x:f>
        <x:v>18378</x:v>
      </x:c>
      <x:c r="L243" s="55">
        <x:f ca="1">TRUNC(F243+H243+J243,0)</x:f>
        <x:v>698364</x:v>
      </x:c>
      <x:c r="M243" s="56" t="s">
        <x:v>984</x:v>
      </x:c>
      <x:c r="N243" s="50" t="s">
        <x:v>1423</x:v>
      </x:c>
      <x:c r="O243" s="50" t="s">
        <x:v>984</x:v>
      </x:c>
      <x:c r="P243" s="50" t="s">
        <x:v>984</x:v>
      </x:c>
      <x:c r="Q243" s="50" t="s">
        <x:v>984</x:v>
      </x:c>
      <x:c r="R243" s="50" t="s">
        <x:v>974</x:v>
      </x:c>
      <x:c r="S243" s="50" t="s">
        <x:v>988</x:v>
      </x:c>
      <x:c r="T243" s="50" t="s">
        <x:v>988</x:v>
      </x:c>
      <x:c r="U243" s="49"/>
      <x:c r="V243" s="49"/>
      <x:c r="W243" s="49"/>
      <x:c r="X243" s="49"/>
      <x:c r="Y243" s="49"/>
      <x:c r="Z243" s="49"/>
      <x:c r="AA243" s="49"/>
      <x:c r="AB243" s="49"/>
      <x:c r="AC243" s="49"/>
      <x:c r="AD243" s="49"/>
      <x:c r="AE243" s="49"/>
      <x:c r="AF243" s="49"/>
      <x:c r="AG243" s="49"/>
      <x:c r="AH243" s="49"/>
      <x:c r="AI243" s="49"/>
      <x:c r="AJ243" s="49"/>
      <x:c r="AK243" s="49"/>
      <x:c r="AL243" s="49"/>
      <x:c r="AM243" s="49"/>
      <x:c r="AN243" s="49"/>
      <x:c r="AO243" s="49"/>
      <x:c r="AP243" s="49"/>
      <x:c r="AQ243" s="49"/>
      <x:c r="AR243" s="50" t="s">
        <x:v>984</x:v>
      </x:c>
      <x:c r="AS243" s="50" t="s">
        <x:v>984</x:v>
      </x:c>
      <x:c r="AT243" s="49"/>
      <x:c r="AU243" s="50" t="s">
        <x:v>1074</x:v>
      </x:c>
      <x:c r="AV243" s="49">
        <x:v>75</x:v>
      </x:c>
    </x:row>
    <x:row r="244" spans="1:13" ht="30" customHeight="1">
      <x:c r="A244" s="84"/>
      <x:c r="B244" s="84"/>
      <x:c r="C244" s="84"/>
      <x:c r="D244" s="58"/>
      <x:c r="E244" s="58"/>
      <x:c r="F244" s="58"/>
      <x:c r="G244" s="58"/>
      <x:c r="H244" s="58"/>
      <x:c r="I244" s="58"/>
      <x:c r="J244" s="58"/>
      <x:c r="K244" s="58"/>
      <x:c r="L244" s="58"/>
      <x:c r="M244" s="58"/>
    </x:row>
    <x:row r="245" spans="1:13" ht="30" customHeight="1">
      <x:c r="A245" s="85"/>
      <x:c r="B245" s="85"/>
      <x:c r="C245" s="85"/>
      <x:c r="D245" s="54"/>
      <x:c r="E245" s="54"/>
      <x:c r="F245" s="54"/>
      <x:c r="G245" s="54"/>
      <x:c r="H245" s="54"/>
      <x:c r="I245" s="54"/>
      <x:c r="J245" s="54"/>
      <x:c r="K245" s="54"/>
      <x:c r="L245" s="54"/>
      <x:c r="M245" s="54"/>
    </x:row>
    <x:row r="246" spans="1:13" ht="30" customHeight="1">
      <x:c r="A246" s="84"/>
      <x:c r="B246" s="84"/>
      <x:c r="C246" s="84"/>
      <x:c r="D246" s="58"/>
      <x:c r="E246" s="58"/>
      <x:c r="F246" s="58"/>
      <x:c r="G246" s="58"/>
      <x:c r="H246" s="58"/>
      <x:c r="I246" s="58"/>
      <x:c r="J246" s="58"/>
      <x:c r="K246" s="58"/>
      <x:c r="L246" s="58"/>
      <x:c r="M246" s="58"/>
    </x:row>
    <x:row r="247" spans="1:13" ht="30" customHeight="1">
      <x:c r="A247" s="85"/>
      <x:c r="B247" s="85"/>
      <x:c r="C247" s="85"/>
      <x:c r="D247" s="54"/>
      <x:c r="E247" s="54"/>
      <x:c r="F247" s="54"/>
      <x:c r="G247" s="54"/>
      <x:c r="H247" s="54"/>
      <x:c r="I247" s="54"/>
      <x:c r="J247" s="54"/>
      <x:c r="K247" s="54"/>
      <x:c r="L247" s="54"/>
      <x:c r="M247" s="54"/>
    </x:row>
    <x:row r="248" spans="1:13" ht="30" customHeight="1">
      <x:c r="A248" s="84"/>
      <x:c r="B248" s="84"/>
      <x:c r="C248" s="84"/>
      <x:c r="D248" s="58"/>
      <x:c r="E248" s="58"/>
      <x:c r="F248" s="58"/>
      <x:c r="G248" s="58"/>
      <x:c r="H248" s="58"/>
      <x:c r="I248" s="58"/>
      <x:c r="J248" s="58"/>
      <x:c r="K248" s="58"/>
      <x:c r="L248" s="58"/>
      <x:c r="M248" s="58"/>
    </x:row>
    <x:row r="249" spans="1:13" ht="30" customHeight="1">
      <x:c r="A249" s="85"/>
      <x:c r="B249" s="85"/>
      <x:c r="C249" s="85"/>
      <x:c r="D249" s="54"/>
      <x:c r="E249" s="54"/>
      <x:c r="F249" s="54"/>
      <x:c r="G249" s="54"/>
      <x:c r="H249" s="54"/>
      <x:c r="I249" s="54"/>
      <x:c r="J249" s="54"/>
      <x:c r="K249" s="54"/>
      <x:c r="L249" s="54"/>
      <x:c r="M249" s="54"/>
    </x:row>
    <x:row r="250" spans="1:13" ht="30" customHeight="1">
      <x:c r="A250" s="84"/>
      <x:c r="B250" s="84"/>
      <x:c r="C250" s="84"/>
      <x:c r="D250" s="58"/>
      <x:c r="E250" s="58"/>
      <x:c r="F250" s="58"/>
      <x:c r="G250" s="58"/>
      <x:c r="H250" s="58"/>
      <x:c r="I250" s="58"/>
      <x:c r="J250" s="58"/>
      <x:c r="K250" s="58"/>
      <x:c r="L250" s="58"/>
      <x:c r="M250" s="58"/>
    </x:row>
    <x:row r="251" spans="1:13" ht="30" customHeight="1">
      <x:c r="A251" s="85"/>
      <x:c r="B251" s="85"/>
      <x:c r="C251" s="85"/>
      <x:c r="D251" s="54"/>
      <x:c r="E251" s="54"/>
      <x:c r="F251" s="54"/>
      <x:c r="G251" s="54"/>
      <x:c r="H251" s="54"/>
      <x:c r="I251" s="54"/>
      <x:c r="J251" s="54"/>
      <x:c r="K251" s="54"/>
      <x:c r="L251" s="54"/>
      <x:c r="M251" s="54"/>
    </x:row>
    <x:row r="252" spans="1:13" ht="30" customHeight="1">
      <x:c r="A252" s="84"/>
      <x:c r="B252" s="84"/>
      <x:c r="C252" s="84"/>
      <x:c r="D252" s="58"/>
      <x:c r="E252" s="58"/>
      <x:c r="F252" s="58"/>
      <x:c r="G252" s="58"/>
      <x:c r="H252" s="58"/>
      <x:c r="I252" s="58"/>
      <x:c r="J252" s="58"/>
      <x:c r="K252" s="58"/>
      <x:c r="L252" s="58"/>
      <x:c r="M252" s="58"/>
    </x:row>
    <x:row r="253" spans="1:13" ht="30" customHeight="1">
      <x:c r="A253" s="85"/>
      <x:c r="B253" s="85"/>
      <x:c r="C253" s="85"/>
      <x:c r="D253" s="54"/>
      <x:c r="E253" s="54"/>
      <x:c r="F253" s="54"/>
      <x:c r="G253" s="54"/>
      <x:c r="H253" s="54"/>
      <x:c r="I253" s="54"/>
      <x:c r="J253" s="54"/>
      <x:c r="K253" s="54"/>
      <x:c r="L253" s="54"/>
      <x:c r="M253" s="54"/>
    </x:row>
    <x:row r="254" spans="1:13" ht="30" customHeight="1">
      <x:c r="A254" s="84"/>
      <x:c r="B254" s="84"/>
      <x:c r="C254" s="84"/>
      <x:c r="D254" s="58"/>
      <x:c r="E254" s="58"/>
      <x:c r="F254" s="58"/>
      <x:c r="G254" s="58"/>
      <x:c r="H254" s="58"/>
      <x:c r="I254" s="58"/>
      <x:c r="J254" s="58"/>
      <x:c r="K254" s="58"/>
      <x:c r="L254" s="58"/>
      <x:c r="M254" s="58"/>
    </x:row>
    <x:row r="255" spans="1:13" ht="30" customHeight="1">
      <x:c r="A255" s="85"/>
      <x:c r="B255" s="85"/>
      <x:c r="C255" s="85"/>
      <x:c r="D255" s="54"/>
      <x:c r="E255" s="54"/>
      <x:c r="F255" s="54"/>
      <x:c r="G255" s="54"/>
      <x:c r="H255" s="54"/>
      <x:c r="I255" s="54"/>
      <x:c r="J255" s="54"/>
      <x:c r="K255" s="54"/>
      <x:c r="L255" s="54"/>
      <x:c r="M255" s="54"/>
    </x:row>
    <x:row r="256" spans="1:13" ht="30" customHeight="1">
      <x:c r="A256" s="86" t="s">
        <x:v>223</x:v>
      </x:c>
      <x:c r="B256" s="86"/>
      <x:c r="C256" s="86"/>
      <x:c r="D256" s="51"/>
      <x:c r="E256" s="51"/>
      <x:c r="F256" s="52">
        <x:f>F236+F238+F240+F242</x:f>
        <x:v>3707772</x:v>
      </x:c>
      <x:c r="G256" s="51"/>
      <x:c r="H256" s="52">
        <x:f>H236+H238+H240+H242</x:f>
        <x:v>638361</x:v>
      </x:c>
      <x:c r="I256" s="51"/>
      <x:c r="J256" s="52">
        <x:f>J236+J238+J240+J242</x:f>
        <x:v>5776</x:v>
      </x:c>
      <x:c r="K256" s="51"/>
      <x:c r="L256" s="52">
        <x:f>TRUNC(F256+H256+J256,0)</x:f>
        <x:v>4351909</x:v>
      </x:c>
      <x:c r="M256" s="51"/>
    </x:row>
    <x:row r="257" spans="1:14" ht="30" customHeight="1">
      <x:c r="A257" s="87"/>
      <x:c r="B257" s="87"/>
      <x:c r="C257" s="87"/>
      <x:c r="D257" s="54"/>
      <x:c r="E257" s="54"/>
      <x:c r="F257" s="55">
        <x:f>F237+F239+F241+F243</x:f>
        <x:v>3707772</x:v>
      </x:c>
      <x:c r="G257" s="54"/>
      <x:c r="H257" s="55">
        <x:f ca="1">H237+H239+H241+H243</x:f>
        <x:v>638361</x:v>
      </x:c>
      <x:c r="I257" s="54"/>
      <x:c r="J257" s="55">
        <x:f ca="1">J237+J239+J241+J243</x:f>
        <x:v>5776</x:v>
      </x:c>
      <x:c r="K257" s="54"/>
      <x:c r="L257" s="55">
        <x:f ca="1">TRUNC(F257+H257+J257,0)</x:f>
        <x:v>4351909</x:v>
      </x:c>
      <x:c r="M257" s="54"/>
      <x:c r="N257" s="24" t="s">
        <x:v>315</x:v>
      </x:c>
    </x:row>
    <x:row r="258" spans="1:48" ht="30" customHeight="1">
      <x:c r="A258" s="47" t="s">
        <x:v>203</x:v>
      </x:c>
      <x:c r="B258" s="48"/>
      <x:c r="C258" s="48"/>
      <x:c r="D258" s="48"/>
      <x:c r="E258" s="48"/>
      <x:c r="F258" s="48"/>
      <x:c r="G258" s="48"/>
      <x:c r="H258" s="48"/>
      <x:c r="I258" s="48"/>
      <x:c r="J258" s="48"/>
      <x:c r="K258" s="48"/>
      <x:c r="L258" s="48"/>
      <x:c r="M258" s="48"/>
      <x:c r="N258" s="49"/>
      <x:c r="O258" s="49"/>
      <x:c r="P258" s="49"/>
      <x:c r="Q258" s="50" t="s">
        <x:v>344</x:v>
      </x:c>
      <x:c r="R258" s="49"/>
      <x:c r="S258" s="49"/>
      <x:c r="T258" s="49"/>
      <x:c r="U258" s="49"/>
      <x:c r="V258" s="49"/>
      <x:c r="W258" s="49"/>
      <x:c r="X258" s="49"/>
      <x:c r="Y258" s="49"/>
      <x:c r="Z258" s="49"/>
      <x:c r="AA258" s="49"/>
      <x:c r="AB258" s="49"/>
      <x:c r="AC258" s="49"/>
      <x:c r="AD258" s="49"/>
      <x:c r="AE258" s="49"/>
      <x:c r="AF258" s="49"/>
      <x:c r="AG258" s="49"/>
      <x:c r="AH258" s="49"/>
      <x:c r="AI258" s="49"/>
      <x:c r="AJ258" s="49"/>
      <x:c r="AK258" s="49"/>
      <x:c r="AL258" s="49"/>
      <x:c r="AM258" s="49"/>
      <x:c r="AN258" s="49"/>
      <x:c r="AO258" s="49"/>
      <x:c r="AP258" s="49"/>
      <x:c r="AQ258" s="49"/>
      <x:c r="AR258" s="49"/>
      <x:c r="AS258" s="49"/>
      <x:c r="AT258" s="49"/>
      <x:c r="AU258" s="49"/>
      <x:c r="AV258" s="49"/>
    </x:row>
    <x:row r="259" spans="1:48" ht="30" customHeight="1">
      <x:c r="A259" s="88" t="s">
        <x:v>1845</x:v>
      </x:c>
      <x:c r="B259" s="88" t="s">
        <x:v>984</x:v>
      </x:c>
      <x:c r="C259" s="88" t="s">
        <x:v>1000</x:v>
      </x:c>
      <x:c r="D259" s="51">
        <x:v>1</x:v>
      </x:c>
      <x:c r="E259" s="52">
        <x:v>6000000</x:v>
      </x:c>
      <x:c r="F259" s="52">
        <x:f>TRUNC(E259*D259,0)</x:f>
        <x:v>6000000</x:v>
      </x:c>
      <x:c r="G259" s="52">
        <x:v>0</x:v>
      </x:c>
      <x:c r="H259" s="52">
        <x:f>TRUNC(G259*D259,0)</x:f>
        <x:v>0</x:v>
      </x:c>
      <x:c r="I259" s="52">
        <x:v>0</x:v>
      </x:c>
      <x:c r="J259" s="52">
        <x:f>TRUNC(I259*D259,0)</x:f>
        <x:v>0</x:v>
      </x:c>
      <x:c r="K259" s="52">
        <x:f>TRUNC(E259+G259+I259,0)</x:f>
        <x:v>6000000</x:v>
      </x:c>
      <x:c r="L259" s="52">
        <x:f>TRUNC(F259+H259+J259,0)</x:f>
        <x:v>6000000</x:v>
      </x:c>
      <x:c r="M259" s="57" t="s">
        <x:v>984</x:v>
      </x:c>
      <x:c r="N259" s="49"/>
      <x:c r="O259" s="49"/>
      <x:c r="P259" s="49"/>
      <x:c r="Q259" s="50"/>
      <x:c r="R259" s="49"/>
      <x:c r="S259" s="49"/>
      <x:c r="T259" s="49"/>
      <x:c r="U259" s="49"/>
      <x:c r="V259" s="49"/>
      <x:c r="W259" s="49"/>
      <x:c r="X259" s="49"/>
      <x:c r="Y259" s="49"/>
      <x:c r="Z259" s="49"/>
      <x:c r="AA259" s="49"/>
      <x:c r="AB259" s="49"/>
      <x:c r="AC259" s="49"/>
      <x:c r="AD259" s="49"/>
      <x:c r="AE259" s="49"/>
      <x:c r="AF259" s="49"/>
      <x:c r="AG259" s="49"/>
      <x:c r="AH259" s="49"/>
      <x:c r="AI259" s="49"/>
      <x:c r="AJ259" s="49"/>
      <x:c r="AK259" s="49"/>
      <x:c r="AL259" s="49"/>
      <x:c r="AM259" s="49"/>
      <x:c r="AN259" s="49"/>
      <x:c r="AO259" s="49"/>
      <x:c r="AP259" s="49"/>
      <x:c r="AQ259" s="49"/>
      <x:c r="AR259" s="49"/>
      <x:c r="AS259" s="49"/>
      <x:c r="AT259" s="49"/>
      <x:c r="AU259" s="49"/>
      <x:c r="AV259" s="49"/>
    </x:row>
    <x:row r="260" spans="1:48" ht="30" customHeight="1">
      <x:c r="A260" s="89"/>
      <x:c r="B260" s="89"/>
      <x:c r="C260" s="89"/>
      <x:c r="D260" s="54">
        <x:v>1</x:v>
      </x:c>
      <x:c r="E260" s="55">
        <x:f>TRUNC(단가대비표!O71,0)</x:f>
        <x:v>6000000</x:v>
      </x:c>
      <x:c r="F260" s="55">
        <x:f>TRUNC(E260*D260,0)</x:f>
        <x:v>6000000</x:v>
      </x:c>
      <x:c r="G260" s="55">
        <x:f>TRUNC(단가대비표!P71,0)</x:f>
        <x:v>0</x:v>
      </x:c>
      <x:c r="H260" s="55">
        <x:f>TRUNC(G260*D260,0)</x:f>
        <x:v>0</x:v>
      </x:c>
      <x:c r="I260" s="55">
        <x:f>TRUNC(단가대비표!V71,0)</x:f>
        <x:v>0</x:v>
      </x:c>
      <x:c r="J260" s="55">
        <x:f>TRUNC(I260*D260,0)</x:f>
        <x:v>0</x:v>
      </x:c>
      <x:c r="K260" s="55">
        <x:f>TRUNC(E260+G260+I260,0)</x:f>
        <x:v>6000000</x:v>
      </x:c>
      <x:c r="L260" s="55">
        <x:f>TRUNC(F260+H260+J260,0)</x:f>
        <x:v>6000000</x:v>
      </x:c>
      <x:c r="M260" s="56" t="s">
        <x:v>984</x:v>
      </x:c>
      <x:c r="N260" s="50" t="s">
        <x:v>1424</x:v>
      </x:c>
      <x:c r="O260" s="50" t="s">
        <x:v>984</x:v>
      </x:c>
      <x:c r="P260" s="50" t="s">
        <x:v>984</x:v>
      </x:c>
      <x:c r="Q260" s="50" t="s">
        <x:v>984</x:v>
      </x:c>
      <x:c r="R260" s="50" t="s">
        <x:v>988</x:v>
      </x:c>
      <x:c r="S260" s="50" t="s">
        <x:v>988</x:v>
      </x:c>
      <x:c r="T260" s="50" t="s">
        <x:v>974</x:v>
      </x:c>
      <x:c r="U260" s="49"/>
      <x:c r="V260" s="49"/>
      <x:c r="W260" s="49"/>
      <x:c r="X260" s="49"/>
      <x:c r="Y260" s="49"/>
      <x:c r="Z260" s="49"/>
      <x:c r="AA260" s="49"/>
      <x:c r="AB260" s="49"/>
      <x:c r="AC260" s="49"/>
      <x:c r="AD260" s="49"/>
      <x:c r="AE260" s="49"/>
      <x:c r="AF260" s="49"/>
      <x:c r="AG260" s="49"/>
      <x:c r="AH260" s="49"/>
      <x:c r="AI260" s="49"/>
      <x:c r="AJ260" s="49"/>
      <x:c r="AK260" s="49"/>
      <x:c r="AL260" s="49"/>
      <x:c r="AM260" s="49"/>
      <x:c r="AN260" s="49"/>
      <x:c r="AO260" s="49"/>
      <x:c r="AP260" s="49"/>
      <x:c r="AQ260" s="49"/>
      <x:c r="AR260" s="50" t="s">
        <x:v>984</x:v>
      </x:c>
      <x:c r="AS260" s="50" t="s">
        <x:v>984</x:v>
      </x:c>
      <x:c r="AT260" s="49"/>
      <x:c r="AU260" s="50" t="s">
        <x:v>1075</x:v>
      </x:c>
      <x:c r="AV260" s="49">
        <x:v>112</x:v>
      </x:c>
    </x:row>
    <x:row r="261" spans="1:13" ht="30" customHeight="1">
      <x:c r="A261" s="84" t="s">
        <x:v>1932</x:v>
      </x:c>
      <x:c r="B261" s="88" t="s">
        <x:v>1931</x:v>
      </x:c>
      <x:c r="C261" s="88" t="s">
        <x:v>999</x:v>
      </x:c>
      <x:c r="D261" s="58">
        <x:v>0</x:v>
      </x:c>
      <x:c r="E261" s="52">
        <x:v>0</x:v>
      </x:c>
      <x:c r="F261" s="52">
        <x:f>TRUNC(E261*D261,0)</x:f>
        <x:v>0</x:v>
      </x:c>
      <x:c r="G261" s="52">
        <x:v>0</x:v>
      </x:c>
      <x:c r="H261" s="52">
        <x:f>TRUNC(G261*D261,0)</x:f>
        <x:v>0</x:v>
      </x:c>
      <x:c r="I261" s="52">
        <x:v>0</x:v>
      </x:c>
      <x:c r="J261" s="52">
        <x:f>TRUNC(I261*D261,0)</x:f>
        <x:v>0</x:v>
      </x:c>
      <x:c r="K261" s="52">
        <x:f>TRUNC(E261+G261+I261,0)</x:f>
        <x:v>0</x:v>
      </x:c>
      <x:c r="L261" s="52">
        <x:f>TRUNC(F261+H261+J261,0)</x:f>
        <x:v>0</x:v>
      </x:c>
      <x:c r="M261" s="57" t="s">
        <x:v>984</x:v>
      </x:c>
    </x:row>
    <x:row r="262" spans="1:50" ht="30" customHeight="1">
      <x:c r="A262" s="85"/>
      <x:c r="B262" s="85"/>
      <x:c r="C262" s="89"/>
      <x:c r="D262" s="54">
        <x:v>12</x:v>
      </x:c>
      <x:c r="E262" s="55">
        <x:v>8657</x:v>
      </x:c>
      <x:c r="F262" s="55">
        <x:f>TRUNC(E262*D262,0)</x:f>
        <x:v>103884</x:v>
      </x:c>
      <x:c r="G262" s="55">
        <x:v>18427</x:v>
      </x:c>
      <x:c r="H262" s="55">
        <x:f>TRUNC(G262*D262,0)</x:f>
        <x:v>221124</x:v>
      </x:c>
      <x:c r="I262" s="55">
        <x:f>TRUNC(단가대비표!V73,0)</x:f>
        <x:v>0</x:v>
      </x:c>
      <x:c r="J262" s="55">
        <x:f>TRUNC(I262*D262,0)</x:f>
        <x:v>0</x:v>
      </x:c>
      <x:c r="K262" s="55">
        <x:f>TRUNC(E262+G262+I262,0)</x:f>
        <x:v>27084</x:v>
      </x:c>
      <x:c r="L262" s="55">
        <x:f>TRUNC(F262+H262+J262,0)</x:f>
        <x:v>325008</x:v>
      </x:c>
      <x:c r="M262" s="56" t="s">
        <x:v>984</x:v>
      </x:c>
      <x:c r="AX262" s="27">
        <x:f>L262+L264+L266</x:f>
        <x:v>576354</x:v>
      </x:c>
    </x:row>
    <x:row r="263" spans="1:50" ht="30" customHeight="1">
      <x:c r="A263" s="84" t="s">
        <x:v>269</x:v>
      </x:c>
      <x:c r="B263" s="84" t="s">
        <x:v>270</x:v>
      </x:c>
      <x:c r="C263" s="88" t="s">
        <x:v>986</x:v>
      </x:c>
      <x:c r="D263" s="58">
        <x:v>0</x:v>
      </x:c>
      <x:c r="E263" s="52">
        <x:v>0</x:v>
      </x:c>
      <x:c r="F263" s="52">
        <x:f>TRUNC(E263*D263,0)</x:f>
        <x:v>0</x:v>
      </x:c>
      <x:c r="G263" s="52">
        <x:v>0</x:v>
      </x:c>
      <x:c r="H263" s="52">
        <x:f>TRUNC(G263*D263,0)</x:f>
        <x:v>0</x:v>
      </x:c>
      <x:c r="I263" s="52">
        <x:v>0</x:v>
      </x:c>
      <x:c r="J263" s="52">
        <x:f>TRUNC(I263*D263,0)</x:f>
        <x:v>0</x:v>
      </x:c>
      <x:c r="K263" s="52">
        <x:f>TRUNC(E263+G263+I263,0)</x:f>
        <x:v>0</x:v>
      </x:c>
      <x:c r="L263" s="52">
        <x:f>TRUNC(F263+H263+J263,0)</x:f>
        <x:v>0</x:v>
      </x:c>
      <x:c r="M263" s="57" t="s">
        <x:v>984</x:v>
      </x:c>
      <x:c r="AX263" s="27">
        <x:f>L282+L328</x:f>
        <x:v>151514</x:v>
      </x:c>
    </x:row>
    <x:row r="264" spans="1:50" ht="30" customHeight="1">
      <x:c r="A264" s="85"/>
      <x:c r="B264" s="85"/>
      <x:c r="C264" s="89"/>
      <x:c r="D264" s="54">
        <x:v>7</x:v>
      </x:c>
      <x:c r="E264" s="55">
        <x:v>5976</x:v>
      </x:c>
      <x:c r="F264" s="55">
        <x:f>TRUNC(E264*D264,0)</x:f>
        <x:v>41832</x:v>
      </x:c>
      <x:c r="G264" s="55">
        <x:v>10970</x:v>
      </x:c>
      <x:c r="H264" s="55">
        <x:f>TRUNC(G264*D264,0)</x:f>
        <x:v>76790</x:v>
      </x:c>
      <x:c r="I264" s="55">
        <x:f>TRUNC(단가대비표!V75,0)</x:f>
        <x:v>0</x:v>
      </x:c>
      <x:c r="J264" s="55">
        <x:f>TRUNC(I264*D264,0)</x:f>
        <x:v>0</x:v>
      </x:c>
      <x:c r="K264" s="55">
        <x:f>TRUNC(E264+G264+I264,0)</x:f>
        <x:v>16946</x:v>
      </x:c>
      <x:c r="L264" s="55">
        <x:f>TRUNC(F264+H264+J264,0)</x:f>
        <x:v>118622</x:v>
      </x:c>
      <x:c r="M264" s="56" t="s">
        <x:v>984</x:v>
      </x:c>
      <x:c r="AX264" s="27">
        <x:f>AX262-AX263</x:f>
        <x:v>424840</x:v>
      </x:c>
    </x:row>
    <x:row r="265" spans="1:13" ht="30" customHeight="1">
      <x:c r="A265" s="88" t="s">
        <x:v>2057</x:v>
      </x:c>
      <x:c r="B265" s="84" t="s">
        <x:v>1374</x:v>
      </x:c>
      <x:c r="C265" s="88" t="s">
        <x:v>986</x:v>
      </x:c>
      <x:c r="D265" s="58">
        <x:v>0</x:v>
      </x:c>
      <x:c r="E265" s="52">
        <x:v>0</x:v>
      </x:c>
      <x:c r="F265" s="52">
        <x:f>TRUNC(E265*D265,0)</x:f>
        <x:v>0</x:v>
      </x:c>
      <x:c r="G265" s="52">
        <x:v>0</x:v>
      </x:c>
      <x:c r="H265" s="52">
        <x:f>TRUNC(G265*D265,0)</x:f>
        <x:v>0</x:v>
      </x:c>
      <x:c r="I265" s="52">
        <x:v>0</x:v>
      </x:c>
      <x:c r="J265" s="52">
        <x:f>TRUNC(I265*D265,0)</x:f>
        <x:v>0</x:v>
      </x:c>
      <x:c r="K265" s="52">
        <x:f>TRUNC(E265+G265+I265,0)</x:f>
        <x:v>0</x:v>
      </x:c>
      <x:c r="L265" s="52">
        <x:f>TRUNC(F265+H265+J265,0)</x:f>
        <x:v>0</x:v>
      </x:c>
      <x:c r="M265" s="57" t="s">
        <x:v>984</x:v>
      </x:c>
    </x:row>
    <x:row r="266" spans="1:13" ht="30" customHeight="1">
      <x:c r="A266" s="85"/>
      <x:c r="B266" s="85"/>
      <x:c r="C266" s="89"/>
      <x:c r="D266" s="54">
        <x:v>7.2000000000000002</x:v>
      </x:c>
      <x:c r="E266" s="55">
        <x:v>18434</x:v>
      </x:c>
      <x:c r="F266" s="55">
        <x:f>TRUNC(E266*D266,0)</x:f>
        <x:v>132724</x:v>
      </x:c>
      <x:c r="G266" s="55">
        <x:f>TRUNC(단가대비표!P77,0)</x:f>
        <x:v>0</x:v>
      </x:c>
      <x:c r="H266" s="55">
        <x:f>TRUNC(G266*D266,0)</x:f>
        <x:v>0</x:v>
      </x:c>
      <x:c r="I266" s="55">
        <x:f>TRUNC(단가대비표!V77,0)</x:f>
        <x:v>0</x:v>
      </x:c>
      <x:c r="J266" s="55">
        <x:f>TRUNC(I266*D266,0)</x:f>
        <x:v>0</x:v>
      </x:c>
      <x:c r="K266" s="55">
        <x:f>TRUNC(E266+G266+I266,0)</x:f>
        <x:v>18434</x:v>
      </x:c>
      <x:c r="L266" s="55">
        <x:f>TRUNC(F266+H266+J266,0)</x:f>
        <x:v>132724</x:v>
      </x:c>
      <x:c r="M266" s="56" t="s">
        <x:v>984</x:v>
      </x:c>
    </x:row>
    <x:row r="267" spans="1:13" ht="30" customHeight="1">
      <x:c r="A267" s="84"/>
      <x:c r="B267" s="84"/>
      <x:c r="C267" s="84"/>
      <x:c r="D267" s="58"/>
      <x:c r="E267" s="58"/>
      <x:c r="F267" s="58"/>
      <x:c r="G267" s="58"/>
      <x:c r="H267" s="58"/>
      <x:c r="I267" s="58"/>
      <x:c r="J267" s="58"/>
      <x:c r="K267" s="58"/>
      <x:c r="L267" s="58"/>
      <x:c r="M267" s="58"/>
    </x:row>
    <x:row r="268" spans="1:13" ht="30" customHeight="1">
      <x:c r="A268" s="85"/>
      <x:c r="B268" s="85"/>
      <x:c r="C268" s="85"/>
      <x:c r="D268" s="54"/>
      <x:c r="E268" s="54"/>
      <x:c r="F268" s="54"/>
      <x:c r="G268" s="54"/>
      <x:c r="H268" s="54"/>
      <x:c r="I268" s="54"/>
      <x:c r="J268" s="54"/>
      <x:c r="K268" s="54"/>
      <x:c r="L268" s="54"/>
      <x:c r="M268" s="54"/>
    </x:row>
    <x:row r="269" spans="1:13" ht="30" customHeight="1">
      <x:c r="A269" s="84"/>
      <x:c r="B269" s="84"/>
      <x:c r="C269" s="84"/>
      <x:c r="D269" s="58"/>
      <x:c r="E269" s="58"/>
      <x:c r="F269" s="58"/>
      <x:c r="G269" s="58"/>
      <x:c r="H269" s="58"/>
      <x:c r="I269" s="58"/>
      <x:c r="J269" s="58"/>
      <x:c r="K269" s="58"/>
      <x:c r="L269" s="58"/>
      <x:c r="M269" s="58"/>
    </x:row>
    <x:row r="270" spans="1:13" ht="30" customHeight="1">
      <x:c r="A270" s="85"/>
      <x:c r="B270" s="85"/>
      <x:c r="C270" s="85"/>
      <x:c r="D270" s="54"/>
      <x:c r="E270" s="54"/>
      <x:c r="F270" s="54"/>
      <x:c r="G270" s="54"/>
      <x:c r="H270" s="54"/>
      <x:c r="I270" s="54"/>
      <x:c r="J270" s="54"/>
      <x:c r="K270" s="54"/>
      <x:c r="L270" s="54"/>
      <x:c r="M270" s="54"/>
    </x:row>
    <x:row r="271" spans="1:13" ht="30" customHeight="1">
      <x:c r="A271" s="84"/>
      <x:c r="B271" s="84"/>
      <x:c r="C271" s="84"/>
      <x:c r="D271" s="58"/>
      <x:c r="E271" s="58"/>
      <x:c r="F271" s="58"/>
      <x:c r="G271" s="58"/>
      <x:c r="H271" s="58"/>
      <x:c r="I271" s="58"/>
      <x:c r="J271" s="58"/>
      <x:c r="K271" s="58"/>
      <x:c r="L271" s="58"/>
      <x:c r="M271" s="58"/>
    </x:row>
    <x:row r="272" spans="1:13" ht="30" customHeight="1">
      <x:c r="A272" s="85"/>
      <x:c r="B272" s="85"/>
      <x:c r="C272" s="85"/>
      <x:c r="D272" s="54"/>
      <x:c r="E272" s="54"/>
      <x:c r="F272" s="54"/>
      <x:c r="G272" s="54"/>
      <x:c r="H272" s="54"/>
      <x:c r="I272" s="54"/>
      <x:c r="J272" s="54"/>
      <x:c r="K272" s="54"/>
      <x:c r="L272" s="54"/>
      <x:c r="M272" s="54"/>
    </x:row>
    <x:row r="273" spans="1:13" ht="30" customHeight="1">
      <x:c r="A273" s="84"/>
      <x:c r="B273" s="84"/>
      <x:c r="C273" s="84"/>
      <x:c r="D273" s="58"/>
      <x:c r="E273" s="58"/>
      <x:c r="F273" s="58"/>
      <x:c r="G273" s="58"/>
      <x:c r="H273" s="58"/>
      <x:c r="I273" s="58"/>
      <x:c r="J273" s="58"/>
      <x:c r="K273" s="58"/>
      <x:c r="L273" s="58"/>
      <x:c r="M273" s="58"/>
    </x:row>
    <x:row r="274" spans="1:13" ht="30" customHeight="1">
      <x:c r="A274" s="85"/>
      <x:c r="B274" s="85"/>
      <x:c r="C274" s="85"/>
      <x:c r="D274" s="54"/>
      <x:c r="E274" s="54"/>
      <x:c r="F274" s="54"/>
      <x:c r="G274" s="54"/>
      <x:c r="H274" s="54"/>
      <x:c r="I274" s="54"/>
      <x:c r="J274" s="54"/>
      <x:c r="K274" s="54"/>
      <x:c r="L274" s="54"/>
      <x:c r="M274" s="54"/>
    </x:row>
    <x:row r="275" spans="1:13" ht="30" customHeight="1">
      <x:c r="A275" s="84"/>
      <x:c r="B275" s="84"/>
      <x:c r="C275" s="84"/>
      <x:c r="D275" s="58"/>
      <x:c r="E275" s="58"/>
      <x:c r="F275" s="58"/>
      <x:c r="G275" s="58"/>
      <x:c r="H275" s="58"/>
      <x:c r="I275" s="58"/>
      <x:c r="J275" s="58"/>
      <x:c r="K275" s="58"/>
      <x:c r="L275" s="58"/>
      <x:c r="M275" s="58"/>
    </x:row>
    <x:row r="276" spans="1:13" ht="30" customHeight="1">
      <x:c r="A276" s="85"/>
      <x:c r="B276" s="85"/>
      <x:c r="C276" s="85"/>
      <x:c r="D276" s="54"/>
      <x:c r="E276" s="54"/>
      <x:c r="F276" s="54"/>
      <x:c r="G276" s="54"/>
      <x:c r="H276" s="54"/>
      <x:c r="I276" s="54"/>
      <x:c r="J276" s="54"/>
      <x:c r="K276" s="54"/>
      <x:c r="L276" s="54"/>
      <x:c r="M276" s="54"/>
    </x:row>
    <x:row r="277" spans="1:13" ht="30" customHeight="1">
      <x:c r="A277" s="84"/>
      <x:c r="B277" s="84"/>
      <x:c r="C277" s="84"/>
      <x:c r="D277" s="58"/>
      <x:c r="E277" s="58"/>
      <x:c r="F277" s="58"/>
      <x:c r="G277" s="58"/>
      <x:c r="H277" s="58"/>
      <x:c r="I277" s="58"/>
      <x:c r="J277" s="58"/>
      <x:c r="K277" s="58"/>
      <x:c r="L277" s="58"/>
      <x:c r="M277" s="58"/>
    </x:row>
    <x:row r="278" spans="1:13" ht="30" customHeight="1">
      <x:c r="A278" s="85"/>
      <x:c r="B278" s="85"/>
      <x:c r="C278" s="85"/>
      <x:c r="D278" s="54"/>
      <x:c r="E278" s="54"/>
      <x:c r="F278" s="54"/>
      <x:c r="G278" s="54"/>
      <x:c r="H278" s="54"/>
      <x:c r="I278" s="54"/>
      <x:c r="J278" s="54"/>
      <x:c r="K278" s="54"/>
      <x:c r="L278" s="54"/>
      <x:c r="M278" s="54"/>
    </x:row>
    <x:row r="279" spans="1:13" ht="30" customHeight="1">
      <x:c r="A279" s="86" t="s">
        <x:v>223</x:v>
      </x:c>
      <x:c r="B279" s="86"/>
      <x:c r="C279" s="86"/>
      <x:c r="D279" s="51"/>
      <x:c r="E279" s="51"/>
      <x:c r="F279" s="52">
        <x:f>F259+F261+F263+F265</x:f>
        <x:v>6000000</x:v>
      </x:c>
      <x:c r="G279" s="51"/>
      <x:c r="H279" s="52">
        <x:f>H259+H261+H263+H265</x:f>
        <x:v>0</x:v>
      </x:c>
      <x:c r="I279" s="51"/>
      <x:c r="J279" s="52">
        <x:f>J259+J261+J263+J265</x:f>
        <x:v>0</x:v>
      </x:c>
      <x:c r="K279" s="51"/>
      <x:c r="L279" s="52">
        <x:f>TRUNC(F279+H279+J279,0)</x:f>
        <x:v>6000000</x:v>
      </x:c>
      <x:c r="M279" s="51"/>
    </x:row>
    <x:row r="280" spans="1:14" ht="30" customHeight="1">
      <x:c r="A280" s="87"/>
      <x:c r="B280" s="87"/>
      <x:c r="C280" s="87"/>
      <x:c r="D280" s="54"/>
      <x:c r="E280" s="54"/>
      <x:c r="F280" s="55">
        <x:f>F260+F262+F264+F266</x:f>
        <x:v>6278440</x:v>
      </x:c>
      <x:c r="G280" s="54"/>
      <x:c r="H280" s="55">
        <x:f>H260+H262+H264+H266</x:f>
        <x:v>297914</x:v>
      </x:c>
      <x:c r="I280" s="54"/>
      <x:c r="J280" s="55">
        <x:f>J260+J262+J264+J266</x:f>
        <x:v>0</x:v>
      </x:c>
      <x:c r="K280" s="54"/>
      <x:c r="L280" s="55">
        <x:f>TRUNC(F280+H280+J280,0)</x:f>
        <x:v>6576354</x:v>
      </x:c>
      <x:c r="M280" s="54"/>
      <x:c r="N280" s="24" t="s">
        <x:v>315</x:v>
      </x:c>
    </x:row>
    <x:row r="281" spans="1:48" ht="30" customHeight="1">
      <x:c r="A281" s="47" t="s">
        <x:v>206</x:v>
      </x:c>
      <x:c r="B281" s="48"/>
      <x:c r="C281" s="48"/>
      <x:c r="D281" s="48"/>
      <x:c r="E281" s="48"/>
      <x:c r="F281" s="48"/>
      <x:c r="G281" s="48"/>
      <x:c r="H281" s="48"/>
      <x:c r="I281" s="48"/>
      <x:c r="J281" s="48"/>
      <x:c r="K281" s="48"/>
      <x:c r="L281" s="48"/>
      <x:c r="M281" s="48"/>
      <x:c r="N281" s="49"/>
      <x:c r="O281" s="49"/>
      <x:c r="P281" s="49"/>
      <x:c r="Q281" s="50" t="s">
        <x:v>336</x:v>
      </x:c>
      <x:c r="R281" s="49"/>
      <x:c r="S281" s="49"/>
      <x:c r="T281" s="49"/>
      <x:c r="U281" s="49"/>
      <x:c r="V281" s="49"/>
      <x:c r="W281" s="49"/>
      <x:c r="X281" s="49"/>
      <x:c r="Y281" s="49"/>
      <x:c r="Z281" s="49"/>
      <x:c r="AA281" s="49"/>
      <x:c r="AB281" s="49"/>
      <x:c r="AC281" s="49"/>
      <x:c r="AD281" s="49"/>
      <x:c r="AE281" s="49"/>
      <x:c r="AF281" s="49"/>
      <x:c r="AG281" s="49"/>
      <x:c r="AH281" s="49"/>
      <x:c r="AI281" s="49"/>
      <x:c r="AJ281" s="49"/>
      <x:c r="AK281" s="49"/>
      <x:c r="AL281" s="49"/>
      <x:c r="AM281" s="49"/>
      <x:c r="AN281" s="49"/>
      <x:c r="AO281" s="49"/>
      <x:c r="AP281" s="49"/>
      <x:c r="AQ281" s="49"/>
      <x:c r="AR281" s="49"/>
      <x:c r="AS281" s="49"/>
      <x:c r="AT281" s="49"/>
      <x:c r="AU281" s="49"/>
      <x:c r="AV281" s="49"/>
    </x:row>
    <x:row r="282" spans="1:48" ht="30" customHeight="1">
      <x:c r="A282" s="88" t="s">
        <x:v>923</x:v>
      </x:c>
      <x:c r="B282" s="88" t="s">
        <x:v>201</x:v>
      </x:c>
      <x:c r="C282" s="88" t="s">
        <x:v>986</x:v>
      </x:c>
      <x:c r="D282" s="51">
        <x:v>2.2000000000000002</x:v>
      </x:c>
      <x:c r="E282" s="52">
        <x:v>4766</x:v>
      </x:c>
      <x:c r="F282" s="52">
        <x:f>TRUNC(E282*D282,0)</x:f>
        <x:v>10485</x:v>
      </x:c>
      <x:c r="G282" s="52">
        <x:v>3260</x:v>
      </x:c>
      <x:c r="H282" s="52">
        <x:f>TRUNC(G282*D282,0)</x:f>
        <x:v>7172</x:v>
      </x:c>
      <x:c r="I282" s="52">
        <x:v>0</x:v>
      </x:c>
      <x:c r="J282" s="52">
        <x:f>TRUNC(I282*D282,0)</x:f>
        <x:v>0</x:v>
      </x:c>
      <x:c r="K282" s="52">
        <x:f>TRUNC(E282+G282+I282,0)</x:f>
        <x:v>8026</x:v>
      </x:c>
      <x:c r="L282" s="52">
        <x:f>TRUNC(F282+H282+J282,0)</x:f>
        <x:v>17657</x:v>
      </x:c>
      <x:c r="M282" s="57" t="s">
        <x:v>984</x:v>
      </x:c>
      <x:c r="N282" s="49"/>
      <x:c r="O282" s="49"/>
      <x:c r="P282" s="49"/>
      <x:c r="Q282" s="50"/>
      <x:c r="R282" s="49"/>
      <x:c r="S282" s="49"/>
      <x:c r="T282" s="49"/>
      <x:c r="U282" s="49"/>
      <x:c r="V282" s="49"/>
      <x:c r="W282" s="49"/>
      <x:c r="X282" s="49"/>
      <x:c r="Y282" s="49"/>
      <x:c r="Z282" s="49"/>
      <x:c r="AA282" s="49"/>
      <x:c r="AB282" s="49"/>
      <x:c r="AC282" s="49"/>
      <x:c r="AD282" s="49"/>
      <x:c r="AE282" s="49"/>
      <x:c r="AF282" s="49"/>
      <x:c r="AG282" s="49"/>
      <x:c r="AH282" s="49"/>
      <x:c r="AI282" s="49"/>
      <x:c r="AJ282" s="49"/>
      <x:c r="AK282" s="49"/>
      <x:c r="AL282" s="49"/>
      <x:c r="AM282" s="49"/>
      <x:c r="AN282" s="49"/>
      <x:c r="AO282" s="49"/>
      <x:c r="AP282" s="49"/>
      <x:c r="AQ282" s="49"/>
      <x:c r="AR282" s="49"/>
      <x:c r="AS282" s="49"/>
      <x:c r="AT282" s="49"/>
      <x:c r="AU282" s="49"/>
      <x:c r="AV282" s="49"/>
    </x:row>
    <x:row r="283" spans="1:48" ht="30" customHeight="1">
      <x:c r="A283" s="89"/>
      <x:c r="B283" s="89"/>
      <x:c r="C283" s="89"/>
      <x:c r="D283" s="54">
        <x:v>0</x:v>
      </x:c>
      <x:c r="E283" s="55">
        <x:f>TRUNC(일위대가목록!E46,0)</x:f>
        <x:v>4766</x:v>
      </x:c>
      <x:c r="F283" s="55">
        <x:f>TRUNC(E283*D283,0)</x:f>
        <x:v>0</x:v>
      </x:c>
      <x:c r="G283" s="55">
        <x:f>TRUNC(일위대가목록!F46,0)</x:f>
        <x:v>3260</x:v>
      </x:c>
      <x:c r="H283" s="55">
        <x:f>TRUNC(G283*D283,0)</x:f>
        <x:v>0</x:v>
      </x:c>
      <x:c r="I283" s="55">
        <x:f>TRUNC(일위대가목록!G46,0)</x:f>
        <x:v>0</x:v>
      </x:c>
      <x:c r="J283" s="55">
        <x:f>TRUNC(I283*D283,0)</x:f>
        <x:v>0</x:v>
      </x:c>
      <x:c r="K283" s="55">
        <x:f>TRUNC(E283+G283+I283,0)</x:f>
        <x:v>8026</x:v>
      </x:c>
      <x:c r="L283" s="55">
        <x:f>TRUNC(F283+H283+J283,0)</x:f>
        <x:v>0</x:v>
      </x:c>
      <x:c r="M283" s="56" t="s">
        <x:v>984</x:v>
      </x:c>
      <x:c r="N283" s="50" t="s">
        <x:v>1422</x:v>
      </x:c>
      <x:c r="O283" s="50" t="s">
        <x:v>984</x:v>
      </x:c>
      <x:c r="P283" s="50" t="s">
        <x:v>984</x:v>
      </x:c>
      <x:c r="Q283" s="50" t="s">
        <x:v>984</x:v>
      </x:c>
      <x:c r="R283" s="50" t="s">
        <x:v>974</x:v>
      </x:c>
      <x:c r="S283" s="50" t="s">
        <x:v>988</x:v>
      </x:c>
      <x:c r="T283" s="50" t="s">
        <x:v>988</x:v>
      </x:c>
      <x:c r="U283" s="49"/>
      <x:c r="V283" s="49"/>
      <x:c r="W283" s="49"/>
      <x:c r="X283" s="49"/>
      <x:c r="Y283" s="49"/>
      <x:c r="Z283" s="49"/>
      <x:c r="AA283" s="49"/>
      <x:c r="AB283" s="49"/>
      <x:c r="AC283" s="49"/>
      <x:c r="AD283" s="49"/>
      <x:c r="AE283" s="49"/>
      <x:c r="AF283" s="49"/>
      <x:c r="AG283" s="49"/>
      <x:c r="AH283" s="49"/>
      <x:c r="AI283" s="49"/>
      <x:c r="AJ283" s="49"/>
      <x:c r="AK283" s="49"/>
      <x:c r="AL283" s="49"/>
      <x:c r="AM283" s="49"/>
      <x:c r="AN283" s="49"/>
      <x:c r="AO283" s="49"/>
      <x:c r="AP283" s="49"/>
      <x:c r="AQ283" s="49"/>
      <x:c r="AR283" s="50" t="s">
        <x:v>984</x:v>
      </x:c>
      <x:c r="AS283" s="50" t="s">
        <x:v>984</x:v>
      </x:c>
      <x:c r="AT283" s="49"/>
      <x:c r="AU283" s="50" t="s">
        <x:v>1076</x:v>
      </x:c>
      <x:c r="AV283" s="49">
        <x:v>77</x:v>
      </x:c>
    </x:row>
    <x:row r="284" spans="1:13" ht="30" customHeight="1">
      <x:c r="A284" s="84"/>
      <x:c r="B284" s="84"/>
      <x:c r="C284" s="84"/>
      <x:c r="D284" s="58"/>
      <x:c r="E284" s="58"/>
      <x:c r="F284" s="58"/>
      <x:c r="G284" s="58"/>
      <x:c r="H284" s="58"/>
      <x:c r="I284" s="58"/>
      <x:c r="J284" s="58"/>
      <x:c r="K284" s="58"/>
      <x:c r="L284" s="58"/>
      <x:c r="M284" s="58"/>
    </x:row>
    <x:row r="285" spans="1:13" ht="30" customHeight="1">
      <x:c r="A285" s="85"/>
      <x:c r="B285" s="85"/>
      <x:c r="C285" s="85"/>
      <x:c r="D285" s="54"/>
      <x:c r="E285" s="54"/>
      <x:c r="F285" s="54"/>
      <x:c r="G285" s="54"/>
      <x:c r="H285" s="54"/>
      <x:c r="I285" s="54"/>
      <x:c r="J285" s="54"/>
      <x:c r="K285" s="54"/>
      <x:c r="L285" s="54"/>
      <x:c r="M285" s="54"/>
    </x:row>
    <x:row r="286" spans="1:13" ht="30" customHeight="1">
      <x:c r="A286" s="84"/>
      <x:c r="B286" s="84"/>
      <x:c r="C286" s="84"/>
      <x:c r="D286" s="58"/>
      <x:c r="E286" s="58"/>
      <x:c r="F286" s="58"/>
      <x:c r="G286" s="58"/>
      <x:c r="H286" s="58"/>
      <x:c r="I286" s="58"/>
      <x:c r="J286" s="58"/>
      <x:c r="K286" s="58"/>
      <x:c r="L286" s="58"/>
      <x:c r="M286" s="58"/>
    </x:row>
    <x:row r="287" spans="1:13" ht="30" customHeight="1">
      <x:c r="A287" s="85"/>
      <x:c r="B287" s="85"/>
      <x:c r="C287" s="85"/>
      <x:c r="D287" s="54"/>
      <x:c r="E287" s="54"/>
      <x:c r="F287" s="54"/>
      <x:c r="G287" s="54"/>
      <x:c r="H287" s="54"/>
      <x:c r="I287" s="54"/>
      <x:c r="J287" s="54"/>
      <x:c r="K287" s="54"/>
      <x:c r="L287" s="54"/>
      <x:c r="M287" s="54"/>
    </x:row>
    <x:row r="288" spans="1:13" ht="30" customHeight="1">
      <x:c r="A288" s="84"/>
      <x:c r="B288" s="84"/>
      <x:c r="C288" s="84"/>
      <x:c r="D288" s="58"/>
      <x:c r="E288" s="58"/>
      <x:c r="F288" s="58"/>
      <x:c r="G288" s="58"/>
      <x:c r="H288" s="58"/>
      <x:c r="I288" s="58"/>
      <x:c r="J288" s="58"/>
      <x:c r="K288" s="58"/>
      <x:c r="L288" s="58"/>
      <x:c r="M288" s="58"/>
    </x:row>
    <x:row r="289" spans="1:13" ht="30" customHeight="1">
      <x:c r="A289" s="85"/>
      <x:c r="B289" s="85"/>
      <x:c r="C289" s="85"/>
      <x:c r="D289" s="54"/>
      <x:c r="E289" s="54"/>
      <x:c r="F289" s="54"/>
      <x:c r="G289" s="54"/>
      <x:c r="H289" s="54"/>
      <x:c r="I289" s="54"/>
      <x:c r="J289" s="54"/>
      <x:c r="K289" s="54"/>
      <x:c r="L289" s="54"/>
      <x:c r="M289" s="54"/>
    </x:row>
    <x:row r="290" spans="1:13" ht="30" customHeight="1">
      <x:c r="A290" s="84"/>
      <x:c r="B290" s="84"/>
      <x:c r="C290" s="84"/>
      <x:c r="D290" s="58"/>
      <x:c r="E290" s="58"/>
      <x:c r="F290" s="58"/>
      <x:c r="G290" s="58"/>
      <x:c r="H290" s="58"/>
      <x:c r="I290" s="58"/>
      <x:c r="J290" s="58"/>
      <x:c r="K290" s="58"/>
      <x:c r="L290" s="58"/>
      <x:c r="M290" s="58"/>
    </x:row>
    <x:row r="291" spans="1:13" ht="30" customHeight="1">
      <x:c r="A291" s="85"/>
      <x:c r="B291" s="85"/>
      <x:c r="C291" s="85"/>
      <x:c r="D291" s="54"/>
      <x:c r="E291" s="54"/>
      <x:c r="F291" s="54"/>
      <x:c r="G291" s="54"/>
      <x:c r="H291" s="54"/>
      <x:c r="I291" s="54"/>
      <x:c r="J291" s="54"/>
      <x:c r="K291" s="54"/>
      <x:c r="L291" s="54"/>
      <x:c r="M291" s="54"/>
    </x:row>
    <x:row r="292" spans="1:13" ht="30" customHeight="1">
      <x:c r="A292" s="84"/>
      <x:c r="B292" s="84"/>
      <x:c r="C292" s="84"/>
      <x:c r="D292" s="58"/>
      <x:c r="E292" s="58"/>
      <x:c r="F292" s="58"/>
      <x:c r="G292" s="58"/>
      <x:c r="H292" s="58"/>
      <x:c r="I292" s="58"/>
      <x:c r="J292" s="58"/>
      <x:c r="K292" s="58"/>
      <x:c r="L292" s="58"/>
      <x:c r="M292" s="58"/>
    </x:row>
    <x:row r="293" spans="1:13" ht="30" customHeight="1">
      <x:c r="A293" s="85"/>
      <x:c r="B293" s="85"/>
      <x:c r="C293" s="85"/>
      <x:c r="D293" s="54"/>
      <x:c r="E293" s="54"/>
      <x:c r="F293" s="54"/>
      <x:c r="G293" s="54"/>
      <x:c r="H293" s="54"/>
      <x:c r="I293" s="54"/>
      <x:c r="J293" s="54"/>
      <x:c r="K293" s="54"/>
      <x:c r="L293" s="54"/>
      <x:c r="M293" s="54"/>
    </x:row>
    <x:row r="294" spans="1:13" ht="30" customHeight="1">
      <x:c r="A294" s="84"/>
      <x:c r="B294" s="84"/>
      <x:c r="C294" s="84"/>
      <x:c r="D294" s="58"/>
      <x:c r="E294" s="58"/>
      <x:c r="F294" s="58"/>
      <x:c r="G294" s="58"/>
      <x:c r="H294" s="58"/>
      <x:c r="I294" s="58"/>
      <x:c r="J294" s="58"/>
      <x:c r="K294" s="58"/>
      <x:c r="L294" s="58"/>
      <x:c r="M294" s="58"/>
    </x:row>
    <x:row r="295" spans="1:13" ht="30" customHeight="1">
      <x:c r="A295" s="85"/>
      <x:c r="B295" s="85"/>
      <x:c r="C295" s="85"/>
      <x:c r="D295" s="54"/>
      <x:c r="E295" s="54"/>
      <x:c r="F295" s="54"/>
      <x:c r="G295" s="54"/>
      <x:c r="H295" s="54"/>
      <x:c r="I295" s="54"/>
      <x:c r="J295" s="54"/>
      <x:c r="K295" s="54"/>
      <x:c r="L295" s="54"/>
      <x:c r="M295" s="54"/>
    </x:row>
    <x:row r="296" spans="1:13" ht="30" customHeight="1">
      <x:c r="A296" s="84"/>
      <x:c r="B296" s="84"/>
      <x:c r="C296" s="84"/>
      <x:c r="D296" s="58"/>
      <x:c r="E296" s="58"/>
      <x:c r="F296" s="58"/>
      <x:c r="G296" s="58"/>
      <x:c r="H296" s="58"/>
      <x:c r="I296" s="58"/>
      <x:c r="J296" s="58"/>
      <x:c r="K296" s="58"/>
      <x:c r="L296" s="58"/>
      <x:c r="M296" s="58"/>
    </x:row>
    <x:row r="297" spans="1:13" ht="30" customHeight="1">
      <x:c r="A297" s="85"/>
      <x:c r="B297" s="85"/>
      <x:c r="C297" s="85"/>
      <x:c r="D297" s="54"/>
      <x:c r="E297" s="54"/>
      <x:c r="F297" s="54"/>
      <x:c r="G297" s="54"/>
      <x:c r="H297" s="54"/>
      <x:c r="I297" s="54"/>
      <x:c r="J297" s="54"/>
      <x:c r="K297" s="54"/>
      <x:c r="L297" s="54"/>
      <x:c r="M297" s="54"/>
    </x:row>
    <x:row r="298" spans="1:13" ht="30" customHeight="1">
      <x:c r="A298" s="84"/>
      <x:c r="B298" s="84"/>
      <x:c r="C298" s="84"/>
      <x:c r="D298" s="58"/>
      <x:c r="E298" s="58"/>
      <x:c r="F298" s="58"/>
      <x:c r="G298" s="58"/>
      <x:c r="H298" s="58"/>
      <x:c r="I298" s="58"/>
      <x:c r="J298" s="58"/>
      <x:c r="K298" s="58"/>
      <x:c r="L298" s="58"/>
      <x:c r="M298" s="58"/>
    </x:row>
    <x:row r="299" spans="1:13" ht="30" customHeight="1">
      <x:c r="A299" s="85"/>
      <x:c r="B299" s="85"/>
      <x:c r="C299" s="85"/>
      <x:c r="D299" s="54"/>
      <x:c r="E299" s="54"/>
      <x:c r="F299" s="54"/>
      <x:c r="G299" s="54"/>
      <x:c r="H299" s="54"/>
      <x:c r="I299" s="54"/>
      <x:c r="J299" s="54"/>
      <x:c r="K299" s="54"/>
      <x:c r="L299" s="54"/>
      <x:c r="M299" s="54"/>
    </x:row>
    <x:row r="300" spans="1:13" ht="30" customHeight="1">
      <x:c r="A300" s="84"/>
      <x:c r="B300" s="84"/>
      <x:c r="C300" s="84"/>
      <x:c r="D300" s="58"/>
      <x:c r="E300" s="58"/>
      <x:c r="F300" s="58"/>
      <x:c r="G300" s="58"/>
      <x:c r="H300" s="58"/>
      <x:c r="I300" s="58"/>
      <x:c r="J300" s="58"/>
      <x:c r="K300" s="58"/>
      <x:c r="L300" s="58"/>
      <x:c r="M300" s="58"/>
    </x:row>
    <x:row r="301" spans="1:13" ht="30" customHeight="1">
      <x:c r="A301" s="85"/>
      <x:c r="B301" s="85"/>
      <x:c r="C301" s="85"/>
      <x:c r="D301" s="54"/>
      <x:c r="E301" s="54"/>
      <x:c r="F301" s="54"/>
      <x:c r="G301" s="54"/>
      <x:c r="H301" s="54"/>
      <x:c r="I301" s="54"/>
      <x:c r="J301" s="54"/>
      <x:c r="K301" s="54"/>
      <x:c r="L301" s="54"/>
      <x:c r="M301" s="54"/>
    </x:row>
    <x:row r="302" spans="1:13" ht="30" customHeight="1">
      <x:c r="A302" s="86" t="s">
        <x:v>223</x:v>
      </x:c>
      <x:c r="B302" s="86"/>
      <x:c r="C302" s="86"/>
      <x:c r="D302" s="51"/>
      <x:c r="E302" s="51"/>
      <x:c r="F302" s="52">
        <x:f>F282</x:f>
        <x:v>10485</x:v>
      </x:c>
      <x:c r="G302" s="51"/>
      <x:c r="H302" s="52">
        <x:f>H282</x:f>
        <x:v>7172</x:v>
      </x:c>
      <x:c r="I302" s="51"/>
      <x:c r="J302" s="52">
        <x:f>J282</x:f>
        <x:v>0</x:v>
      </x:c>
      <x:c r="K302" s="51"/>
      <x:c r="L302" s="52">
        <x:f>TRUNC(F302+H302+J302,0)</x:f>
        <x:v>17657</x:v>
      </x:c>
      <x:c r="M302" s="51"/>
    </x:row>
    <x:row r="303" spans="1:14" ht="30" customHeight="1">
      <x:c r="A303" s="87"/>
      <x:c r="B303" s="87"/>
      <x:c r="C303" s="87"/>
      <x:c r="D303" s="54"/>
      <x:c r="E303" s="54"/>
      <x:c r="F303" s="55">
        <x:f>F283</x:f>
        <x:v>0</x:v>
      </x:c>
      <x:c r="G303" s="54"/>
      <x:c r="H303" s="55">
        <x:f>H283</x:f>
        <x:v>0</x:v>
      </x:c>
      <x:c r="I303" s="54"/>
      <x:c r="J303" s="55">
        <x:f>J283</x:f>
        <x:v>0</x:v>
      </x:c>
      <x:c r="K303" s="54"/>
      <x:c r="L303" s="55">
        <x:f>TRUNC(F303+H303+J303,0)</x:f>
        <x:v>0</x:v>
      </x:c>
      <x:c r="M303" s="54"/>
      <x:c r="N303" s="24" t="s">
        <x:v>315</x:v>
      </x:c>
    </x:row>
    <x:row r="304" spans="1:48" ht="30" customHeight="1">
      <x:c r="A304" s="47" t="s">
        <x:v>202</x:v>
      </x:c>
      <x:c r="B304" s="48"/>
      <x:c r="C304" s="48"/>
      <x:c r="D304" s="48"/>
      <x:c r="E304" s="48"/>
      <x:c r="F304" s="48"/>
      <x:c r="G304" s="48"/>
      <x:c r="H304" s="48"/>
      <x:c r="I304" s="48"/>
      <x:c r="J304" s="48"/>
      <x:c r="K304" s="48"/>
      <x:c r="L304" s="48"/>
      <x:c r="M304" s="48"/>
      <x:c r="N304" s="49"/>
      <x:c r="O304" s="49"/>
      <x:c r="P304" s="49"/>
      <x:c r="Q304" s="50" t="s">
        <x:v>338</x:v>
      </x:c>
      <x:c r="R304" s="49"/>
      <x:c r="S304" s="49"/>
      <x:c r="T304" s="49"/>
      <x:c r="U304" s="49"/>
      <x:c r="V304" s="49"/>
      <x:c r="W304" s="49"/>
      <x:c r="X304" s="49"/>
      <x:c r="Y304" s="49"/>
      <x:c r="Z304" s="49"/>
      <x:c r="AA304" s="49"/>
      <x:c r="AB304" s="49"/>
      <x:c r="AC304" s="49"/>
      <x:c r="AD304" s="49"/>
      <x:c r="AE304" s="49"/>
      <x:c r="AF304" s="49"/>
      <x:c r="AG304" s="49"/>
      <x:c r="AH304" s="49"/>
      <x:c r="AI304" s="49"/>
      <x:c r="AJ304" s="49"/>
      <x:c r="AK304" s="49"/>
      <x:c r="AL304" s="49"/>
      <x:c r="AM304" s="49"/>
      <x:c r="AN304" s="49"/>
      <x:c r="AO304" s="49"/>
      <x:c r="AP304" s="49"/>
      <x:c r="AQ304" s="49"/>
      <x:c r="AR304" s="49"/>
      <x:c r="AS304" s="49"/>
      <x:c r="AT304" s="49"/>
      <x:c r="AU304" s="49"/>
      <x:c r="AV304" s="49"/>
    </x:row>
    <x:row r="305" spans="1:48" ht="30" customHeight="1">
      <x:c r="A305" s="88" t="s">
        <x:v>339</x:v>
      </x:c>
      <x:c r="B305" s="88" t="s">
        <x:v>1839</x:v>
      </x:c>
      <x:c r="C305" s="88" t="s">
        <x:v>976</x:v>
      </x:c>
      <x:c r="D305" s="51">
        <x:v>3.4300000000000002</x:v>
      </x:c>
      <x:c r="E305" s="52">
        <x:v>18000</x:v>
      </x:c>
      <x:c r="F305" s="52">
        <x:f>TRUNC(E305*D305,0)</x:f>
        <x:v>61740</x:v>
      </x:c>
      <x:c r="G305" s="52">
        <x:v>0</x:v>
      </x:c>
      <x:c r="H305" s="52">
        <x:f>TRUNC(G305*D305,0)</x:f>
        <x:v>0</x:v>
      </x:c>
      <x:c r="I305" s="52">
        <x:v>0</x:v>
      </x:c>
      <x:c r="J305" s="52">
        <x:f>TRUNC(I305*D305,0)</x:f>
        <x:v>0</x:v>
      </x:c>
      <x:c r="K305" s="52">
        <x:f>TRUNC(E305+G305+I305,0)</x:f>
        <x:v>18000</x:v>
      </x:c>
      <x:c r="L305" s="52">
        <x:f>TRUNC(F305+H305+J305,0)</x:f>
        <x:v>61740</x:v>
      </x:c>
      <x:c r="M305" s="57" t="s">
        <x:v>984</x:v>
      </x:c>
      <x:c r="N305" s="49"/>
      <x:c r="O305" s="49"/>
      <x:c r="P305" s="49"/>
      <x:c r="Q305" s="50"/>
      <x:c r="R305" s="49"/>
      <x:c r="S305" s="49"/>
      <x:c r="T305" s="49"/>
      <x:c r="U305" s="49"/>
      <x:c r="V305" s="49"/>
      <x:c r="W305" s="49"/>
      <x:c r="X305" s="49"/>
      <x:c r="Y305" s="49"/>
      <x:c r="Z305" s="49"/>
      <x:c r="AA305" s="49"/>
      <x:c r="AB305" s="49"/>
      <x:c r="AC305" s="49"/>
      <x:c r="AD305" s="49"/>
      <x:c r="AE305" s="49"/>
      <x:c r="AF305" s="49"/>
      <x:c r="AG305" s="49"/>
      <x:c r="AH305" s="49"/>
      <x:c r="AI305" s="49"/>
      <x:c r="AJ305" s="49"/>
      <x:c r="AK305" s="49"/>
      <x:c r="AL305" s="49"/>
      <x:c r="AM305" s="49"/>
      <x:c r="AN305" s="49"/>
      <x:c r="AO305" s="49"/>
      <x:c r="AP305" s="49"/>
      <x:c r="AQ305" s="49"/>
      <x:c r="AR305" s="49"/>
      <x:c r="AS305" s="49"/>
      <x:c r="AT305" s="49"/>
      <x:c r="AU305" s="49"/>
      <x:c r="AV305" s="49"/>
    </x:row>
    <x:row r="306" spans="1:48" ht="30" customHeight="1">
      <x:c r="A306" s="89"/>
      <x:c r="B306" s="89"/>
      <x:c r="C306" s="89"/>
      <x:c r="D306" s="54">
        <x:v>3.4300000000000002</x:v>
      </x:c>
      <x:c r="E306" s="55">
        <x:f>TRUNC(단가대비표!O48,0)</x:f>
        <x:v>18000</x:v>
      </x:c>
      <x:c r="F306" s="55">
        <x:f>TRUNC(E306*D306,0)</x:f>
        <x:v>61740</x:v>
      </x:c>
      <x:c r="G306" s="55">
        <x:f>TRUNC(단가대비표!P48,0)</x:f>
        <x:v>0</x:v>
      </x:c>
      <x:c r="H306" s="55">
        <x:f>TRUNC(G306*D306,0)</x:f>
        <x:v>0</x:v>
      </x:c>
      <x:c r="I306" s="55">
        <x:f>TRUNC(단가대비표!V48,0)</x:f>
        <x:v>0</x:v>
      </x:c>
      <x:c r="J306" s="55">
        <x:f>TRUNC(I306*D306,0)</x:f>
        <x:v>0</x:v>
      </x:c>
      <x:c r="K306" s="55">
        <x:f>TRUNC(E306+G306+I306,0)</x:f>
        <x:v>18000</x:v>
      </x:c>
      <x:c r="L306" s="55">
        <x:f>TRUNC(F306+H306+J306,0)</x:f>
        <x:v>61740</x:v>
      </x:c>
      <x:c r="M306" s="56" t="s">
        <x:v>984</x:v>
      </x:c>
      <x:c r="N306" s="50" t="s">
        <x:v>1420</x:v>
      </x:c>
      <x:c r="O306" s="50" t="s">
        <x:v>984</x:v>
      </x:c>
      <x:c r="P306" s="50" t="s">
        <x:v>984</x:v>
      </x:c>
      <x:c r="Q306" s="50" t="s">
        <x:v>984</x:v>
      </x:c>
      <x:c r="R306" s="50" t="s">
        <x:v>988</x:v>
      </x:c>
      <x:c r="S306" s="50" t="s">
        <x:v>988</x:v>
      </x:c>
      <x:c r="T306" s="50" t="s">
        <x:v>974</x:v>
      </x:c>
      <x:c r="U306" s="49"/>
      <x:c r="V306" s="49"/>
      <x:c r="W306" s="49"/>
      <x:c r="X306" s="49"/>
      <x:c r="Y306" s="49"/>
      <x:c r="Z306" s="49"/>
      <x:c r="AA306" s="49"/>
      <x:c r="AB306" s="49"/>
      <x:c r="AC306" s="49"/>
      <x:c r="AD306" s="49"/>
      <x:c r="AE306" s="49"/>
      <x:c r="AF306" s="49"/>
      <x:c r="AG306" s="49"/>
      <x:c r="AH306" s="49"/>
      <x:c r="AI306" s="49"/>
      <x:c r="AJ306" s="49"/>
      <x:c r="AK306" s="49"/>
      <x:c r="AL306" s="49"/>
      <x:c r="AM306" s="49"/>
      <x:c r="AN306" s="49"/>
      <x:c r="AO306" s="49"/>
      <x:c r="AP306" s="49"/>
      <x:c r="AQ306" s="49"/>
      <x:c r="AR306" s="50" t="s">
        <x:v>984</x:v>
      </x:c>
      <x:c r="AS306" s="50" t="s">
        <x:v>984</x:v>
      </x:c>
      <x:c r="AT306" s="49"/>
      <x:c r="AU306" s="50" t="s">
        <x:v>1077</x:v>
      </x:c>
      <x:c r="AV306" s="49">
        <x:v>103</x:v>
      </x:c>
    </x:row>
    <x:row r="307" spans="1:48" ht="30" customHeight="1">
      <x:c r="A307" s="88" t="s">
        <x:v>993</x:v>
      </x:c>
      <x:c r="B307" s="88" t="s">
        <x:v>1843</x:v>
      </x:c>
      <x:c r="C307" s="88" t="s">
        <x:v>976</x:v>
      </x:c>
      <x:c r="D307" s="51">
        <x:v>1.45</x:v>
      </x:c>
      <x:c r="E307" s="52">
        <x:v>30000</x:v>
      </x:c>
      <x:c r="F307" s="52">
        <x:f>TRUNC(E307*D307,0)</x:f>
        <x:v>43500</x:v>
      </x:c>
      <x:c r="G307" s="52"/>
      <x:c r="H307" s="52">
        <x:f>TRUNC(G307*D307,0)</x:f>
        <x:v>0</x:v>
      </x:c>
      <x:c r="I307" s="52"/>
      <x:c r="J307" s="52">
        <x:f>TRUNC(I307*D307,0)</x:f>
        <x:v>0</x:v>
      </x:c>
      <x:c r="K307" s="52">
        <x:f>TRUNC(E307+G307+I307,0)</x:f>
        <x:v>30000</x:v>
      </x:c>
      <x:c r="L307" s="52">
        <x:f>TRUNC(F307+H307+J307,0)</x:f>
        <x:v>43500</x:v>
      </x:c>
      <x:c r="M307" s="57"/>
      <x:c r="N307" s="50"/>
      <x:c r="O307" s="50"/>
      <x:c r="P307" s="50"/>
      <x:c r="Q307" s="50"/>
      <x:c r="R307" s="50"/>
      <x:c r="S307" s="50"/>
      <x:c r="T307" s="50"/>
      <x:c r="U307" s="49"/>
      <x:c r="V307" s="49"/>
      <x:c r="W307" s="49"/>
      <x:c r="X307" s="49"/>
      <x:c r="Y307" s="49"/>
      <x:c r="Z307" s="49"/>
      <x:c r="AA307" s="49"/>
      <x:c r="AB307" s="49"/>
      <x:c r="AC307" s="49"/>
      <x:c r="AD307" s="49"/>
      <x:c r="AE307" s="49"/>
      <x:c r="AF307" s="49"/>
      <x:c r="AG307" s="49"/>
      <x:c r="AH307" s="49"/>
      <x:c r="AI307" s="49"/>
      <x:c r="AJ307" s="49"/>
      <x:c r="AK307" s="49"/>
      <x:c r="AL307" s="49"/>
      <x:c r="AM307" s="49"/>
      <x:c r="AN307" s="49"/>
      <x:c r="AO307" s="49"/>
      <x:c r="AP307" s="49"/>
      <x:c r="AQ307" s="49"/>
      <x:c r="AR307" s="50"/>
      <x:c r="AS307" s="50"/>
      <x:c r="AT307" s="49"/>
      <x:c r="AU307" s="50"/>
      <x:c r="AV307" s="49"/>
    </x:row>
    <x:row r="308" spans="1:48" ht="30" customHeight="1">
      <x:c r="A308" s="89"/>
      <x:c r="B308" s="89"/>
      <x:c r="C308" s="89"/>
      <x:c r="D308" s="54">
        <x:v>1.45</x:v>
      </x:c>
      <x:c r="E308" s="55">
        <x:f>TRUNC(단가대비표!O47,0)</x:f>
        <x:v>30000</x:v>
      </x:c>
      <x:c r="F308" s="55">
        <x:f>TRUNC(E308*D308,0)</x:f>
        <x:v>43500</x:v>
      </x:c>
      <x:c r="G308" s="55">
        <x:f>TRUNC(단가대비표!P47,0)</x:f>
        <x:v>0</x:v>
      </x:c>
      <x:c r="H308" s="55">
        <x:f>TRUNC(G308*D308,0)</x:f>
        <x:v>0</x:v>
      </x:c>
      <x:c r="I308" s="55">
        <x:f>TRUNC(단가대비표!V47,0)</x:f>
        <x:v>0</x:v>
      </x:c>
      <x:c r="J308" s="55">
        <x:f>TRUNC(I308*D308,0)</x:f>
        <x:v>0</x:v>
      </x:c>
      <x:c r="K308" s="55">
        <x:f>TRUNC(E308+G308+I308,0)</x:f>
        <x:v>30000</x:v>
      </x:c>
      <x:c r="L308" s="55">
        <x:f>TRUNC(F308+H308+J308,0)</x:f>
        <x:v>43500</x:v>
      </x:c>
      <x:c r="M308" s="56" t="s">
        <x:v>984</x:v>
      </x:c>
      <x:c r="N308" s="50" t="s">
        <x:v>1421</x:v>
      </x:c>
      <x:c r="O308" s="50" t="s">
        <x:v>984</x:v>
      </x:c>
      <x:c r="P308" s="50" t="s">
        <x:v>984</x:v>
      </x:c>
      <x:c r="Q308" s="50" t="s">
        <x:v>984</x:v>
      </x:c>
      <x:c r="R308" s="50" t="s">
        <x:v>988</x:v>
      </x:c>
      <x:c r="S308" s="50" t="s">
        <x:v>988</x:v>
      </x:c>
      <x:c r="T308" s="50" t="s">
        <x:v>974</x:v>
      </x:c>
      <x:c r="U308" s="49"/>
      <x:c r="V308" s="49"/>
      <x:c r="W308" s="49"/>
      <x:c r="X308" s="49"/>
      <x:c r="Y308" s="49"/>
      <x:c r="Z308" s="49"/>
      <x:c r="AA308" s="49"/>
      <x:c r="AB308" s="49"/>
      <x:c r="AC308" s="49"/>
      <x:c r="AD308" s="49"/>
      <x:c r="AE308" s="49"/>
      <x:c r="AF308" s="49"/>
      <x:c r="AG308" s="49"/>
      <x:c r="AH308" s="49"/>
      <x:c r="AI308" s="49"/>
      <x:c r="AJ308" s="49"/>
      <x:c r="AK308" s="49"/>
      <x:c r="AL308" s="49"/>
      <x:c r="AM308" s="49"/>
      <x:c r="AN308" s="49"/>
      <x:c r="AO308" s="49"/>
      <x:c r="AP308" s="49"/>
      <x:c r="AQ308" s="49"/>
      <x:c r="AR308" s="50" t="s">
        <x:v>984</x:v>
      </x:c>
      <x:c r="AS308" s="50" t="s">
        <x:v>984</x:v>
      </x:c>
      <x:c r="AT308" s="49"/>
      <x:c r="AU308" s="50" t="s">
        <x:v>1078</x:v>
      </x:c>
      <x:c r="AV308" s="49">
        <x:v>104</x:v>
      </x:c>
    </x:row>
    <x:row r="309" spans="1:48" ht="30" customHeight="1">
      <x:c r="A309" s="88" t="s">
        <x:v>994</x:v>
      </x:c>
      <x:c r="B309" s="88" t="s">
        <x:v>1003</x:v>
      </x:c>
      <x:c r="C309" s="88" t="s">
        <x:v>1006</x:v>
      </x:c>
      <x:c r="D309" s="51">
        <x:v>17</x:v>
      </x:c>
      <x:c r="E309" s="52">
        <x:v>5590</x:v>
      </x:c>
      <x:c r="F309" s="52">
        <x:f>TRUNC(E309*D309,0)</x:f>
        <x:v>95030</x:v>
      </x:c>
      <x:c r="G309" s="52"/>
      <x:c r="H309" s="52">
        <x:f>TRUNC(G309*D309,0)</x:f>
        <x:v>0</x:v>
      </x:c>
      <x:c r="I309" s="52"/>
      <x:c r="J309" s="52">
        <x:f>TRUNC(I309*D309,0)</x:f>
        <x:v>0</x:v>
      </x:c>
      <x:c r="K309" s="52">
        <x:f>TRUNC(E309+G309+I309,0)</x:f>
        <x:v>5590</x:v>
      </x:c>
      <x:c r="L309" s="52">
        <x:f>TRUNC(F309+H309+J309,0)</x:f>
        <x:v>95030</x:v>
      </x:c>
      <x:c r="M309" s="56" t="s">
        <x:v>990</x:v>
      </x:c>
      <x:c r="N309" s="50"/>
      <x:c r="O309" s="50"/>
      <x:c r="P309" s="50"/>
      <x:c r="Q309" s="50"/>
      <x:c r="R309" s="50"/>
      <x:c r="S309" s="50"/>
      <x:c r="T309" s="50"/>
      <x:c r="U309" s="49"/>
      <x:c r="V309" s="49"/>
      <x:c r="W309" s="49"/>
      <x:c r="X309" s="49"/>
      <x:c r="Y309" s="49"/>
      <x:c r="Z309" s="49"/>
      <x:c r="AA309" s="49"/>
      <x:c r="AB309" s="49"/>
      <x:c r="AC309" s="49"/>
      <x:c r="AD309" s="49"/>
      <x:c r="AE309" s="49"/>
      <x:c r="AF309" s="49"/>
      <x:c r="AG309" s="49"/>
      <x:c r="AH309" s="49"/>
      <x:c r="AI309" s="49"/>
      <x:c r="AJ309" s="49"/>
      <x:c r="AK309" s="49"/>
      <x:c r="AL309" s="49"/>
      <x:c r="AM309" s="49"/>
      <x:c r="AN309" s="49"/>
      <x:c r="AO309" s="49"/>
      <x:c r="AP309" s="49"/>
      <x:c r="AQ309" s="49"/>
      <x:c r="AR309" s="50"/>
      <x:c r="AS309" s="50"/>
      <x:c r="AT309" s="49"/>
      <x:c r="AU309" s="50"/>
      <x:c r="AV309" s="49"/>
    </x:row>
    <x:row r="310" spans="1:48" ht="30" customHeight="1">
      <x:c r="A310" s="89"/>
      <x:c r="B310" s="89"/>
      <x:c r="C310" s="89"/>
      <x:c r="D310" s="54">
        <x:v>17</x:v>
      </x:c>
      <x:c r="E310" s="55">
        <x:f>TRUNC(단가대비표!O50,0)</x:f>
        <x:v>5590</x:v>
      </x:c>
      <x:c r="F310" s="55">
        <x:f>TRUNC(E310*D310,0)</x:f>
        <x:v>95030</x:v>
      </x:c>
      <x:c r="G310" s="55">
        <x:f>TRUNC(단가대비표!P50,0)</x:f>
        <x:v>0</x:v>
      </x:c>
      <x:c r="H310" s="55">
        <x:f>TRUNC(G310*D310,0)</x:f>
        <x:v>0</x:v>
      </x:c>
      <x:c r="I310" s="55">
        <x:f>TRUNC(단가대비표!V50,0)</x:f>
        <x:v>0</x:v>
      </x:c>
      <x:c r="J310" s="55">
        <x:f>TRUNC(I310*D310,0)</x:f>
        <x:v>0</x:v>
      </x:c>
      <x:c r="K310" s="55">
        <x:f>TRUNC(E310+G310+I310,0)</x:f>
        <x:v>5590</x:v>
      </x:c>
      <x:c r="L310" s="55">
        <x:f>TRUNC(F310+H310+J310,0)</x:f>
        <x:v>95030</x:v>
      </x:c>
      <x:c r="M310" s="56" t="s">
        <x:v>990</x:v>
      </x:c>
      <x:c r="N310" s="50" t="s">
        <x:v>1419</x:v>
      </x:c>
      <x:c r="O310" s="50" t="s">
        <x:v>984</x:v>
      </x:c>
      <x:c r="P310" s="50" t="s">
        <x:v>984</x:v>
      </x:c>
      <x:c r="Q310" s="50" t="s">
        <x:v>984</x:v>
      </x:c>
      <x:c r="R310" s="50" t="s">
        <x:v>988</x:v>
      </x:c>
      <x:c r="S310" s="50" t="s">
        <x:v>988</x:v>
      </x:c>
      <x:c r="T310" s="50" t="s">
        <x:v>974</x:v>
      </x:c>
      <x:c r="U310" s="49"/>
      <x:c r="V310" s="49"/>
      <x:c r="W310" s="49"/>
      <x:c r="X310" s="49"/>
      <x:c r="Y310" s="49"/>
      <x:c r="Z310" s="49"/>
      <x:c r="AA310" s="49"/>
      <x:c r="AB310" s="49"/>
      <x:c r="AC310" s="49"/>
      <x:c r="AD310" s="49"/>
      <x:c r="AE310" s="49"/>
      <x:c r="AF310" s="49"/>
      <x:c r="AG310" s="49"/>
      <x:c r="AH310" s="49"/>
      <x:c r="AI310" s="49"/>
      <x:c r="AJ310" s="49"/>
      <x:c r="AK310" s="49"/>
      <x:c r="AL310" s="49"/>
      <x:c r="AM310" s="49"/>
      <x:c r="AN310" s="49"/>
      <x:c r="AO310" s="49"/>
      <x:c r="AP310" s="49"/>
      <x:c r="AQ310" s="49"/>
      <x:c r="AR310" s="50" t="s">
        <x:v>984</x:v>
      </x:c>
      <x:c r="AS310" s="50" t="s">
        <x:v>984</x:v>
      </x:c>
      <x:c r="AT310" s="49"/>
      <x:c r="AU310" s="50" t="s">
        <x:v>1079</x:v>
      </x:c>
      <x:c r="AV310" s="49">
        <x:v>105</x:v>
      </x:c>
    </x:row>
    <x:row r="311" spans="1:13" ht="30" customHeight="1">
      <x:c r="A311" s="84"/>
      <x:c r="B311" s="84"/>
      <x:c r="C311" s="84"/>
      <x:c r="D311" s="58"/>
      <x:c r="E311" s="58"/>
      <x:c r="F311" s="58"/>
      <x:c r="G311" s="58"/>
      <x:c r="H311" s="58"/>
      <x:c r="I311" s="58"/>
      <x:c r="J311" s="58"/>
      <x:c r="K311" s="58"/>
      <x:c r="L311" s="58"/>
      <x:c r="M311" s="58"/>
    </x:row>
    <x:row r="312" spans="1:13" ht="30" customHeight="1">
      <x:c r="A312" s="85"/>
      <x:c r="B312" s="85"/>
      <x:c r="C312" s="85"/>
      <x:c r="D312" s="54"/>
      <x:c r="E312" s="54"/>
      <x:c r="F312" s="54"/>
      <x:c r="G312" s="54"/>
      <x:c r="H312" s="54"/>
      <x:c r="I312" s="54"/>
      <x:c r="J312" s="54"/>
      <x:c r="K312" s="54"/>
      <x:c r="L312" s="54"/>
      <x:c r="M312" s="54"/>
    </x:row>
    <x:row r="313" spans="1:13" ht="30" customHeight="1">
      <x:c r="A313" s="84"/>
      <x:c r="B313" s="84"/>
      <x:c r="C313" s="84"/>
      <x:c r="D313" s="58"/>
      <x:c r="E313" s="58"/>
      <x:c r="F313" s="58"/>
      <x:c r="G313" s="58"/>
      <x:c r="H313" s="58"/>
      <x:c r="I313" s="58"/>
      <x:c r="J313" s="58"/>
      <x:c r="K313" s="58"/>
      <x:c r="L313" s="58"/>
      <x:c r="M313" s="58"/>
    </x:row>
    <x:row r="314" spans="1:13" ht="30" customHeight="1">
      <x:c r="A314" s="85"/>
      <x:c r="B314" s="85"/>
      <x:c r="C314" s="85"/>
      <x:c r="D314" s="54"/>
      <x:c r="E314" s="54"/>
      <x:c r="F314" s="54"/>
      <x:c r="G314" s="54"/>
      <x:c r="H314" s="54"/>
      <x:c r="I314" s="54"/>
      <x:c r="J314" s="54"/>
      <x:c r="K314" s="54"/>
      <x:c r="L314" s="54"/>
      <x:c r="M314" s="54"/>
    </x:row>
    <x:row r="315" spans="1:13" ht="30" customHeight="1">
      <x:c r="A315" s="84"/>
      <x:c r="B315" s="84"/>
      <x:c r="C315" s="84"/>
      <x:c r="D315" s="58"/>
      <x:c r="E315" s="58"/>
      <x:c r="F315" s="58"/>
      <x:c r="G315" s="58"/>
      <x:c r="H315" s="58"/>
      <x:c r="I315" s="58"/>
      <x:c r="J315" s="58"/>
      <x:c r="K315" s="58"/>
      <x:c r="L315" s="58"/>
      <x:c r="M315" s="58"/>
    </x:row>
    <x:row r="316" spans="1:13" ht="30" customHeight="1">
      <x:c r="A316" s="85"/>
      <x:c r="B316" s="85"/>
      <x:c r="C316" s="85"/>
      <x:c r="D316" s="54"/>
      <x:c r="E316" s="54"/>
      <x:c r="F316" s="54"/>
      <x:c r="G316" s="54"/>
      <x:c r="H316" s="54"/>
      <x:c r="I316" s="54"/>
      <x:c r="J316" s="54"/>
      <x:c r="K316" s="54"/>
      <x:c r="L316" s="54"/>
      <x:c r="M316" s="54"/>
    </x:row>
    <x:row r="317" spans="1:13" ht="30" customHeight="1">
      <x:c r="A317" s="84"/>
      <x:c r="B317" s="84"/>
      <x:c r="C317" s="84"/>
      <x:c r="D317" s="58"/>
      <x:c r="E317" s="58"/>
      <x:c r="F317" s="58"/>
      <x:c r="G317" s="58"/>
      <x:c r="H317" s="58"/>
      <x:c r="I317" s="58"/>
      <x:c r="J317" s="58"/>
      <x:c r="K317" s="58"/>
      <x:c r="L317" s="58"/>
      <x:c r="M317" s="58"/>
    </x:row>
    <x:row r="318" spans="1:13" ht="30" customHeight="1">
      <x:c r="A318" s="85"/>
      <x:c r="B318" s="85"/>
      <x:c r="C318" s="85"/>
      <x:c r="D318" s="54"/>
      <x:c r="E318" s="54"/>
      <x:c r="F318" s="54"/>
      <x:c r="G318" s="54"/>
      <x:c r="H318" s="54"/>
      <x:c r="I318" s="54"/>
      <x:c r="J318" s="54"/>
      <x:c r="K318" s="54"/>
      <x:c r="L318" s="54"/>
      <x:c r="M318" s="54"/>
    </x:row>
    <x:row r="319" spans="1:13" ht="30" customHeight="1">
      <x:c r="A319" s="84"/>
      <x:c r="B319" s="84"/>
      <x:c r="C319" s="84"/>
      <x:c r="D319" s="58"/>
      <x:c r="E319" s="58"/>
      <x:c r="F319" s="58"/>
      <x:c r="G319" s="58"/>
      <x:c r="H319" s="58"/>
      <x:c r="I319" s="58"/>
      <x:c r="J319" s="58"/>
      <x:c r="K319" s="58"/>
      <x:c r="L319" s="58"/>
      <x:c r="M319" s="58"/>
    </x:row>
    <x:row r="320" spans="1:13" ht="30" customHeight="1">
      <x:c r="A320" s="85"/>
      <x:c r="B320" s="85"/>
      <x:c r="C320" s="85"/>
      <x:c r="D320" s="54"/>
      <x:c r="E320" s="54"/>
      <x:c r="F320" s="54"/>
      <x:c r="G320" s="54"/>
      <x:c r="H320" s="54"/>
      <x:c r="I320" s="54"/>
      <x:c r="J320" s="54"/>
      <x:c r="K320" s="54"/>
      <x:c r="L320" s="54"/>
      <x:c r="M320" s="54"/>
    </x:row>
    <x:row r="321" spans="1:13" ht="30" customHeight="1">
      <x:c r="A321" s="84"/>
      <x:c r="B321" s="84"/>
      <x:c r="C321" s="84"/>
      <x:c r="D321" s="58"/>
      <x:c r="E321" s="58"/>
      <x:c r="F321" s="58"/>
      <x:c r="G321" s="58"/>
      <x:c r="H321" s="58"/>
      <x:c r="I321" s="58"/>
      <x:c r="J321" s="58"/>
      <x:c r="K321" s="58"/>
      <x:c r="L321" s="58"/>
      <x:c r="M321" s="58"/>
    </x:row>
    <x:row r="322" spans="1:13" ht="30" customHeight="1">
      <x:c r="A322" s="85"/>
      <x:c r="B322" s="85"/>
      <x:c r="C322" s="85"/>
      <x:c r="D322" s="54"/>
      <x:c r="E322" s="54"/>
      <x:c r="F322" s="54"/>
      <x:c r="G322" s="54"/>
      <x:c r="H322" s="54"/>
      <x:c r="I322" s="54"/>
      <x:c r="J322" s="54"/>
      <x:c r="K322" s="54"/>
      <x:c r="L322" s="54"/>
      <x:c r="M322" s="54"/>
    </x:row>
    <x:row r="323" spans="1:13" ht="30" customHeight="1">
      <x:c r="A323" s="84"/>
      <x:c r="B323" s="84"/>
      <x:c r="C323" s="84"/>
      <x:c r="D323" s="58"/>
      <x:c r="E323" s="58"/>
      <x:c r="F323" s="58"/>
      <x:c r="G323" s="58"/>
      <x:c r="H323" s="58"/>
      <x:c r="I323" s="58"/>
      <x:c r="J323" s="58"/>
      <x:c r="K323" s="58"/>
      <x:c r="L323" s="58"/>
      <x:c r="M323" s="58"/>
    </x:row>
    <x:row r="324" spans="1:13" ht="30" customHeight="1">
      <x:c r="A324" s="85"/>
      <x:c r="B324" s="85"/>
      <x:c r="C324" s="85"/>
      <x:c r="D324" s="54"/>
      <x:c r="E324" s="54"/>
      <x:c r="F324" s="54"/>
      <x:c r="G324" s="54"/>
      <x:c r="H324" s="54"/>
      <x:c r="I324" s="54"/>
      <x:c r="J324" s="54"/>
      <x:c r="K324" s="54"/>
      <x:c r="L324" s="54"/>
      <x:c r="M324" s="54"/>
    </x:row>
    <x:row r="325" spans="1:13" ht="30" customHeight="1">
      <x:c r="A325" s="86" t="s">
        <x:v>223</x:v>
      </x:c>
      <x:c r="B325" s="86"/>
      <x:c r="C325" s="86"/>
      <x:c r="D325" s="51"/>
      <x:c r="E325" s="51"/>
      <x:c r="F325" s="52">
        <x:f>F305+F307+F309</x:f>
        <x:v>200270</x:v>
      </x:c>
      <x:c r="G325" s="51"/>
      <x:c r="H325" s="52">
        <x:f>H305+H307+H309</x:f>
        <x:v>0</x:v>
      </x:c>
      <x:c r="I325" s="51"/>
      <x:c r="J325" s="52">
        <x:f>J305+J307+J309</x:f>
        <x:v>0</x:v>
      </x:c>
      <x:c r="K325" s="51"/>
      <x:c r="L325" s="52">
        <x:f>TRUNC(F325+H325+J325,0)</x:f>
        <x:v>200270</x:v>
      </x:c>
      <x:c r="M325" s="51"/>
    </x:row>
    <x:row r="326" spans="1:14" ht="30" customHeight="1">
      <x:c r="A326" s="87"/>
      <x:c r="B326" s="87"/>
      <x:c r="C326" s="87"/>
      <x:c r="D326" s="54"/>
      <x:c r="E326" s="54"/>
      <x:c r="F326" s="55">
        <x:f>F306+F308+F310</x:f>
        <x:v>200270</x:v>
      </x:c>
      <x:c r="G326" s="54"/>
      <x:c r="H326" s="55">
        <x:f>H306+H308+H310</x:f>
        <x:v>0</x:v>
      </x:c>
      <x:c r="I326" s="54"/>
      <x:c r="J326" s="55">
        <x:f>J306+J308+J310</x:f>
        <x:v>0</x:v>
      </x:c>
      <x:c r="K326" s="54"/>
      <x:c r="L326" s="55">
        <x:f>TRUNC(F326+H326+J326,0)</x:f>
        <x:v>200270</x:v>
      </x:c>
      <x:c r="M326" s="54"/>
      <x:c r="N326" s="24" t="s">
        <x:v>315</x:v>
      </x:c>
    </x:row>
    <x:row r="327" spans="1:48" ht="30" customHeight="1">
      <x:c r="A327" s="47" t="s">
        <x:v>199</x:v>
      </x:c>
      <x:c r="B327" s="48"/>
      <x:c r="C327" s="48"/>
      <x:c r="D327" s="48"/>
      <x:c r="E327" s="48"/>
      <x:c r="F327" s="48"/>
      <x:c r="G327" s="48"/>
      <x:c r="H327" s="48"/>
      <x:c r="I327" s="48"/>
      <x:c r="J327" s="48"/>
      <x:c r="K327" s="48"/>
      <x:c r="L327" s="48"/>
      <x:c r="M327" s="48"/>
      <x:c r="N327" s="49"/>
      <x:c r="O327" s="49"/>
      <x:c r="P327" s="49"/>
      <x:c r="Q327" s="50" t="s">
        <x:v>342</x:v>
      </x:c>
      <x:c r="R327" s="49"/>
      <x:c r="S327" s="49"/>
      <x:c r="T327" s="49"/>
      <x:c r="U327" s="49"/>
      <x:c r="V327" s="49"/>
      <x:c r="W327" s="49"/>
      <x:c r="X327" s="49"/>
      <x:c r="Y327" s="49"/>
      <x:c r="Z327" s="49"/>
      <x:c r="AA327" s="49"/>
      <x:c r="AB327" s="49"/>
      <x:c r="AC327" s="49"/>
      <x:c r="AD327" s="49"/>
      <x:c r="AE327" s="49"/>
      <x:c r="AF327" s="49"/>
      <x:c r="AG327" s="49"/>
      <x:c r="AH327" s="49"/>
      <x:c r="AI327" s="49"/>
      <x:c r="AJ327" s="49"/>
      <x:c r="AK327" s="49"/>
      <x:c r="AL327" s="49"/>
      <x:c r="AM327" s="49"/>
      <x:c r="AN327" s="49"/>
      <x:c r="AO327" s="49"/>
      <x:c r="AP327" s="49"/>
      <x:c r="AQ327" s="49"/>
      <x:c r="AR327" s="49"/>
      <x:c r="AS327" s="49"/>
      <x:c r="AT327" s="49"/>
      <x:c r="AU327" s="49"/>
      <x:c r="AV327" s="49"/>
    </x:row>
    <x:row r="328" spans="1:48" ht="30" customHeight="1">
      <x:c r="A328" s="88" t="s">
        <x:v>340</x:v>
      </x:c>
      <x:c r="B328" s="88" t="s">
        <x:v>893</x:v>
      </x:c>
      <x:c r="C328" s="88" t="s">
        <x:v>986</x:v>
      </x:c>
      <x:c r="D328" s="51">
        <x:v>17.5</x:v>
      </x:c>
      <x:c r="E328" s="52">
        <x:v>0</x:v>
      </x:c>
      <x:c r="F328" s="52">
        <x:f>TRUNC(E328*D328,0)</x:f>
        <x:v>0</x:v>
      </x:c>
      <x:c r="G328" s="52">
        <x:v>7649</x:v>
      </x:c>
      <x:c r="H328" s="52">
        <x:f>TRUNC(G328*D328,0)</x:f>
        <x:v>133857</x:v>
      </x:c>
      <x:c r="I328" s="52">
        <x:f>TRUNC(일위대가목록!G41,0)</x:f>
        <x:v>0</x:v>
      </x:c>
      <x:c r="J328" s="52">
        <x:f>TRUNC(I328*D328,0)</x:f>
        <x:v>0</x:v>
      </x:c>
      <x:c r="K328" s="52">
        <x:f>TRUNC(E328+G328+I328,0)</x:f>
        <x:v>7649</x:v>
      </x:c>
      <x:c r="L328" s="52">
        <x:f>TRUNC(F328+H328+J328,0)</x:f>
        <x:v>133857</x:v>
      </x:c>
      <x:c r="M328" s="57" t="s">
        <x:v>984</x:v>
      </x:c>
      <x:c r="N328" s="49"/>
      <x:c r="O328" s="49"/>
      <x:c r="P328" s="49"/>
      <x:c r="Q328" s="50"/>
      <x:c r="R328" s="49"/>
      <x:c r="S328" s="49"/>
      <x:c r="T328" s="49"/>
      <x:c r="U328" s="49"/>
      <x:c r="V328" s="49"/>
      <x:c r="W328" s="49"/>
      <x:c r="X328" s="49"/>
      <x:c r="Y328" s="49"/>
      <x:c r="Z328" s="49"/>
      <x:c r="AA328" s="49"/>
      <x:c r="AB328" s="49"/>
      <x:c r="AC328" s="49"/>
      <x:c r="AD328" s="49"/>
      <x:c r="AE328" s="49"/>
      <x:c r="AF328" s="49"/>
      <x:c r="AG328" s="49"/>
      <x:c r="AH328" s="49"/>
      <x:c r="AI328" s="49"/>
      <x:c r="AJ328" s="49"/>
      <x:c r="AK328" s="49"/>
      <x:c r="AL328" s="49"/>
      <x:c r="AM328" s="49"/>
      <x:c r="AN328" s="49"/>
      <x:c r="AO328" s="49"/>
      <x:c r="AP328" s="49"/>
      <x:c r="AQ328" s="49"/>
      <x:c r="AR328" s="49"/>
      <x:c r="AS328" s="49"/>
      <x:c r="AT328" s="49"/>
      <x:c r="AU328" s="49"/>
      <x:c r="AV328" s="49"/>
    </x:row>
    <x:row r="329" spans="1:48" ht="30" customHeight="1">
      <x:c r="A329" s="89"/>
      <x:c r="B329" s="89"/>
      <x:c r="C329" s="89"/>
      <x:c r="D329" s="54">
        <x:v>0</x:v>
      </x:c>
      <x:c r="E329" s="55">
        <x:f>TRUNC(일위대가목록!E47,0)</x:f>
        <x:v>0</x:v>
      </x:c>
      <x:c r="F329" s="55">
        <x:f>TRUNC(E329*D329,0)</x:f>
        <x:v>0</x:v>
      </x:c>
      <x:c r="G329" s="55">
        <x:f>TRUNC(일위대가목록!F47,0)</x:f>
        <x:v>7649</x:v>
      </x:c>
      <x:c r="H329" s="55">
        <x:f>TRUNC(G329*D329,0)</x:f>
        <x:v>0</x:v>
      </x:c>
      <x:c r="I329" s="55">
        <x:f>TRUNC(일위대가목록!G47,0)</x:f>
        <x:v>0</x:v>
      </x:c>
      <x:c r="J329" s="55">
        <x:f>TRUNC(I329*D329,0)</x:f>
        <x:v>0</x:v>
      </x:c>
      <x:c r="K329" s="55">
        <x:f>TRUNC(E329+G329+I329,0)</x:f>
        <x:v>7649</x:v>
      </x:c>
      <x:c r="L329" s="55">
        <x:f>TRUNC(F329+H329+J329,0)</x:f>
        <x:v>0</x:v>
      </x:c>
      <x:c r="M329" s="56" t="s">
        <x:v>984</x:v>
      </x:c>
      <x:c r="N329" s="50" t="s">
        <x:v>1417</x:v>
      </x:c>
      <x:c r="O329" s="50" t="s">
        <x:v>984</x:v>
      </x:c>
      <x:c r="P329" s="50" t="s">
        <x:v>984</x:v>
      </x:c>
      <x:c r="Q329" s="50" t="s">
        <x:v>984</x:v>
      </x:c>
      <x:c r="R329" s="50" t="s">
        <x:v>974</x:v>
      </x:c>
      <x:c r="S329" s="50" t="s">
        <x:v>988</x:v>
      </x:c>
      <x:c r="T329" s="50" t="s">
        <x:v>988</x:v>
      </x:c>
      <x:c r="U329" s="49"/>
      <x:c r="V329" s="49"/>
      <x:c r="W329" s="49"/>
      <x:c r="X329" s="49"/>
      <x:c r="Y329" s="49"/>
      <x:c r="Z329" s="49"/>
      <x:c r="AA329" s="49"/>
      <x:c r="AB329" s="49"/>
      <x:c r="AC329" s="49"/>
      <x:c r="AD329" s="49"/>
      <x:c r="AE329" s="49"/>
      <x:c r="AF329" s="49"/>
      <x:c r="AG329" s="49"/>
      <x:c r="AH329" s="49"/>
      <x:c r="AI329" s="49"/>
      <x:c r="AJ329" s="49"/>
      <x:c r="AK329" s="49"/>
      <x:c r="AL329" s="49"/>
      <x:c r="AM329" s="49"/>
      <x:c r="AN329" s="49"/>
      <x:c r="AO329" s="49"/>
      <x:c r="AP329" s="49"/>
      <x:c r="AQ329" s="49"/>
      <x:c r="AR329" s="50" t="s">
        <x:v>984</x:v>
      </x:c>
      <x:c r="AS329" s="50" t="s">
        <x:v>984</x:v>
      </x:c>
      <x:c r="AT329" s="49"/>
      <x:c r="AU329" s="50" t="s">
        <x:v>1080</x:v>
      </x:c>
      <x:c r="AV329" s="49">
        <x:v>81</x:v>
      </x:c>
    </x:row>
    <x:row r="330" spans="1:48" ht="30" customHeight="1">
      <x:c r="A330" s="88" t="s">
        <x:v>1849</x:v>
      </x:c>
      <x:c r="B330" s="88" t="s">
        <x:v>1848</x:v>
      </x:c>
      <x:c r="C330" s="88" t="s">
        <x:v>1001</x:v>
      </x:c>
      <x:c r="D330" s="51">
        <x:v>1</x:v>
      </x:c>
      <x:c r="E330" s="52"/>
      <x:c r="F330" s="52">
        <x:f>TRUNC(E330*D330,0)</x:f>
        <x:v>0</x:v>
      </x:c>
      <x:c r="G330" s="52">
        <x:v>77604</x:v>
      </x:c>
      <x:c r="H330" s="52">
        <x:f>TRUNC(G330*D330,0)</x:f>
        <x:v>77604</x:v>
      </x:c>
      <x:c r="I330" s="52"/>
      <x:c r="J330" s="52">
        <x:f>TRUNC(I330*D330,0)</x:f>
        <x:v>0</x:v>
      </x:c>
      <x:c r="K330" s="52">
        <x:f>TRUNC(E330+G330+I330,0)</x:f>
        <x:v>77604</x:v>
      </x:c>
      <x:c r="L330" s="52">
        <x:f>TRUNC(F330+H330+J330,0)</x:f>
        <x:v>77604</x:v>
      </x:c>
      <x:c r="M330" s="57"/>
      <x:c r="N330" s="50"/>
      <x:c r="O330" s="50"/>
      <x:c r="P330" s="50"/>
      <x:c r="Q330" s="50"/>
      <x:c r="R330" s="50"/>
      <x:c r="S330" s="50"/>
      <x:c r="T330" s="50"/>
      <x:c r="U330" s="49"/>
      <x:c r="V330" s="49"/>
      <x:c r="W330" s="49"/>
      <x:c r="X330" s="49"/>
      <x:c r="Y330" s="49"/>
      <x:c r="Z330" s="49"/>
      <x:c r="AA330" s="49"/>
      <x:c r="AB330" s="49"/>
      <x:c r="AC330" s="49"/>
      <x:c r="AD330" s="49"/>
      <x:c r="AE330" s="49"/>
      <x:c r="AF330" s="49"/>
      <x:c r="AG330" s="49"/>
      <x:c r="AH330" s="49"/>
      <x:c r="AI330" s="49"/>
      <x:c r="AJ330" s="49"/>
      <x:c r="AK330" s="49"/>
      <x:c r="AL330" s="49"/>
      <x:c r="AM330" s="49"/>
      <x:c r="AN330" s="49"/>
      <x:c r="AO330" s="49"/>
      <x:c r="AP330" s="49"/>
      <x:c r="AQ330" s="49"/>
      <x:c r="AR330" s="50"/>
      <x:c r="AS330" s="50"/>
      <x:c r="AT330" s="49"/>
      <x:c r="AU330" s="50"/>
      <x:c r="AV330" s="49"/>
    </x:row>
    <x:row r="331" spans="1:48" ht="30" customHeight="1">
      <x:c r="A331" s="89"/>
      <x:c r="B331" s="89"/>
      <x:c r="C331" s="89"/>
      <x:c r="D331" s="54">
        <x:v>1</x:v>
      </x:c>
      <x:c r="E331" s="55">
        <x:f>TRUNC(일위대가목록!E48,0)</x:f>
        <x:v>0</x:v>
      </x:c>
      <x:c r="F331" s="55">
        <x:f>TRUNC(E331*D331,0)</x:f>
        <x:v>0</x:v>
      </x:c>
      <x:c r="G331" s="55">
        <x:f>TRUNC(일위대가목록!F48,0)</x:f>
        <x:v>77604</x:v>
      </x:c>
      <x:c r="H331" s="55">
        <x:f>TRUNC(G331*D331,0)</x:f>
        <x:v>77604</x:v>
      </x:c>
      <x:c r="I331" s="55">
        <x:f>TRUNC(일위대가목록!G48,0)</x:f>
        <x:v>0</x:v>
      </x:c>
      <x:c r="J331" s="55">
        <x:f>TRUNC(I331*D331,0)</x:f>
        <x:v>0</x:v>
      </x:c>
      <x:c r="K331" s="55">
        <x:f>TRUNC(E331+G331+I331,0)</x:f>
        <x:v>77604</x:v>
      </x:c>
      <x:c r="L331" s="55">
        <x:f>TRUNC(F331+H331+J331,0)</x:f>
        <x:v>77604</x:v>
      </x:c>
      <x:c r="M331" s="56" t="s">
        <x:v>984</x:v>
      </x:c>
      <x:c r="N331" s="50" t="s">
        <x:v>1418</x:v>
      </x:c>
      <x:c r="O331" s="50" t="s">
        <x:v>984</x:v>
      </x:c>
      <x:c r="P331" s="50" t="s">
        <x:v>984</x:v>
      </x:c>
      <x:c r="Q331" s="50" t="s">
        <x:v>984</x:v>
      </x:c>
      <x:c r="R331" s="50" t="s">
        <x:v>974</x:v>
      </x:c>
      <x:c r="S331" s="50" t="s">
        <x:v>988</x:v>
      </x:c>
      <x:c r="T331" s="50" t="s">
        <x:v>988</x:v>
      </x:c>
      <x:c r="U331" s="49"/>
      <x:c r="V331" s="49"/>
      <x:c r="W331" s="49"/>
      <x:c r="X331" s="49"/>
      <x:c r="Y331" s="49"/>
      <x:c r="Z331" s="49"/>
      <x:c r="AA331" s="49"/>
      <x:c r="AB331" s="49"/>
      <x:c r="AC331" s="49"/>
      <x:c r="AD331" s="49"/>
      <x:c r="AE331" s="49"/>
      <x:c r="AF331" s="49"/>
      <x:c r="AG331" s="49"/>
      <x:c r="AH331" s="49"/>
      <x:c r="AI331" s="49"/>
      <x:c r="AJ331" s="49"/>
      <x:c r="AK331" s="49"/>
      <x:c r="AL331" s="49"/>
      <x:c r="AM331" s="49"/>
      <x:c r="AN331" s="49"/>
      <x:c r="AO331" s="49"/>
      <x:c r="AP331" s="49"/>
      <x:c r="AQ331" s="49"/>
      <x:c r="AR331" s="50" t="s">
        <x:v>984</x:v>
      </x:c>
      <x:c r="AS331" s="50" t="s">
        <x:v>984</x:v>
      </x:c>
      <x:c r="AT331" s="49"/>
      <x:c r="AU331" s="50" t="s">
        <x:v>1081</x:v>
      </x:c>
      <x:c r="AV331" s="49">
        <x:v>82</x:v>
      </x:c>
    </x:row>
    <x:row r="332" spans="1:48" ht="30" customHeight="1">
      <x:c r="A332" s="88" t="s">
        <x:v>894</x:v>
      </x:c>
      <x:c r="B332" s="88" t="s">
        <x:v>893</x:v>
      </x:c>
      <x:c r="C332" s="88" t="s">
        <x:v>986</x:v>
      </x:c>
      <x:c r="D332" s="51">
        <x:v>38</x:v>
      </x:c>
      <x:c r="E332" s="52"/>
      <x:c r="F332" s="52">
        <x:f>TRUNC(E332*D332,0)</x:f>
        <x:v>0</x:v>
      </x:c>
      <x:c r="G332" s="52">
        <x:v>3888</x:v>
      </x:c>
      <x:c r="H332" s="52">
        <x:f>TRUNC(G332*D332,0)</x:f>
        <x:v>147744</x:v>
      </x:c>
      <x:c r="I332" s="52"/>
      <x:c r="J332" s="52">
        <x:f>TRUNC(I332*D332,0)</x:f>
        <x:v>0</x:v>
      </x:c>
      <x:c r="K332" s="52">
        <x:f>TRUNC(E332+G332+I332,0)</x:f>
        <x:v>3888</x:v>
      </x:c>
      <x:c r="L332" s="52">
        <x:f>TRUNC(F332+H332+J332,0)</x:f>
        <x:v>147744</x:v>
      </x:c>
      <x:c r="M332" s="57"/>
      <x:c r="N332" s="50"/>
      <x:c r="O332" s="50"/>
      <x:c r="P332" s="50"/>
      <x:c r="Q332" s="50"/>
      <x:c r="R332" s="50"/>
      <x:c r="S332" s="50"/>
      <x:c r="T332" s="50"/>
      <x:c r="U332" s="49"/>
      <x:c r="V332" s="49"/>
      <x:c r="W332" s="49"/>
      <x:c r="X332" s="49"/>
      <x:c r="Y332" s="49"/>
      <x:c r="Z332" s="49"/>
      <x:c r="AA332" s="49"/>
      <x:c r="AB332" s="49"/>
      <x:c r="AC332" s="49"/>
      <x:c r="AD332" s="49"/>
      <x:c r="AE332" s="49"/>
      <x:c r="AF332" s="49"/>
      <x:c r="AG332" s="49"/>
      <x:c r="AH332" s="49"/>
      <x:c r="AI332" s="49"/>
      <x:c r="AJ332" s="49"/>
      <x:c r="AK332" s="49"/>
      <x:c r="AL332" s="49"/>
      <x:c r="AM332" s="49"/>
      <x:c r="AN332" s="49"/>
      <x:c r="AO332" s="49"/>
      <x:c r="AP332" s="49"/>
      <x:c r="AQ332" s="49"/>
      <x:c r="AR332" s="50"/>
      <x:c r="AS332" s="50"/>
      <x:c r="AT332" s="49"/>
      <x:c r="AU332" s="50"/>
      <x:c r="AV332" s="49"/>
    </x:row>
    <x:row r="333" spans="1:48" ht="30" customHeight="1">
      <x:c r="A333" s="89"/>
      <x:c r="B333" s="89"/>
      <x:c r="C333" s="89"/>
      <x:c r="D333" s="54">
        <x:v>38</x:v>
      </x:c>
      <x:c r="E333" s="55">
        <x:f>TRUNC(일위대가목록!E49,0)</x:f>
        <x:v>0</x:v>
      </x:c>
      <x:c r="F333" s="55">
        <x:f>TRUNC(E333*D333,0)</x:f>
        <x:v>0</x:v>
      </x:c>
      <x:c r="G333" s="55">
        <x:f>TRUNC(일위대가목록!F49,0)</x:f>
        <x:v>3888</x:v>
      </x:c>
      <x:c r="H333" s="55">
        <x:f>TRUNC(G333*D333,0)</x:f>
        <x:v>147744</x:v>
      </x:c>
      <x:c r="I333" s="55">
        <x:f>TRUNC(일위대가목록!G49,0)</x:f>
        <x:v>0</x:v>
      </x:c>
      <x:c r="J333" s="55">
        <x:f>TRUNC(I333*D333,0)</x:f>
        <x:v>0</x:v>
      </x:c>
      <x:c r="K333" s="55">
        <x:f>TRUNC(E333+G333+I333,0)</x:f>
        <x:v>3888</x:v>
      </x:c>
      <x:c r="L333" s="55">
        <x:f>TRUNC(F333+H333+J333,0)</x:f>
        <x:v>147744</x:v>
      </x:c>
      <x:c r="M333" s="56" t="s">
        <x:v>984</x:v>
      </x:c>
      <x:c r="N333" s="50" t="s">
        <x:v>1416</x:v>
      </x:c>
      <x:c r="O333" s="50" t="s">
        <x:v>984</x:v>
      </x:c>
      <x:c r="P333" s="50" t="s">
        <x:v>984</x:v>
      </x:c>
      <x:c r="Q333" s="50" t="s">
        <x:v>984</x:v>
      </x:c>
      <x:c r="R333" s="50" t="s">
        <x:v>974</x:v>
      </x:c>
      <x:c r="S333" s="50" t="s">
        <x:v>988</x:v>
      </x:c>
      <x:c r="T333" s="50" t="s">
        <x:v>988</x:v>
      </x:c>
      <x:c r="U333" s="49"/>
      <x:c r="V333" s="49"/>
      <x:c r="W333" s="49"/>
      <x:c r="X333" s="49"/>
      <x:c r="Y333" s="49"/>
      <x:c r="Z333" s="49"/>
      <x:c r="AA333" s="49"/>
      <x:c r="AB333" s="49"/>
      <x:c r="AC333" s="49"/>
      <x:c r="AD333" s="49"/>
      <x:c r="AE333" s="49"/>
      <x:c r="AF333" s="49"/>
      <x:c r="AG333" s="49"/>
      <x:c r="AH333" s="49"/>
      <x:c r="AI333" s="49"/>
      <x:c r="AJ333" s="49"/>
      <x:c r="AK333" s="49"/>
      <x:c r="AL333" s="49"/>
      <x:c r="AM333" s="49"/>
      <x:c r="AN333" s="49"/>
      <x:c r="AO333" s="49"/>
      <x:c r="AP333" s="49"/>
      <x:c r="AQ333" s="49"/>
      <x:c r="AR333" s="50" t="s">
        <x:v>984</x:v>
      </x:c>
      <x:c r="AS333" s="50" t="s">
        <x:v>984</x:v>
      </x:c>
      <x:c r="AT333" s="49"/>
      <x:c r="AU333" s="50" t="s">
        <x:v>1082</x:v>
      </x:c>
      <x:c r="AV333" s="49">
        <x:v>83</x:v>
      </x:c>
    </x:row>
    <x:row r="334" spans="1:48" ht="30" customHeight="1">
      <x:c r="A334" s="88" t="s">
        <x:v>895</x:v>
      </x:c>
      <x:c r="B334" s="88" t="s">
        <x:v>893</x:v>
      </x:c>
      <x:c r="C334" s="88" t="s">
        <x:v>986</x:v>
      </x:c>
      <x:c r="D334" s="51">
        <x:v>5.2000000000000002</x:v>
      </x:c>
      <x:c r="E334" s="52"/>
      <x:c r="F334" s="52">
        <x:f>TRUNC(E334*D334,0)</x:f>
        <x:v>0</x:v>
      </x:c>
      <x:c r="G334" s="52">
        <x:v>3888</x:v>
      </x:c>
      <x:c r="H334" s="52">
        <x:f>TRUNC(G334*D334,0)</x:f>
        <x:v>20217</x:v>
      </x:c>
      <x:c r="I334" s="52"/>
      <x:c r="J334" s="52">
        <x:f>TRUNC(I334*D334,0)</x:f>
        <x:v>0</x:v>
      </x:c>
      <x:c r="K334" s="52">
        <x:f>TRUNC(E334+G334+I334,0)</x:f>
        <x:v>3888</x:v>
      </x:c>
      <x:c r="L334" s="52">
        <x:f>TRUNC(F334+H334+J334,0)</x:f>
        <x:v>20217</x:v>
      </x:c>
      <x:c r="M334" s="57"/>
      <x:c r="N334" s="50"/>
      <x:c r="O334" s="50"/>
      <x:c r="P334" s="50"/>
      <x:c r="Q334" s="50"/>
      <x:c r="R334" s="50"/>
      <x:c r="S334" s="50"/>
      <x:c r="T334" s="50"/>
      <x:c r="U334" s="49"/>
      <x:c r="V334" s="49"/>
      <x:c r="W334" s="49"/>
      <x:c r="X334" s="49"/>
      <x:c r="Y334" s="49"/>
      <x:c r="Z334" s="49"/>
      <x:c r="AA334" s="49"/>
      <x:c r="AB334" s="49"/>
      <x:c r="AC334" s="49"/>
      <x:c r="AD334" s="49"/>
      <x:c r="AE334" s="49"/>
      <x:c r="AF334" s="49"/>
      <x:c r="AG334" s="49"/>
      <x:c r="AH334" s="49"/>
      <x:c r="AI334" s="49"/>
      <x:c r="AJ334" s="49"/>
      <x:c r="AK334" s="49"/>
      <x:c r="AL334" s="49"/>
      <x:c r="AM334" s="49"/>
      <x:c r="AN334" s="49"/>
      <x:c r="AO334" s="49"/>
      <x:c r="AP334" s="49"/>
      <x:c r="AQ334" s="49"/>
      <x:c r="AR334" s="50"/>
      <x:c r="AS334" s="50"/>
      <x:c r="AT334" s="49"/>
      <x:c r="AU334" s="50"/>
      <x:c r="AV334" s="49"/>
    </x:row>
    <x:row r="335" spans="1:48" ht="30" customHeight="1">
      <x:c r="A335" s="89"/>
      <x:c r="B335" s="89"/>
      <x:c r="C335" s="89"/>
      <x:c r="D335" s="54">
        <x:v>5.2000000000000002</x:v>
      </x:c>
      <x:c r="E335" s="55">
        <x:f>TRUNC(일위대가목록!E50,0)</x:f>
        <x:v>0</x:v>
      </x:c>
      <x:c r="F335" s="55">
        <x:f>TRUNC(E335*D335,0)</x:f>
        <x:v>0</x:v>
      </x:c>
      <x:c r="G335" s="55">
        <x:f>TRUNC(일위대가목록!F50,0)</x:f>
        <x:v>3888</x:v>
      </x:c>
      <x:c r="H335" s="55">
        <x:f>TRUNC(G335*D335,0)</x:f>
        <x:v>20217</x:v>
      </x:c>
      <x:c r="I335" s="55">
        <x:f>TRUNC(일위대가목록!G50,0)</x:f>
        <x:v>0</x:v>
      </x:c>
      <x:c r="J335" s="55">
        <x:f>TRUNC(I335*D335,0)</x:f>
        <x:v>0</x:v>
      </x:c>
      <x:c r="K335" s="55">
        <x:f>TRUNC(E335+G335+I335,0)</x:f>
        <x:v>3888</x:v>
      </x:c>
      <x:c r="L335" s="55">
        <x:f>TRUNC(F335+H335+J335,0)</x:f>
        <x:v>20217</x:v>
      </x:c>
      <x:c r="M335" s="56" t="s">
        <x:v>984</x:v>
      </x:c>
      <x:c r="N335" s="50" t="s">
        <x:v>1415</x:v>
      </x:c>
      <x:c r="O335" s="50" t="s">
        <x:v>984</x:v>
      </x:c>
      <x:c r="P335" s="50" t="s">
        <x:v>984</x:v>
      </x:c>
      <x:c r="Q335" s="50" t="s">
        <x:v>984</x:v>
      </x:c>
      <x:c r="R335" s="50" t="s">
        <x:v>974</x:v>
      </x:c>
      <x:c r="S335" s="50" t="s">
        <x:v>988</x:v>
      </x:c>
      <x:c r="T335" s="50" t="s">
        <x:v>988</x:v>
      </x:c>
      <x:c r="U335" s="49"/>
      <x:c r="V335" s="49"/>
      <x:c r="W335" s="49"/>
      <x:c r="X335" s="49"/>
      <x:c r="Y335" s="49"/>
      <x:c r="Z335" s="49"/>
      <x:c r="AA335" s="49"/>
      <x:c r="AB335" s="49"/>
      <x:c r="AC335" s="49"/>
      <x:c r="AD335" s="49"/>
      <x:c r="AE335" s="49"/>
      <x:c r="AF335" s="49"/>
      <x:c r="AG335" s="49"/>
      <x:c r="AH335" s="49"/>
      <x:c r="AI335" s="49"/>
      <x:c r="AJ335" s="49"/>
      <x:c r="AK335" s="49"/>
      <x:c r="AL335" s="49"/>
      <x:c r="AM335" s="49"/>
      <x:c r="AN335" s="49"/>
      <x:c r="AO335" s="49"/>
      <x:c r="AP335" s="49"/>
      <x:c r="AQ335" s="49"/>
      <x:c r="AR335" s="50" t="s">
        <x:v>984</x:v>
      </x:c>
      <x:c r="AS335" s="50" t="s">
        <x:v>984</x:v>
      </x:c>
      <x:c r="AT335" s="49"/>
      <x:c r="AU335" s="50" t="s">
        <x:v>1083</x:v>
      </x:c>
      <x:c r="AV335" s="49">
        <x:v>84</x:v>
      </x:c>
    </x:row>
    <x:row r="336" spans="1:48" ht="30" customHeight="1">
      <x:c r="A336" s="88" t="s">
        <x:v>341</x:v>
      </x:c>
      <x:c r="B336" s="88" t="s">
        <x:v>897</x:v>
      </x:c>
      <x:c r="C336" s="88" t="s">
        <x:v>343</x:v>
      </x:c>
      <x:c r="D336" s="51">
        <x:v>0.34999999999999998</x:v>
      </x:c>
      <x:c r="E336" s="52">
        <x:v>39302</x:v>
      </x:c>
      <x:c r="F336" s="52">
        <x:f>TRUNC(E336*D336,0)</x:f>
        <x:v>13755</x:v>
      </x:c>
      <x:c r="G336" s="52">
        <x:v>161419</x:v>
      </x:c>
      <x:c r="H336" s="52">
        <x:f>TRUNC(G336*D336,0)</x:f>
        <x:v>56496</x:v>
      </x:c>
      <x:c r="I336" s="52"/>
      <x:c r="J336" s="52">
        <x:f>TRUNC(I336*D336,0)</x:f>
        <x:v>0</x:v>
      </x:c>
      <x:c r="K336" s="52">
        <x:f>TRUNC(E336+G336+I336,0)</x:f>
        <x:v>200721</x:v>
      </x:c>
      <x:c r="L336" s="52">
        <x:f>TRUNC(F336+H336+J336,0)</x:f>
        <x:v>70251</x:v>
      </x:c>
      <x:c r="M336" s="57"/>
      <x:c r="N336" s="50"/>
      <x:c r="O336" s="50"/>
      <x:c r="P336" s="50"/>
      <x:c r="Q336" s="50"/>
      <x:c r="R336" s="50"/>
      <x:c r="S336" s="50"/>
      <x:c r="T336" s="50"/>
      <x:c r="U336" s="49"/>
      <x:c r="V336" s="49"/>
      <x:c r="W336" s="49"/>
      <x:c r="X336" s="49"/>
      <x:c r="Y336" s="49"/>
      <x:c r="Z336" s="49"/>
      <x:c r="AA336" s="49"/>
      <x:c r="AB336" s="49"/>
      <x:c r="AC336" s="49"/>
      <x:c r="AD336" s="49"/>
      <x:c r="AE336" s="49"/>
      <x:c r="AF336" s="49"/>
      <x:c r="AG336" s="49"/>
      <x:c r="AH336" s="49"/>
      <x:c r="AI336" s="49"/>
      <x:c r="AJ336" s="49"/>
      <x:c r="AK336" s="49"/>
      <x:c r="AL336" s="49"/>
      <x:c r="AM336" s="49"/>
      <x:c r="AN336" s="49"/>
      <x:c r="AO336" s="49"/>
      <x:c r="AP336" s="49"/>
      <x:c r="AQ336" s="49"/>
      <x:c r="AR336" s="50"/>
      <x:c r="AS336" s="50"/>
      <x:c r="AT336" s="49"/>
      <x:c r="AU336" s="50"/>
      <x:c r="AV336" s="49"/>
    </x:row>
    <x:row r="337" spans="1:48" ht="30" customHeight="1">
      <x:c r="A337" s="89"/>
      <x:c r="B337" s="89"/>
      <x:c r="C337" s="89"/>
      <x:c r="D337" s="54">
        <x:v>0.34999999999999998</x:v>
      </x:c>
      <x:c r="E337" s="55">
        <x:f>TRUNC(일위대가목록!E51,0)</x:f>
        <x:v>39302</x:v>
      </x:c>
      <x:c r="F337" s="55">
        <x:f>TRUNC(E337*D337,0)</x:f>
        <x:v>13755</x:v>
      </x:c>
      <x:c r="G337" s="55">
        <x:f>TRUNC(일위대가목록!F51,0)</x:f>
        <x:v>161419</x:v>
      </x:c>
      <x:c r="H337" s="55">
        <x:f>TRUNC(G337*D337,0)</x:f>
        <x:v>56496</x:v>
      </x:c>
      <x:c r="I337" s="55">
        <x:f>TRUNC(일위대가목록!G51,0)</x:f>
        <x:v>0</x:v>
      </x:c>
      <x:c r="J337" s="55">
        <x:f>TRUNC(I337*D337,0)</x:f>
        <x:v>0</x:v>
      </x:c>
      <x:c r="K337" s="55">
        <x:f>TRUNC(E337+G337+I337,0)</x:f>
        <x:v>200721</x:v>
      </x:c>
      <x:c r="L337" s="55">
        <x:f>TRUNC(F337+H337+J337,0)</x:f>
        <x:v>70251</x:v>
      </x:c>
      <x:c r="M337" s="56" t="s">
        <x:v>984</x:v>
      </x:c>
      <x:c r="N337" s="50" t="s">
        <x:v>1414</x:v>
      </x:c>
      <x:c r="O337" s="50" t="s">
        <x:v>984</x:v>
      </x:c>
      <x:c r="P337" s="50" t="s">
        <x:v>984</x:v>
      </x:c>
      <x:c r="Q337" s="50" t="s">
        <x:v>984</x:v>
      </x:c>
      <x:c r="R337" s="50" t="s">
        <x:v>974</x:v>
      </x:c>
      <x:c r="S337" s="50" t="s">
        <x:v>988</x:v>
      </x:c>
      <x:c r="T337" s="50" t="s">
        <x:v>988</x:v>
      </x:c>
      <x:c r="U337" s="49"/>
      <x:c r="V337" s="49"/>
      <x:c r="W337" s="49"/>
      <x:c r="X337" s="49"/>
      <x:c r="Y337" s="49"/>
      <x:c r="Z337" s="49"/>
      <x:c r="AA337" s="49"/>
      <x:c r="AB337" s="49"/>
      <x:c r="AC337" s="49"/>
      <x:c r="AD337" s="49"/>
      <x:c r="AE337" s="49"/>
      <x:c r="AF337" s="49"/>
      <x:c r="AG337" s="49"/>
      <x:c r="AH337" s="49"/>
      <x:c r="AI337" s="49"/>
      <x:c r="AJ337" s="49"/>
      <x:c r="AK337" s="49"/>
      <x:c r="AL337" s="49"/>
      <x:c r="AM337" s="49"/>
      <x:c r="AN337" s="49"/>
      <x:c r="AO337" s="49"/>
      <x:c r="AP337" s="49"/>
      <x:c r="AQ337" s="49"/>
      <x:c r="AR337" s="50" t="s">
        <x:v>984</x:v>
      </x:c>
      <x:c r="AS337" s="50" t="s">
        <x:v>984</x:v>
      </x:c>
      <x:c r="AT337" s="49"/>
      <x:c r="AU337" s="50" t="s">
        <x:v>1084</x:v>
      </x:c>
      <x:c r="AV337" s="49">
        <x:v>85</x:v>
      </x:c>
    </x:row>
    <x:row r="338" spans="1:48" ht="30" customHeight="1">
      <x:c r="A338" s="88" t="s">
        <x:v>898</x:v>
      </x:c>
      <x:c r="B338" s="88" t="s">
        <x:v>896</x:v>
      </x:c>
      <x:c r="C338" s="88" t="s">
        <x:v>976</x:v>
      </x:c>
      <x:c r="D338" s="51">
        <x:v>3.4900000000000002</x:v>
      </x:c>
      <x:c r="E338" s="52">
        <x:v>15107</x:v>
      </x:c>
      <x:c r="F338" s="52">
        <x:f>TRUNC(E338*D338,0)</x:f>
        <x:v>52723</x:v>
      </x:c>
      <x:c r="G338" s="52">
        <x:v>145126</x:v>
      </x:c>
      <x:c r="H338" s="52">
        <x:f>TRUNC(G338*D338,0)</x:f>
        <x:v>506489</x:v>
      </x:c>
      <x:c r="I338" s="52">
        <x:v>4556</x:v>
      </x:c>
      <x:c r="J338" s="52">
        <x:f>TRUNC(I338*D338,0)</x:f>
        <x:v>15900</x:v>
      </x:c>
      <x:c r="K338" s="52">
        <x:f>TRUNC(E338+G338+I338,0)</x:f>
        <x:v>164789</x:v>
      </x:c>
      <x:c r="L338" s="52">
        <x:f>TRUNC(F338+H338+J338,0)</x:f>
        <x:v>575112</x:v>
      </x:c>
      <x:c r="M338" s="57"/>
      <x:c r="N338" s="50"/>
      <x:c r="O338" s="50"/>
      <x:c r="P338" s="50"/>
      <x:c r="Q338" s="50"/>
      <x:c r="R338" s="50"/>
      <x:c r="S338" s="50"/>
      <x:c r="T338" s="50"/>
      <x:c r="U338" s="49"/>
      <x:c r="V338" s="49"/>
      <x:c r="W338" s="49"/>
      <x:c r="X338" s="49"/>
      <x:c r="Y338" s="49"/>
      <x:c r="Z338" s="49"/>
      <x:c r="AA338" s="49"/>
      <x:c r="AB338" s="49"/>
      <x:c r="AC338" s="49"/>
      <x:c r="AD338" s="49"/>
      <x:c r="AE338" s="49"/>
      <x:c r="AF338" s="49"/>
      <x:c r="AG338" s="49"/>
      <x:c r="AH338" s="49"/>
      <x:c r="AI338" s="49"/>
      <x:c r="AJ338" s="49"/>
      <x:c r="AK338" s="49"/>
      <x:c r="AL338" s="49"/>
      <x:c r="AM338" s="49"/>
      <x:c r="AN338" s="49"/>
      <x:c r="AO338" s="49"/>
      <x:c r="AP338" s="49"/>
      <x:c r="AQ338" s="49"/>
      <x:c r="AR338" s="50"/>
      <x:c r="AS338" s="50"/>
      <x:c r="AT338" s="49"/>
      <x:c r="AU338" s="50"/>
      <x:c r="AV338" s="49"/>
    </x:row>
    <x:row r="339" spans="1:48" ht="30" customHeight="1">
      <x:c r="A339" s="89"/>
      <x:c r="B339" s="89"/>
      <x:c r="C339" s="89"/>
      <x:c r="D339" s="54">
        <x:v>3.4900000000000002</x:v>
      </x:c>
      <x:c r="E339" s="55">
        <x:f ca="1">TRUNC(일위대가목록!E52,0)</x:f>
        <x:v>15107</x:v>
      </x:c>
      <x:c r="F339" s="55">
        <x:f ca="1">TRUNC(E339*D339,0)</x:f>
        <x:v>52723</x:v>
      </x:c>
      <x:c r="G339" s="55">
        <x:f>TRUNC(일위대가목록!F52,0)</x:f>
        <x:v>145126</x:v>
      </x:c>
      <x:c r="H339" s="55">
        <x:f>TRUNC(G339*D339,0)</x:f>
        <x:v>506489</x:v>
      </x:c>
      <x:c r="I339" s="55">
        <x:f>TRUNC(일위대가목록!G52,0)</x:f>
        <x:v>4556</x:v>
      </x:c>
      <x:c r="J339" s="55">
        <x:f>TRUNC(I339*D339,0)</x:f>
        <x:v>15900</x:v>
      </x:c>
      <x:c r="K339" s="55">
        <x:f ca="1">TRUNC(E339+G339+I339,0)</x:f>
        <x:v>164789</x:v>
      </x:c>
      <x:c r="L339" s="55">
        <x:f ca="1">TRUNC(F339+H339+J339,0)</x:f>
        <x:v>575112</x:v>
      </x:c>
      <x:c r="M339" s="56" t="s">
        <x:v>984</x:v>
      </x:c>
      <x:c r="N339" s="50" t="s">
        <x:v>1413</x:v>
      </x:c>
      <x:c r="O339" s="50" t="s">
        <x:v>984</x:v>
      </x:c>
      <x:c r="P339" s="50" t="s">
        <x:v>984</x:v>
      </x:c>
      <x:c r="Q339" s="50" t="s">
        <x:v>984</x:v>
      </x:c>
      <x:c r="R339" s="50" t="s">
        <x:v>974</x:v>
      </x:c>
      <x:c r="S339" s="50" t="s">
        <x:v>988</x:v>
      </x:c>
      <x:c r="T339" s="50" t="s">
        <x:v>988</x:v>
      </x:c>
      <x:c r="U339" s="49"/>
      <x:c r="V339" s="49"/>
      <x:c r="W339" s="49"/>
      <x:c r="X339" s="49"/>
      <x:c r="Y339" s="49"/>
      <x:c r="Z339" s="49"/>
      <x:c r="AA339" s="49"/>
      <x:c r="AB339" s="49"/>
      <x:c r="AC339" s="49"/>
      <x:c r="AD339" s="49"/>
      <x:c r="AE339" s="49"/>
      <x:c r="AF339" s="49"/>
      <x:c r="AG339" s="49"/>
      <x:c r="AH339" s="49"/>
      <x:c r="AI339" s="49"/>
      <x:c r="AJ339" s="49"/>
      <x:c r="AK339" s="49"/>
      <x:c r="AL339" s="49"/>
      <x:c r="AM339" s="49"/>
      <x:c r="AN339" s="49"/>
      <x:c r="AO339" s="49"/>
      <x:c r="AP339" s="49"/>
      <x:c r="AQ339" s="49"/>
      <x:c r="AR339" s="50" t="s">
        <x:v>984</x:v>
      </x:c>
      <x:c r="AS339" s="50" t="s">
        <x:v>984</x:v>
      </x:c>
      <x:c r="AT339" s="49"/>
      <x:c r="AU339" s="50" t="s">
        <x:v>1085</x:v>
      </x:c>
      <x:c r="AV339" s="49">
        <x:v>86</x:v>
      </x:c>
    </x:row>
    <x:row r="340" spans="1:48" ht="30" customHeight="1">
      <x:c r="A340" s="88" t="s">
        <x:v>347</x:v>
      </x:c>
      <x:c r="B340" s="88" t="s">
        <x:v>899</x:v>
      </x:c>
      <x:c r="C340" s="88" t="s">
        <x:v>1008</x:v>
      </x:c>
      <x:c r="D340" s="51">
        <x:v>4</x:v>
      </x:c>
      <x:c r="E340" s="52"/>
      <x:c r="F340" s="52">
        <x:f>TRUNC(E340*D340,0)</x:f>
        <x:v>0</x:v>
      </x:c>
      <x:c r="G340" s="52">
        <x:v>11713</x:v>
      </x:c>
      <x:c r="H340" s="52">
        <x:f>TRUNC(G340*D340,0)</x:f>
        <x:v>46852</x:v>
      </x:c>
      <x:c r="I340" s="52"/>
      <x:c r="J340" s="52">
        <x:f>TRUNC(I340*D340,0)</x:f>
        <x:v>0</x:v>
      </x:c>
      <x:c r="K340" s="52">
        <x:f>TRUNC(E340+G340+I340,0)</x:f>
        <x:v>11713</x:v>
      </x:c>
      <x:c r="L340" s="52">
        <x:f>TRUNC(F340+H340+J340,0)</x:f>
        <x:v>46852</x:v>
      </x:c>
      <x:c r="M340" s="57"/>
      <x:c r="N340" s="50"/>
      <x:c r="O340" s="50"/>
      <x:c r="P340" s="50"/>
      <x:c r="Q340" s="50"/>
      <x:c r="R340" s="50"/>
      <x:c r="S340" s="50"/>
      <x:c r="T340" s="50"/>
      <x:c r="U340" s="49"/>
      <x:c r="V340" s="49"/>
      <x:c r="W340" s="49"/>
      <x:c r="X340" s="49"/>
      <x:c r="Y340" s="49"/>
      <x:c r="Z340" s="49"/>
      <x:c r="AA340" s="49"/>
      <x:c r="AB340" s="49"/>
      <x:c r="AC340" s="49"/>
      <x:c r="AD340" s="49"/>
      <x:c r="AE340" s="49"/>
      <x:c r="AF340" s="49"/>
      <x:c r="AG340" s="49"/>
      <x:c r="AH340" s="49"/>
      <x:c r="AI340" s="49"/>
      <x:c r="AJ340" s="49"/>
      <x:c r="AK340" s="49"/>
      <x:c r="AL340" s="49"/>
      <x:c r="AM340" s="49"/>
      <x:c r="AN340" s="49"/>
      <x:c r="AO340" s="49"/>
      <x:c r="AP340" s="49"/>
      <x:c r="AQ340" s="49"/>
      <x:c r="AR340" s="50"/>
      <x:c r="AS340" s="50"/>
      <x:c r="AT340" s="49"/>
      <x:c r="AU340" s="50"/>
      <x:c r="AV340" s="49"/>
    </x:row>
    <x:row r="341" spans="1:48" ht="30" customHeight="1">
      <x:c r="A341" s="89"/>
      <x:c r="B341" s="89"/>
      <x:c r="C341" s="89"/>
      <x:c r="D341" s="54">
        <x:v>4</x:v>
      </x:c>
      <x:c r="E341" s="55">
        <x:f>TRUNC(일위대가목록!E53,0)</x:f>
        <x:v>0</x:v>
      </x:c>
      <x:c r="F341" s="55">
        <x:f>TRUNC(E341*D341,0)</x:f>
        <x:v>0</x:v>
      </x:c>
      <x:c r="G341" s="55">
        <x:f>TRUNC(일위대가목록!F53,0)</x:f>
        <x:v>11713</x:v>
      </x:c>
      <x:c r="H341" s="55">
        <x:f>TRUNC(G341*D341,0)</x:f>
        <x:v>46852</x:v>
      </x:c>
      <x:c r="I341" s="55">
        <x:f>TRUNC(일위대가목록!G53,0)</x:f>
        <x:v>0</x:v>
      </x:c>
      <x:c r="J341" s="55">
        <x:f>TRUNC(I341*D341,0)</x:f>
        <x:v>0</x:v>
      </x:c>
      <x:c r="K341" s="55">
        <x:f>TRUNC(E341+G341+I341,0)</x:f>
        <x:v>11713</x:v>
      </x:c>
      <x:c r="L341" s="55">
        <x:f>TRUNC(F341+H341+J341,0)</x:f>
        <x:v>46852</x:v>
      </x:c>
      <x:c r="M341" s="56" t="s">
        <x:v>984</x:v>
      </x:c>
      <x:c r="N341" s="50" t="s">
        <x:v>1412</x:v>
      </x:c>
      <x:c r="O341" s="50" t="s">
        <x:v>984</x:v>
      </x:c>
      <x:c r="P341" s="50" t="s">
        <x:v>984</x:v>
      </x:c>
      <x:c r="Q341" s="50" t="s">
        <x:v>984</x:v>
      </x:c>
      <x:c r="R341" s="50" t="s">
        <x:v>974</x:v>
      </x:c>
      <x:c r="S341" s="50" t="s">
        <x:v>988</x:v>
      </x:c>
      <x:c r="T341" s="50" t="s">
        <x:v>988</x:v>
      </x:c>
      <x:c r="U341" s="49"/>
      <x:c r="V341" s="49"/>
      <x:c r="W341" s="49"/>
      <x:c r="X341" s="49"/>
      <x:c r="Y341" s="49"/>
      <x:c r="Z341" s="49"/>
      <x:c r="AA341" s="49"/>
      <x:c r="AB341" s="49"/>
      <x:c r="AC341" s="49"/>
      <x:c r="AD341" s="49"/>
      <x:c r="AE341" s="49"/>
      <x:c r="AF341" s="49"/>
      <x:c r="AG341" s="49"/>
      <x:c r="AH341" s="49"/>
      <x:c r="AI341" s="49"/>
      <x:c r="AJ341" s="49"/>
      <x:c r="AK341" s="49"/>
      <x:c r="AL341" s="49"/>
      <x:c r="AM341" s="49"/>
      <x:c r="AN341" s="49"/>
      <x:c r="AO341" s="49"/>
      <x:c r="AP341" s="49"/>
      <x:c r="AQ341" s="49"/>
      <x:c r="AR341" s="50" t="s">
        <x:v>984</x:v>
      </x:c>
      <x:c r="AS341" s="50" t="s">
        <x:v>984</x:v>
      </x:c>
      <x:c r="AT341" s="49"/>
      <x:c r="AU341" s="50" t="s">
        <x:v>1086</x:v>
      </x:c>
      <x:c r="AV341" s="49">
        <x:v>87</x:v>
      </x:c>
    </x:row>
    <x:row r="342" spans="1:48" ht="30" customHeight="1">
      <x:c r="A342" s="88" t="s">
        <x:v>900</x:v>
      </x:c>
      <x:c r="B342" s="88" t="s">
        <x:v>984</x:v>
      </x:c>
      <x:c r="C342" s="88" t="s">
        <x:v>986</x:v>
      </x:c>
      <x:c r="D342" s="51">
        <x:v>11.6</x:v>
      </x:c>
      <x:c r="E342" s="52">
        <x:v>1714</x:v>
      </x:c>
      <x:c r="F342" s="52">
        <x:f>TRUNC(E342*D342,0)</x:f>
        <x:v>19882</x:v>
      </x:c>
      <x:c r="G342" s="52">
        <x:v>34282</x:v>
      </x:c>
      <x:c r="H342" s="52">
        <x:f>TRUNC(G342*D342,0)</x:f>
        <x:v>397671</x:v>
      </x:c>
      <x:c r="I342" s="52"/>
      <x:c r="J342" s="52">
        <x:f>TRUNC(I342*D342,0)</x:f>
        <x:v>0</x:v>
      </x:c>
      <x:c r="K342" s="52">
        <x:f>TRUNC(E342+G342+I342,0)</x:f>
        <x:v>35996</x:v>
      </x:c>
      <x:c r="L342" s="52">
        <x:f>TRUNC(F342+H342+J342,0)</x:f>
        <x:v>417553</x:v>
      </x:c>
      <x:c r="M342" s="57"/>
      <x:c r="N342" s="50"/>
      <x:c r="O342" s="50"/>
      <x:c r="P342" s="50"/>
      <x:c r="Q342" s="50"/>
      <x:c r="R342" s="50"/>
      <x:c r="S342" s="50"/>
      <x:c r="T342" s="50"/>
      <x:c r="U342" s="49"/>
      <x:c r="V342" s="49"/>
      <x:c r="W342" s="49"/>
      <x:c r="X342" s="49"/>
      <x:c r="Y342" s="49"/>
      <x:c r="Z342" s="49"/>
      <x:c r="AA342" s="49"/>
      <x:c r="AB342" s="49"/>
      <x:c r="AC342" s="49"/>
      <x:c r="AD342" s="49"/>
      <x:c r="AE342" s="49"/>
      <x:c r="AF342" s="49"/>
      <x:c r="AG342" s="49"/>
      <x:c r="AH342" s="49"/>
      <x:c r="AI342" s="49"/>
      <x:c r="AJ342" s="49"/>
      <x:c r="AK342" s="49"/>
      <x:c r="AL342" s="49"/>
      <x:c r="AM342" s="49"/>
      <x:c r="AN342" s="49"/>
      <x:c r="AO342" s="49"/>
      <x:c r="AP342" s="49"/>
      <x:c r="AQ342" s="49"/>
      <x:c r="AR342" s="50"/>
      <x:c r="AS342" s="50"/>
      <x:c r="AT342" s="49"/>
      <x:c r="AU342" s="50"/>
      <x:c r="AV342" s="49"/>
    </x:row>
    <x:row r="343" spans="1:48" ht="30" customHeight="1">
      <x:c r="A343" s="89"/>
      <x:c r="B343" s="89"/>
      <x:c r="C343" s="89"/>
      <x:c r="D343" s="54">
        <x:v>11.6</x:v>
      </x:c>
      <x:c r="E343" s="55">
        <x:f>TRUNC(일위대가목록!E54,0)</x:f>
        <x:v>1714</x:v>
      </x:c>
      <x:c r="F343" s="55">
        <x:f>TRUNC(E343*D343,0)</x:f>
        <x:v>19882</x:v>
      </x:c>
      <x:c r="G343" s="55">
        <x:f>TRUNC(일위대가목록!F54,0)</x:f>
        <x:v>34282</x:v>
      </x:c>
      <x:c r="H343" s="55">
        <x:f>TRUNC(G343*D343,0)</x:f>
        <x:v>397671</x:v>
      </x:c>
      <x:c r="I343" s="55">
        <x:f>TRUNC(일위대가목록!G54,0)</x:f>
        <x:v>0</x:v>
      </x:c>
      <x:c r="J343" s="55">
        <x:f>TRUNC(I343*D343,0)</x:f>
        <x:v>0</x:v>
      </x:c>
      <x:c r="K343" s="55">
        <x:f>TRUNC(E343+G343+I343,0)</x:f>
        <x:v>35996</x:v>
      </x:c>
      <x:c r="L343" s="55">
        <x:f>TRUNC(F343+H343+J343,0)</x:f>
        <x:v>417553</x:v>
      </x:c>
      <x:c r="M343" s="56" t="s">
        <x:v>984</x:v>
      </x:c>
      <x:c r="N343" s="50" t="s">
        <x:v>1411</x:v>
      </x:c>
      <x:c r="O343" s="50" t="s">
        <x:v>984</x:v>
      </x:c>
      <x:c r="P343" s="50" t="s">
        <x:v>984</x:v>
      </x:c>
      <x:c r="Q343" s="50" t="s">
        <x:v>984</x:v>
      </x:c>
      <x:c r="R343" s="50" t="s">
        <x:v>974</x:v>
      </x:c>
      <x:c r="S343" s="50" t="s">
        <x:v>988</x:v>
      </x:c>
      <x:c r="T343" s="50" t="s">
        <x:v>988</x:v>
      </x:c>
      <x:c r="U343" s="49"/>
      <x:c r="V343" s="49"/>
      <x:c r="W343" s="49"/>
      <x:c r="X343" s="49"/>
      <x:c r="Y343" s="49"/>
      <x:c r="Z343" s="49"/>
      <x:c r="AA343" s="49"/>
      <x:c r="AB343" s="49"/>
      <x:c r="AC343" s="49"/>
      <x:c r="AD343" s="49"/>
      <x:c r="AE343" s="49"/>
      <x:c r="AF343" s="49"/>
      <x:c r="AG343" s="49"/>
      <x:c r="AH343" s="49"/>
      <x:c r="AI343" s="49"/>
      <x:c r="AJ343" s="49"/>
      <x:c r="AK343" s="49"/>
      <x:c r="AL343" s="49"/>
      <x:c r="AM343" s="49"/>
      <x:c r="AN343" s="49"/>
      <x:c r="AO343" s="49"/>
      <x:c r="AP343" s="49"/>
      <x:c r="AQ343" s="49"/>
      <x:c r="AR343" s="50" t="s">
        <x:v>984</x:v>
      </x:c>
      <x:c r="AS343" s="50" t="s">
        <x:v>984</x:v>
      </x:c>
      <x:c r="AT343" s="49"/>
      <x:c r="AU343" s="50" t="s">
        <x:v>1087</x:v>
      </x:c>
      <x:c r="AV343" s="49">
        <x:v>88</x:v>
      </x:c>
    </x:row>
    <x:row r="344" spans="1:48" ht="30" customHeight="1">
      <x:c r="A344" s="88" t="s">
        <x:v>345</x:v>
      </x:c>
      <x:c r="B344" s="88" t="s">
        <x:v>984</x:v>
      </x:c>
      <x:c r="C344" s="88" t="s">
        <x:v>986</x:v>
      </x:c>
      <x:c r="D344" s="51">
        <x:v>7.7999999999999998</x:v>
      </x:c>
      <x:c r="E344" s="52">
        <x:v>1476</x:v>
      </x:c>
      <x:c r="F344" s="52">
        <x:f>TRUNC(E344*D344,0)</x:f>
        <x:v>11512</x:v>
      </x:c>
      <x:c r="G344" s="52">
        <x:v>29527</x:v>
      </x:c>
      <x:c r="H344" s="52">
        <x:f>TRUNC(G344*D344,0)</x:f>
        <x:v>230310</x:v>
      </x:c>
      <x:c r="I344" s="52"/>
      <x:c r="J344" s="52">
        <x:f>TRUNC(I344*D344,0)</x:f>
        <x:v>0</x:v>
      </x:c>
      <x:c r="K344" s="52">
        <x:f>TRUNC(E344+G344+I344,0)</x:f>
        <x:v>31003</x:v>
      </x:c>
      <x:c r="L344" s="52">
        <x:f>TRUNC(F344+H344+J344,0)</x:f>
        <x:v>241822</x:v>
      </x:c>
      <x:c r="M344" s="57"/>
      <x:c r="N344" s="50"/>
      <x:c r="O344" s="50"/>
      <x:c r="P344" s="50"/>
      <x:c r="Q344" s="50"/>
      <x:c r="R344" s="50"/>
      <x:c r="S344" s="50"/>
      <x:c r="T344" s="50"/>
      <x:c r="U344" s="49"/>
      <x:c r="V344" s="49"/>
      <x:c r="W344" s="49"/>
      <x:c r="X344" s="49"/>
      <x:c r="Y344" s="49"/>
      <x:c r="Z344" s="49"/>
      <x:c r="AA344" s="49"/>
      <x:c r="AB344" s="49"/>
      <x:c r="AC344" s="49"/>
      <x:c r="AD344" s="49"/>
      <x:c r="AE344" s="49"/>
      <x:c r="AF344" s="49"/>
      <x:c r="AG344" s="49"/>
      <x:c r="AH344" s="49"/>
      <x:c r="AI344" s="49"/>
      <x:c r="AJ344" s="49"/>
      <x:c r="AK344" s="49"/>
      <x:c r="AL344" s="49"/>
      <x:c r="AM344" s="49"/>
      <x:c r="AN344" s="49"/>
      <x:c r="AO344" s="49"/>
      <x:c r="AP344" s="49"/>
      <x:c r="AQ344" s="49"/>
      <x:c r="AR344" s="50"/>
      <x:c r="AS344" s="50"/>
      <x:c r="AT344" s="49"/>
      <x:c r="AU344" s="50"/>
      <x:c r="AV344" s="49"/>
    </x:row>
    <x:row r="345" spans="1:48" ht="30" customHeight="1">
      <x:c r="A345" s="89"/>
      <x:c r="B345" s="89"/>
      <x:c r="C345" s="89"/>
      <x:c r="D345" s="54">
        <x:v>7.7999999999999998</x:v>
      </x:c>
      <x:c r="E345" s="55">
        <x:f>TRUNC(일위대가목록!E55,0)</x:f>
        <x:v>1476</x:v>
      </x:c>
      <x:c r="F345" s="55">
        <x:f>TRUNC(E345*D345,0)</x:f>
        <x:v>11512</x:v>
      </x:c>
      <x:c r="G345" s="55">
        <x:f>TRUNC(일위대가목록!F55,0)</x:f>
        <x:v>29527</x:v>
      </x:c>
      <x:c r="H345" s="55">
        <x:f>TRUNC(G345*D345,0)</x:f>
        <x:v>230310</x:v>
      </x:c>
      <x:c r="I345" s="55">
        <x:f>TRUNC(일위대가목록!G55,0)</x:f>
        <x:v>0</x:v>
      </x:c>
      <x:c r="J345" s="55">
        <x:f>TRUNC(I345*D345,0)</x:f>
        <x:v>0</x:v>
      </x:c>
      <x:c r="K345" s="55">
        <x:f>TRUNC(E345+G345+I345,0)</x:f>
        <x:v>31003</x:v>
      </x:c>
      <x:c r="L345" s="55">
        <x:f>TRUNC(F345+H345+J345,0)</x:f>
        <x:v>241822</x:v>
      </x:c>
      <x:c r="M345" s="56" t="s">
        <x:v>984</x:v>
      </x:c>
      <x:c r="N345" s="50" t="s">
        <x:v>1410</x:v>
      </x:c>
      <x:c r="O345" s="50" t="s">
        <x:v>984</x:v>
      </x:c>
      <x:c r="P345" s="50" t="s">
        <x:v>984</x:v>
      </x:c>
      <x:c r="Q345" s="50" t="s">
        <x:v>984</x:v>
      </x:c>
      <x:c r="R345" s="50" t="s">
        <x:v>974</x:v>
      </x:c>
      <x:c r="S345" s="50" t="s">
        <x:v>988</x:v>
      </x:c>
      <x:c r="T345" s="50" t="s">
        <x:v>988</x:v>
      </x:c>
      <x:c r="U345" s="49"/>
      <x:c r="V345" s="49"/>
      <x:c r="W345" s="49"/>
      <x:c r="X345" s="49"/>
      <x:c r="Y345" s="49"/>
      <x:c r="Z345" s="49"/>
      <x:c r="AA345" s="49"/>
      <x:c r="AB345" s="49"/>
      <x:c r="AC345" s="49"/>
      <x:c r="AD345" s="49"/>
      <x:c r="AE345" s="49"/>
      <x:c r="AF345" s="49"/>
      <x:c r="AG345" s="49"/>
      <x:c r="AH345" s="49"/>
      <x:c r="AI345" s="49"/>
      <x:c r="AJ345" s="49"/>
      <x:c r="AK345" s="49"/>
      <x:c r="AL345" s="49"/>
      <x:c r="AM345" s="49"/>
      <x:c r="AN345" s="49"/>
      <x:c r="AO345" s="49"/>
      <x:c r="AP345" s="49"/>
      <x:c r="AQ345" s="49"/>
      <x:c r="AR345" s="50" t="s">
        <x:v>984</x:v>
      </x:c>
      <x:c r="AS345" s="50" t="s">
        <x:v>984</x:v>
      </x:c>
      <x:c r="AT345" s="49"/>
      <x:c r="AU345" s="50" t="s">
        <x:v>1088</x:v>
      </x:c>
      <x:c r="AV345" s="49">
        <x:v>89</x:v>
      </x:c>
    </x:row>
    <x:row r="346" spans="1:48" ht="30" customHeight="1">
      <x:c r="A346" s="88" t="s">
        <x:v>346</x:v>
      </x:c>
      <x:c r="B346" s="88" t="s">
        <x:v>1005</x:v>
      </x:c>
      <x:c r="C346" s="88" t="s">
        <x:v>986</x:v>
      </x:c>
      <x:c r="D346" s="51">
        <x:v>8.2799999999999994</x:v>
      </x:c>
      <x:c r="E346" s="52">
        <x:v>1317</x:v>
      </x:c>
      <x:c r="F346" s="52">
        <x:f>TRUNC(E346*D346,0)</x:f>
        <x:v>10904</x:v>
      </x:c>
      <x:c r="G346" s="52">
        <x:v>26341</x:v>
      </x:c>
      <x:c r="H346" s="52">
        <x:f>TRUNC(G346*D346,0)</x:f>
        <x:v>218103</x:v>
      </x:c>
      <x:c r="I346" s="52"/>
      <x:c r="J346" s="52">
        <x:f>TRUNC(I346*D346,0)</x:f>
        <x:v>0</x:v>
      </x:c>
      <x:c r="K346" s="52">
        <x:f>TRUNC(E346+G346+I346,0)</x:f>
        <x:v>27658</x:v>
      </x:c>
      <x:c r="L346" s="52">
        <x:f>TRUNC(F346+H346+J346,0)</x:f>
        <x:v>229007</x:v>
      </x:c>
      <x:c r="M346" s="57"/>
      <x:c r="N346" s="50"/>
      <x:c r="O346" s="50"/>
      <x:c r="P346" s="50"/>
      <x:c r="Q346" s="50"/>
      <x:c r="R346" s="50"/>
      <x:c r="S346" s="50"/>
      <x:c r="T346" s="50"/>
      <x:c r="U346" s="49"/>
      <x:c r="V346" s="49"/>
      <x:c r="W346" s="49"/>
      <x:c r="X346" s="49"/>
      <x:c r="Y346" s="49"/>
      <x:c r="Z346" s="49"/>
      <x:c r="AA346" s="49"/>
      <x:c r="AB346" s="49"/>
      <x:c r="AC346" s="49"/>
      <x:c r="AD346" s="49"/>
      <x:c r="AE346" s="49"/>
      <x:c r="AF346" s="49"/>
      <x:c r="AG346" s="49"/>
      <x:c r="AH346" s="49"/>
      <x:c r="AI346" s="49"/>
      <x:c r="AJ346" s="49"/>
      <x:c r="AK346" s="49"/>
      <x:c r="AL346" s="49"/>
      <x:c r="AM346" s="49"/>
      <x:c r="AN346" s="49"/>
      <x:c r="AO346" s="49"/>
      <x:c r="AP346" s="49"/>
      <x:c r="AQ346" s="49"/>
      <x:c r="AR346" s="50"/>
      <x:c r="AS346" s="50"/>
      <x:c r="AT346" s="49"/>
      <x:c r="AU346" s="50"/>
      <x:c r="AV346" s="49"/>
    </x:row>
    <x:row r="347" spans="1:48" ht="30" customHeight="1">
      <x:c r="A347" s="89"/>
      <x:c r="B347" s="89"/>
      <x:c r="C347" s="89"/>
      <x:c r="D347" s="54">
        <x:v>8.2799999999999994</x:v>
      </x:c>
      <x:c r="E347" s="55">
        <x:f>TRUNC(일위대가목록!E56,0)</x:f>
        <x:v>1317</x:v>
      </x:c>
      <x:c r="F347" s="55">
        <x:f>TRUNC(E347*D347,0)</x:f>
        <x:v>10904</x:v>
      </x:c>
      <x:c r="G347" s="55">
        <x:f>TRUNC(일위대가목록!F56,0)</x:f>
        <x:v>26341</x:v>
      </x:c>
      <x:c r="H347" s="55">
        <x:f>TRUNC(G347*D347,0)</x:f>
        <x:v>218103</x:v>
      </x:c>
      <x:c r="I347" s="55">
        <x:f>TRUNC(일위대가목록!G56,0)</x:f>
        <x:v>0</x:v>
      </x:c>
      <x:c r="J347" s="55">
        <x:f>TRUNC(I347*D347,0)</x:f>
        <x:v>0</x:v>
      </x:c>
      <x:c r="K347" s="55">
        <x:f>TRUNC(E347+G347+I347,0)</x:f>
        <x:v>27658</x:v>
      </x:c>
      <x:c r="L347" s="55">
        <x:f>TRUNC(F347+H347+J347,0)</x:f>
        <x:v>229007</x:v>
      </x:c>
      <x:c r="M347" s="56" t="s">
        <x:v>984</x:v>
      </x:c>
      <x:c r="N347" s="50" t="s">
        <x:v>1409</x:v>
      </x:c>
      <x:c r="O347" s="50" t="s">
        <x:v>984</x:v>
      </x:c>
      <x:c r="P347" s="50" t="s">
        <x:v>984</x:v>
      </x:c>
      <x:c r="Q347" s="50" t="s">
        <x:v>984</x:v>
      </x:c>
      <x:c r="R347" s="50" t="s">
        <x:v>974</x:v>
      </x:c>
      <x:c r="S347" s="50" t="s">
        <x:v>988</x:v>
      </x:c>
      <x:c r="T347" s="50" t="s">
        <x:v>988</x:v>
      </x:c>
      <x:c r="U347" s="49"/>
      <x:c r="V347" s="49"/>
      <x:c r="W347" s="49"/>
      <x:c r="X347" s="49"/>
      <x:c r="Y347" s="49"/>
      <x:c r="Z347" s="49"/>
      <x:c r="AA347" s="49"/>
      <x:c r="AB347" s="49"/>
      <x:c r="AC347" s="49"/>
      <x:c r="AD347" s="49"/>
      <x:c r="AE347" s="49"/>
      <x:c r="AF347" s="49"/>
      <x:c r="AG347" s="49"/>
      <x:c r="AH347" s="49"/>
      <x:c r="AI347" s="49"/>
      <x:c r="AJ347" s="49"/>
      <x:c r="AK347" s="49"/>
      <x:c r="AL347" s="49"/>
      <x:c r="AM347" s="49"/>
      <x:c r="AN347" s="49"/>
      <x:c r="AO347" s="49"/>
      <x:c r="AP347" s="49"/>
      <x:c r="AQ347" s="49"/>
      <x:c r="AR347" s="50" t="s">
        <x:v>984</x:v>
      </x:c>
      <x:c r="AS347" s="50" t="s">
        <x:v>984</x:v>
      </x:c>
      <x:c r="AT347" s="49"/>
      <x:c r="AU347" s="50" t="s">
        <x:v>1089</x:v>
      </x:c>
      <x:c r="AV347" s="49">
        <x:v>90</x:v>
      </x:c>
    </x:row>
    <x:row r="348" spans="1:48" ht="30" customHeight="1">
      <x:c r="A348" s="88" t="s">
        <x:v>348</x:v>
      </x:c>
      <x:c r="B348" s="88" t="s">
        <x:v>984</x:v>
      </x:c>
      <x:c r="C348" s="88" t="s">
        <x:v>999</x:v>
      </x:c>
      <x:c r="D348" s="51">
        <x:v>9.3000000000000007</x:v>
      </x:c>
      <x:c r="E348" s="52">
        <x:v>11507</x:v>
      </x:c>
      <x:c r="F348" s="52">
        <x:f>TRUNC(E348*D348,0)</x:f>
        <x:v>107015</x:v>
      </x:c>
      <x:c r="G348" s="52">
        <x:v>9768</x:v>
      </x:c>
      <x:c r="H348" s="52">
        <x:f>TRUNC(G348*D348,0)</x:f>
        <x:v>90842</x:v>
      </x:c>
      <x:c r="I348" s="52">
        <x:v>4468</x:v>
      </x:c>
      <x:c r="J348" s="52">
        <x:f>TRUNC(I348*D348,0)</x:f>
        <x:v>41552</x:v>
      </x:c>
      <x:c r="K348" s="52">
        <x:f>TRUNC(E348+G348+I348,0)</x:f>
        <x:v>25743</x:v>
      </x:c>
      <x:c r="L348" s="52">
        <x:f>TRUNC(F348+H348+J348,0)</x:f>
        <x:v>239409</x:v>
      </x:c>
      <x:c r="M348" s="57"/>
      <x:c r="N348" s="50"/>
      <x:c r="O348" s="50"/>
      <x:c r="P348" s="50"/>
      <x:c r="Q348" s="50"/>
      <x:c r="R348" s="50"/>
      <x:c r="S348" s="50"/>
      <x:c r="T348" s="50"/>
      <x:c r="U348" s="49"/>
      <x:c r="V348" s="49"/>
      <x:c r="W348" s="49"/>
      <x:c r="X348" s="49"/>
      <x:c r="Y348" s="49"/>
      <x:c r="Z348" s="49"/>
      <x:c r="AA348" s="49"/>
      <x:c r="AB348" s="49"/>
      <x:c r="AC348" s="49"/>
      <x:c r="AD348" s="49"/>
      <x:c r="AE348" s="49"/>
      <x:c r="AF348" s="49"/>
      <x:c r="AG348" s="49"/>
      <x:c r="AH348" s="49"/>
      <x:c r="AI348" s="49"/>
      <x:c r="AJ348" s="49"/>
      <x:c r="AK348" s="49"/>
      <x:c r="AL348" s="49"/>
      <x:c r="AM348" s="49"/>
      <x:c r="AN348" s="49"/>
      <x:c r="AO348" s="49"/>
      <x:c r="AP348" s="49"/>
      <x:c r="AQ348" s="49"/>
      <x:c r="AR348" s="50"/>
      <x:c r="AS348" s="50"/>
      <x:c r="AT348" s="49"/>
      <x:c r="AU348" s="50"/>
      <x:c r="AV348" s="49"/>
    </x:row>
    <x:row r="349" spans="1:48" ht="30" customHeight="1">
      <x:c r="A349" s="89"/>
      <x:c r="B349" s="89"/>
      <x:c r="C349" s="89"/>
      <x:c r="D349" s="54">
        <x:v>9.3000000000000007</x:v>
      </x:c>
      <x:c r="E349" s="55">
        <x:f ca="1">TRUNC(일위대가목록!E57,0)</x:f>
        <x:v>11507</x:v>
      </x:c>
      <x:c r="F349" s="55">
        <x:f ca="1">TRUNC(E349*D349,0)</x:f>
        <x:v>107015</x:v>
      </x:c>
      <x:c r="G349" s="55">
        <x:f ca="1">TRUNC(일위대가목록!F57,0)</x:f>
        <x:v>9768</x:v>
      </x:c>
      <x:c r="H349" s="55">
        <x:f ca="1">TRUNC(G349*D349,0)</x:f>
        <x:v>90842</x:v>
      </x:c>
      <x:c r="I349" s="55">
        <x:f>TRUNC(일위대가목록!G57,0)</x:f>
        <x:v>4468</x:v>
      </x:c>
      <x:c r="J349" s="55">
        <x:f>TRUNC(I349*D349,0)</x:f>
        <x:v>41552</x:v>
      </x:c>
      <x:c r="K349" s="55">
        <x:f ca="1">TRUNC(E349+G349+I349,0)</x:f>
        <x:v>25743</x:v>
      </x:c>
      <x:c r="L349" s="55">
        <x:f ca="1">TRUNC(F349+H349+J349,0)</x:f>
        <x:v>239409</x:v>
      </x:c>
      <x:c r="M349" s="56" t="s">
        <x:v>984</x:v>
      </x:c>
      <x:c r="N349" s="50" t="s">
        <x:v>1408</x:v>
      </x:c>
      <x:c r="O349" s="50" t="s">
        <x:v>984</x:v>
      </x:c>
      <x:c r="P349" s="50" t="s">
        <x:v>984</x:v>
      </x:c>
      <x:c r="Q349" s="50" t="s">
        <x:v>984</x:v>
      </x:c>
      <x:c r="R349" s="50" t="s">
        <x:v>974</x:v>
      </x:c>
      <x:c r="S349" s="50" t="s">
        <x:v>988</x:v>
      </x:c>
      <x:c r="T349" s="50" t="s">
        <x:v>988</x:v>
      </x:c>
      <x:c r="U349" s="49"/>
      <x:c r="V349" s="49"/>
      <x:c r="W349" s="49"/>
      <x:c r="X349" s="49"/>
      <x:c r="Y349" s="49"/>
      <x:c r="Z349" s="49"/>
      <x:c r="AA349" s="49"/>
      <x:c r="AB349" s="49"/>
      <x:c r="AC349" s="49"/>
      <x:c r="AD349" s="49"/>
      <x:c r="AE349" s="49"/>
      <x:c r="AF349" s="49"/>
      <x:c r="AG349" s="49"/>
      <x:c r="AH349" s="49"/>
      <x:c r="AI349" s="49"/>
      <x:c r="AJ349" s="49"/>
      <x:c r="AK349" s="49"/>
      <x:c r="AL349" s="49"/>
      <x:c r="AM349" s="49"/>
      <x:c r="AN349" s="49"/>
      <x:c r="AO349" s="49"/>
      <x:c r="AP349" s="49"/>
      <x:c r="AQ349" s="49"/>
      <x:c r="AR349" s="50" t="s">
        <x:v>984</x:v>
      </x:c>
      <x:c r="AS349" s="50" t="s">
        <x:v>984</x:v>
      </x:c>
      <x:c r="AT349" s="49"/>
      <x:c r="AU349" s="50" t="s">
        <x:v>1090</x:v>
      </x:c>
      <x:c r="AV349" s="49">
        <x:v>108</x:v>
      </x:c>
    </x:row>
    <x:row r="350" spans="1:13" ht="30" customHeight="1">
      <x:c r="A350" s="84"/>
      <x:c r="B350" s="84"/>
      <x:c r="C350" s="84"/>
      <x:c r="D350" s="58"/>
      <x:c r="E350" s="58"/>
      <x:c r="F350" s="58"/>
      <x:c r="G350" s="58"/>
      <x:c r="H350" s="58"/>
      <x:c r="I350" s="58"/>
      <x:c r="J350" s="58"/>
      <x:c r="K350" s="58"/>
      <x:c r="L350" s="58"/>
      <x:c r="M350" s="58"/>
    </x:row>
    <x:row r="351" spans="1:13" ht="30" customHeight="1">
      <x:c r="A351" s="85"/>
      <x:c r="B351" s="85"/>
      <x:c r="C351" s="85"/>
      <x:c r="D351" s="54"/>
      <x:c r="E351" s="54"/>
      <x:c r="F351" s="54"/>
      <x:c r="G351" s="54"/>
      <x:c r="H351" s="54"/>
      <x:c r="I351" s="54"/>
      <x:c r="J351" s="54"/>
      <x:c r="K351" s="54"/>
      <x:c r="L351" s="54"/>
      <x:c r="M351" s="54"/>
    </x:row>
    <x:row r="352" spans="1:13" ht="30" customHeight="1">
      <x:c r="A352" s="84"/>
      <x:c r="B352" s="84"/>
      <x:c r="C352" s="84"/>
      <x:c r="D352" s="58"/>
      <x:c r="E352" s="58"/>
      <x:c r="F352" s="58"/>
      <x:c r="G352" s="58"/>
      <x:c r="H352" s="58"/>
      <x:c r="I352" s="58"/>
      <x:c r="J352" s="58"/>
      <x:c r="K352" s="58"/>
      <x:c r="L352" s="58"/>
      <x:c r="M352" s="58"/>
    </x:row>
    <x:row r="353" spans="1:13" ht="30" customHeight="1">
      <x:c r="A353" s="85"/>
      <x:c r="B353" s="85"/>
      <x:c r="C353" s="85"/>
      <x:c r="D353" s="54"/>
      <x:c r="E353" s="54"/>
      <x:c r="F353" s="54"/>
      <x:c r="G353" s="54"/>
      <x:c r="H353" s="54"/>
      <x:c r="I353" s="54"/>
      <x:c r="J353" s="54"/>
      <x:c r="K353" s="54"/>
      <x:c r="L353" s="54"/>
      <x:c r="M353" s="54"/>
    </x:row>
    <x:row r="354" spans="1:13" ht="30" customHeight="1">
      <x:c r="A354" s="84"/>
      <x:c r="B354" s="84"/>
      <x:c r="C354" s="84"/>
      <x:c r="D354" s="58"/>
      <x:c r="E354" s="58"/>
      <x:c r="F354" s="58"/>
      <x:c r="G354" s="58"/>
      <x:c r="H354" s="58"/>
      <x:c r="I354" s="58"/>
      <x:c r="J354" s="58"/>
      <x:c r="K354" s="58"/>
      <x:c r="L354" s="58"/>
      <x:c r="M354" s="58"/>
    </x:row>
    <x:row r="355" spans="1:13" ht="30" customHeight="1">
      <x:c r="A355" s="85"/>
      <x:c r="B355" s="85"/>
      <x:c r="C355" s="85"/>
      <x:c r="D355" s="54"/>
      <x:c r="E355" s="54"/>
      <x:c r="F355" s="54"/>
      <x:c r="G355" s="54"/>
      <x:c r="H355" s="54"/>
      <x:c r="I355" s="54"/>
      <x:c r="J355" s="54"/>
      <x:c r="K355" s="54"/>
      <x:c r="L355" s="54"/>
      <x:c r="M355" s="54"/>
    </x:row>
    <x:row r="356" spans="1:13" ht="30" customHeight="1">
      <x:c r="A356" s="84"/>
      <x:c r="B356" s="84"/>
      <x:c r="C356" s="84"/>
      <x:c r="D356" s="58"/>
      <x:c r="E356" s="58"/>
      <x:c r="F356" s="58"/>
      <x:c r="G356" s="58"/>
      <x:c r="H356" s="58"/>
      <x:c r="I356" s="58"/>
      <x:c r="J356" s="58"/>
      <x:c r="K356" s="58"/>
      <x:c r="L356" s="58"/>
      <x:c r="M356" s="58"/>
    </x:row>
    <x:row r="357" spans="1:13" ht="30" customHeight="1">
      <x:c r="A357" s="85"/>
      <x:c r="B357" s="85"/>
      <x:c r="C357" s="85"/>
      <x:c r="D357" s="54"/>
      <x:c r="E357" s="54"/>
      <x:c r="F357" s="54"/>
      <x:c r="G357" s="54"/>
      <x:c r="H357" s="54"/>
      <x:c r="I357" s="54"/>
      <x:c r="J357" s="54"/>
      <x:c r="K357" s="54"/>
      <x:c r="L357" s="54"/>
      <x:c r="M357" s="54"/>
    </x:row>
    <x:row r="358" spans="1:13" ht="30" customHeight="1">
      <x:c r="A358" s="84"/>
      <x:c r="B358" s="84"/>
      <x:c r="C358" s="84"/>
      <x:c r="D358" s="58"/>
      <x:c r="E358" s="58"/>
      <x:c r="F358" s="58"/>
      <x:c r="G358" s="58"/>
      <x:c r="H358" s="58"/>
      <x:c r="I358" s="58"/>
      <x:c r="J358" s="58"/>
      <x:c r="K358" s="58"/>
      <x:c r="L358" s="58"/>
      <x:c r="M358" s="58"/>
    </x:row>
    <x:row r="359" spans="1:13" ht="30" customHeight="1">
      <x:c r="A359" s="85"/>
      <x:c r="B359" s="85"/>
      <x:c r="C359" s="85"/>
      <x:c r="D359" s="54"/>
      <x:c r="E359" s="54"/>
      <x:c r="F359" s="54"/>
      <x:c r="G359" s="54"/>
      <x:c r="H359" s="54"/>
      <x:c r="I359" s="54"/>
      <x:c r="J359" s="54"/>
      <x:c r="K359" s="54"/>
      <x:c r="L359" s="54"/>
      <x:c r="M359" s="54"/>
    </x:row>
    <x:row r="360" spans="1:13" ht="30" customHeight="1">
      <x:c r="A360" s="84"/>
      <x:c r="B360" s="84"/>
      <x:c r="C360" s="84"/>
      <x:c r="D360" s="58"/>
      <x:c r="E360" s="58"/>
      <x:c r="F360" s="58"/>
      <x:c r="G360" s="58"/>
      <x:c r="H360" s="58"/>
      <x:c r="I360" s="58"/>
      <x:c r="J360" s="58"/>
      <x:c r="K360" s="58"/>
      <x:c r="L360" s="58"/>
      <x:c r="M360" s="58"/>
    </x:row>
    <x:row r="361" spans="1:13" ht="30" customHeight="1">
      <x:c r="A361" s="85"/>
      <x:c r="B361" s="85"/>
      <x:c r="C361" s="85"/>
      <x:c r="D361" s="54"/>
      <x:c r="E361" s="54"/>
      <x:c r="F361" s="54"/>
      <x:c r="G361" s="54"/>
      <x:c r="H361" s="54"/>
      <x:c r="I361" s="54"/>
      <x:c r="J361" s="54"/>
      <x:c r="K361" s="54"/>
      <x:c r="L361" s="54"/>
      <x:c r="M361" s="54"/>
    </x:row>
    <x:row r="362" spans="1:13" ht="30" customHeight="1">
      <x:c r="A362" s="84"/>
      <x:c r="B362" s="84"/>
      <x:c r="C362" s="84"/>
      <x:c r="D362" s="58"/>
      <x:c r="E362" s="58"/>
      <x:c r="F362" s="58"/>
      <x:c r="G362" s="58"/>
      <x:c r="H362" s="58"/>
      <x:c r="I362" s="58"/>
      <x:c r="J362" s="58"/>
      <x:c r="K362" s="58"/>
      <x:c r="L362" s="58"/>
      <x:c r="M362" s="58"/>
    </x:row>
    <x:row r="363" spans="1:13" ht="30" customHeight="1">
      <x:c r="A363" s="85"/>
      <x:c r="B363" s="85"/>
      <x:c r="C363" s="85"/>
      <x:c r="D363" s="54"/>
      <x:c r="E363" s="54"/>
      <x:c r="F363" s="54"/>
      <x:c r="G363" s="54"/>
      <x:c r="H363" s="54"/>
      <x:c r="I363" s="54"/>
      <x:c r="J363" s="54"/>
      <x:c r="K363" s="54"/>
      <x:c r="L363" s="54"/>
      <x:c r="M363" s="54"/>
    </x:row>
    <x:row r="364" spans="1:13" ht="30" customHeight="1">
      <x:c r="A364" s="84"/>
      <x:c r="B364" s="84"/>
      <x:c r="C364" s="84"/>
      <x:c r="D364" s="58"/>
      <x:c r="E364" s="58"/>
      <x:c r="F364" s="58"/>
      <x:c r="G364" s="58"/>
      <x:c r="H364" s="58"/>
      <x:c r="I364" s="58"/>
      <x:c r="J364" s="58"/>
      <x:c r="K364" s="58"/>
      <x:c r="L364" s="58"/>
      <x:c r="M364" s="58"/>
    </x:row>
    <x:row r="365" spans="1:13" ht="30" customHeight="1">
      <x:c r="A365" s="85"/>
      <x:c r="B365" s="85"/>
      <x:c r="C365" s="85"/>
      <x:c r="D365" s="54"/>
      <x:c r="E365" s="54"/>
      <x:c r="F365" s="54"/>
      <x:c r="G365" s="54"/>
      <x:c r="H365" s="54"/>
      <x:c r="I365" s="54"/>
      <x:c r="J365" s="54"/>
      <x:c r="K365" s="54"/>
      <x:c r="L365" s="54"/>
      <x:c r="M365" s="54"/>
    </x:row>
    <x:row r="366" spans="1:13" ht="30" customHeight="1">
      <x:c r="A366" s="84"/>
      <x:c r="B366" s="84"/>
      <x:c r="C366" s="84"/>
      <x:c r="D366" s="58"/>
      <x:c r="E366" s="58"/>
      <x:c r="F366" s="58"/>
      <x:c r="G366" s="58"/>
      <x:c r="H366" s="58"/>
      <x:c r="I366" s="58"/>
      <x:c r="J366" s="58"/>
      <x:c r="K366" s="58"/>
      <x:c r="L366" s="58"/>
      <x:c r="M366" s="58"/>
    </x:row>
    <x:row r="367" spans="1:13" ht="30" customHeight="1">
      <x:c r="A367" s="85"/>
      <x:c r="B367" s="85"/>
      <x:c r="C367" s="85"/>
      <x:c r="D367" s="54"/>
      <x:c r="E367" s="54"/>
      <x:c r="F367" s="54"/>
      <x:c r="G367" s="54"/>
      <x:c r="H367" s="54"/>
      <x:c r="I367" s="54"/>
      <x:c r="J367" s="54"/>
      <x:c r="K367" s="54"/>
      <x:c r="L367" s="54"/>
      <x:c r="M367" s="54"/>
    </x:row>
    <x:row r="368" spans="1:13" ht="30" customHeight="1">
      <x:c r="A368" s="84"/>
      <x:c r="B368" s="84"/>
      <x:c r="C368" s="84"/>
      <x:c r="D368" s="58"/>
      <x:c r="E368" s="58"/>
      <x:c r="F368" s="58"/>
      <x:c r="G368" s="58"/>
      <x:c r="H368" s="58"/>
      <x:c r="I368" s="58"/>
      <x:c r="J368" s="58"/>
      <x:c r="K368" s="58"/>
      <x:c r="L368" s="58"/>
      <x:c r="M368" s="58"/>
    </x:row>
    <x:row r="369" spans="1:13" ht="30" customHeight="1">
      <x:c r="A369" s="85"/>
      <x:c r="B369" s="85"/>
      <x:c r="C369" s="85"/>
      <x:c r="D369" s="54"/>
      <x:c r="E369" s="54"/>
      <x:c r="F369" s="54"/>
      <x:c r="G369" s="54"/>
      <x:c r="H369" s="54"/>
      <x:c r="I369" s="54"/>
      <x:c r="J369" s="54"/>
      <x:c r="K369" s="54"/>
      <x:c r="L369" s="54"/>
      <x:c r="M369" s="54"/>
    </x:row>
    <x:row r="370" spans="1:13" ht="30" customHeight="1">
      <x:c r="A370" s="84"/>
      <x:c r="B370" s="84"/>
      <x:c r="C370" s="84"/>
      <x:c r="D370" s="58"/>
      <x:c r="E370" s="58"/>
      <x:c r="F370" s="58"/>
      <x:c r="G370" s="58"/>
      <x:c r="H370" s="58"/>
      <x:c r="I370" s="58"/>
      <x:c r="J370" s="58"/>
      <x:c r="K370" s="58"/>
      <x:c r="L370" s="58"/>
      <x:c r="M370" s="58"/>
    </x:row>
    <x:row r="371" spans="1:13" ht="30" customHeight="1">
      <x:c r="A371" s="85"/>
      <x:c r="B371" s="85"/>
      <x:c r="C371" s="85"/>
      <x:c r="D371" s="54"/>
      <x:c r="E371" s="54"/>
      <x:c r="F371" s="54"/>
      <x:c r="G371" s="54"/>
      <x:c r="H371" s="54"/>
      <x:c r="I371" s="54"/>
      <x:c r="J371" s="54"/>
      <x:c r="K371" s="54"/>
      <x:c r="L371" s="54"/>
      <x:c r="M371" s="54"/>
    </x:row>
    <x:row r="372" spans="1:13" ht="30" customHeight="1">
      <x:c r="A372" s="86" t="s">
        <x:v>223</x:v>
      </x:c>
      <x:c r="B372" s="86"/>
      <x:c r="C372" s="86"/>
      <x:c r="D372" s="51"/>
      <x:c r="E372" s="51"/>
      <x:c r="F372" s="52">
        <x:f>F328+F330+F332+F334+F336+F338+F340+F342+F344+F346+F348</x:f>
        <x:v>215791</x:v>
      </x:c>
      <x:c r="G372" s="51"/>
      <x:c r="H372" s="52">
        <x:f>H328+H330+H332+H334+H336+H338+H340+H342+H344+H346+H348</x:f>
        <x:v>1926185</x:v>
      </x:c>
      <x:c r="I372" s="51"/>
      <x:c r="J372" s="52">
        <x:f>J328+J330+J332+J334+J336+J338+J340+J342+J344+J346+J348</x:f>
        <x:v>57452</x:v>
      </x:c>
      <x:c r="K372" s="51"/>
      <x:c r="L372" s="52">
        <x:f>TRUNC(F372+H372+J372,0)</x:f>
        <x:v>2199428</x:v>
      </x:c>
      <x:c r="M372" s="51"/>
    </x:row>
    <x:row r="373" spans="1:14" ht="30" customHeight="1">
      <x:c r="A373" s="87"/>
      <x:c r="B373" s="87"/>
      <x:c r="C373" s="87"/>
      <x:c r="D373" s="54"/>
      <x:c r="E373" s="54"/>
      <x:c r="F373" s="55">
        <x:f ca="1">F329+F331+F333+F335+F337+F339+F341+F343+F345+F347+F349</x:f>
        <x:v>215791</x:v>
      </x:c>
      <x:c r="G373" s="54"/>
      <x:c r="H373" s="55">
        <x:f ca="1">H329+H331+H333+H335+H337+H339+H341+H343+H345+H347+H349</x:f>
        <x:v>1792328</x:v>
      </x:c>
      <x:c r="I373" s="54"/>
      <x:c r="J373" s="55">
        <x:f>J329+J331+J333+J335+J337+J339+J341+J343+J345+J347+J349</x:f>
        <x:v>57452</x:v>
      </x:c>
      <x:c r="K373" s="54"/>
      <x:c r="L373" s="55">
        <x:f ca="1">TRUNC(F373+H373+J373,0)</x:f>
        <x:v>2065571</x:v>
      </x:c>
      <x:c r="M373" s="54"/>
      <x:c r="N373" s="24" t="s">
        <x:v>315</x:v>
      </x:c>
    </x:row>
    <x:row r="374" spans="1:48" ht="30" customHeight="1">
      <x:c r="A374" s="47" t="s">
        <x:v>200</x:v>
      </x:c>
      <x:c r="B374" s="48"/>
      <x:c r="C374" s="48"/>
      <x:c r="D374" s="48"/>
      <x:c r="E374" s="48"/>
      <x:c r="F374" s="48"/>
      <x:c r="G374" s="48"/>
      <x:c r="H374" s="48"/>
      <x:c r="I374" s="48"/>
      <x:c r="J374" s="48"/>
      <x:c r="K374" s="48"/>
      <x:c r="L374" s="48"/>
      <x:c r="M374" s="48"/>
      <x:c r="N374" s="49"/>
      <x:c r="O374" s="49"/>
      <x:c r="P374" s="49"/>
      <x:c r="Q374" s="50" t="s">
        <x:v>349</x:v>
      </x:c>
      <x:c r="R374" s="49"/>
      <x:c r="S374" s="49"/>
      <x:c r="T374" s="49"/>
      <x:c r="U374" s="49"/>
      <x:c r="V374" s="49"/>
      <x:c r="W374" s="49"/>
      <x:c r="X374" s="49"/>
      <x:c r="Y374" s="49"/>
      <x:c r="Z374" s="49"/>
      <x:c r="AA374" s="49"/>
      <x:c r="AB374" s="49"/>
      <x:c r="AC374" s="49"/>
      <x:c r="AD374" s="49"/>
      <x:c r="AE374" s="49"/>
      <x:c r="AF374" s="49"/>
      <x:c r="AG374" s="49"/>
      <x:c r="AH374" s="49"/>
      <x:c r="AI374" s="49"/>
      <x:c r="AJ374" s="49"/>
      <x:c r="AK374" s="49"/>
      <x:c r="AL374" s="49"/>
      <x:c r="AM374" s="49"/>
      <x:c r="AN374" s="49"/>
      <x:c r="AO374" s="49"/>
      <x:c r="AP374" s="49"/>
      <x:c r="AQ374" s="49"/>
      <x:c r="AR374" s="49"/>
      <x:c r="AS374" s="49"/>
      <x:c r="AT374" s="49"/>
      <x:c r="AU374" s="49"/>
      <x:c r="AV374" s="49"/>
    </x:row>
    <x:row r="375" spans="1:48" ht="30" customHeight="1">
      <x:c r="A375" s="88" t="s">
        <x:v>901</x:v>
      </x:c>
      <x:c r="B375" s="88" t="s">
        <x:v>984</x:v>
      </x:c>
      <x:c r="C375" s="88" t="s">
        <x:v>1000</x:v>
      </x:c>
      <x:c r="D375" s="51">
        <x:v>1</x:v>
      </x:c>
      <x:c r="E375" s="52">
        <x:v>7605120</x:v>
      </x:c>
      <x:c r="F375" s="52">
        <x:f>TRUNC(E375*D375,0)</x:f>
        <x:v>7605120</x:v>
      </x:c>
      <x:c r="G375" s="52">
        <x:v>0</x:v>
      </x:c>
      <x:c r="H375" s="52">
        <x:f>TRUNC(G375*D375,0)</x:f>
        <x:v>0</x:v>
      </x:c>
      <x:c r="I375" s="52">
        <x:v>0</x:v>
      </x:c>
      <x:c r="J375" s="52">
        <x:f>TRUNC(I375*D375,0)</x:f>
        <x:v>0</x:v>
      </x:c>
      <x:c r="K375" s="52">
        <x:f>TRUNC(E375+G375+I375,0)</x:f>
        <x:v>7605120</x:v>
      </x:c>
      <x:c r="L375" s="52">
        <x:f>TRUNC(F375+H375+J375,0)</x:f>
        <x:v>7605120</x:v>
      </x:c>
      <x:c r="M375" s="57" t="s">
        <x:v>984</x:v>
      </x:c>
      <x:c r="N375" s="49"/>
      <x:c r="O375" s="49"/>
      <x:c r="P375" s="49"/>
      <x:c r="Q375" s="50"/>
      <x:c r="R375" s="49"/>
      <x:c r="S375" s="49"/>
      <x:c r="T375" s="49"/>
      <x:c r="U375" s="49"/>
      <x:c r="V375" s="49"/>
      <x:c r="W375" s="49"/>
      <x:c r="X375" s="49"/>
      <x:c r="Y375" s="49"/>
      <x:c r="Z375" s="49"/>
      <x:c r="AA375" s="49"/>
      <x:c r="AB375" s="49"/>
      <x:c r="AC375" s="49"/>
      <x:c r="AD375" s="49"/>
      <x:c r="AE375" s="49"/>
      <x:c r="AF375" s="49"/>
      <x:c r="AG375" s="49"/>
      <x:c r="AH375" s="49"/>
      <x:c r="AI375" s="49"/>
      <x:c r="AJ375" s="49"/>
      <x:c r="AK375" s="49"/>
      <x:c r="AL375" s="49"/>
      <x:c r="AM375" s="49"/>
      <x:c r="AN375" s="49"/>
      <x:c r="AO375" s="49"/>
      <x:c r="AP375" s="49"/>
      <x:c r="AQ375" s="49"/>
      <x:c r="AR375" s="49"/>
      <x:c r="AS375" s="49"/>
      <x:c r="AT375" s="49"/>
      <x:c r="AU375" s="49"/>
      <x:c r="AV375" s="49"/>
    </x:row>
    <x:row r="376" spans="1:48" ht="30" customHeight="1">
      <x:c r="A376" s="89"/>
      <x:c r="B376" s="89"/>
      <x:c r="C376" s="89"/>
      <x:c r="D376" s="54">
        <x:v>1</x:v>
      </x:c>
      <x:c r="E376" s="55">
        <x:f>TRUNC(단가대비표!O138,0)</x:f>
        <x:v>7605120</x:v>
      </x:c>
      <x:c r="F376" s="55">
        <x:f>TRUNC(E376*D376,0)</x:f>
        <x:v>7605120</x:v>
      </x:c>
      <x:c r="G376" s="55">
        <x:f>TRUNC(단가대비표!P138,0)</x:f>
        <x:v>0</x:v>
      </x:c>
      <x:c r="H376" s="55">
        <x:f>TRUNC(G376*D376,0)</x:f>
        <x:v>0</x:v>
      </x:c>
      <x:c r="I376" s="55">
        <x:f>TRUNC(단가대비표!V138,0)</x:f>
        <x:v>0</x:v>
      </x:c>
      <x:c r="J376" s="55">
        <x:f>TRUNC(I376*D376,0)</x:f>
        <x:v>0</x:v>
      </x:c>
      <x:c r="K376" s="55">
        <x:f>TRUNC(E376+G376+I376,0)</x:f>
        <x:v>7605120</x:v>
      </x:c>
      <x:c r="L376" s="55">
        <x:f>TRUNC(F376+H376+J376,0)</x:f>
        <x:v>7605120</x:v>
      </x:c>
      <x:c r="M376" s="56" t="s">
        <x:v>984</x:v>
      </x:c>
      <x:c r="N376" s="50" t="s">
        <x:v>1406</x:v>
      </x:c>
      <x:c r="O376" s="50" t="s">
        <x:v>984</x:v>
      </x:c>
      <x:c r="P376" s="50" t="s">
        <x:v>984</x:v>
      </x:c>
      <x:c r="Q376" s="50" t="s">
        <x:v>984</x:v>
      </x:c>
      <x:c r="R376" s="50" t="s">
        <x:v>988</x:v>
      </x:c>
      <x:c r="S376" s="50" t="s">
        <x:v>988</x:v>
      </x:c>
      <x:c r="T376" s="50" t="s">
        <x:v>974</x:v>
      </x:c>
      <x:c r="U376" s="49"/>
      <x:c r="V376" s="49"/>
      <x:c r="W376" s="49"/>
      <x:c r="X376" s="49">
        <x:v>1</x:v>
      </x:c>
      <x:c r="Y376" s="49"/>
      <x:c r="Z376" s="49"/>
      <x:c r="AA376" s="49"/>
      <x:c r="AB376" s="49"/>
      <x:c r="AC376" s="49"/>
      <x:c r="AD376" s="49"/>
      <x:c r="AE376" s="49"/>
      <x:c r="AF376" s="49"/>
      <x:c r="AG376" s="49"/>
      <x:c r="AH376" s="49"/>
      <x:c r="AI376" s="49"/>
      <x:c r="AJ376" s="49"/>
      <x:c r="AK376" s="49"/>
      <x:c r="AL376" s="49"/>
      <x:c r="AM376" s="49"/>
      <x:c r="AN376" s="49"/>
      <x:c r="AO376" s="49"/>
      <x:c r="AP376" s="49"/>
      <x:c r="AQ376" s="49"/>
      <x:c r="AR376" s="50" t="s">
        <x:v>984</x:v>
      </x:c>
      <x:c r="AS376" s="50" t="s">
        <x:v>984</x:v>
      </x:c>
      <x:c r="AT376" s="49"/>
      <x:c r="AU376" s="50" t="s">
        <x:v>1141</x:v>
      </x:c>
      <x:c r="AV376" s="49">
        <x:v>115</x:v>
      </x:c>
    </x:row>
    <x:row r="377" spans="1:48" ht="30" customHeight="1">
      <x:c r="A377" s="88" t="s">
        <x:v>350</x:v>
      </x:c>
      <x:c r="B377" s="88" t="s">
        <x:v>1853</x:v>
      </x:c>
      <x:c r="C377" s="88" t="s">
        <x:v>1000</x:v>
      </x:c>
      <x:c r="D377" s="51">
        <x:v>1</x:v>
      </x:c>
      <x:c r="E377" s="52">
        <x:v>41067</x:v>
      </x:c>
      <x:c r="F377" s="52">
        <x:f>TRUNC(E377*D377,0)</x:f>
        <x:v>41067</x:v>
      </x:c>
      <x:c r="G377" s="52"/>
      <x:c r="H377" s="52"/>
      <x:c r="I377" s="52"/>
      <x:c r="J377" s="52"/>
      <x:c r="K377" s="52">
        <x:f>TRUNC(E377+G377+I377,0)</x:f>
        <x:v>41067</x:v>
      </x:c>
      <x:c r="L377" s="52">
        <x:f>TRUNC(F377+H377+J377,0)</x:f>
        <x:v>41067</x:v>
      </x:c>
      <x:c r="M377" s="57"/>
      <x:c r="N377" s="50"/>
      <x:c r="O377" s="50"/>
      <x:c r="P377" s="50"/>
      <x:c r="Q377" s="50"/>
      <x:c r="R377" s="50"/>
      <x:c r="S377" s="50"/>
      <x:c r="T377" s="50"/>
      <x:c r="U377" s="49"/>
      <x:c r="V377" s="49"/>
      <x:c r="W377" s="49"/>
      <x:c r="X377" s="49"/>
      <x:c r="Y377" s="49"/>
      <x:c r="Z377" s="49"/>
      <x:c r="AA377" s="49"/>
      <x:c r="AB377" s="49"/>
      <x:c r="AC377" s="49"/>
      <x:c r="AD377" s="49"/>
      <x:c r="AE377" s="49"/>
      <x:c r="AF377" s="49"/>
      <x:c r="AG377" s="49"/>
      <x:c r="AH377" s="49"/>
      <x:c r="AI377" s="49"/>
      <x:c r="AJ377" s="49"/>
      <x:c r="AK377" s="49"/>
      <x:c r="AL377" s="49"/>
      <x:c r="AM377" s="49"/>
      <x:c r="AN377" s="49"/>
      <x:c r="AO377" s="49"/>
      <x:c r="AP377" s="49"/>
      <x:c r="AQ377" s="49"/>
      <x:c r="AR377" s="50"/>
      <x:c r="AS377" s="50"/>
      <x:c r="AT377" s="49"/>
      <x:c r="AU377" s="50"/>
      <x:c r="AV377" s="49"/>
    </x:row>
    <x:row r="378" spans="1:48" ht="30" customHeight="1">
      <x:c r="A378" s="89"/>
      <x:c r="B378" s="89"/>
      <x:c r="C378" s="89"/>
      <x:c r="D378" s="54">
        <x:v>1</x:v>
      </x:c>
      <x:c r="E378" s="55">
        <x:f ca="1">ROUNDDOWN(SUMIF(X376:X378,RIGHTB(N378,1),F376:F378)*W378,0)</x:f>
        <x:v>41067</x:v>
      </x:c>
      <x:c r="F378" s="55">
        <x:f ca="1">TRUNC(E378*D378,0)</x:f>
        <x:v>41067</x:v>
      </x:c>
      <x:c r="G378" s="55">
        <x:v>0</x:v>
      </x:c>
      <x:c r="H378" s="55">
        <x:f>TRUNC(G378*D378,0)</x:f>
        <x:v>0</x:v>
      </x:c>
      <x:c r="I378" s="55">
        <x:v>0</x:v>
      </x:c>
      <x:c r="J378" s="55">
        <x:f>TRUNC(I378*D378,0)</x:f>
        <x:v>0</x:v>
      </x:c>
      <x:c r="K378" s="55">
        <x:f ca="1">TRUNC(E378+G378+I378,0)</x:f>
        <x:v>41067</x:v>
      </x:c>
      <x:c r="L378" s="55">
        <x:f ca="1">TRUNC(F378+H378+J378,0)</x:f>
        <x:v>41067</x:v>
      </x:c>
      <x:c r="M378" s="56" t="s">
        <x:v>984</x:v>
      </x:c>
      <x:c r="N378" s="50" t="s">
        <x:v>1407</x:v>
      </x:c>
      <x:c r="O378" s="50" t="s">
        <x:v>984</x:v>
      </x:c>
      <x:c r="P378" s="50" t="s">
        <x:v>984</x:v>
      </x:c>
      <x:c r="Q378" s="50" t="s">
        <x:v>984</x:v>
      </x:c>
      <x:c r="R378" s="50" t="s">
        <x:v>988</x:v>
      </x:c>
      <x:c r="S378" s="50" t="s">
        <x:v>988</x:v>
      </x:c>
      <x:c r="T378" s="50" t="s">
        <x:v>988</x:v>
      </x:c>
      <x:c r="U378" s="49">
        <x:v>0</x:v>
      </x:c>
      <x:c r="V378" s="49">
        <x:v>0</x:v>
      </x:c>
      <x:c r="W378" s="49">
        <x:v>0.0054000000000000004</x:v>
      </x:c>
      <x:c r="X378" s="49"/>
      <x:c r="Y378" s="49"/>
      <x:c r="Z378" s="49"/>
      <x:c r="AA378" s="49"/>
      <x:c r="AB378" s="49"/>
      <x:c r="AC378" s="49"/>
      <x:c r="AD378" s="49"/>
      <x:c r="AE378" s="49"/>
      <x:c r="AF378" s="49"/>
      <x:c r="AG378" s="49"/>
      <x:c r="AH378" s="49"/>
      <x:c r="AI378" s="49"/>
      <x:c r="AJ378" s="49"/>
      <x:c r="AK378" s="49"/>
      <x:c r="AL378" s="49"/>
      <x:c r="AM378" s="49"/>
      <x:c r="AN378" s="49"/>
      <x:c r="AO378" s="49"/>
      <x:c r="AP378" s="49"/>
      <x:c r="AQ378" s="49"/>
      <x:c r="AR378" s="50" t="s">
        <x:v>984</x:v>
      </x:c>
      <x:c r="AS378" s="50" t="s">
        <x:v>984</x:v>
      </x:c>
      <x:c r="AT378" s="49"/>
      <x:c r="AU378" s="50" t="s">
        <x:v>1142</x:v>
      </x:c>
      <x:c r="AV378" s="49">
        <x:v>116</x:v>
      </x:c>
    </x:row>
    <x:row r="379" spans="1:13" ht="30" customHeight="1">
      <x:c r="A379" s="84"/>
      <x:c r="B379" s="84"/>
      <x:c r="C379" s="84"/>
      <x:c r="D379" s="58"/>
      <x:c r="E379" s="58"/>
      <x:c r="F379" s="58"/>
      <x:c r="G379" s="58"/>
      <x:c r="H379" s="58"/>
      <x:c r="I379" s="58"/>
      <x:c r="J379" s="58"/>
      <x:c r="K379" s="58"/>
      <x:c r="L379" s="58"/>
      <x:c r="M379" s="58"/>
    </x:row>
    <x:row r="380" spans="1:13" ht="30" customHeight="1">
      <x:c r="A380" s="85"/>
      <x:c r="B380" s="85"/>
      <x:c r="C380" s="85"/>
      <x:c r="D380" s="54"/>
      <x:c r="E380" s="54"/>
      <x:c r="F380" s="54"/>
      <x:c r="G380" s="54"/>
      <x:c r="H380" s="54"/>
      <x:c r="I380" s="54"/>
      <x:c r="J380" s="54"/>
      <x:c r="K380" s="54"/>
      <x:c r="L380" s="54"/>
      <x:c r="M380" s="54"/>
    </x:row>
    <x:row r="381" spans="1:13" ht="30" customHeight="1">
      <x:c r="A381" s="84"/>
      <x:c r="B381" s="84"/>
      <x:c r="C381" s="84"/>
      <x:c r="D381" s="58"/>
      <x:c r="E381" s="58"/>
      <x:c r="F381" s="58"/>
      <x:c r="G381" s="58"/>
      <x:c r="H381" s="58"/>
      <x:c r="I381" s="58"/>
      <x:c r="J381" s="58"/>
      <x:c r="K381" s="58"/>
      <x:c r="L381" s="58"/>
      <x:c r="M381" s="58"/>
    </x:row>
    <x:row r="382" spans="1:13" ht="30" customHeight="1">
      <x:c r="A382" s="85"/>
      <x:c r="B382" s="85"/>
      <x:c r="C382" s="85"/>
      <x:c r="D382" s="54"/>
      <x:c r="E382" s="54"/>
      <x:c r="F382" s="54"/>
      <x:c r="G382" s="54"/>
      <x:c r="H382" s="54"/>
      <x:c r="I382" s="54"/>
      <x:c r="J382" s="54"/>
      <x:c r="K382" s="54"/>
      <x:c r="L382" s="54"/>
      <x:c r="M382" s="54"/>
    </x:row>
    <x:row r="383" spans="1:13" ht="30" customHeight="1">
      <x:c r="A383" s="84"/>
      <x:c r="B383" s="84"/>
      <x:c r="C383" s="84"/>
      <x:c r="D383" s="58"/>
      <x:c r="E383" s="58"/>
      <x:c r="F383" s="58"/>
      <x:c r="G383" s="58"/>
      <x:c r="H383" s="58"/>
      <x:c r="I383" s="58"/>
      <x:c r="J383" s="58"/>
      <x:c r="K383" s="58"/>
      <x:c r="L383" s="58"/>
      <x:c r="M383" s="58"/>
    </x:row>
    <x:row r="384" spans="1:13" ht="30" customHeight="1">
      <x:c r="A384" s="85"/>
      <x:c r="B384" s="85"/>
      <x:c r="C384" s="85"/>
      <x:c r="D384" s="54"/>
      <x:c r="E384" s="54"/>
      <x:c r="F384" s="54"/>
      <x:c r="G384" s="54"/>
      <x:c r="H384" s="54"/>
      <x:c r="I384" s="54"/>
      <x:c r="J384" s="54"/>
      <x:c r="K384" s="54"/>
      <x:c r="L384" s="54"/>
      <x:c r="M384" s="54"/>
    </x:row>
    <x:row r="385" spans="1:13" ht="30" customHeight="1">
      <x:c r="A385" s="84"/>
      <x:c r="B385" s="84"/>
      <x:c r="C385" s="84"/>
      <x:c r="D385" s="58"/>
      <x:c r="E385" s="58"/>
      <x:c r="F385" s="58"/>
      <x:c r="G385" s="58"/>
      <x:c r="H385" s="58"/>
      <x:c r="I385" s="58"/>
      <x:c r="J385" s="58"/>
      <x:c r="K385" s="58"/>
      <x:c r="L385" s="58"/>
      <x:c r="M385" s="58"/>
    </x:row>
    <x:row r="386" spans="1:13" ht="30" customHeight="1">
      <x:c r="A386" s="85"/>
      <x:c r="B386" s="85"/>
      <x:c r="C386" s="85"/>
      <x:c r="D386" s="54"/>
      <x:c r="E386" s="54"/>
      <x:c r="F386" s="54"/>
      <x:c r="G386" s="54"/>
      <x:c r="H386" s="54"/>
      <x:c r="I386" s="54"/>
      <x:c r="J386" s="54"/>
      <x:c r="K386" s="54"/>
      <x:c r="L386" s="54"/>
      <x:c r="M386" s="54"/>
    </x:row>
    <x:row r="387" spans="1:13" ht="30" customHeight="1">
      <x:c r="A387" s="84"/>
      <x:c r="B387" s="84"/>
      <x:c r="C387" s="84"/>
      <x:c r="D387" s="58"/>
      <x:c r="E387" s="58"/>
      <x:c r="F387" s="58"/>
      <x:c r="G387" s="58"/>
      <x:c r="H387" s="58"/>
      <x:c r="I387" s="58"/>
      <x:c r="J387" s="58"/>
      <x:c r="K387" s="58"/>
      <x:c r="L387" s="58"/>
      <x:c r="M387" s="58"/>
    </x:row>
    <x:row r="388" spans="1:13" ht="30" customHeight="1">
      <x:c r="A388" s="85"/>
      <x:c r="B388" s="85"/>
      <x:c r="C388" s="85"/>
      <x:c r="D388" s="54"/>
      <x:c r="E388" s="54"/>
      <x:c r="F388" s="54"/>
      <x:c r="G388" s="54"/>
      <x:c r="H388" s="54"/>
      <x:c r="I388" s="54"/>
      <x:c r="J388" s="54"/>
      <x:c r="K388" s="54"/>
      <x:c r="L388" s="54"/>
      <x:c r="M388" s="54"/>
    </x:row>
    <x:row r="389" spans="1:13" ht="30" customHeight="1">
      <x:c r="A389" s="84"/>
      <x:c r="B389" s="84"/>
      <x:c r="C389" s="84"/>
      <x:c r="D389" s="58"/>
      <x:c r="E389" s="58"/>
      <x:c r="F389" s="58"/>
      <x:c r="G389" s="58"/>
      <x:c r="H389" s="58"/>
      <x:c r="I389" s="58"/>
      <x:c r="J389" s="58"/>
      <x:c r="K389" s="58"/>
      <x:c r="L389" s="58"/>
      <x:c r="M389" s="58"/>
    </x:row>
    <x:row r="390" spans="1:13" ht="30" customHeight="1">
      <x:c r="A390" s="85"/>
      <x:c r="B390" s="85"/>
      <x:c r="C390" s="85"/>
      <x:c r="D390" s="54"/>
      <x:c r="E390" s="54"/>
      <x:c r="F390" s="54"/>
      <x:c r="G390" s="54"/>
      <x:c r="H390" s="54"/>
      <x:c r="I390" s="54"/>
      <x:c r="J390" s="54"/>
      <x:c r="K390" s="54"/>
      <x:c r="L390" s="54"/>
      <x:c r="M390" s="54"/>
    </x:row>
    <x:row r="391" spans="1:13" ht="30" customHeight="1">
      <x:c r="A391" s="84"/>
      <x:c r="B391" s="84"/>
      <x:c r="C391" s="84"/>
      <x:c r="D391" s="58"/>
      <x:c r="E391" s="58"/>
      <x:c r="F391" s="58"/>
      <x:c r="G391" s="58"/>
      <x:c r="H391" s="58"/>
      <x:c r="I391" s="58"/>
      <x:c r="J391" s="58"/>
      <x:c r="K391" s="58"/>
      <x:c r="L391" s="58"/>
      <x:c r="M391" s="58"/>
    </x:row>
    <x:row r="392" spans="1:13" ht="30" customHeight="1">
      <x:c r="A392" s="85"/>
      <x:c r="B392" s="85"/>
      <x:c r="C392" s="85"/>
      <x:c r="D392" s="54"/>
      <x:c r="E392" s="54"/>
      <x:c r="F392" s="54"/>
      <x:c r="G392" s="54"/>
      <x:c r="H392" s="54"/>
      <x:c r="I392" s="54"/>
      <x:c r="J392" s="54"/>
      <x:c r="K392" s="54"/>
      <x:c r="L392" s="54"/>
      <x:c r="M392" s="54"/>
    </x:row>
    <x:row r="393" spans="1:13" ht="30" customHeight="1">
      <x:c r="A393" s="84"/>
      <x:c r="B393" s="84"/>
      <x:c r="C393" s="84"/>
      <x:c r="D393" s="58"/>
      <x:c r="E393" s="58"/>
      <x:c r="F393" s="58"/>
      <x:c r="G393" s="58"/>
      <x:c r="H393" s="58"/>
      <x:c r="I393" s="58"/>
      <x:c r="J393" s="58"/>
      <x:c r="K393" s="58"/>
      <x:c r="L393" s="58"/>
      <x:c r="M393" s="58"/>
    </x:row>
    <x:row r="394" spans="1:13" ht="30" customHeight="1">
      <x:c r="A394" s="85"/>
      <x:c r="B394" s="85"/>
      <x:c r="C394" s="85"/>
      <x:c r="D394" s="54"/>
      <x:c r="E394" s="54"/>
      <x:c r="F394" s="54"/>
      <x:c r="G394" s="54"/>
      <x:c r="H394" s="54"/>
      <x:c r="I394" s="54"/>
      <x:c r="J394" s="54"/>
      <x:c r="K394" s="54"/>
      <x:c r="L394" s="54"/>
      <x:c r="M394" s="54"/>
    </x:row>
    <x:row r="395" spans="1:13" ht="30" customHeight="1">
      <x:c r="A395" s="86" t="s">
        <x:v>223</x:v>
      </x:c>
      <x:c r="B395" s="86"/>
      <x:c r="C395" s="86"/>
      <x:c r="D395" s="51"/>
      <x:c r="E395" s="51"/>
      <x:c r="F395" s="52">
        <x:f>F375+F377</x:f>
        <x:v>7646187</x:v>
      </x:c>
      <x:c r="G395" s="51"/>
      <x:c r="H395" s="52">
        <x:f>H375+H377</x:f>
        <x:v>0</x:v>
      </x:c>
      <x:c r="I395" s="51"/>
      <x:c r="J395" s="52">
        <x:f>J375+J377</x:f>
        <x:v>0</x:v>
      </x:c>
      <x:c r="K395" s="51"/>
      <x:c r="L395" s="52">
        <x:f>TRUNC(F395+H395+J395,0)</x:f>
        <x:v>7646187</x:v>
      </x:c>
      <x:c r="M395" s="51"/>
    </x:row>
    <x:row r="396" spans="1:14" ht="30" customHeight="1">
      <x:c r="A396" s="87"/>
      <x:c r="B396" s="87"/>
      <x:c r="C396" s="87"/>
      <x:c r="D396" s="54"/>
      <x:c r="E396" s="54"/>
      <x:c r="F396" s="55">
        <x:f ca="1">F376+F378</x:f>
        <x:v>7646187</x:v>
      </x:c>
      <x:c r="G396" s="54"/>
      <x:c r="H396" s="55">
        <x:f>H376+H378</x:f>
        <x:v>0</x:v>
      </x:c>
      <x:c r="I396" s="54"/>
      <x:c r="J396" s="55">
        <x:f>J376+J378</x:f>
        <x:v>0</x:v>
      </x:c>
      <x:c r="K396" s="54"/>
      <x:c r="L396" s="55">
        <x:f ca="1">TRUNC(F396+H396+J396,0)</x:f>
        <x:v>7646187</x:v>
      </x:c>
      <x:c r="M396" s="54"/>
      <x:c r="N396" s="24" t="s">
        <x:v>315</x:v>
      </x:c>
    </x:row>
    <x:row r="397" spans="1:48" ht="30" customHeight="1">
      <x:c r="A397" s="47" t="s">
        <x:v>1847</x:v>
      </x:c>
      <x:c r="B397" s="48"/>
      <x:c r="C397" s="48"/>
      <x:c r="D397" s="48"/>
      <x:c r="E397" s="48"/>
      <x:c r="F397" s="48"/>
      <x:c r="G397" s="48"/>
      <x:c r="H397" s="48"/>
      <x:c r="I397" s="48"/>
      <x:c r="J397" s="48"/>
      <x:c r="K397" s="48"/>
      <x:c r="L397" s="48"/>
      <x:c r="M397" s="48"/>
      <x:c r="N397" s="49"/>
      <x:c r="O397" s="49"/>
      <x:c r="P397" s="49"/>
      <x:c r="Q397" s="50" t="s">
        <x:v>351</x:v>
      </x:c>
      <x:c r="R397" s="49"/>
      <x:c r="S397" s="49"/>
      <x:c r="T397" s="49"/>
      <x:c r="U397" s="49"/>
      <x:c r="V397" s="49"/>
      <x:c r="W397" s="49"/>
      <x:c r="X397" s="49"/>
      <x:c r="Y397" s="49"/>
      <x:c r="Z397" s="49"/>
      <x:c r="AA397" s="49"/>
      <x:c r="AB397" s="49"/>
      <x:c r="AC397" s="49"/>
      <x:c r="AD397" s="49"/>
      <x:c r="AE397" s="49"/>
      <x:c r="AF397" s="49"/>
      <x:c r="AG397" s="49"/>
      <x:c r="AH397" s="49"/>
      <x:c r="AI397" s="49"/>
      <x:c r="AJ397" s="49"/>
      <x:c r="AK397" s="49"/>
      <x:c r="AL397" s="49"/>
      <x:c r="AM397" s="49"/>
      <x:c r="AN397" s="49"/>
      <x:c r="AO397" s="49"/>
      <x:c r="AP397" s="49"/>
      <x:c r="AQ397" s="49"/>
      <x:c r="AR397" s="49"/>
      <x:c r="AS397" s="49"/>
      <x:c r="AT397" s="49"/>
      <x:c r="AU397" s="49"/>
      <x:c r="AV397" s="49"/>
    </x:row>
    <x:row r="398" spans="1:48" ht="30" customHeight="1">
      <x:c r="A398" s="88" t="s">
        <x:v>1846</x:v>
      </x:c>
      <x:c r="B398" s="88" t="s">
        <x:v>352</x:v>
      </x:c>
      <x:c r="C398" s="88" t="s">
        <x:v>997</x:v>
      </x:c>
      <x:c r="D398" s="51">
        <x:v>1.47</x:v>
      </x:c>
      <x:c r="E398" s="52">
        <x:f>TRUNC(단가대비표!O56,0)</x:f>
        <x:v>0</x:v>
      </x:c>
      <x:c r="F398" s="52">
        <x:f>TRUNC(E398*D398,0)</x:f>
        <x:v>0</x:v>
      </x:c>
      <x:c r="G398" s="52">
        <x:f>TRUNC(단가대비표!P56,0)</x:f>
        <x:v>0</x:v>
      </x:c>
      <x:c r="H398" s="52">
        <x:f>TRUNC(G398*D398,0)</x:f>
        <x:v>0</x:v>
      </x:c>
      <x:c r="I398" s="52">
        <x:v>46000</x:v>
      </x:c>
      <x:c r="J398" s="52">
        <x:f>TRUNC(I398*D398,0)</x:f>
        <x:v>67620</x:v>
      </x:c>
      <x:c r="K398" s="52">
        <x:f>TRUNC(E398+G398+I398,0)</x:f>
        <x:v>46000</x:v>
      </x:c>
      <x:c r="L398" s="52">
        <x:f>TRUNC(F398+H398+J398,0)</x:f>
        <x:v>67620</x:v>
      </x:c>
      <x:c r="M398" s="57" t="s">
        <x:v>984</x:v>
      </x:c>
      <x:c r="N398" s="49"/>
      <x:c r="O398" s="49"/>
      <x:c r="P398" s="49"/>
      <x:c r="Q398" s="50"/>
      <x:c r="R398" s="49"/>
      <x:c r="S398" s="49"/>
      <x:c r="T398" s="49"/>
      <x:c r="U398" s="49"/>
      <x:c r="V398" s="49"/>
      <x:c r="W398" s="49"/>
      <x:c r="X398" s="49"/>
      <x:c r="Y398" s="49"/>
      <x:c r="Z398" s="49"/>
      <x:c r="AA398" s="49"/>
      <x:c r="AB398" s="49"/>
      <x:c r="AC398" s="49"/>
      <x:c r="AD398" s="49"/>
      <x:c r="AE398" s="49"/>
      <x:c r="AF398" s="49"/>
      <x:c r="AG398" s="49"/>
      <x:c r="AH398" s="49"/>
      <x:c r="AI398" s="49"/>
      <x:c r="AJ398" s="49"/>
      <x:c r="AK398" s="49"/>
      <x:c r="AL398" s="49"/>
      <x:c r="AM398" s="49"/>
      <x:c r="AN398" s="49"/>
      <x:c r="AO398" s="49"/>
      <x:c r="AP398" s="49"/>
      <x:c r="AQ398" s="49"/>
      <x:c r="AR398" s="49"/>
      <x:c r="AS398" s="49"/>
      <x:c r="AT398" s="49"/>
      <x:c r="AU398" s="49"/>
      <x:c r="AV398" s="49"/>
    </x:row>
    <x:row r="399" spans="1:48" ht="30" customHeight="1">
      <x:c r="A399" s="89"/>
      <x:c r="B399" s="89"/>
      <x:c r="C399" s="89"/>
      <x:c r="D399" s="54">
        <x:v>1.47</x:v>
      </x:c>
      <x:c r="E399" s="55">
        <x:f>TRUNC(단가대비표!O57,0)</x:f>
        <x:v>0</x:v>
      </x:c>
      <x:c r="F399" s="55">
        <x:f>TRUNC(E399*D399,0)</x:f>
        <x:v>0</x:v>
      </x:c>
      <x:c r="G399" s="55">
        <x:f>TRUNC(단가대비표!P57,0)</x:f>
        <x:v>0</x:v>
      </x:c>
      <x:c r="H399" s="55">
        <x:f>TRUNC(G399*D399,0)</x:f>
        <x:v>0</x:v>
      </x:c>
      <x:c r="I399" s="55">
        <x:f>TRUNC(단가대비표!V57,0)</x:f>
        <x:v>46000</x:v>
      </x:c>
      <x:c r="J399" s="55">
        <x:f>TRUNC(I399*D399,0)</x:f>
        <x:v>67620</x:v>
      </x:c>
      <x:c r="K399" s="55">
        <x:f>TRUNC(E399+G399+I399,0)</x:f>
        <x:v>46000</x:v>
      </x:c>
      <x:c r="L399" s="55">
        <x:f>TRUNC(F399+H399+J399,0)</x:f>
        <x:v>67620</x:v>
      </x:c>
      <x:c r="M399" s="56" t="s">
        <x:v>984</x:v>
      </x:c>
      <x:c r="N399" s="50" t="s">
        <x:v>1405</x:v>
      </x:c>
      <x:c r="O399" s="50" t="s">
        <x:v>984</x:v>
      </x:c>
      <x:c r="P399" s="50" t="s">
        <x:v>984</x:v>
      </x:c>
      <x:c r="Q399" s="50" t="s">
        <x:v>984</x:v>
      </x:c>
      <x:c r="R399" s="50" t="s">
        <x:v>988</x:v>
      </x:c>
      <x:c r="S399" s="50" t="s">
        <x:v>988</x:v>
      </x:c>
      <x:c r="T399" s="50" t="s">
        <x:v>974</x:v>
      </x:c>
      <x:c r="U399" s="49"/>
      <x:c r="V399" s="49"/>
      <x:c r="W399" s="49"/>
      <x:c r="X399" s="49"/>
      <x:c r="Y399" s="49"/>
      <x:c r="Z399" s="49"/>
      <x:c r="AA399" s="49"/>
      <x:c r="AB399" s="49"/>
      <x:c r="AC399" s="49"/>
      <x:c r="AD399" s="49"/>
      <x:c r="AE399" s="49"/>
      <x:c r="AF399" s="49"/>
      <x:c r="AG399" s="49"/>
      <x:c r="AH399" s="49"/>
      <x:c r="AI399" s="49"/>
      <x:c r="AJ399" s="49"/>
      <x:c r="AK399" s="49"/>
      <x:c r="AL399" s="49"/>
      <x:c r="AM399" s="49"/>
      <x:c r="AN399" s="49"/>
      <x:c r="AO399" s="49"/>
      <x:c r="AP399" s="49"/>
      <x:c r="AQ399" s="49"/>
      <x:c r="AR399" s="50" t="s">
        <x:v>984</x:v>
      </x:c>
      <x:c r="AS399" s="50" t="s">
        <x:v>984</x:v>
      </x:c>
      <x:c r="AT399" s="49"/>
      <x:c r="AU399" s="50" t="s">
        <x:v>1143</x:v>
      </x:c>
      <x:c r="AV399" s="49">
        <x:v>93</x:v>
      </x:c>
    </x:row>
    <x:row r="400" spans="1:48" ht="30" customHeight="1">
      <x:c r="A400" s="88" t="s">
        <x:v>1852</x:v>
      </x:c>
      <x:c r="B400" s="88" t="s">
        <x:v>197</x:v>
      </x:c>
      <x:c r="C400" s="88" t="s">
        <x:v>997</x:v>
      </x:c>
      <x:c r="D400" s="51">
        <x:v>1.05</x:v>
      </x:c>
      <x:c r="E400" s="52"/>
      <x:c r="F400" s="52">
        <x:f>TRUNC(E400*D400,0)</x:f>
        <x:v>0</x:v>
      </x:c>
      <x:c r="G400" s="52"/>
      <x:c r="H400" s="52">
        <x:f>TRUNC(G400*D400,0)</x:f>
        <x:v>0</x:v>
      </x:c>
      <x:c r="I400" s="52">
        <x:v>82920</x:v>
      </x:c>
      <x:c r="J400" s="52">
        <x:f>TRUNC(I400*D400,0)</x:f>
        <x:v>87066</x:v>
      </x:c>
      <x:c r="K400" s="52">
        <x:f>TRUNC(E400+G400+I400,0)</x:f>
        <x:v>82920</x:v>
      </x:c>
      <x:c r="L400" s="52">
        <x:f>TRUNC(F400+H400+J400,0)</x:f>
        <x:v>87066</x:v>
      </x:c>
      <x:c r="M400" s="57"/>
      <x:c r="N400" s="50"/>
      <x:c r="O400" s="50"/>
      <x:c r="P400" s="50"/>
      <x:c r="Q400" s="50"/>
      <x:c r="R400" s="50"/>
      <x:c r="S400" s="50"/>
      <x:c r="T400" s="50"/>
      <x:c r="U400" s="49"/>
      <x:c r="V400" s="49"/>
      <x:c r="W400" s="49"/>
      <x:c r="X400" s="49"/>
      <x:c r="Y400" s="49"/>
      <x:c r="Z400" s="49"/>
      <x:c r="AA400" s="49"/>
      <x:c r="AB400" s="49"/>
      <x:c r="AC400" s="49"/>
      <x:c r="AD400" s="49"/>
      <x:c r="AE400" s="49"/>
      <x:c r="AF400" s="49"/>
      <x:c r="AG400" s="49"/>
      <x:c r="AH400" s="49"/>
      <x:c r="AI400" s="49"/>
      <x:c r="AJ400" s="49"/>
      <x:c r="AK400" s="49"/>
      <x:c r="AL400" s="49"/>
      <x:c r="AM400" s="49"/>
      <x:c r="AN400" s="49"/>
      <x:c r="AO400" s="49"/>
      <x:c r="AP400" s="49"/>
      <x:c r="AQ400" s="49"/>
      <x:c r="AR400" s="50"/>
      <x:c r="AS400" s="50"/>
      <x:c r="AT400" s="49"/>
      <x:c r="AU400" s="50"/>
      <x:c r="AV400" s="49"/>
    </x:row>
    <x:row r="401" spans="1:48" ht="30" customHeight="1">
      <x:c r="A401" s="89"/>
      <x:c r="B401" s="89"/>
      <x:c r="C401" s="89"/>
      <x:c r="D401" s="54">
        <x:v>1.05</x:v>
      </x:c>
      <x:c r="E401" s="55">
        <x:f>TRUNC(단가대비표!O60,0)</x:f>
        <x:v>0</x:v>
      </x:c>
      <x:c r="F401" s="55">
        <x:f>TRUNC(E401*D401,0)</x:f>
        <x:v>0</x:v>
      </x:c>
      <x:c r="G401" s="55">
        <x:f>TRUNC(단가대비표!P60,0)</x:f>
        <x:v>0</x:v>
      </x:c>
      <x:c r="H401" s="55">
        <x:f>TRUNC(G401*D401,0)</x:f>
        <x:v>0</x:v>
      </x:c>
      <x:c r="I401" s="55">
        <x:f>TRUNC(단가대비표!V60,0)</x:f>
        <x:v>82920</x:v>
      </x:c>
      <x:c r="J401" s="55">
        <x:f>TRUNC(I401*D401,0)</x:f>
        <x:v>87066</x:v>
      </x:c>
      <x:c r="K401" s="55">
        <x:f>TRUNC(E401+G401+I401,0)</x:f>
        <x:v>82920</x:v>
      </x:c>
      <x:c r="L401" s="55">
        <x:f>TRUNC(F401+H401+J401,0)</x:f>
        <x:v>87066</x:v>
      </x:c>
      <x:c r="M401" s="56" t="s">
        <x:v>984</x:v>
      </x:c>
      <x:c r="N401" s="50" t="s">
        <x:v>154</x:v>
      </x:c>
      <x:c r="O401" s="50" t="s">
        <x:v>984</x:v>
      </x:c>
      <x:c r="P401" s="50" t="s">
        <x:v>984</x:v>
      </x:c>
      <x:c r="Q401" s="50" t="s">
        <x:v>984</x:v>
      </x:c>
      <x:c r="R401" s="50" t="s">
        <x:v>988</x:v>
      </x:c>
      <x:c r="S401" s="50" t="s">
        <x:v>988</x:v>
      </x:c>
      <x:c r="T401" s="50" t="s">
        <x:v>974</x:v>
      </x:c>
      <x:c r="U401" s="49"/>
      <x:c r="V401" s="49"/>
      <x:c r="W401" s="49"/>
      <x:c r="X401" s="49"/>
      <x:c r="Y401" s="49"/>
      <x:c r="Z401" s="49"/>
      <x:c r="AA401" s="49"/>
      <x:c r="AB401" s="49"/>
      <x:c r="AC401" s="49"/>
      <x:c r="AD401" s="49"/>
      <x:c r="AE401" s="49"/>
      <x:c r="AF401" s="49"/>
      <x:c r="AG401" s="49"/>
      <x:c r="AH401" s="49"/>
      <x:c r="AI401" s="49"/>
      <x:c r="AJ401" s="49"/>
      <x:c r="AK401" s="49"/>
      <x:c r="AL401" s="49"/>
      <x:c r="AM401" s="49"/>
      <x:c r="AN401" s="49"/>
      <x:c r="AO401" s="49"/>
      <x:c r="AP401" s="49"/>
      <x:c r="AQ401" s="49"/>
      <x:c r="AR401" s="50" t="s">
        <x:v>984</x:v>
      </x:c>
      <x:c r="AS401" s="50" t="s">
        <x:v>984</x:v>
      </x:c>
      <x:c r="AT401" s="49"/>
      <x:c r="AU401" s="50" t="s">
        <x:v>1144</x:v>
      </x:c>
      <x:c r="AV401" s="49">
        <x:v>94</x:v>
      </x:c>
    </x:row>
    <x:row r="402" spans="1:48" ht="30" customHeight="1">
      <x:c r="A402" s="88" t="s">
        <x:v>902</x:v>
      </x:c>
      <x:c r="B402" s="88" t="s">
        <x:v>353</x:v>
      </x:c>
      <x:c r="C402" s="88" t="s">
        <x:v>997</x:v>
      </x:c>
      <x:c r="D402" s="51">
        <x:v>8.3699999999999992</x:v>
      </x:c>
      <x:c r="E402" s="52"/>
      <x:c r="F402" s="52">
        <x:f>TRUNC(E402*D402,0)</x:f>
        <x:v>0</x:v>
      </x:c>
      <x:c r="G402" s="52"/>
      <x:c r="H402" s="52">
        <x:f>TRUNC(G402*D402,0)</x:f>
        <x:v>0</x:v>
      </x:c>
      <x:c r="I402" s="52">
        <x:v>18065</x:v>
      </x:c>
      <x:c r="J402" s="52">
        <x:f>TRUNC(I402*D402,0)</x:f>
        <x:v>151204</x:v>
      </x:c>
      <x:c r="K402" s="52">
        <x:f>TRUNC(E402+G402+I402,0)</x:f>
        <x:v>18065</x:v>
      </x:c>
      <x:c r="L402" s="52">
        <x:f>TRUNC(F402+H402+J402,0)</x:f>
        <x:v>151204</x:v>
      </x:c>
      <x:c r="M402" s="57"/>
      <x:c r="N402" s="50"/>
      <x:c r="O402" s="50"/>
      <x:c r="P402" s="50"/>
      <x:c r="Q402" s="50"/>
      <x:c r="R402" s="50"/>
      <x:c r="S402" s="50"/>
      <x:c r="T402" s="50"/>
      <x:c r="U402" s="49"/>
      <x:c r="V402" s="49"/>
      <x:c r="W402" s="49"/>
      <x:c r="X402" s="49"/>
      <x:c r="Y402" s="49"/>
      <x:c r="Z402" s="49"/>
      <x:c r="AA402" s="49"/>
      <x:c r="AB402" s="49"/>
      <x:c r="AC402" s="49"/>
      <x:c r="AD402" s="49"/>
      <x:c r="AE402" s="49"/>
      <x:c r="AF402" s="49"/>
      <x:c r="AG402" s="49"/>
      <x:c r="AH402" s="49"/>
      <x:c r="AI402" s="49"/>
      <x:c r="AJ402" s="49"/>
      <x:c r="AK402" s="49"/>
      <x:c r="AL402" s="49"/>
      <x:c r="AM402" s="49"/>
      <x:c r="AN402" s="49"/>
      <x:c r="AO402" s="49"/>
      <x:c r="AP402" s="49"/>
      <x:c r="AQ402" s="49"/>
      <x:c r="AR402" s="50"/>
      <x:c r="AS402" s="50"/>
      <x:c r="AT402" s="49"/>
      <x:c r="AU402" s="50"/>
      <x:c r="AV402" s="49"/>
    </x:row>
    <x:row r="403" spans="1:48" ht="30" customHeight="1">
      <x:c r="A403" s="89"/>
      <x:c r="B403" s="89"/>
      <x:c r="C403" s="89"/>
      <x:c r="D403" s="54">
        <x:v>8.3699999999999992</x:v>
      </x:c>
      <x:c r="E403" s="55">
        <x:f>TRUNC(단가대비표!O55,0)</x:f>
        <x:v>0</x:v>
      </x:c>
      <x:c r="F403" s="55">
        <x:f>TRUNC(E403*D403,0)</x:f>
        <x:v>0</x:v>
      </x:c>
      <x:c r="G403" s="55">
        <x:f>TRUNC(단가대비표!P55,0)</x:f>
        <x:v>0</x:v>
      </x:c>
      <x:c r="H403" s="55">
        <x:f>TRUNC(G403*D403,0)</x:f>
        <x:v>0</x:v>
      </x:c>
      <x:c r="I403" s="55">
        <x:f>TRUNC(단가대비표!V55,0)</x:f>
        <x:v>18065</x:v>
      </x:c>
      <x:c r="J403" s="55">
        <x:f>TRUNC(I403*D403,0)</x:f>
        <x:v>151204</x:v>
      </x:c>
      <x:c r="K403" s="55">
        <x:f>TRUNC(E403+G403+I403,0)</x:f>
        <x:v>18065</x:v>
      </x:c>
      <x:c r="L403" s="55">
        <x:f>TRUNC(F403+H403+J403,0)</x:f>
        <x:v>151204</x:v>
      </x:c>
      <x:c r="M403" s="56" t="s">
        <x:v>984</x:v>
      </x:c>
      <x:c r="N403" s="50" t="s">
        <x:v>1404</x:v>
      </x:c>
      <x:c r="O403" s="50" t="s">
        <x:v>984</x:v>
      </x:c>
      <x:c r="P403" s="50" t="s">
        <x:v>984</x:v>
      </x:c>
      <x:c r="Q403" s="50" t="s">
        <x:v>984</x:v>
      </x:c>
      <x:c r="R403" s="50" t="s">
        <x:v>988</x:v>
      </x:c>
      <x:c r="S403" s="50" t="s">
        <x:v>988</x:v>
      </x:c>
      <x:c r="T403" s="50" t="s">
        <x:v>974</x:v>
      </x:c>
      <x:c r="U403" s="49"/>
      <x:c r="V403" s="49"/>
      <x:c r="W403" s="49"/>
      <x:c r="X403" s="49"/>
      <x:c r="Y403" s="49"/>
      <x:c r="Z403" s="49"/>
      <x:c r="AA403" s="49"/>
      <x:c r="AB403" s="49"/>
      <x:c r="AC403" s="49"/>
      <x:c r="AD403" s="49"/>
      <x:c r="AE403" s="49"/>
      <x:c r="AF403" s="49"/>
      <x:c r="AG403" s="49"/>
      <x:c r="AH403" s="49"/>
      <x:c r="AI403" s="49"/>
      <x:c r="AJ403" s="49"/>
      <x:c r="AK403" s="49"/>
      <x:c r="AL403" s="49"/>
      <x:c r="AM403" s="49"/>
      <x:c r="AN403" s="49"/>
      <x:c r="AO403" s="49"/>
      <x:c r="AP403" s="49"/>
      <x:c r="AQ403" s="49"/>
      <x:c r="AR403" s="50" t="s">
        <x:v>984</x:v>
      </x:c>
      <x:c r="AS403" s="50" t="s">
        <x:v>984</x:v>
      </x:c>
      <x:c r="AT403" s="49"/>
      <x:c r="AU403" s="50" t="s">
        <x:v>1145</x:v>
      </x:c>
      <x:c r="AV403" s="49">
        <x:v>106</x:v>
      </x:c>
    </x:row>
    <x:row r="404" spans="1:48" ht="30" customHeight="1">
      <x:c r="A404" s="88" t="s">
        <x:v>902</x:v>
      </x:c>
      <x:c r="B404" s="88" t="s">
        <x:v>354</x:v>
      </x:c>
      <x:c r="C404" s="88" t="s">
        <x:v>997</x:v>
      </x:c>
      <x:c r="D404" s="51">
        <x:v>1.1000000000000001</x:v>
      </x:c>
      <x:c r="E404" s="52"/>
      <x:c r="F404" s="52">
        <x:f>TRUNC(E404*D404,0)</x:f>
        <x:v>0</x:v>
      </x:c>
      <x:c r="G404" s="52"/>
      <x:c r="H404" s="52">
        <x:f>TRUNC(G404*D404,0)</x:f>
        <x:v>0</x:v>
      </x:c>
      <x:c r="I404" s="52">
        <x:v>25940</x:v>
      </x:c>
      <x:c r="J404" s="52">
        <x:f>TRUNC(I404*D404,0)</x:f>
        <x:v>28534</x:v>
      </x:c>
      <x:c r="K404" s="52">
        <x:f>TRUNC(E404+G404+I404,0)</x:f>
        <x:v>25940</x:v>
      </x:c>
      <x:c r="L404" s="52">
        <x:f>TRUNC(F404+H404+J404,0)</x:f>
        <x:v>28534</x:v>
      </x:c>
      <x:c r="M404" s="57"/>
      <x:c r="N404" s="50"/>
      <x:c r="O404" s="50"/>
      <x:c r="P404" s="50"/>
      <x:c r="Q404" s="50"/>
      <x:c r="R404" s="50"/>
      <x:c r="S404" s="50"/>
      <x:c r="T404" s="50"/>
      <x:c r="U404" s="49"/>
      <x:c r="V404" s="49"/>
      <x:c r="W404" s="49"/>
      <x:c r="X404" s="49"/>
      <x:c r="Y404" s="49"/>
      <x:c r="Z404" s="49"/>
      <x:c r="AA404" s="49"/>
      <x:c r="AB404" s="49"/>
      <x:c r="AC404" s="49"/>
      <x:c r="AD404" s="49"/>
      <x:c r="AE404" s="49"/>
      <x:c r="AF404" s="49"/>
      <x:c r="AG404" s="49"/>
      <x:c r="AH404" s="49"/>
      <x:c r="AI404" s="49"/>
      <x:c r="AJ404" s="49"/>
      <x:c r="AK404" s="49"/>
      <x:c r="AL404" s="49"/>
      <x:c r="AM404" s="49"/>
      <x:c r="AN404" s="49"/>
      <x:c r="AO404" s="49"/>
      <x:c r="AP404" s="49"/>
      <x:c r="AQ404" s="49"/>
      <x:c r="AR404" s="50"/>
      <x:c r="AS404" s="50"/>
      <x:c r="AT404" s="49"/>
      <x:c r="AU404" s="50"/>
      <x:c r="AV404" s="49"/>
    </x:row>
    <x:row r="405" spans="1:48" ht="30" customHeight="1">
      <x:c r="A405" s="89"/>
      <x:c r="B405" s="89"/>
      <x:c r="C405" s="89"/>
      <x:c r="D405" s="54">
        <x:v>0</x:v>
      </x:c>
      <x:c r="E405" s="55">
        <x:f>TRUNC(단가대비표!O56,0)</x:f>
        <x:v>0</x:v>
      </x:c>
      <x:c r="F405" s="55">
        <x:f>TRUNC(E405*D405,0)</x:f>
        <x:v>0</x:v>
      </x:c>
      <x:c r="G405" s="55">
        <x:f>TRUNC(단가대비표!P56,0)</x:f>
        <x:v>0</x:v>
      </x:c>
      <x:c r="H405" s="55">
        <x:f>TRUNC(G405*D405,0)</x:f>
        <x:v>0</x:v>
      </x:c>
      <x:c r="I405" s="55">
        <x:f>TRUNC(단가대비표!V56,0)</x:f>
        <x:v>25940</x:v>
      </x:c>
      <x:c r="J405" s="55">
        <x:f>TRUNC(I405*D405,0)</x:f>
        <x:v>0</x:v>
      </x:c>
      <x:c r="K405" s="55">
        <x:f>TRUNC(E405+G405+I405,0)</x:f>
        <x:v>25940</x:v>
      </x:c>
      <x:c r="L405" s="55">
        <x:f>TRUNC(F405+H405+J405,0)</x:f>
        <x:v>0</x:v>
      </x:c>
      <x:c r="M405" s="56" t="s">
        <x:v>984</x:v>
      </x:c>
      <x:c r="N405" s="50" t="s">
        <x:v>149</x:v>
      </x:c>
      <x:c r="O405" s="50" t="s">
        <x:v>984</x:v>
      </x:c>
      <x:c r="P405" s="50" t="s">
        <x:v>984</x:v>
      </x:c>
      <x:c r="Q405" s="50" t="s">
        <x:v>984</x:v>
      </x:c>
      <x:c r="R405" s="50" t="s">
        <x:v>988</x:v>
      </x:c>
      <x:c r="S405" s="50" t="s">
        <x:v>988</x:v>
      </x:c>
      <x:c r="T405" s="50" t="s">
        <x:v>974</x:v>
      </x:c>
      <x:c r="U405" s="49"/>
      <x:c r="V405" s="49"/>
      <x:c r="W405" s="49"/>
      <x:c r="X405" s="49"/>
      <x:c r="Y405" s="49"/>
      <x:c r="Z405" s="49"/>
      <x:c r="AA405" s="49"/>
      <x:c r="AB405" s="49"/>
      <x:c r="AC405" s="49"/>
      <x:c r="AD405" s="49"/>
      <x:c r="AE405" s="49"/>
      <x:c r="AF405" s="49"/>
      <x:c r="AG405" s="49"/>
      <x:c r="AH405" s="49"/>
      <x:c r="AI405" s="49"/>
      <x:c r="AJ405" s="49"/>
      <x:c r="AK405" s="49"/>
      <x:c r="AL405" s="49"/>
      <x:c r="AM405" s="49"/>
      <x:c r="AN405" s="49"/>
      <x:c r="AO405" s="49"/>
      <x:c r="AP405" s="49"/>
      <x:c r="AQ405" s="49"/>
      <x:c r="AR405" s="50" t="s">
        <x:v>984</x:v>
      </x:c>
      <x:c r="AS405" s="50" t="s">
        <x:v>984</x:v>
      </x:c>
      <x:c r="AT405" s="49"/>
      <x:c r="AU405" s="50" t="s">
        <x:v>1146</x:v>
      </x:c>
      <x:c r="AV405" s="49">
        <x:v>107</x:v>
      </x:c>
    </x:row>
    <x:row r="406" spans="1:48" ht="30" customHeight="1">
      <x:c r="A406" s="88" t="s">
        <x:v>196</x:v>
      </x:c>
      <x:c r="B406" s="88" t="s">
        <x:v>1851</x:v>
      </x:c>
      <x:c r="C406" s="88" t="s">
        <x:v>997</x:v>
      </x:c>
      <x:c r="D406" s="51">
        <x:v>10.949999999999999</x:v>
      </x:c>
      <x:c r="E406" s="52"/>
      <x:c r="F406" s="52">
        <x:f>TRUNC(E406*D406,0)</x:f>
        <x:v>0</x:v>
      </x:c>
      <x:c r="G406" s="52"/>
      <x:c r="H406" s="52">
        <x:f>TRUNC(G406*D406,0)</x:f>
        <x:v>0</x:v>
      </x:c>
      <x:c r="I406" s="52">
        <x:v>13660</x:v>
      </x:c>
      <x:c r="J406" s="52">
        <x:f>TRUNC(I406*D406,0)</x:f>
        <x:v>149577</x:v>
      </x:c>
      <x:c r="K406" s="52">
        <x:f>TRUNC(E406+G406+I406,0)</x:f>
        <x:v>13660</x:v>
      </x:c>
      <x:c r="L406" s="52">
        <x:f>TRUNC(F406+H406+J406,0)</x:f>
        <x:v>149577</x:v>
      </x:c>
      <x:c r="M406" s="57"/>
      <x:c r="N406" s="50"/>
      <x:c r="O406" s="50"/>
      <x:c r="P406" s="50"/>
      <x:c r="Q406" s="50"/>
      <x:c r="R406" s="50"/>
      <x:c r="S406" s="50"/>
      <x:c r="T406" s="50"/>
      <x:c r="U406" s="49"/>
      <x:c r="V406" s="49"/>
      <x:c r="W406" s="49"/>
      <x:c r="X406" s="49"/>
      <x:c r="Y406" s="49"/>
      <x:c r="Z406" s="49"/>
      <x:c r="AA406" s="49"/>
      <x:c r="AB406" s="49"/>
      <x:c r="AC406" s="49"/>
      <x:c r="AD406" s="49"/>
      <x:c r="AE406" s="49"/>
      <x:c r="AF406" s="49"/>
      <x:c r="AG406" s="49"/>
      <x:c r="AH406" s="49"/>
      <x:c r="AI406" s="49"/>
      <x:c r="AJ406" s="49"/>
      <x:c r="AK406" s="49"/>
      <x:c r="AL406" s="49"/>
      <x:c r="AM406" s="49"/>
      <x:c r="AN406" s="49"/>
      <x:c r="AO406" s="49"/>
      <x:c r="AP406" s="49"/>
      <x:c r="AQ406" s="49"/>
      <x:c r="AR406" s="50"/>
      <x:c r="AS406" s="50"/>
      <x:c r="AT406" s="49"/>
      <x:c r="AU406" s="50"/>
      <x:c r="AV406" s="49"/>
    </x:row>
    <x:row r="407" spans="1:48" ht="30" customHeight="1">
      <x:c r="A407" s="89"/>
      <x:c r="B407" s="89"/>
      <x:c r="C407" s="89"/>
      <x:c r="D407" s="54">
        <x:f>10.95-1.1</x:f>
        <x:v>9.8499999999999996</x:v>
      </x:c>
      <x:c r="E407" s="55">
        <x:f>TRUNC(일위대가목록!E58,0)</x:f>
        <x:v>0</x:v>
      </x:c>
      <x:c r="F407" s="55">
        <x:f>TRUNC(E407*D407,0)</x:f>
        <x:v>0</x:v>
      </x:c>
      <x:c r="G407" s="55">
        <x:f>TRUNC(일위대가목록!F58,0)</x:f>
        <x:v>0</x:v>
      </x:c>
      <x:c r="H407" s="55">
        <x:f>TRUNC(G407*D407,0)</x:f>
        <x:v>0</x:v>
      </x:c>
      <x:c r="I407" s="55">
        <x:f>TRUNC(일위대가목록!G58,0)</x:f>
        <x:v>13660</x:v>
      </x:c>
      <x:c r="J407" s="55">
        <x:f>TRUNC(I407*D407,0)</x:f>
        <x:v>134551</x:v>
      </x:c>
      <x:c r="K407" s="55">
        <x:f>TRUNC(E407+G407+I407,0)</x:f>
        <x:v>13660</x:v>
      </x:c>
      <x:c r="L407" s="55">
        <x:f>TRUNC(F407+H407+J407,0)</x:f>
        <x:v>134551</x:v>
      </x:c>
      <x:c r="M407" s="56" t="s">
        <x:v>984</x:v>
      </x:c>
      <x:c r="N407" s="50" t="s">
        <x:v>152</x:v>
      </x:c>
      <x:c r="O407" s="50" t="s">
        <x:v>984</x:v>
      </x:c>
      <x:c r="P407" s="50" t="s">
        <x:v>984</x:v>
      </x:c>
      <x:c r="Q407" s="50" t="s">
        <x:v>984</x:v>
      </x:c>
      <x:c r="R407" s="50" t="s">
        <x:v>974</x:v>
      </x:c>
      <x:c r="S407" s="50" t="s">
        <x:v>988</x:v>
      </x:c>
      <x:c r="T407" s="50" t="s">
        <x:v>988</x:v>
      </x:c>
      <x:c r="U407" s="49"/>
      <x:c r="V407" s="49"/>
      <x:c r="W407" s="49"/>
      <x:c r="X407" s="49"/>
      <x:c r="Y407" s="49"/>
      <x:c r="Z407" s="49"/>
      <x:c r="AA407" s="49"/>
      <x:c r="AB407" s="49"/>
      <x:c r="AC407" s="49"/>
      <x:c r="AD407" s="49"/>
      <x:c r="AE407" s="49"/>
      <x:c r="AF407" s="49"/>
      <x:c r="AG407" s="49"/>
      <x:c r="AH407" s="49"/>
      <x:c r="AI407" s="49"/>
      <x:c r="AJ407" s="49"/>
      <x:c r="AK407" s="49"/>
      <x:c r="AL407" s="49"/>
      <x:c r="AM407" s="49"/>
      <x:c r="AN407" s="49"/>
      <x:c r="AO407" s="49"/>
      <x:c r="AP407" s="49"/>
      <x:c r="AQ407" s="49"/>
      <x:c r="AR407" s="50" t="s">
        <x:v>984</x:v>
      </x:c>
      <x:c r="AS407" s="50" t="s">
        <x:v>984</x:v>
      </x:c>
      <x:c r="AT407" s="49"/>
      <x:c r="AU407" s="50" t="s">
        <x:v>1114</x:v>
      </x:c>
      <x:c r="AV407" s="49">
        <x:v>97</x:v>
      </x:c>
    </x:row>
    <x:row r="408" spans="1:48" ht="30" customHeight="1">
      <x:c r="A408" s="88" t="s">
        <x:v>1850</x:v>
      </x:c>
      <x:c r="B408" s="88" t="s">
        <x:v>1851</x:v>
      </x:c>
      <x:c r="C408" s="88" t="s">
        <x:v>997</x:v>
      </x:c>
      <x:c r="D408" s="51">
        <x:v>1.05</x:v>
      </x:c>
      <x:c r="E408" s="52"/>
      <x:c r="F408" s="52">
        <x:f>TRUNC(E408*D408,0)</x:f>
        <x:v>0</x:v>
      </x:c>
      <x:c r="G408" s="52"/>
      <x:c r="H408" s="52">
        <x:f>TRUNC(G408*D408,0)</x:f>
        <x:v>0</x:v>
      </x:c>
      <x:c r="I408" s="52">
        <x:v>64456</x:v>
      </x:c>
      <x:c r="J408" s="52">
        <x:f>TRUNC(I408*D408,0)</x:f>
        <x:v>67678</x:v>
      </x:c>
      <x:c r="K408" s="52">
        <x:f>TRUNC(E408+G408+I408,0)</x:f>
        <x:v>64456</x:v>
      </x:c>
      <x:c r="L408" s="52">
        <x:f>TRUNC(F408+H408+J408,0)</x:f>
        <x:v>67678</x:v>
      </x:c>
      <x:c r="M408" s="57"/>
      <x:c r="N408" s="50"/>
      <x:c r="O408" s="50"/>
      <x:c r="P408" s="50"/>
      <x:c r="Q408" s="50"/>
      <x:c r="R408" s="50"/>
      <x:c r="S408" s="50"/>
      <x:c r="T408" s="50"/>
      <x:c r="U408" s="49"/>
      <x:c r="V408" s="49"/>
      <x:c r="W408" s="49"/>
      <x:c r="X408" s="49"/>
      <x:c r="Y408" s="49"/>
      <x:c r="Z408" s="49"/>
      <x:c r="AA408" s="49"/>
      <x:c r="AB408" s="49"/>
      <x:c r="AC408" s="49"/>
      <x:c r="AD408" s="49"/>
      <x:c r="AE408" s="49"/>
      <x:c r="AF408" s="49"/>
      <x:c r="AG408" s="49"/>
      <x:c r="AH408" s="49"/>
      <x:c r="AI408" s="49"/>
      <x:c r="AJ408" s="49"/>
      <x:c r="AK408" s="49"/>
      <x:c r="AL408" s="49"/>
      <x:c r="AM408" s="49"/>
      <x:c r="AN408" s="49"/>
      <x:c r="AO408" s="49"/>
      <x:c r="AP408" s="49"/>
      <x:c r="AQ408" s="49"/>
      <x:c r="AR408" s="50"/>
      <x:c r="AS408" s="50"/>
      <x:c r="AT408" s="49"/>
      <x:c r="AU408" s="50"/>
      <x:c r="AV408" s="49"/>
    </x:row>
    <x:row r="409" spans="1:48" ht="30" customHeight="1">
      <x:c r="A409" s="89"/>
      <x:c r="B409" s="89"/>
      <x:c r="C409" s="89"/>
      <x:c r="D409" s="54">
        <x:v>1.05</x:v>
      </x:c>
      <x:c r="E409" s="55">
        <x:f>TRUNC(일위대가목록!E59,0)</x:f>
        <x:v>0</x:v>
      </x:c>
      <x:c r="F409" s="55">
        <x:f>TRUNC(E409*D409,0)</x:f>
        <x:v>0</x:v>
      </x:c>
      <x:c r="G409" s="55">
        <x:f>TRUNC(일위대가목록!F59,0)</x:f>
        <x:v>0</x:v>
      </x:c>
      <x:c r="H409" s="55">
        <x:f>TRUNC(G409*D409,0)</x:f>
        <x:v>0</x:v>
      </x:c>
      <x:c r="I409" s="55">
        <x:f>TRUNC(일위대가목록!G59,0)</x:f>
        <x:v>64456</x:v>
      </x:c>
      <x:c r="J409" s="55">
        <x:f>TRUNC(I409*D409,0)</x:f>
        <x:v>67678</x:v>
      </x:c>
      <x:c r="K409" s="55">
        <x:f>TRUNC(E409+G409+I409,0)</x:f>
        <x:v>64456</x:v>
      </x:c>
      <x:c r="L409" s="55">
        <x:f>TRUNC(F409+H409+J409,0)</x:f>
        <x:v>67678</x:v>
      </x:c>
      <x:c r="M409" s="56" t="s">
        <x:v>984</x:v>
      </x:c>
      <x:c r="N409" s="50" t="s">
        <x:v>153</x:v>
      </x:c>
      <x:c r="O409" s="50" t="s">
        <x:v>984</x:v>
      </x:c>
      <x:c r="P409" s="50" t="s">
        <x:v>984</x:v>
      </x:c>
      <x:c r="Q409" s="50" t="s">
        <x:v>984</x:v>
      </x:c>
      <x:c r="R409" s="50" t="s">
        <x:v>974</x:v>
      </x:c>
      <x:c r="S409" s="50" t="s">
        <x:v>988</x:v>
      </x:c>
      <x:c r="T409" s="50" t="s">
        <x:v>988</x:v>
      </x:c>
      <x:c r="U409" s="49"/>
      <x:c r="V409" s="49"/>
      <x:c r="W409" s="49"/>
      <x:c r="X409" s="49"/>
      <x:c r="Y409" s="49"/>
      <x:c r="Z409" s="49"/>
      <x:c r="AA409" s="49"/>
      <x:c r="AB409" s="49"/>
      <x:c r="AC409" s="49"/>
      <x:c r="AD409" s="49"/>
      <x:c r="AE409" s="49"/>
      <x:c r="AF409" s="49"/>
      <x:c r="AG409" s="49"/>
      <x:c r="AH409" s="49"/>
      <x:c r="AI409" s="49"/>
      <x:c r="AJ409" s="49"/>
      <x:c r="AK409" s="49"/>
      <x:c r="AL409" s="49"/>
      <x:c r="AM409" s="49"/>
      <x:c r="AN409" s="49"/>
      <x:c r="AO409" s="49"/>
      <x:c r="AP409" s="49"/>
      <x:c r="AQ409" s="49"/>
      <x:c r="AR409" s="50" t="s">
        <x:v>984</x:v>
      </x:c>
      <x:c r="AS409" s="50" t="s">
        <x:v>984</x:v>
      </x:c>
      <x:c r="AT409" s="49"/>
      <x:c r="AU409" s="50" t="s">
        <x:v>1115</x:v>
      </x:c>
      <x:c r="AV409" s="49">
        <x:v>98</x:v>
      </x:c>
    </x:row>
    <x:row r="410" spans="1:13" ht="30" customHeight="1">
      <x:c r="A410" s="84"/>
      <x:c r="B410" s="84"/>
      <x:c r="C410" s="84"/>
      <x:c r="D410" s="58"/>
      <x:c r="E410" s="58"/>
      <x:c r="F410" s="58"/>
      <x:c r="G410" s="58"/>
      <x:c r="H410" s="58"/>
      <x:c r="I410" s="58"/>
      <x:c r="J410" s="58"/>
      <x:c r="K410" s="58"/>
      <x:c r="L410" s="58"/>
      <x:c r="M410" s="58"/>
    </x:row>
    <x:row r="411" spans="1:13" ht="30" customHeight="1">
      <x:c r="A411" s="85"/>
      <x:c r="B411" s="85"/>
      <x:c r="C411" s="85"/>
      <x:c r="D411" s="54"/>
      <x:c r="E411" s="54"/>
      <x:c r="F411" s="54"/>
      <x:c r="G411" s="54"/>
      <x:c r="H411" s="54"/>
      <x:c r="I411" s="54"/>
      <x:c r="J411" s="54"/>
      <x:c r="K411" s="54"/>
      <x:c r="L411" s="54"/>
      <x:c r="M411" s="54"/>
    </x:row>
    <x:row r="412" spans="1:13" ht="30" customHeight="1">
      <x:c r="A412" s="84"/>
      <x:c r="B412" s="84"/>
      <x:c r="C412" s="84"/>
      <x:c r="D412" s="58"/>
      <x:c r="E412" s="58"/>
      <x:c r="F412" s="58"/>
      <x:c r="G412" s="58"/>
      <x:c r="H412" s="58"/>
      <x:c r="I412" s="58"/>
      <x:c r="J412" s="58"/>
      <x:c r="K412" s="58"/>
      <x:c r="L412" s="58"/>
      <x:c r="M412" s="58"/>
    </x:row>
    <x:row r="413" spans="1:13" ht="30" customHeight="1">
      <x:c r="A413" s="85"/>
      <x:c r="B413" s="85"/>
      <x:c r="C413" s="85"/>
      <x:c r="D413" s="54"/>
      <x:c r="E413" s="54"/>
      <x:c r="F413" s="54"/>
      <x:c r="G413" s="54"/>
      <x:c r="H413" s="54"/>
      <x:c r="I413" s="54"/>
      <x:c r="J413" s="54"/>
      <x:c r="K413" s="54"/>
      <x:c r="L413" s="54"/>
      <x:c r="M413" s="54"/>
    </x:row>
    <x:row r="414" spans="1:13" ht="30" customHeight="1">
      <x:c r="A414" s="84"/>
      <x:c r="B414" s="84"/>
      <x:c r="C414" s="84"/>
      <x:c r="D414" s="58"/>
      <x:c r="E414" s="58"/>
      <x:c r="F414" s="58"/>
      <x:c r="G414" s="58"/>
      <x:c r="H414" s="58"/>
      <x:c r="I414" s="58"/>
      <x:c r="J414" s="58"/>
      <x:c r="K414" s="58"/>
      <x:c r="L414" s="58"/>
      <x:c r="M414" s="58"/>
    </x:row>
    <x:row r="415" spans="1:13" ht="30" customHeight="1">
      <x:c r="A415" s="85"/>
      <x:c r="B415" s="85"/>
      <x:c r="C415" s="85"/>
      <x:c r="D415" s="54"/>
      <x:c r="E415" s="54"/>
      <x:c r="F415" s="54"/>
      <x:c r="G415" s="54"/>
      <x:c r="H415" s="54"/>
      <x:c r="I415" s="54"/>
      <x:c r="J415" s="54"/>
      <x:c r="K415" s="54"/>
      <x:c r="L415" s="54"/>
      <x:c r="M415" s="54"/>
    </x:row>
    <x:row r="416" spans="1:13" ht="30" customHeight="1">
      <x:c r="A416" s="84"/>
      <x:c r="B416" s="84"/>
      <x:c r="C416" s="84"/>
      <x:c r="D416" s="58"/>
      <x:c r="E416" s="58"/>
      <x:c r="F416" s="58"/>
      <x:c r="G416" s="58"/>
      <x:c r="H416" s="58"/>
      <x:c r="I416" s="58"/>
      <x:c r="J416" s="58"/>
      <x:c r="K416" s="58"/>
      <x:c r="L416" s="58"/>
      <x:c r="M416" s="58"/>
    </x:row>
    <x:row r="417" spans="1:13" ht="30" customHeight="1">
      <x:c r="A417" s="85"/>
      <x:c r="B417" s="85"/>
      <x:c r="C417" s="85"/>
      <x:c r="D417" s="54"/>
      <x:c r="E417" s="54"/>
      <x:c r="F417" s="54"/>
      <x:c r="G417" s="54"/>
      <x:c r="H417" s="54"/>
      <x:c r="I417" s="54"/>
      <x:c r="J417" s="54"/>
      <x:c r="K417" s="54"/>
      <x:c r="L417" s="54"/>
      <x:c r="M417" s="54"/>
    </x:row>
    <x:row r="418" spans="1:13" ht="30" customHeight="1">
      <x:c r="A418" s="86" t="s">
        <x:v>223</x:v>
      </x:c>
      <x:c r="B418" s="86"/>
      <x:c r="C418" s="86"/>
      <x:c r="D418" s="51"/>
      <x:c r="E418" s="51"/>
      <x:c r="F418" s="52">
        <x:f>F398+F400+F402+F404+F406+F408</x:f>
        <x:v>0</x:v>
      </x:c>
      <x:c r="G418" s="51"/>
      <x:c r="H418" s="52">
        <x:f>H398+H400+H402+H404+H406+H408</x:f>
        <x:v>0</x:v>
      </x:c>
      <x:c r="I418" s="51"/>
      <x:c r="J418" s="52">
        <x:f>J398+J400+J402+J404+J406+J408</x:f>
        <x:v>551679</x:v>
      </x:c>
      <x:c r="K418" s="51"/>
      <x:c r="L418" s="52">
        <x:f>TRUNC(F418+H418+J418,0)</x:f>
        <x:v>551679</x:v>
      </x:c>
      <x:c r="M418" s="51"/>
    </x:row>
    <x:row r="419" spans="1:14" ht="30" customHeight="1">
      <x:c r="A419" s="87"/>
      <x:c r="B419" s="87"/>
      <x:c r="C419" s="87"/>
      <x:c r="D419" s="54"/>
      <x:c r="E419" s="54"/>
      <x:c r="F419" s="55">
        <x:f>F399+F401+F403+F405+F407+F409</x:f>
        <x:v>0</x:v>
      </x:c>
      <x:c r="G419" s="54"/>
      <x:c r="H419" s="55">
        <x:f>H399+H401+H403+H405+H407+H409</x:f>
        <x:v>0</x:v>
      </x:c>
      <x:c r="I419" s="54"/>
      <x:c r="J419" s="55">
        <x:f>J399+J401+J403+J405+J407+J409</x:f>
        <x:v>508119</x:v>
      </x:c>
      <x:c r="K419" s="54"/>
      <x:c r="L419" s="55">
        <x:f>TRUNC(F419+H419+J419,0)</x:f>
        <x:v>508119</x:v>
      </x:c>
      <x:c r="M419" s="54"/>
      <x:c r="N419" s="24" t="s">
        <x:v>315</x:v>
      </x:c>
    </x:row>
    <x:row r="420" spans="1:48" ht="30" customHeight="1">
      <x:c r="A420" s="47" t="s">
        <x:v>1854</x:v>
      </x:c>
      <x:c r="B420" s="48"/>
      <x:c r="C420" s="48"/>
      <x:c r="D420" s="48"/>
      <x:c r="E420" s="48"/>
      <x:c r="F420" s="48"/>
      <x:c r="G420" s="48"/>
      <x:c r="H420" s="48"/>
      <x:c r="I420" s="48"/>
      <x:c r="J420" s="48"/>
      <x:c r="K420" s="48"/>
      <x:c r="L420" s="48"/>
      <x:c r="M420" s="48"/>
      <x:c r="N420" s="49"/>
      <x:c r="O420" s="49"/>
      <x:c r="P420" s="49"/>
      <x:c r="Q420" s="50" t="s">
        <x:v>355</x:v>
      </x:c>
      <x:c r="R420" s="49"/>
      <x:c r="S420" s="49"/>
      <x:c r="T420" s="49"/>
      <x:c r="U420" s="49"/>
      <x:c r="V420" s="49"/>
      <x:c r="W420" s="49"/>
      <x:c r="X420" s="49"/>
      <x:c r="Y420" s="49"/>
      <x:c r="Z420" s="49"/>
      <x:c r="AA420" s="49"/>
      <x:c r="AB420" s="49"/>
      <x:c r="AC420" s="49"/>
      <x:c r="AD420" s="49"/>
      <x:c r="AE420" s="49"/>
      <x:c r="AF420" s="49"/>
      <x:c r="AG420" s="49"/>
      <x:c r="AH420" s="49"/>
      <x:c r="AI420" s="49"/>
      <x:c r="AJ420" s="49"/>
      <x:c r="AK420" s="49"/>
      <x:c r="AL420" s="49"/>
      <x:c r="AM420" s="49"/>
      <x:c r="AN420" s="49"/>
      <x:c r="AO420" s="49"/>
      <x:c r="AP420" s="49"/>
      <x:c r="AQ420" s="49"/>
      <x:c r="AR420" s="49"/>
      <x:c r="AS420" s="49"/>
      <x:c r="AT420" s="49"/>
      <x:c r="AU420" s="49"/>
      <x:c r="AV420" s="49"/>
    </x:row>
    <x:row r="421" spans="1:48" ht="30" customHeight="1">
      <x:c r="A421" s="88" t="s">
        <x:v>992</x:v>
      </x:c>
      <x:c r="B421" s="88" t="s">
        <x:v>356</x:v>
      </x:c>
      <x:c r="C421" s="88" t="s">
        <x:v>1013</x:v>
      </x:c>
      <x:c r="D421" s="51">
        <x:v>38.960000000000001</x:v>
      </x:c>
      <x:c r="E421" s="52">
        <x:v>1380</x:v>
      </x:c>
      <x:c r="F421" s="52">
        <x:f>TRUNC(E421*D421,0)</x:f>
        <x:v>53764</x:v>
      </x:c>
      <x:c r="G421" s="52">
        <x:f>TRUNC(단가대비표!P136,0)</x:f>
        <x:v>0</x:v>
      </x:c>
      <x:c r="H421" s="52">
        <x:f>TRUNC(G421*D421,0)</x:f>
        <x:v>0</x:v>
      </x:c>
      <x:c r="I421" s="52">
        <x:f>TRUNC(단가대비표!V136,0)</x:f>
        <x:v>0</x:v>
      </x:c>
      <x:c r="J421" s="52">
        <x:f>TRUNC(I421*D421,0)</x:f>
        <x:v>0</x:v>
      </x:c>
      <x:c r="K421" s="52">
        <x:f>TRUNC(E421+G421+I421,0)</x:f>
        <x:v>1380</x:v>
      </x:c>
      <x:c r="L421" s="52">
        <x:f>TRUNC(F421+H421+J421,0)</x:f>
        <x:v>53764</x:v>
      </x:c>
      <x:c r="M421" s="57" t="s">
        <x:v>984</x:v>
      </x:c>
      <x:c r="N421" s="49"/>
      <x:c r="O421" s="49"/>
      <x:c r="P421" s="49"/>
      <x:c r="Q421" s="50"/>
      <x:c r="R421" s="49"/>
      <x:c r="S421" s="49"/>
      <x:c r="T421" s="49"/>
      <x:c r="U421" s="49"/>
      <x:c r="V421" s="49"/>
      <x:c r="W421" s="49"/>
      <x:c r="X421" s="49"/>
      <x:c r="Y421" s="49"/>
      <x:c r="Z421" s="49"/>
      <x:c r="AA421" s="49"/>
      <x:c r="AB421" s="49"/>
      <x:c r="AC421" s="49"/>
      <x:c r="AD421" s="49"/>
      <x:c r="AE421" s="49"/>
      <x:c r="AF421" s="49"/>
      <x:c r="AG421" s="49"/>
      <x:c r="AH421" s="49"/>
      <x:c r="AI421" s="49"/>
      <x:c r="AJ421" s="49"/>
      <x:c r="AK421" s="49"/>
      <x:c r="AL421" s="49"/>
      <x:c r="AM421" s="49"/>
      <x:c r="AN421" s="49"/>
      <x:c r="AO421" s="49"/>
      <x:c r="AP421" s="49"/>
      <x:c r="AQ421" s="49"/>
      <x:c r="AR421" s="49"/>
      <x:c r="AS421" s="49"/>
      <x:c r="AT421" s="49"/>
      <x:c r="AU421" s="49"/>
      <x:c r="AV421" s="49"/>
    </x:row>
    <x:row r="422" spans="1:48" ht="30" customHeight="1">
      <x:c r="A422" s="89"/>
      <x:c r="B422" s="89"/>
      <x:c r="C422" s="89"/>
      <x:c r="D422" s="54">
        <x:v>38.960000000000001</x:v>
      </x:c>
      <x:c r="E422" s="55">
        <x:f>TRUNC(단가대비표!O137,0)</x:f>
        <x:v>1380</x:v>
      </x:c>
      <x:c r="F422" s="55">
        <x:f>TRUNC(E422*D422,0)</x:f>
        <x:v>53764</x:v>
      </x:c>
      <x:c r="G422" s="55">
        <x:f>TRUNC(단가대비표!P137,0)</x:f>
        <x:v>0</x:v>
      </x:c>
      <x:c r="H422" s="55">
        <x:f>TRUNC(G422*D422,0)</x:f>
        <x:v>0</x:v>
      </x:c>
      <x:c r="I422" s="55">
        <x:f>TRUNC(단가대비표!V137,0)</x:f>
        <x:v>0</x:v>
      </x:c>
      <x:c r="J422" s="55">
        <x:f>TRUNC(I422*D422,0)</x:f>
        <x:v>0</x:v>
      </x:c>
      <x:c r="K422" s="55">
        <x:f>TRUNC(E422+G422+I422,0)</x:f>
        <x:v>1380</x:v>
      </x:c>
      <x:c r="L422" s="55">
        <x:f>TRUNC(F422+H422+J422,0)</x:f>
        <x:v>53764</x:v>
      </x:c>
      <x:c r="M422" s="56" t="s">
        <x:v>984</x:v>
      </x:c>
      <x:c r="N422" s="50" t="s">
        <x:v>128</x:v>
      </x:c>
      <x:c r="O422" s="50" t="s">
        <x:v>984</x:v>
      </x:c>
      <x:c r="P422" s="50" t="s">
        <x:v>984</x:v>
      </x:c>
      <x:c r="Q422" s="50" t="s">
        <x:v>984</x:v>
      </x:c>
      <x:c r="R422" s="50" t="s">
        <x:v>988</x:v>
      </x:c>
      <x:c r="S422" s="50" t="s">
        <x:v>988</x:v>
      </x:c>
      <x:c r="T422" s="50" t="s">
        <x:v>974</x:v>
      </x:c>
      <x:c r="U422" s="49"/>
      <x:c r="V422" s="49"/>
      <x:c r="W422" s="49"/>
      <x:c r="X422" s="49"/>
      <x:c r="Y422" s="49"/>
      <x:c r="Z422" s="49"/>
      <x:c r="AA422" s="49"/>
      <x:c r="AB422" s="49"/>
      <x:c r="AC422" s="49"/>
      <x:c r="AD422" s="49"/>
      <x:c r="AE422" s="49"/>
      <x:c r="AF422" s="49"/>
      <x:c r="AG422" s="49"/>
      <x:c r="AH422" s="49"/>
      <x:c r="AI422" s="49"/>
      <x:c r="AJ422" s="49"/>
      <x:c r="AK422" s="49"/>
      <x:c r="AL422" s="49"/>
      <x:c r="AM422" s="49"/>
      <x:c r="AN422" s="49"/>
      <x:c r="AO422" s="49"/>
      <x:c r="AP422" s="49"/>
      <x:c r="AQ422" s="49"/>
      <x:c r="AR422" s="50" t="s">
        <x:v>984</x:v>
      </x:c>
      <x:c r="AS422" s="50" t="s">
        <x:v>984</x:v>
      </x:c>
      <x:c r="AT422" s="49"/>
      <x:c r="AU422" s="50" t="s">
        <x:v>1116</x:v>
      </x:c>
      <x:c r="AV422" s="49">
        <x:v>100</x:v>
      </x:c>
    </x:row>
    <x:row r="423" spans="1:13" ht="30" customHeight="1">
      <x:c r="A423" s="84"/>
      <x:c r="B423" s="84"/>
      <x:c r="C423" s="84"/>
      <x:c r="D423" s="58"/>
      <x:c r="E423" s="58"/>
      <x:c r="F423" s="58"/>
      <x:c r="G423" s="58"/>
      <x:c r="H423" s="58"/>
      <x:c r="I423" s="58"/>
      <x:c r="J423" s="58"/>
      <x:c r="K423" s="58"/>
      <x:c r="L423" s="58"/>
      <x:c r="M423" s="58"/>
    </x:row>
    <x:row r="424" spans="1:13" ht="30" customHeight="1">
      <x:c r="A424" s="85"/>
      <x:c r="B424" s="85"/>
      <x:c r="C424" s="85"/>
      <x:c r="D424" s="54"/>
      <x:c r="E424" s="54"/>
      <x:c r="F424" s="54"/>
      <x:c r="G424" s="54"/>
      <x:c r="H424" s="54"/>
      <x:c r="I424" s="54"/>
      <x:c r="J424" s="54"/>
      <x:c r="K424" s="54"/>
      <x:c r="L424" s="54"/>
      <x:c r="M424" s="54"/>
    </x:row>
    <x:row r="425" spans="1:13" ht="30" customHeight="1">
      <x:c r="A425" s="84"/>
      <x:c r="B425" s="84"/>
      <x:c r="C425" s="84"/>
      <x:c r="D425" s="58"/>
      <x:c r="E425" s="58"/>
      <x:c r="F425" s="58"/>
      <x:c r="G425" s="58"/>
      <x:c r="H425" s="58"/>
      <x:c r="I425" s="58"/>
      <x:c r="J425" s="58"/>
      <x:c r="K425" s="58"/>
      <x:c r="L425" s="58"/>
      <x:c r="M425" s="58"/>
    </x:row>
    <x:row r="426" spans="1:13" ht="30" customHeight="1">
      <x:c r="A426" s="85"/>
      <x:c r="B426" s="85"/>
      <x:c r="C426" s="85"/>
      <x:c r="D426" s="54"/>
      <x:c r="E426" s="54"/>
      <x:c r="F426" s="54"/>
      <x:c r="G426" s="54"/>
      <x:c r="H426" s="54"/>
      <x:c r="I426" s="54"/>
      <x:c r="J426" s="54"/>
      <x:c r="K426" s="54"/>
      <x:c r="L426" s="54"/>
      <x:c r="M426" s="54"/>
    </x:row>
    <x:row r="427" spans="1:13" ht="30" customHeight="1">
      <x:c r="A427" s="84"/>
      <x:c r="B427" s="84"/>
      <x:c r="C427" s="84"/>
      <x:c r="D427" s="58"/>
      <x:c r="E427" s="58"/>
      <x:c r="F427" s="58"/>
      <x:c r="G427" s="58"/>
      <x:c r="H427" s="58"/>
      <x:c r="I427" s="58"/>
      <x:c r="J427" s="58"/>
      <x:c r="K427" s="58"/>
      <x:c r="L427" s="58"/>
      <x:c r="M427" s="58"/>
    </x:row>
    <x:row r="428" spans="1:13" ht="30" customHeight="1">
      <x:c r="A428" s="85"/>
      <x:c r="B428" s="85"/>
      <x:c r="C428" s="85"/>
      <x:c r="D428" s="54"/>
      <x:c r="E428" s="54"/>
      <x:c r="F428" s="54"/>
      <x:c r="G428" s="54"/>
      <x:c r="H428" s="54"/>
      <x:c r="I428" s="54"/>
      <x:c r="J428" s="54"/>
      <x:c r="K428" s="54"/>
      <x:c r="L428" s="54"/>
      <x:c r="M428" s="54"/>
    </x:row>
    <x:row r="429" spans="1:13" ht="30" customHeight="1">
      <x:c r="A429" s="84"/>
      <x:c r="B429" s="84"/>
      <x:c r="C429" s="84"/>
      <x:c r="D429" s="58"/>
      <x:c r="E429" s="58"/>
      <x:c r="F429" s="58"/>
      <x:c r="G429" s="58"/>
      <x:c r="H429" s="58"/>
      <x:c r="I429" s="58"/>
      <x:c r="J429" s="58"/>
      <x:c r="K429" s="58"/>
      <x:c r="L429" s="58"/>
      <x:c r="M429" s="58"/>
    </x:row>
    <x:row r="430" spans="1:13" ht="30" customHeight="1">
      <x:c r="A430" s="85"/>
      <x:c r="B430" s="85"/>
      <x:c r="C430" s="85"/>
      <x:c r="D430" s="54"/>
      <x:c r="E430" s="54"/>
      <x:c r="F430" s="54"/>
      <x:c r="G430" s="54"/>
      <x:c r="H430" s="54"/>
      <x:c r="I430" s="54"/>
      <x:c r="J430" s="54"/>
      <x:c r="K430" s="54"/>
      <x:c r="L430" s="54"/>
      <x:c r="M430" s="54"/>
    </x:row>
    <x:row r="431" spans="1:13" ht="30" customHeight="1">
      <x:c r="A431" s="84"/>
      <x:c r="B431" s="84"/>
      <x:c r="C431" s="84"/>
      <x:c r="D431" s="58"/>
      <x:c r="E431" s="58"/>
      <x:c r="F431" s="58"/>
      <x:c r="G431" s="58"/>
      <x:c r="H431" s="58"/>
      <x:c r="I431" s="58"/>
      <x:c r="J431" s="58"/>
      <x:c r="K431" s="58"/>
      <x:c r="L431" s="58"/>
      <x:c r="M431" s="58"/>
    </x:row>
    <x:row r="432" spans="1:13" ht="30" customHeight="1">
      <x:c r="A432" s="85"/>
      <x:c r="B432" s="85"/>
      <x:c r="C432" s="85"/>
      <x:c r="D432" s="54"/>
      <x:c r="E432" s="54"/>
      <x:c r="F432" s="54"/>
      <x:c r="G432" s="54"/>
      <x:c r="H432" s="54"/>
      <x:c r="I432" s="54"/>
      <x:c r="J432" s="54"/>
      <x:c r="K432" s="54"/>
      <x:c r="L432" s="54"/>
      <x:c r="M432" s="54"/>
    </x:row>
    <x:row r="433" spans="1:13" ht="30" customHeight="1">
      <x:c r="A433" s="84"/>
      <x:c r="B433" s="84"/>
      <x:c r="C433" s="84"/>
      <x:c r="D433" s="58"/>
      <x:c r="E433" s="58"/>
      <x:c r="F433" s="58"/>
      <x:c r="G433" s="58"/>
      <x:c r="H433" s="58"/>
      <x:c r="I433" s="58"/>
      <x:c r="J433" s="58"/>
      <x:c r="K433" s="58"/>
      <x:c r="L433" s="58"/>
      <x:c r="M433" s="58"/>
    </x:row>
    <x:row r="434" spans="1:13" ht="30" customHeight="1">
      <x:c r="A434" s="85"/>
      <x:c r="B434" s="85"/>
      <x:c r="C434" s="85"/>
      <x:c r="D434" s="54"/>
      <x:c r="E434" s="54"/>
      <x:c r="F434" s="54"/>
      <x:c r="G434" s="54"/>
      <x:c r="H434" s="54"/>
      <x:c r="I434" s="54"/>
      <x:c r="J434" s="54"/>
      <x:c r="K434" s="54"/>
      <x:c r="L434" s="54"/>
      <x:c r="M434" s="54"/>
    </x:row>
    <x:row r="435" spans="1:13" ht="30" customHeight="1">
      <x:c r="A435" s="84"/>
      <x:c r="B435" s="84"/>
      <x:c r="C435" s="84"/>
      <x:c r="D435" s="58"/>
      <x:c r="E435" s="58"/>
      <x:c r="F435" s="58"/>
      <x:c r="G435" s="58"/>
      <x:c r="H435" s="58"/>
      <x:c r="I435" s="58"/>
      <x:c r="J435" s="58"/>
      <x:c r="K435" s="58"/>
      <x:c r="L435" s="58"/>
      <x:c r="M435" s="58"/>
    </x:row>
    <x:row r="436" spans="1:13" ht="30" customHeight="1">
      <x:c r="A436" s="85"/>
      <x:c r="B436" s="85"/>
      <x:c r="C436" s="85"/>
      <x:c r="D436" s="54"/>
      <x:c r="E436" s="54"/>
      <x:c r="F436" s="54"/>
      <x:c r="G436" s="54"/>
      <x:c r="H436" s="54"/>
      <x:c r="I436" s="54"/>
      <x:c r="J436" s="54"/>
      <x:c r="K436" s="54"/>
      <x:c r="L436" s="54"/>
      <x:c r="M436" s="54"/>
    </x:row>
    <x:row r="437" spans="1:13" ht="30" customHeight="1">
      <x:c r="A437" s="84"/>
      <x:c r="B437" s="84"/>
      <x:c r="C437" s="84"/>
      <x:c r="D437" s="58"/>
      <x:c r="E437" s="58"/>
      <x:c r="F437" s="58"/>
      <x:c r="G437" s="58"/>
      <x:c r="H437" s="58"/>
      <x:c r="I437" s="58"/>
      <x:c r="J437" s="58"/>
      <x:c r="K437" s="58"/>
      <x:c r="L437" s="58"/>
      <x:c r="M437" s="58"/>
    </x:row>
    <x:row r="438" spans="1:13" ht="30" customHeight="1">
      <x:c r="A438" s="85"/>
      <x:c r="B438" s="85"/>
      <x:c r="C438" s="85"/>
      <x:c r="D438" s="54"/>
      <x:c r="E438" s="54"/>
      <x:c r="F438" s="54"/>
      <x:c r="G438" s="54"/>
      <x:c r="H438" s="54"/>
      <x:c r="I438" s="54"/>
      <x:c r="J438" s="54"/>
      <x:c r="K438" s="54"/>
      <x:c r="L438" s="54"/>
      <x:c r="M438" s="54"/>
    </x:row>
    <x:row r="439" spans="1:13" ht="30" customHeight="1">
      <x:c r="A439" s="84"/>
      <x:c r="B439" s="84"/>
      <x:c r="C439" s="84"/>
      <x:c r="D439" s="58"/>
      <x:c r="E439" s="58"/>
      <x:c r="F439" s="58"/>
      <x:c r="G439" s="58"/>
      <x:c r="H439" s="58"/>
      <x:c r="I439" s="58"/>
      <x:c r="J439" s="58"/>
      <x:c r="K439" s="58"/>
      <x:c r="L439" s="58"/>
      <x:c r="M439" s="58"/>
    </x:row>
    <x:row r="440" spans="1:13" ht="30" customHeight="1">
      <x:c r="A440" s="85"/>
      <x:c r="B440" s="85"/>
      <x:c r="C440" s="85"/>
      <x:c r="D440" s="54"/>
      <x:c r="E440" s="54"/>
      <x:c r="F440" s="54"/>
      <x:c r="G440" s="54"/>
      <x:c r="H440" s="54"/>
      <x:c r="I440" s="54"/>
      <x:c r="J440" s="54"/>
      <x:c r="K440" s="54"/>
      <x:c r="L440" s="54"/>
      <x:c r="M440" s="54"/>
    </x:row>
    <x:row r="441" spans="1:13" ht="30" customHeight="1">
      <x:c r="A441" s="86" t="s">
        <x:v>223</x:v>
      </x:c>
      <x:c r="B441" s="86"/>
      <x:c r="C441" s="86"/>
      <x:c r="D441" s="51"/>
      <x:c r="E441" s="51"/>
      <x:c r="F441" s="52">
        <x:f>F421</x:f>
        <x:v>53764</x:v>
      </x:c>
      <x:c r="G441" s="51"/>
      <x:c r="H441" s="52">
        <x:f>H421</x:f>
        <x:v>0</x:v>
      </x:c>
      <x:c r="I441" s="51"/>
      <x:c r="J441" s="52">
        <x:f>J421</x:f>
        <x:v>0</x:v>
      </x:c>
      <x:c r="K441" s="51"/>
      <x:c r="L441" s="52">
        <x:f>TRUNC(F441+H441+J441,0)</x:f>
        <x:v>53764</x:v>
      </x:c>
      <x:c r="M441" s="51"/>
    </x:row>
    <x:row r="442" spans="1:14" ht="30" customHeight="1">
      <x:c r="A442" s="87"/>
      <x:c r="B442" s="87"/>
      <x:c r="C442" s="87"/>
      <x:c r="D442" s="54"/>
      <x:c r="E442" s="54"/>
      <x:c r="F442" s="55">
        <x:f>F422</x:f>
        <x:v>53764</x:v>
      </x:c>
      <x:c r="G442" s="54"/>
      <x:c r="H442" s="55">
        <x:f>H422</x:f>
        <x:v>0</x:v>
      </x:c>
      <x:c r="I442" s="54"/>
      <x:c r="J442" s="55">
        <x:f>J422</x:f>
        <x:v>0</x:v>
      </x:c>
      <x:c r="K442" s="54"/>
      <x:c r="L442" s="55">
        <x:f>TRUNC(F442+H442+J442,0)</x:f>
        <x:v>53764</x:v>
      </x:c>
      <x:c r="M442" s="54"/>
      <x:c r="N442" s="24" t="s">
        <x:v>315</x:v>
      </x:c>
    </x:row>
  </x:sheetData>
  <x:mergeCells count="678">
    <x:mergeCell ref="A439:A440"/>
    <x:mergeCell ref="B439:B440"/>
    <x:mergeCell ref="C439:C440"/>
    <x:mergeCell ref="C441:C442"/>
    <x:mergeCell ref="B441:B442"/>
    <x:mergeCell ref="A441:A442"/>
    <x:mergeCell ref="A435:A436"/>
    <x:mergeCell ref="B435:B436"/>
    <x:mergeCell ref="C435:C436"/>
    <x:mergeCell ref="A437:A438"/>
    <x:mergeCell ref="B437:B438"/>
    <x:mergeCell ref="C437:C438"/>
    <x:mergeCell ref="B421:B422"/>
    <x:mergeCell ref="A421:A422"/>
    <x:mergeCell ref="A431:A432"/>
    <x:mergeCell ref="B431:B432"/>
    <x:mergeCell ref="C431:C432"/>
    <x:mergeCell ref="A433:A434"/>
    <x:mergeCell ref="B433:B434"/>
    <x:mergeCell ref="C433:C434"/>
    <x:mergeCell ref="A427:A428"/>
    <x:mergeCell ref="B427:B428"/>
    <x:mergeCell ref="C427:C428"/>
    <x:mergeCell ref="A429:A430"/>
    <x:mergeCell ref="B429:B430"/>
    <x:mergeCell ref="C429:C430"/>
    <x:mergeCell ref="A412:A413"/>
    <x:mergeCell ref="B412:B413"/>
    <x:mergeCell ref="C412:C413"/>
    <x:mergeCell ref="B402:B403"/>
    <x:mergeCell ref="A402:A403"/>
    <x:mergeCell ref="C400:C401"/>
    <x:mergeCell ref="B400:B401"/>
    <x:mergeCell ref="A400:A401"/>
    <x:mergeCell ref="A425:A426"/>
    <x:mergeCell ref="B425:B426"/>
    <x:mergeCell ref="C425:C426"/>
    <x:mergeCell ref="A414:A415"/>
    <x:mergeCell ref="B414:B415"/>
    <x:mergeCell ref="C414:C415"/>
    <x:mergeCell ref="A416:A417"/>
    <x:mergeCell ref="B416:B417"/>
    <x:mergeCell ref="C416:C417"/>
    <x:mergeCell ref="C418:C419"/>
    <x:mergeCell ref="B418:B419"/>
    <x:mergeCell ref="A418:A419"/>
    <x:mergeCell ref="C423:C424"/>
    <x:mergeCell ref="B423:B424"/>
    <x:mergeCell ref="A423:A424"/>
    <x:mergeCell ref="C421:C422"/>
    <x:mergeCell ref="C395:C396"/>
    <x:mergeCell ref="B395:B396"/>
    <x:mergeCell ref="A395:A396"/>
    <x:mergeCell ref="C410:C411"/>
    <x:mergeCell ref="B410:B411"/>
    <x:mergeCell ref="A410:A411"/>
    <x:mergeCell ref="C408:C409"/>
    <x:mergeCell ref="B408:B409"/>
    <x:mergeCell ref="A408:A409"/>
    <x:mergeCell ref="C406:C407"/>
    <x:mergeCell ref="B406:B407"/>
    <x:mergeCell ref="A406:A407"/>
    <x:mergeCell ref="C404:C405"/>
    <x:mergeCell ref="B404:B405"/>
    <x:mergeCell ref="A404:A405"/>
    <x:mergeCell ref="C402:C403"/>
    <x:mergeCell ref="C398:C399"/>
    <x:mergeCell ref="B398:B399"/>
    <x:mergeCell ref="A398:A399"/>
    <x:mergeCell ref="A393:A394"/>
    <x:mergeCell ref="B393:B394"/>
    <x:mergeCell ref="C393:C394"/>
    <x:mergeCell ref="A389:A390"/>
    <x:mergeCell ref="B389:B390"/>
    <x:mergeCell ref="C389:C390"/>
    <x:mergeCell ref="A391:A392"/>
    <x:mergeCell ref="B391:B392"/>
    <x:mergeCell ref="C391:C392"/>
    <x:mergeCell ref="A385:A386"/>
    <x:mergeCell ref="B385:B386"/>
    <x:mergeCell ref="C385:C386"/>
    <x:mergeCell ref="A387:A388"/>
    <x:mergeCell ref="B387:B388"/>
    <x:mergeCell ref="C387:C388"/>
    <x:mergeCell ref="A381:A382"/>
    <x:mergeCell ref="B381:B382"/>
    <x:mergeCell ref="C381:C382"/>
    <x:mergeCell ref="A383:A384"/>
    <x:mergeCell ref="B383:B384"/>
    <x:mergeCell ref="C383:C384"/>
    <x:mergeCell ref="C379:C380"/>
    <x:mergeCell ref="B379:B380"/>
    <x:mergeCell ref="A379:A380"/>
    <x:mergeCell ref="C377:C378"/>
    <x:mergeCell ref="B377:B378"/>
    <x:mergeCell ref="A377:A378"/>
    <x:mergeCell ref="C372:C373"/>
    <x:mergeCell ref="B372:B373"/>
    <x:mergeCell ref="A372:A373"/>
    <x:mergeCell ref="C375:C376"/>
    <x:mergeCell ref="B375:B376"/>
    <x:mergeCell ref="A375:A376"/>
    <x:mergeCell ref="A368:A369"/>
    <x:mergeCell ref="B368:B369"/>
    <x:mergeCell ref="C368:C369"/>
    <x:mergeCell ref="A370:A371"/>
    <x:mergeCell ref="B370:B371"/>
    <x:mergeCell ref="C370:C371"/>
    <x:mergeCell ref="A364:A365"/>
    <x:mergeCell ref="B364:B365"/>
    <x:mergeCell ref="C364:C365"/>
    <x:mergeCell ref="A366:A367"/>
    <x:mergeCell ref="B366:B367"/>
    <x:mergeCell ref="C366:C367"/>
    <x:mergeCell ref="A360:A361"/>
    <x:mergeCell ref="B360:B361"/>
    <x:mergeCell ref="C360:C361"/>
    <x:mergeCell ref="A362:A363"/>
    <x:mergeCell ref="B362:B363"/>
    <x:mergeCell ref="C362:C363"/>
    <x:mergeCell ref="A356:A357"/>
    <x:mergeCell ref="B356:B357"/>
    <x:mergeCell ref="C356:C357"/>
    <x:mergeCell ref="A358:A359"/>
    <x:mergeCell ref="B358:B359"/>
    <x:mergeCell ref="C358:C359"/>
    <x:mergeCell ref="A352:A353"/>
    <x:mergeCell ref="B352:B353"/>
    <x:mergeCell ref="C352:C353"/>
    <x:mergeCell ref="A354:A355"/>
    <x:mergeCell ref="B354:B355"/>
    <x:mergeCell ref="C354:C355"/>
    <x:mergeCell ref="C330:C331"/>
    <x:mergeCell ref="B330:B331"/>
    <x:mergeCell ref="A330:A331"/>
    <x:mergeCell ref="C338:C339"/>
    <x:mergeCell ref="B338:B339"/>
    <x:mergeCell ref="A338:A339"/>
    <x:mergeCell ref="C336:C337"/>
    <x:mergeCell ref="B336:B337"/>
    <x:mergeCell ref="A336:A337"/>
    <x:mergeCell ref="C342:C343"/>
    <x:mergeCell ref="B342:B343"/>
    <x:mergeCell ref="A342:A343"/>
    <x:mergeCell ref="C340:C341"/>
    <x:mergeCell ref="B340:B341"/>
    <x:mergeCell ref="A340:A341"/>
    <x:mergeCell ref="C346:C347"/>
    <x:mergeCell ref="B346:B347"/>
    <x:mergeCell ref="A346:A347"/>
    <x:mergeCell ref="C328:C329"/>
    <x:mergeCell ref="B328:B329"/>
    <x:mergeCell ref="A328:A329"/>
    <x:mergeCell ref="C334:C335"/>
    <x:mergeCell ref="B334:B335"/>
    <x:mergeCell ref="A334:A335"/>
    <x:mergeCell ref="C332:C333"/>
    <x:mergeCell ref="B332:B333"/>
    <x:mergeCell ref="A332:A333"/>
    <x:mergeCell ref="C344:C345"/>
    <x:mergeCell ref="B344:B345"/>
    <x:mergeCell ref="A344:A345"/>
    <x:mergeCell ref="C350:C351"/>
    <x:mergeCell ref="B350:B351"/>
    <x:mergeCell ref="A350:A351"/>
    <x:mergeCell ref="C348:C349"/>
    <x:mergeCell ref="B348:B349"/>
    <x:mergeCell ref="A348:A349"/>
    <x:mergeCell ref="B321:B322"/>
    <x:mergeCell ref="C321:C322"/>
    <x:mergeCell ref="A323:A324"/>
    <x:mergeCell ref="B323:B324"/>
    <x:mergeCell ref="C323:C324"/>
    <x:mergeCell ref="C325:C326"/>
    <x:mergeCell ref="B325:B326"/>
    <x:mergeCell ref="A325:A326"/>
    <x:mergeCell ref="A313:A314"/>
    <x:mergeCell ref="B313:B314"/>
    <x:mergeCell ref="C313:C314"/>
    <x:mergeCell ref="A315:A316"/>
    <x:mergeCell ref="B315:B316"/>
    <x:mergeCell ref="C315:C316"/>
    <x:mergeCell ref="A317:A318"/>
    <x:mergeCell ref="B317:B318"/>
    <x:mergeCell ref="C317:C318"/>
    <x:mergeCell ref="A319:A320"/>
    <x:mergeCell ref="B319:B320"/>
    <x:mergeCell ref="C319:C320"/>
    <x:mergeCell ref="A321:A322"/>
    <x:mergeCell ref="C311:C312"/>
    <x:mergeCell ref="B311:B312"/>
    <x:mergeCell ref="A311:A312"/>
    <x:mergeCell ref="C309:C310"/>
    <x:mergeCell ref="B309:B310"/>
    <x:mergeCell ref="A309:A310"/>
    <x:mergeCell ref="C307:C308"/>
    <x:mergeCell ref="B307:B308"/>
    <x:mergeCell ref="A307:A308"/>
    <x:mergeCell ref="C305:C306"/>
    <x:mergeCell ref="B305:B306"/>
    <x:mergeCell ref="A305:A306"/>
    <x:mergeCell ref="A298:A299"/>
    <x:mergeCell ref="B298:B299"/>
    <x:mergeCell ref="C298:C299"/>
    <x:mergeCell ref="A300:A301"/>
    <x:mergeCell ref="B300:B301"/>
    <x:mergeCell ref="C300:C301"/>
    <x:mergeCell ref="B294:B295"/>
    <x:mergeCell ref="C294:C295"/>
    <x:mergeCell ref="A296:A297"/>
    <x:mergeCell ref="B296:B297"/>
    <x:mergeCell ref="C296:C297"/>
    <x:mergeCell ref="C302:C303"/>
    <x:mergeCell ref="B302:B303"/>
    <x:mergeCell ref="A302:A303"/>
    <x:mergeCell ref="A286:A287"/>
    <x:mergeCell ref="B286:B287"/>
    <x:mergeCell ref="C286:C287"/>
    <x:mergeCell ref="A288:A289"/>
    <x:mergeCell ref="B288:B289"/>
    <x:mergeCell ref="C288:C289"/>
    <x:mergeCell ref="A290:A291"/>
    <x:mergeCell ref="B290:B291"/>
    <x:mergeCell ref="C290:C291"/>
    <x:mergeCell ref="A292:A293"/>
    <x:mergeCell ref="B292:B293"/>
    <x:mergeCell ref="C292:C293"/>
    <x:mergeCell ref="A294:A295"/>
    <x:mergeCell ref="C284:C285"/>
    <x:mergeCell ref="B284:B285"/>
    <x:mergeCell ref="A284:A285"/>
    <x:mergeCell ref="C282:C283"/>
    <x:mergeCell ref="B282:B283"/>
    <x:mergeCell ref="A282:A283"/>
    <x:mergeCell ref="C279:C280"/>
    <x:mergeCell ref="B279:B280"/>
    <x:mergeCell ref="A279:A280"/>
    <x:mergeCell ref="A275:A276"/>
    <x:mergeCell ref="B275:B276"/>
    <x:mergeCell ref="C275:C276"/>
    <x:mergeCell ref="A277:A278"/>
    <x:mergeCell ref="B277:B278"/>
    <x:mergeCell ref="C277:C278"/>
    <x:mergeCell ref="A271:A272"/>
    <x:mergeCell ref="B271:B272"/>
    <x:mergeCell ref="C271:C272"/>
    <x:mergeCell ref="A273:A274"/>
    <x:mergeCell ref="B273:B274"/>
    <x:mergeCell ref="C273:C274"/>
    <x:mergeCell ref="A267:A268"/>
    <x:mergeCell ref="B267:B268"/>
    <x:mergeCell ref="C267:C268"/>
    <x:mergeCell ref="A269:A270"/>
    <x:mergeCell ref="B269:B270"/>
    <x:mergeCell ref="C269:C270"/>
    <x:mergeCell ref="A263:A264"/>
    <x:mergeCell ref="B263:B264"/>
    <x:mergeCell ref="C263:C264"/>
    <x:mergeCell ref="A265:A266"/>
    <x:mergeCell ref="B265:B266"/>
    <x:mergeCell ref="C265:C266"/>
    <x:mergeCell ref="C259:C260"/>
    <x:mergeCell ref="B259:B260"/>
    <x:mergeCell ref="A259:A260"/>
    <x:mergeCell ref="C261:C262"/>
    <x:mergeCell ref="B261:B262"/>
    <x:mergeCell ref="A261:A262"/>
    <x:mergeCell ref="C252:C253"/>
    <x:mergeCell ref="A254:A255"/>
    <x:mergeCell ref="B254:B255"/>
    <x:mergeCell ref="C254:C255"/>
    <x:mergeCell ref="C256:C257"/>
    <x:mergeCell ref="B256:B257"/>
    <x:mergeCell ref="A256:A257"/>
    <x:mergeCell ref="A252:A253"/>
    <x:mergeCell ref="B252:B253"/>
    <x:mergeCell ref="A246:A247"/>
    <x:mergeCell ref="B246:B247"/>
    <x:mergeCell ref="C246:C247"/>
    <x:mergeCell ref="A248:A249"/>
    <x:mergeCell ref="B248:B249"/>
    <x:mergeCell ref="C248:C249"/>
    <x:mergeCell ref="A250:A251"/>
    <x:mergeCell ref="B250:B251"/>
    <x:mergeCell ref="C250:C251"/>
    <x:mergeCell ref="C233:C234"/>
    <x:mergeCell ref="B233:B234"/>
    <x:mergeCell ref="A233:A234"/>
    <x:mergeCell ref="C244:C245"/>
    <x:mergeCell ref="B244:B245"/>
    <x:mergeCell ref="A244:A245"/>
    <x:mergeCell ref="C242:C243"/>
    <x:mergeCell ref="B242:B243"/>
    <x:mergeCell ref="A242:A243"/>
    <x:mergeCell ref="C240:C241"/>
    <x:mergeCell ref="B240:B241"/>
    <x:mergeCell ref="A240:A241"/>
    <x:mergeCell ref="C238:C239"/>
    <x:mergeCell ref="B238:B239"/>
    <x:mergeCell ref="A238:A239"/>
    <x:mergeCell ref="C236:C237"/>
    <x:mergeCell ref="B236:B237"/>
    <x:mergeCell ref="A236:A237"/>
    <x:mergeCell ref="A229:A230"/>
    <x:mergeCell ref="B229:B230"/>
    <x:mergeCell ref="C229:C230"/>
    <x:mergeCell ref="A231:A232"/>
    <x:mergeCell ref="B231:B232"/>
    <x:mergeCell ref="C231:C232"/>
    <x:mergeCell ref="A225:A226"/>
    <x:mergeCell ref="B225:B226"/>
    <x:mergeCell ref="C225:C226"/>
    <x:mergeCell ref="A227:A228"/>
    <x:mergeCell ref="B227:B228"/>
    <x:mergeCell ref="C227:C228"/>
    <x:mergeCell ref="A221:A222"/>
    <x:mergeCell ref="B221:B222"/>
    <x:mergeCell ref="C221:C222"/>
    <x:mergeCell ref="A223:A224"/>
    <x:mergeCell ref="B223:B224"/>
    <x:mergeCell ref="C223:C224"/>
    <x:mergeCell ref="C219:C220"/>
    <x:mergeCell ref="B219:B220"/>
    <x:mergeCell ref="A219:A220"/>
    <x:mergeCell ref="C217:C218"/>
    <x:mergeCell ref="B217:B218"/>
    <x:mergeCell ref="A217:A218"/>
    <x:mergeCell ref="C215:C216"/>
    <x:mergeCell ref="B215:B216"/>
    <x:mergeCell ref="A215:A216"/>
    <x:mergeCell ref="C213:C214"/>
    <x:mergeCell ref="B213:B214"/>
    <x:mergeCell ref="A213:A214"/>
    <x:mergeCell ref="B206:B207"/>
    <x:mergeCell ref="C206:C207"/>
    <x:mergeCell ref="A208:A209"/>
    <x:mergeCell ref="B208:B209"/>
    <x:mergeCell ref="C208:C209"/>
    <x:mergeCell ref="C210:C211"/>
    <x:mergeCell ref="B210:B211"/>
    <x:mergeCell ref="A210:A211"/>
    <x:mergeCell ref="A198:A199"/>
    <x:mergeCell ref="B198:B199"/>
    <x:mergeCell ref="C198:C199"/>
    <x:mergeCell ref="A200:A201"/>
    <x:mergeCell ref="B200:B201"/>
    <x:mergeCell ref="C200:C201"/>
    <x:mergeCell ref="A202:A203"/>
    <x:mergeCell ref="B202:B203"/>
    <x:mergeCell ref="C202:C203"/>
    <x:mergeCell ref="A204:A205"/>
    <x:mergeCell ref="B204:B205"/>
    <x:mergeCell ref="C204:C205"/>
    <x:mergeCell ref="A206:A207"/>
    <x:mergeCell ref="C187:C188"/>
    <x:mergeCell ref="B187:B188"/>
    <x:mergeCell ref="A187:A188"/>
    <x:mergeCell ref="C196:C197"/>
    <x:mergeCell ref="B196:B197"/>
    <x:mergeCell ref="A196:A197"/>
    <x:mergeCell ref="C194:C195"/>
    <x:mergeCell ref="B194:B195"/>
    <x:mergeCell ref="A194:A195"/>
    <x:mergeCell ref="C192:C193"/>
    <x:mergeCell ref="B192:B193"/>
    <x:mergeCell ref="A192:A193"/>
    <x:mergeCell ref="C190:C191"/>
    <x:mergeCell ref="B190:B191"/>
    <x:mergeCell ref="A190:A191"/>
    <x:mergeCell ref="A185:A186"/>
    <x:mergeCell ref="B185:B186"/>
    <x:mergeCell ref="C185:C186"/>
    <x:mergeCell ref="A181:A182"/>
    <x:mergeCell ref="B181:B182"/>
    <x:mergeCell ref="C181:C182"/>
    <x:mergeCell ref="A183:A184"/>
    <x:mergeCell ref="B183:B184"/>
    <x:mergeCell ref="C183:C184"/>
    <x:mergeCell ref="A177:A178"/>
    <x:mergeCell ref="B177:B178"/>
    <x:mergeCell ref="C177:C178"/>
    <x:mergeCell ref="A179:A180"/>
    <x:mergeCell ref="B179:B180"/>
    <x:mergeCell ref="C179:C180"/>
    <x:mergeCell ref="A173:A174"/>
    <x:mergeCell ref="B173:B174"/>
    <x:mergeCell ref="C173:C174"/>
    <x:mergeCell ref="A175:A176"/>
    <x:mergeCell ref="B175:B176"/>
    <x:mergeCell ref="C175:C176"/>
    <x:mergeCell ref="C151:C152"/>
    <x:mergeCell ref="B151:B152"/>
    <x:mergeCell ref="A151:A152"/>
    <x:mergeCell ref="C149:C150"/>
    <x:mergeCell ref="B149:B150"/>
    <x:mergeCell ref="A149:A150"/>
    <x:mergeCell ref="C155:C156"/>
    <x:mergeCell ref="B155:B156"/>
    <x:mergeCell ref="A155:A156"/>
    <x:mergeCell ref="C153:C154"/>
    <x:mergeCell ref="B153:B154"/>
    <x:mergeCell ref="A153:A154"/>
    <x:mergeCell ref="C159:C160"/>
    <x:mergeCell ref="B159:B160"/>
    <x:mergeCell ref="A159:A160"/>
    <x:mergeCell ref="C157:C158"/>
    <x:mergeCell ref="B157:B158"/>
    <x:mergeCell ref="A157:A158"/>
    <x:mergeCell ref="C163:C164"/>
    <x:mergeCell ref="B163:B164"/>
    <x:mergeCell ref="A163:A164"/>
    <x:mergeCell ref="C161:C162"/>
    <x:mergeCell ref="B161:B162"/>
    <x:mergeCell ref="A161:A162"/>
    <x:mergeCell ref="C167:C168"/>
    <x:mergeCell ref="B167:B168"/>
    <x:mergeCell ref="A167:A168"/>
    <x:mergeCell ref="C165:C166"/>
    <x:mergeCell ref="B165:B166"/>
    <x:mergeCell ref="A165:A166"/>
    <x:mergeCell ref="C171:C172"/>
    <x:mergeCell ref="B171:B172"/>
    <x:mergeCell ref="A171:A172"/>
    <x:mergeCell ref="C169:C170"/>
    <x:mergeCell ref="B169:B170"/>
    <x:mergeCell ref="A169:A170"/>
    <x:mergeCell ref="C140:C141"/>
    <x:mergeCell ref="B140:B141"/>
    <x:mergeCell ref="A140:A141"/>
    <x:mergeCell ref="C147:C148"/>
    <x:mergeCell ref="B147:B148"/>
    <x:mergeCell ref="A147:A148"/>
    <x:mergeCell ref="C145:C146"/>
    <x:mergeCell ref="B145:B146"/>
    <x:mergeCell ref="A145:A146"/>
    <x:mergeCell ref="C143:C144"/>
    <x:mergeCell ref="B143:B144"/>
    <x:mergeCell ref="A143:A144"/>
    <x:mergeCell ref="A136:A137"/>
    <x:mergeCell ref="B136:B137"/>
    <x:mergeCell ref="C136:C137"/>
    <x:mergeCell ref="A138:A139"/>
    <x:mergeCell ref="B138:B139"/>
    <x:mergeCell ref="C138:C139"/>
    <x:mergeCell ref="C120:C121"/>
    <x:mergeCell ref="B120:B121"/>
    <x:mergeCell ref="A120:A121"/>
    <x:mergeCell ref="A134:A135"/>
    <x:mergeCell ref="B134:B135"/>
    <x:mergeCell ref="C134:C135"/>
    <x:mergeCell ref="B124:B125"/>
    <x:mergeCell ref="A124:A125"/>
    <x:mergeCell ref="C122:C123"/>
    <x:mergeCell ref="B122:B123"/>
    <x:mergeCell ref="A122:A123"/>
    <x:mergeCell ref="C117:C118"/>
    <x:mergeCell ref="B117:B118"/>
    <x:mergeCell ref="A117:A118"/>
    <x:mergeCell ref="C132:C133"/>
    <x:mergeCell ref="B132:B133"/>
    <x:mergeCell ref="A132:A133"/>
    <x:mergeCell ref="C130:C131"/>
    <x:mergeCell ref="B130:B131"/>
    <x:mergeCell ref="A130:A131"/>
    <x:mergeCell ref="C128:C129"/>
    <x:mergeCell ref="B128:B129"/>
    <x:mergeCell ref="A128:A129"/>
    <x:mergeCell ref="C126:C127"/>
    <x:mergeCell ref="B126:B127"/>
    <x:mergeCell ref="A126:A127"/>
    <x:mergeCell ref="C124:C125"/>
    <x:mergeCell ref="A115:A116"/>
    <x:mergeCell ref="B115:B116"/>
    <x:mergeCell ref="C115:C116"/>
    <x:mergeCell ref="A111:A112"/>
    <x:mergeCell ref="B111:B112"/>
    <x:mergeCell ref="C111:C112"/>
    <x:mergeCell ref="A113:A114"/>
    <x:mergeCell ref="B113:B114"/>
    <x:mergeCell ref="C113:C114"/>
    <x:mergeCell ref="B97:B98"/>
    <x:mergeCell ref="A97:A98"/>
    <x:mergeCell ref="A107:A108"/>
    <x:mergeCell ref="B107:B108"/>
    <x:mergeCell ref="C107:C108"/>
    <x:mergeCell ref="A109:A110"/>
    <x:mergeCell ref="B109:B110"/>
    <x:mergeCell ref="C109:C110"/>
    <x:mergeCell ref="A103:A104"/>
    <x:mergeCell ref="B103:B104"/>
    <x:mergeCell ref="C103:C104"/>
    <x:mergeCell ref="A105:A106"/>
    <x:mergeCell ref="B105:B106"/>
    <x:mergeCell ref="C105:C106"/>
    <x:mergeCell ref="A88:A89"/>
    <x:mergeCell ref="B88:B89"/>
    <x:mergeCell ref="C88:C89"/>
    <x:mergeCell ref="B78:B79"/>
    <x:mergeCell ref="A78:A79"/>
    <x:mergeCell ref="C76:C77"/>
    <x:mergeCell ref="B76:B77"/>
    <x:mergeCell ref="A76:A77"/>
    <x:mergeCell ref="A101:A102"/>
    <x:mergeCell ref="B101:B102"/>
    <x:mergeCell ref="C101:C102"/>
    <x:mergeCell ref="A90:A91"/>
    <x:mergeCell ref="B90:B91"/>
    <x:mergeCell ref="C90:C91"/>
    <x:mergeCell ref="A92:A93"/>
    <x:mergeCell ref="B92:B93"/>
    <x:mergeCell ref="C92:C93"/>
    <x:mergeCell ref="C94:C95"/>
    <x:mergeCell ref="B94:B95"/>
    <x:mergeCell ref="A94:A95"/>
    <x:mergeCell ref="C99:C100"/>
    <x:mergeCell ref="B99:B100"/>
    <x:mergeCell ref="A99:A100"/>
    <x:mergeCell ref="C97:C98"/>
    <x:mergeCell ref="C71:C72"/>
    <x:mergeCell ref="B71:B72"/>
    <x:mergeCell ref="A71:A72"/>
    <x:mergeCell ref="C86:C87"/>
    <x:mergeCell ref="B86:B87"/>
    <x:mergeCell ref="A86:A87"/>
    <x:mergeCell ref="C84:C85"/>
    <x:mergeCell ref="B84:B85"/>
    <x:mergeCell ref="A84:A85"/>
    <x:mergeCell ref="C82:C83"/>
    <x:mergeCell ref="B82:B83"/>
    <x:mergeCell ref="A82:A83"/>
    <x:mergeCell ref="C80:C81"/>
    <x:mergeCell ref="B80:B81"/>
    <x:mergeCell ref="A80:A81"/>
    <x:mergeCell ref="C78:C79"/>
    <x:mergeCell ref="C74:C75"/>
    <x:mergeCell ref="B74:B75"/>
    <x:mergeCell ref="A74:A75"/>
    <x:mergeCell ref="C69:C70"/>
    <x:mergeCell ref="B69:B70"/>
    <x:mergeCell ref="A69:A70"/>
    <x:mergeCell ref="C67:C68"/>
    <x:mergeCell ref="B67:B68"/>
    <x:mergeCell ref="A67:A68"/>
    <x:mergeCell ref="C57:C58"/>
    <x:mergeCell ref="B57:B58"/>
    <x:mergeCell ref="A57:A58"/>
    <x:mergeCell ref="C61:C62"/>
    <x:mergeCell ref="B61:B62"/>
    <x:mergeCell ref="A61:A62"/>
    <x:mergeCell ref="C59:C60"/>
    <x:mergeCell ref="B59:B60"/>
    <x:mergeCell ref="A59:A60"/>
    <x:mergeCell ref="C53:C54"/>
    <x:mergeCell ref="B53:B54"/>
    <x:mergeCell ref="A53:A54"/>
    <x:mergeCell ref="C51:C52"/>
    <x:mergeCell ref="B51:B52"/>
    <x:mergeCell ref="A51:A52"/>
    <x:mergeCell ref="C65:C66"/>
    <x:mergeCell ref="B65:B66"/>
    <x:mergeCell ref="A65:A66"/>
    <x:mergeCell ref="C63:C64"/>
    <x:mergeCell ref="B63:B64"/>
    <x:mergeCell ref="A63:A64"/>
    <x:mergeCell ref="C55:C56"/>
    <x:mergeCell ref="B55:B56"/>
    <x:mergeCell ref="A55:A56"/>
    <x:mergeCell ref="C38:C39"/>
    <x:mergeCell ref="B38:B39"/>
    <x:mergeCell ref="A38:A39"/>
    <x:mergeCell ref="C36:C37"/>
    <x:mergeCell ref="B36:B37"/>
    <x:mergeCell ref="A36:A37"/>
    <x:mergeCell ref="C48:C49"/>
    <x:mergeCell ref="B48:B49"/>
    <x:mergeCell ref="A48:A49"/>
    <x:mergeCell ref="A44:A45"/>
    <x:mergeCell ref="B44:B45"/>
    <x:mergeCell ref="C44:C45"/>
    <x:mergeCell ref="A46:A47"/>
    <x:mergeCell ref="B46:B47"/>
    <x:mergeCell ref="C46:C47"/>
    <x:mergeCell ref="A40:A41"/>
    <x:mergeCell ref="B40:B41"/>
    <x:mergeCell ref="C40:C41"/>
    <x:mergeCell ref="A42:A43"/>
    <x:mergeCell ref="B42:B43"/>
    <x:mergeCell ref="C42:C43"/>
    <x:mergeCell ref="C25:C26"/>
    <x:mergeCell ref="B25:B26"/>
    <x:mergeCell ref="A25:A26"/>
    <x:mergeCell ref="A23:A24"/>
    <x:mergeCell ref="B23:B24"/>
    <x:mergeCell ref="C23:C24"/>
    <x:mergeCell ref="C9:C10"/>
    <x:mergeCell ref="B9:B10"/>
    <x:mergeCell ref="A9:A10"/>
    <x:mergeCell ref="C13:C14"/>
    <x:mergeCell ref="B13:B14"/>
    <x:mergeCell ref="A13:A14"/>
    <x:mergeCell ref="A11:A12"/>
    <x:mergeCell ref="C17:C18"/>
    <x:mergeCell ref="B17:B18"/>
    <x:mergeCell ref="A17:A18"/>
    <x:mergeCell ref="C15:C16"/>
    <x:mergeCell ref="B15:B16"/>
    <x:mergeCell ref="A15:A16"/>
    <x:mergeCell ref="C21:C22"/>
    <x:mergeCell ref="B21:B22"/>
    <x:mergeCell ref="A21:A22"/>
    <x:mergeCell ref="C19:C20"/>
    <x:mergeCell ref="B19:B20"/>
    <x:mergeCell ref="C30:C31"/>
    <x:mergeCell ref="B30:B31"/>
    <x:mergeCell ref="A30:A31"/>
    <x:mergeCell ref="C28:C29"/>
    <x:mergeCell ref="B28:B29"/>
    <x:mergeCell ref="A28:A29"/>
    <x:mergeCell ref="C34:C35"/>
    <x:mergeCell ref="B34:B35"/>
    <x:mergeCell ref="A34:A35"/>
    <x:mergeCell ref="C32:C33"/>
    <x:mergeCell ref="B32:B33"/>
    <x:mergeCell ref="A32:A33"/>
    <x:mergeCell ref="A19:A20"/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C11:C12"/>
    <x:mergeCell ref="B11:B12"/>
    <x:mergeCell ref="A5:A6"/>
    <x:mergeCell ref="C7:C8"/>
    <x:mergeCell ref="B7:B8"/>
    <x:mergeCell ref="A7:A8"/>
    <x:mergeCell ref="S2:S3"/>
    <x:mergeCell ref="N2:N3"/>
    <x:mergeCell ref="O2:O3"/>
    <x:mergeCell ref="P2:P3"/>
    <x:mergeCell ref="Q2:Q3"/>
    <x:mergeCell ref="R2:R3"/>
    <x:mergeCell ref="C5:C6"/>
    <x:mergeCell ref="B5:B6"/>
    <x:mergeCell ref="AR2:AR3"/>
    <x:mergeCell ref="AE2:AE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S2:AS3"/>
    <x:mergeCell ref="AT2:AT3"/>
    <x:mergeCell ref="AU2:AU3"/>
    <x:mergeCell ref="AV2:AV3"/>
    <x:mergeCell ref="AQ2:AQ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</x:mergeCells>
  <x:pageMargins left="0.78722220659255981" right="0" top="0.39347222447395325" bottom="0.39347222447395325" header="0" footer="0"/>
  <x:pageSetup paperSize="9" scale="66" firstPageNumber="1" fitToWidth="1" fitToHeight="0" orientation="landscape" usePrinterDefaults="1" blackAndWhite="0" draft="0" useFirstPageNumber="0" horizontalDpi="600" verticalDpi="600" copies="1"/>
  <x:rowBreaks count="19" manualBreakCount="19">
    <x:brk id="26" min="0" max="1048575" man="1" pt="0"/>
    <x:brk id="49" min="0" max="1048575" man="1" pt="0"/>
    <x:brk id="72" min="0" max="1048575" man="1" pt="0"/>
    <x:brk id="95" min="0" max="1048575" man="1" pt="0"/>
    <x:brk id="118" min="0" max="1048575" man="1" pt="0"/>
    <x:brk id="141" min="0" max="1048575" man="1" pt="0"/>
    <x:brk id="164" min="0" max="1048575" man="1" pt="0"/>
    <x:brk id="188" min="0" max="1048575" man="1" pt="0"/>
    <x:brk id="211" min="0" max="1048575" man="1" pt="0"/>
    <x:brk id="234" min="0" max="1048575" man="1" pt="0"/>
    <x:brk id="257" min="0" max="1048575" man="1" pt="0"/>
    <x:brk id="280" min="0" max="1048575" man="1" pt="0"/>
    <x:brk id="303" min="0" max="1048575" man="1" pt="0"/>
    <x:brk id="326" min="0" max="1048575" man="1" pt="0"/>
    <x:brk id="349" min="0" max="1048575" man="1" pt="0"/>
    <x:brk id="373" min="0" max="1048575" man="1" pt="0"/>
    <x:brk id="396" min="0" max="1048575" man="1" pt="0"/>
    <x:brk id="419" min="0" max="1048575" man="1" pt="0"/>
    <x:brk id="442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M111"/>
  <x:sheetViews>
    <x:sheetView topLeftCell="A1" zoomScaleNormal="100" workbookViewId="0">
      <x:selection activeCell="A2" activeCellId="0" sqref="A2:J2"/>
    </x:sheetView>
  </x:sheetViews>
  <x:sheetFormatPr defaultColWidth="9.00390625" defaultRowHeight="16.399999999999999"/>
  <x:cols>
    <x:col min="1" max="1" width="11.625" hidden="1" customWidth="1"/>
    <x:col min="2" max="3" width="30.625" customWidth="1"/>
    <x:col min="4" max="4" width="4.625" customWidth="1"/>
    <x:col min="5" max="8" width="13.625" customWidth="1"/>
    <x:col min="9" max="9" width="8.625" customWidth="1"/>
    <x:col min="10" max="10" width="12.625" customWidth="1"/>
    <x:col min="11" max="13" width="2.625" hidden="1" customWidth="1"/>
  </x:cols>
  <x:sheetData>
    <x:row r="1" spans="1:10" ht="30" customHeight="1">
      <x:c r="A1" s="79" t="s">
        <x:v>903</x:v>
      </x:c>
      <x:c r="B1" s="79"/>
      <x:c r="C1" s="79"/>
      <x:c r="D1" s="79"/>
      <x:c r="E1" s="79"/>
      <x:c r="F1" s="79"/>
      <x:c r="G1" s="79"/>
      <x:c r="H1" s="79"/>
      <x:c r="I1" s="79"/>
      <x:c r="J1" s="79"/>
    </x:row>
    <x:row r="2" spans="1:10" ht="30" customHeight="1">
      <x:c r="A2" s="80" t="s">
        <x:v>2096</x:v>
      </x:c>
      <x:c r="B2" s="80"/>
      <x:c r="C2" s="80"/>
      <x:c r="D2" s="80"/>
      <x:c r="E2" s="80"/>
      <x:c r="F2" s="80"/>
      <x:c r="G2" s="80"/>
      <x:c r="H2" s="80"/>
      <x:c r="I2" s="80"/>
      <x:c r="J2" s="80"/>
    </x:row>
    <x:row r="3" spans="1:13" ht="30" customHeight="1">
      <x:c r="A3" s="3" t="s">
        <x:v>357</x:v>
      </x:c>
      <x:c r="B3" s="3" t="s">
        <x:v>937</x:v>
      </x:c>
      <x:c r="C3" s="3" t="s">
        <x:v>936</x:v>
      </x:c>
      <x:c r="D3" s="3" t="s">
        <x:v>975</x:v>
      </x:c>
      <x:c r="E3" s="3" t="s">
        <x:v>364</x:v>
      </x:c>
      <x:c r="F3" s="3" t="s">
        <x:v>358</x:v>
      </x:c>
      <x:c r="G3" s="3" t="s">
        <x:v>359</x:v>
      </x:c>
      <x:c r="H3" s="3" t="s">
        <x:v>360</x:v>
      </x:c>
      <x:c r="I3" s="3" t="s">
        <x:v>361</x:v>
      </x:c>
      <x:c r="J3" s="3" t="s">
        <x:v>904</x:v>
      </x:c>
      <x:c r="K3" s="2" t="s">
        <x:v>362</x:v>
      </x:c>
      <x:c r="L3" s="2" t="s">
        <x:v>1012</x:v>
      </x:c>
      <x:c r="M3" s="2" t="s">
        <x:v>363</x:v>
      </x:c>
    </x:row>
    <x:row r="4" spans="1:13" ht="30" customHeight="1">
      <x:c r="A4" s="8" t="s">
        <x:v>1481</x:v>
      </x:c>
      <x:c r="B4" s="8" t="s">
        <x:v>308</x:v>
      </x:c>
      <x:c r="C4" s="8" t="s">
        <x:v>984</x:v>
      </x:c>
      <x:c r="D4" s="8" t="s">
        <x:v>986</x:v>
      </x:c>
      <x:c r="E4" s="11">
        <x:f>일위대가!F8</x:f>
        <x:v>718</x:v>
      </x:c>
      <x:c r="F4" s="11">
        <x:f>일위대가!H8</x:f>
        <x:v>3912</x:v>
      </x:c>
      <x:c r="G4" s="11">
        <x:f>일위대가!J8</x:f>
        <x:v>0</x:v>
      </x:c>
      <x:c r="H4" s="11">
        <x:f>E4+F4+G4</x:f>
        <x:v>4630</x:v>
      </x:c>
      <x:c r="I4" s="8" t="s">
        <x:v>383</x:v>
      </x:c>
      <x:c r="J4" s="8" t="s">
        <x:v>984</x:v>
      </x:c>
      <x:c r="K4" s="5" t="s">
        <x:v>984</x:v>
      </x:c>
      <x:c r="L4" s="5" t="s">
        <x:v>984</x:v>
      </x:c>
      <x:c r="M4" s="5" t="s">
        <x:v>905</x:v>
      </x:c>
    </x:row>
    <x:row r="5" spans="1:13" ht="30" customHeight="1">
      <x:c r="A5" s="8" t="s">
        <x:v>1483</x:v>
      </x:c>
      <x:c r="B5" s="8" t="s">
        <x:v>932</x:v>
      </x:c>
      <x:c r="C5" s="8" t="s">
        <x:v>931</x:v>
      </x:c>
      <x:c r="D5" s="8" t="s">
        <x:v>985</x:v>
      </x:c>
      <x:c r="E5" s="11">
        <x:f>일위대가!F21</x:f>
        <x:v>45633</x:v>
      </x:c>
      <x:c r="F5" s="11">
        <x:f>일위대가!H21</x:f>
        <x:v>52683</x:v>
      </x:c>
      <x:c r="G5" s="11">
        <x:f>일위대가!J21</x:f>
        <x:v>0</x:v>
      </x:c>
      <x:c r="H5" s="11">
        <x:f>E5+F5+G5</x:f>
        <x:v>98316</x:v>
      </x:c>
      <x:c r="I5" s="8" t="s">
        <x:v>376</x:v>
      </x:c>
      <x:c r="J5" s="8" t="s">
        <x:v>984</x:v>
      </x:c>
      <x:c r="K5" s="5" t="s">
        <x:v>984</x:v>
      </x:c>
      <x:c r="L5" s="5" t="s">
        <x:v>984</x:v>
      </x:c>
      <x:c r="M5" s="5" t="s">
        <x:v>906</x:v>
      </x:c>
    </x:row>
    <x:row r="6" spans="1:13" ht="30" customHeight="1">
      <x:c r="A6" s="8" t="s">
        <x:v>1482</x:v>
      </x:c>
      <x:c r="B6" s="8" t="s">
        <x:v>304</x:v>
      </x:c>
      <x:c r="C6" s="8" t="s">
        <x:v>989</x:v>
      </x:c>
      <x:c r="D6" s="8" t="s">
        <x:v>986</x:v>
      </x:c>
      <x:c r="E6" s="11">
        <x:f>일위대가!F25</x:f>
        <x:v>0</x:v>
      </x:c>
      <x:c r="F6" s="11">
        <x:f>일위대가!H25</x:f>
        <x:v>351</x:v>
      </x:c>
      <x:c r="G6" s="11">
        <x:f>일위대가!J25</x:f>
        <x:v>0</x:v>
      </x:c>
      <x:c r="H6" s="11">
        <x:f>E6+F6+G6</x:f>
        <x:v>351</x:v>
      </x:c>
      <x:c r="I6" s="8" t="s">
        <x:v>380</x:v>
      </x:c>
      <x:c r="J6" s="8" t="s">
        <x:v>984</x:v>
      </x:c>
      <x:c r="K6" s="5" t="s">
        <x:v>984</x:v>
      </x:c>
      <x:c r="L6" s="5" t="s">
        <x:v>984</x:v>
      </x:c>
      <x:c r="M6" s="5" t="s">
        <x:v>379</x:v>
      </x:c>
    </x:row>
    <x:row r="7" spans="1:13" ht="30" customHeight="1">
      <x:c r="A7" s="8" t="s">
        <x:v>1480</x:v>
      </x:c>
      <x:c r="B7" s="8" t="s">
        <x:v>1827</x:v>
      </x:c>
      <x:c r="C7" s="8" t="s">
        <x:v>309</x:v>
      </x:c>
      <x:c r="D7" s="8" t="s">
        <x:v>986</x:v>
      </x:c>
      <x:c r="E7" s="11">
        <x:f>일위대가!F31</x:f>
        <x:v>378</x:v>
      </x:c>
      <x:c r="F7" s="11">
        <x:f>일위대가!H31</x:f>
        <x:v>878</x:v>
      </x:c>
      <x:c r="G7" s="11">
        <x:f>일위대가!J31</x:f>
        <x:v>0</x:v>
      </x:c>
      <x:c r="H7" s="11">
        <x:f>E7+F7+G7</x:f>
        <x:v>1256</x:v>
      </x:c>
      <x:c r="I7" s="8" t="s">
        <x:v>385</x:v>
      </x:c>
      <x:c r="J7" s="8" t="s">
        <x:v>984</x:v>
      </x:c>
      <x:c r="K7" s="5" t="s">
        <x:v>984</x:v>
      </x:c>
      <x:c r="L7" s="5" t="s">
        <x:v>984</x:v>
      </x:c>
      <x:c r="M7" s="5" t="s">
        <x:v>379</x:v>
      </x:c>
    </x:row>
    <x:row r="8" spans="1:13" ht="30" customHeight="1">
      <x:c r="A8" s="8" t="s">
        <x:v>1479</x:v>
      </x:c>
      <x:c r="B8" s="8" t="s">
        <x:v>312</x:v>
      </x:c>
      <x:c r="C8" s="8" t="s">
        <x:v>930</x:v>
      </x:c>
      <x:c r="D8" s="8" t="s">
        <x:v>986</x:v>
      </x:c>
      <x:c r="E8" s="11">
        <x:f>일위대가!F35</x:f>
        <x:v>0</x:v>
      </x:c>
      <x:c r="F8" s="11">
        <x:f>일위대가!H35</x:f>
        <x:v>13170</x:v>
      </x:c>
      <x:c r="G8" s="11">
        <x:f>일위대가!J35</x:f>
        <x:v>0</x:v>
      </x:c>
      <x:c r="H8" s="11">
        <x:f>E8+F8+G8</x:f>
        <x:v>13170</x:v>
      </x:c>
      <x:c r="I8" s="8" t="s">
        <x:v>388</x:v>
      </x:c>
      <x:c r="J8" s="8" t="s">
        <x:v>984</x:v>
      </x:c>
      <x:c r="K8" s="5" t="s">
        <x:v>984</x:v>
      </x:c>
      <x:c r="L8" s="5" t="s">
        <x:v>984</x:v>
      </x:c>
      <x:c r="M8" s="5" t="s">
        <x:v>386</x:v>
      </x:c>
    </x:row>
    <x:row r="9" spans="1:13" ht="30" customHeight="1">
      <x:c r="A9" s="8" t="s">
        <x:v>1478</x:v>
      </x:c>
      <x:c r="B9" s="8" t="s">
        <x:v>312</x:v>
      </x:c>
      <x:c r="C9" s="8" t="s">
        <x:v>929</x:v>
      </x:c>
      <x:c r="D9" s="8" t="s">
        <x:v>986</x:v>
      </x:c>
      <x:c r="E9" s="11">
        <x:f>일위대가!F39</x:f>
        <x:v>0</x:v>
      </x:c>
      <x:c r="F9" s="11">
        <x:f>일위대가!H39</x:f>
        <x:v>3073</x:v>
      </x:c>
      <x:c r="G9" s="11">
        <x:f>일위대가!J39</x:f>
        <x:v>0</x:v>
      </x:c>
      <x:c r="H9" s="11">
        <x:f>E9+F9+G9</x:f>
        <x:v>3073</x:v>
      </x:c>
      <x:c r="I9" s="8" t="s">
        <x:v>391</x:v>
      </x:c>
      <x:c r="J9" s="8" t="s">
        <x:v>984</x:v>
      </x:c>
      <x:c r="K9" s="5" t="s">
        <x:v>984</x:v>
      </x:c>
      <x:c r="L9" s="5" t="s">
        <x:v>984</x:v>
      </x:c>
      <x:c r="M9" s="5" t="s">
        <x:v>984</x:v>
      </x:c>
    </x:row>
    <x:row r="10" spans="1:13" ht="30" customHeight="1">
      <x:c r="A10" s="8" t="s">
        <x:v>1477</x:v>
      </x:c>
      <x:c r="B10" s="8" t="s">
        <x:v>311</x:v>
      </x:c>
      <x:c r="C10" s="8" t="s">
        <x:v>990</x:v>
      </x:c>
      <x:c r="D10" s="8" t="s">
        <x:v>986</x:v>
      </x:c>
      <x:c r="E10" s="11">
        <x:f>일위대가!F43</x:f>
        <x:v>0</x:v>
      </x:c>
      <x:c r="F10" s="11">
        <x:f>일위대가!H43</x:f>
        <x:v>1671</x:v>
      </x:c>
      <x:c r="G10" s="11">
        <x:f>일위대가!J43</x:f>
        <x:v>0</x:v>
      </x:c>
      <x:c r="H10" s="11">
        <x:f>E10+F10+G10</x:f>
        <x:v>1671</x:v>
      </x:c>
      <x:c r="I10" s="8" t="s">
        <x:v>394</x:v>
      </x:c>
      <x:c r="J10" s="8" t="s">
        <x:v>984</x:v>
      </x:c>
      <x:c r="K10" s="5" t="s">
        <x:v>984</x:v>
      </x:c>
      <x:c r="L10" s="5" t="s">
        <x:v>984</x:v>
      </x:c>
      <x:c r="M10" s="5" t="s">
        <x:v>387</x:v>
      </x:c>
    </x:row>
    <x:row r="11" spans="1:13" ht="30" customHeight="1">
      <x:c r="A11" s="8" t="s">
        <x:v>1475</x:v>
      </x:c>
      <x:c r="B11" s="8" t="s">
        <x:v>227</x:v>
      </x:c>
      <x:c r="C11" s="8" t="s">
        <x:v>96</x:v>
      </x:c>
      <x:c r="D11" s="8" t="s">
        <x:v>986</x:v>
      </x:c>
      <x:c r="E11" s="11">
        <x:f>일위대가!F51</x:f>
        <x:v>6372</x:v>
      </x:c>
      <x:c r="F11" s="11">
        <x:f>일위대가!H51</x:f>
        <x:v>18015</x:v>
      </x:c>
      <x:c r="G11" s="11">
        <x:f>일위대가!J51</x:f>
        <x:v>0</x:v>
      </x:c>
      <x:c r="H11" s="11">
        <x:f>E11+F11+G11</x:f>
        <x:v>24387</x:v>
      </x:c>
      <x:c r="I11" s="8" t="s">
        <x:v>389</x:v>
      </x:c>
      <x:c r="J11" s="8" t="s">
        <x:v>984</x:v>
      </x:c>
      <x:c r="K11" s="5" t="s">
        <x:v>984</x:v>
      </x:c>
      <x:c r="L11" s="5" t="s">
        <x:v>984</x:v>
      </x:c>
      <x:c r="M11" s="5" t="s">
        <x:v>984</x:v>
      </x:c>
    </x:row>
    <x:row r="12" spans="1:13" ht="30" customHeight="1">
      <x:c r="A12" s="8" t="s">
        <x:v>1476</x:v>
      </x:c>
      <x:c r="B12" s="8" t="s">
        <x:v>987</x:v>
      </x:c>
      <x:c r="C12" s="8" t="s">
        <x:v>225</x:v>
      </x:c>
      <x:c r="D12" s="8" t="s">
        <x:v>976</x:v>
      </x:c>
      <x:c r="E12" s="11">
        <x:f>일위대가!F55</x:f>
        <x:v>264</x:v>
      </x:c>
      <x:c r="F12" s="11">
        <x:f>일위대가!H55</x:f>
        <x:v>2149</x:v>
      </x:c>
      <x:c r="G12" s="11">
        <x:f>일위대가!J55</x:f>
        <x:v>300</x:v>
      </x:c>
      <x:c r="H12" s="11">
        <x:f>E12+F12+G12</x:f>
        <x:v>2713</x:v>
      </x:c>
      <x:c r="I12" s="8" t="s">
        <x:v>392</x:v>
      </x:c>
      <x:c r="J12" s="8" t="s">
        <x:v>984</x:v>
      </x:c>
      <x:c r="K12" s="5" t="s">
        <x:v>984</x:v>
      </x:c>
      <x:c r="L12" s="5" t="s">
        <x:v>984</x:v>
      </x:c>
      <x:c r="M12" s="5" t="s">
        <x:v>393</x:v>
      </x:c>
    </x:row>
    <x:row r="13" spans="1:13" ht="30" customHeight="1">
      <x:c r="A13" s="8" t="s">
        <x:v>1473</x:v>
      </x:c>
      <x:c r="B13" s="8" t="s">
        <x:v>926</x:v>
      </x:c>
      <x:c r="C13" s="8" t="s">
        <x:v>218</x:v>
      </x:c>
      <x:c r="D13" s="8" t="s">
        <x:v>976</x:v>
      </x:c>
      <x:c r="E13" s="11">
        <x:f ca="1">일위대가!F60</x:f>
        <x:v>779</x:v>
      </x:c>
      <x:c r="F13" s="11">
        <x:f>일위대가!H60</x:f>
        <x:v>4018</x:v>
      </x:c>
      <x:c r="G13" s="11">
        <x:f>일위대가!J60</x:f>
        <x:v>921</x:v>
      </x:c>
      <x:c r="H13" s="11">
        <x:f ca="1">E13+F13+G13</x:f>
        <x:v>5718</x:v>
      </x:c>
      <x:c r="I13" s="8" t="s">
        <x:v>397</x:v>
      </x:c>
      <x:c r="J13" s="8" t="s">
        <x:v>984</x:v>
      </x:c>
      <x:c r="K13" s="5" t="s">
        <x:v>984</x:v>
      </x:c>
      <x:c r="L13" s="5" t="s">
        <x:v>984</x:v>
      </x:c>
      <x:c r="M13" s="5" t="s">
        <x:v>984</x:v>
      </x:c>
    </x:row>
    <x:row r="14" spans="1:13" ht="30" customHeight="1">
      <x:c r="A14" s="8" t="s">
        <x:v>1470</x:v>
      </x:c>
      <x:c r="B14" s="8" t="s">
        <x:v>924</x:v>
      </x:c>
      <x:c r="C14" s="8" t="s">
        <x:v>97</x:v>
      </x:c>
      <x:c r="D14" s="8" t="s">
        <x:v>991</x:v>
      </x:c>
      <x:c r="E14" s="11">
        <x:f>일위대가!F67</x:f>
        <x:v>9292</x:v>
      </x:c>
      <x:c r="F14" s="11">
        <x:f>일위대가!H67</x:f>
        <x:v>6794</x:v>
      </x:c>
      <x:c r="G14" s="11">
        <x:f>일위대가!J67</x:f>
        <x:v>0</x:v>
      </x:c>
      <x:c r="H14" s="11">
        <x:f>E14+F14+G14</x:f>
        <x:v>16086</x:v>
      </x:c>
      <x:c r="I14" s="8" t="s">
        <x:v>400</x:v>
      </x:c>
      <x:c r="J14" s="8" t="s">
        <x:v>984</x:v>
      </x:c>
      <x:c r="K14" s="5" t="s">
        <x:v>984</x:v>
      </x:c>
      <x:c r="L14" s="5" t="s">
        <x:v>984</x:v>
      </x:c>
      <x:c r="M14" s="5" t="s">
        <x:v>984</x:v>
      </x:c>
    </x:row>
    <x:row r="15" spans="1:13" ht="30" customHeight="1">
      <x:c r="A15" s="8" t="s">
        <x:v>1466</x:v>
      </x:c>
      <x:c r="B15" s="8" t="s">
        <x:v>186</x:v>
      </x:c>
      <x:c r="C15" s="8" t="s">
        <x:v>1804</x:v>
      </x:c>
      <x:c r="D15" s="8" t="s">
        <x:v>976</x:v>
      </x:c>
      <x:c r="E15" s="11">
        <x:f ca="1">일위대가!F72</x:f>
        <x:v>1551</x:v>
      </x:c>
      <x:c r="F15" s="11">
        <x:f>일위대가!H72</x:f>
        <x:v>9364</x:v>
      </x:c>
      <x:c r="G15" s="11">
        <x:f>일위대가!J72</x:f>
        <x:v>3801</x:v>
      </x:c>
      <x:c r="H15" s="11">
        <x:f ca="1">E15+F15+G15</x:f>
        <x:v>14716</x:v>
      </x:c>
      <x:c r="I15" s="8" t="s">
        <x:v>401</x:v>
      </x:c>
      <x:c r="J15" s="8" t="s">
        <x:v>984</x:v>
      </x:c>
      <x:c r="K15" s="5" t="s">
        <x:v>984</x:v>
      </x:c>
      <x:c r="L15" s="5" t="s">
        <x:v>984</x:v>
      </x:c>
      <x:c r="M15" s="5" t="s">
        <x:v>109</x:v>
      </x:c>
    </x:row>
    <x:row r="16" spans="1:13" ht="30" customHeight="1">
      <x:c r="A16" s="8" t="s">
        <x:v>1464</x:v>
      </x:c>
      <x:c r="B16" s="8" t="s">
        <x:v>230</x:v>
      </x:c>
      <x:c r="C16" s="8" t="s">
        <x:v>185</x:v>
      </x:c>
      <x:c r="D16" s="8" t="s">
        <x:v>976</x:v>
      </x:c>
      <x:c r="E16" s="11">
        <x:f ca="1">일위대가!F77</x:f>
        <x:v>1647</x:v>
      </x:c>
      <x:c r="F16" s="11">
        <x:f>일위대가!H77</x:f>
        <x:v>10412</x:v>
      </x:c>
      <x:c r="G16" s="11">
        <x:f>일위대가!J77</x:f>
        <x:v>4038</x:v>
      </x:c>
      <x:c r="H16" s="11">
        <x:f ca="1">E16+F16+G16</x:f>
        <x:v>16097</x:v>
      </x:c>
      <x:c r="I16" s="8" t="s">
        <x:v>406</x:v>
      </x:c>
      <x:c r="J16" s="8" t="s">
        <x:v>984</x:v>
      </x:c>
      <x:c r="K16" s="5" t="s">
        <x:v>984</x:v>
      </x:c>
      <x:c r="L16" s="5" t="s">
        <x:v>984</x:v>
      </x:c>
      <x:c r="M16" s="5" t="s">
        <x:v>109</x:v>
      </x:c>
    </x:row>
    <x:row r="17" spans="1:13" ht="30" customHeight="1">
      <x:c r="A17" s="8" t="s">
        <x:v>1463</x:v>
      </x:c>
      <x:c r="B17" s="8" t="s">
        <x:v>1829</x:v>
      </x:c>
      <x:c r="C17" s="8" t="s">
        <x:v>317</x:v>
      </x:c>
      <x:c r="D17" s="8" t="s">
        <x:v>997</x:v>
      </x:c>
      <x:c r="E17" s="11">
        <x:f>일위대가!F83</x:f>
        <x:v>13496</x:v>
      </x:c>
      <x:c r="F17" s="11">
        <x:f>일위대가!H83</x:f>
        <x:v>537048</x:v>
      </x:c>
      <x:c r="G17" s="11">
        <x:f>일위대가!J83</x:f>
        <x:v>0</x:v>
      </x:c>
      <x:c r="H17" s="11">
        <x:f>E17+F17+G17</x:f>
        <x:v>550544</x:v>
      </x:c>
      <x:c r="I17" s="8" t="s">
        <x:v>403</x:v>
      </x:c>
      <x:c r="J17" s="8" t="s">
        <x:v>984</x:v>
      </x:c>
      <x:c r="K17" s="5" t="s">
        <x:v>984</x:v>
      </x:c>
      <x:c r="L17" s="5" t="s">
        <x:v>984</x:v>
      </x:c>
      <x:c r="M17" s="5" t="s">
        <x:v>112</x:v>
      </x:c>
    </x:row>
    <x:row r="18" spans="1:13" ht="30" customHeight="1">
      <x:c r="A18" s="8" t="s">
        <x:v>1462</x:v>
      </x:c>
      <x:c r="B18" s="8" t="s">
        <x:v>1833</x:v>
      </x:c>
      <x:c r="C18" s="8" t="s">
        <x:v>1825</x:v>
      </x:c>
      <x:c r="D18" s="8" t="s">
        <x:v>986</x:v>
      </x:c>
      <x:c r="E18" s="11">
        <x:f ca="1">일위대가!F90</x:f>
        <x:v>8641</x:v>
      </x:c>
      <x:c r="F18" s="11">
        <x:f ca="1">일위대가!H90</x:f>
        <x:v>17510</x:v>
      </x:c>
      <x:c r="G18" s="11">
        <x:f>일위대가!J90</x:f>
        <x:v>0</x:v>
      </x:c>
      <x:c r="H18" s="11">
        <x:f ca="1">E18+F18+G18</x:f>
        <x:v>26151</x:v>
      </x:c>
      <x:c r="I18" s="8" t="s">
        <x:v>408</x:v>
      </x:c>
      <x:c r="J18" s="8" t="s">
        <x:v>984</x:v>
      </x:c>
      <x:c r="K18" s="5" t="s">
        <x:v>984</x:v>
      </x:c>
      <x:c r="L18" s="5" t="s">
        <x:v>984</x:v>
      </x:c>
      <x:c r="M18" s="5" t="s">
        <x:v>117</x:v>
      </x:c>
    </x:row>
    <x:row r="19" spans="1:13" ht="30" customHeight="1">
      <x:c r="A19" s="8" t="s">
        <x:v>1461</x:v>
      </x:c>
      <x:c r="B19" s="8" t="s">
        <x:v>927</x:v>
      </x:c>
      <x:c r="C19" s="8" t="s">
        <x:v>928</x:v>
      </x:c>
      <x:c r="D19" s="8" t="s">
        <x:v>986</x:v>
      </x:c>
      <x:c r="E19" s="11">
        <x:f ca="1">일위대가!F95</x:f>
        <x:v>3189</x:v>
      </x:c>
      <x:c r="F19" s="11">
        <x:f>일위대가!H95</x:f>
        <x:v>18455</x:v>
      </x:c>
      <x:c r="G19" s="11">
        <x:f>일위대가!J95</x:f>
        <x:v>0</x:v>
      </x:c>
      <x:c r="H19" s="11">
        <x:f ca="1">E19+F19+G19</x:f>
        <x:v>21644</x:v>
      </x:c>
      <x:c r="I19" s="8" t="s">
        <x:v>413</x:v>
      </x:c>
      <x:c r="J19" s="8" t="s">
        <x:v>984</x:v>
      </x:c>
      <x:c r="K19" s="5" t="s">
        <x:v>984</x:v>
      </x:c>
      <x:c r="L19" s="5" t="s">
        <x:v>984</x:v>
      </x:c>
      <x:c r="M19" s="5" t="s">
        <x:v>121</x:v>
      </x:c>
    </x:row>
    <x:row r="20" spans="1:13" ht="30" customHeight="1">
      <x:c r="A20" s="8" t="s">
        <x:v>1459</x:v>
      </x:c>
      <x:c r="B20" s="8" t="s">
        <x:v>232</x:v>
      </x:c>
      <x:c r="C20" s="8" t="s">
        <x:v>231</x:v>
      </x:c>
      <x:c r="D20" s="8" t="s">
        <x:v>986</x:v>
      </x:c>
      <x:c r="E20" s="11">
        <x:f ca="1">일위대가!F100</x:f>
        <x:v>36541</x:v>
      </x:c>
      <x:c r="F20" s="11">
        <x:f ca="1">일위대가!H100</x:f>
        <x:v>81371</x:v>
      </x:c>
      <x:c r="G20" s="11">
        <x:f>일위대가!J100</x:f>
        <x:v>0</x:v>
      </x:c>
      <x:c r="H20" s="11">
        <x:f ca="1">E20+F20+G20</x:f>
        <x:v>117912</x:v>
      </x:c>
      <x:c r="I20" s="8" t="s">
        <x:v>407</x:v>
      </x:c>
      <x:c r="J20" s="8" t="s">
        <x:v>984</x:v>
      </x:c>
      <x:c r="K20" s="5" t="s">
        <x:v>984</x:v>
      </x:c>
      <x:c r="L20" s="5" t="s">
        <x:v>984</x:v>
      </x:c>
      <x:c r="M20" s="5" t="s">
        <x:v>1860</x:v>
      </x:c>
    </x:row>
    <x:row r="21" spans="1:13" ht="30" customHeight="1">
      <x:c r="A21" s="8" t="s">
        <x:v>1458</x:v>
      </x:c>
      <x:c r="B21" s="8" t="s">
        <x:v>1830</x:v>
      </x:c>
      <x:c r="C21" s="8" t="s">
        <x:v>234</x:v>
      </x:c>
      <x:c r="D21" s="8" t="s">
        <x:v>999</x:v>
      </x:c>
      <x:c r="E21" s="11">
        <x:f>일위대가!F106</x:f>
        <x:v>56100</x:v>
      </x:c>
      <x:c r="F21" s="11">
        <x:f>일위대가!H106</x:f>
        <x:v>21928</x:v>
      </x:c>
      <x:c r="G21" s="11">
        <x:f>일위대가!J106</x:f>
        <x:v>0</x:v>
      </x:c>
      <x:c r="H21" s="11">
        <x:f>E21+F21+G21</x:f>
        <x:v>78028</x:v>
      </x:c>
      <x:c r="I21" s="8" t="s">
        <x:v>409</x:v>
      </x:c>
      <x:c r="J21" s="8" t="s">
        <x:v>984</x:v>
      </x:c>
      <x:c r="K21" s="5" t="s">
        <x:v>984</x:v>
      </x:c>
      <x:c r="L21" s="5" t="s">
        <x:v>984</x:v>
      </x:c>
      <x:c r="M21" s="5" t="s">
        <x:v>984</x:v>
      </x:c>
    </x:row>
    <x:row r="22" spans="1:13" ht="30" customHeight="1">
      <x:c r="A22" s="8" t="s">
        <x:v>1457</x:v>
      </x:c>
      <x:c r="B22" s="8" t="s">
        <x:v>1834</x:v>
      </x:c>
      <x:c r="C22" s="8" t="s">
        <x:v>233</x:v>
      </x:c>
      <x:c r="D22" s="8" t="s">
        <x:v>986</x:v>
      </x:c>
      <x:c r="E22" s="11">
        <x:f>일위대가!F112</x:f>
        <x:v>69300</x:v>
      </x:c>
      <x:c r="F22" s="11">
        <x:f>일위대가!H112</x:f>
        <x:v>73096</x:v>
      </x:c>
      <x:c r="G22" s="11">
        <x:f>일위대가!J112</x:f>
        <x:v>0</x:v>
      </x:c>
      <x:c r="H22" s="11">
        <x:f>E22+F22+G22</x:f>
        <x:v>142396</x:v>
      </x:c>
      <x:c r="I22" s="8" t="s">
        <x:v>411</x:v>
      </x:c>
      <x:c r="J22" s="8" t="s">
        <x:v>984</x:v>
      </x:c>
      <x:c r="K22" s="5" t="s">
        <x:v>984</x:v>
      </x:c>
      <x:c r="L22" s="5" t="s">
        <x:v>984</x:v>
      </x:c>
      <x:c r="M22" s="5" t="s">
        <x:v>984</x:v>
      </x:c>
    </x:row>
    <x:row r="23" spans="1:13" ht="30" customHeight="1">
      <x:c r="A23" s="8" t="s">
        <x:v>1456</x:v>
      </x:c>
      <x:c r="B23" s="8" t="s">
        <x:v>1834</x:v>
      </x:c>
      <x:c r="C23" s="8" t="s">
        <x:v>1805</x:v>
      </x:c>
      <x:c r="D23" s="8" t="s">
        <x:v>999</x:v>
      </x:c>
      <x:c r="E23" s="11">
        <x:f>일위대가!F118</x:f>
        <x:v>26334</x:v>
      </x:c>
      <x:c r="F23" s="11">
        <x:f>일위대가!H118</x:f>
        <x:v>24121</x:v>
      </x:c>
      <x:c r="G23" s="11">
        <x:f>일위대가!J118</x:f>
        <x:v>0</x:v>
      </x:c>
      <x:c r="H23" s="11">
        <x:f>E23+F23+G23</x:f>
        <x:v>50455</x:v>
      </x:c>
      <x:c r="I23" s="8" t="s">
        <x:v>416</x:v>
      </x:c>
      <x:c r="J23" s="8" t="s">
        <x:v>984</x:v>
      </x:c>
      <x:c r="K23" s="5" t="s">
        <x:v>984</x:v>
      </x:c>
      <x:c r="L23" s="5" t="s">
        <x:v>984</x:v>
      </x:c>
      <x:c r="M23" s="5" t="s">
        <x:v>984</x:v>
      </x:c>
    </x:row>
    <x:row r="24" spans="1:13" ht="30" customHeight="1">
      <x:c r="A24" s="8" t="s">
        <x:v>1455</x:v>
      </x:c>
      <x:c r="B24" s="8" t="s">
        <x:v>1834</x:v>
      </x:c>
      <x:c r="C24" s="8" t="s">
        <x:v>1806</x:v>
      </x:c>
      <x:c r="D24" s="8" t="s">
        <x:v>999</x:v>
      </x:c>
      <x:c r="E24" s="11">
        <x:f>일위대가!F124</x:f>
        <x:v>3190</x:v>
      </x:c>
      <x:c r="F24" s="11">
        <x:f>일위대가!H124</x:f>
        <x:v>9547</x:v>
      </x:c>
      <x:c r="G24" s="11">
        <x:f>일위대가!J124</x:f>
        <x:v>0</x:v>
      </x:c>
      <x:c r="H24" s="11">
        <x:f>E24+F24+G24</x:f>
        <x:v>12737</x:v>
      </x:c>
      <x:c r="I24" s="8" t="s">
        <x:v>414</x:v>
      </x:c>
      <x:c r="J24" s="8" t="s">
        <x:v>984</x:v>
      </x:c>
      <x:c r="K24" s="5" t="s">
        <x:v>984</x:v>
      </x:c>
      <x:c r="L24" s="5" t="s">
        <x:v>984</x:v>
      </x:c>
      <x:c r="M24" s="5" t="s">
        <x:v>984</x:v>
      </x:c>
    </x:row>
    <x:row r="25" spans="1:13" ht="30" customHeight="1">
      <x:c r="A25" s="8" t="s">
        <x:v>1454</x:v>
      </x:c>
      <x:c r="B25" s="8" t="s">
        <x:v>1834</x:v>
      </x:c>
      <x:c r="C25" s="8" t="s">
        <x:v>235</x:v>
      </x:c>
      <x:c r="D25" s="8" t="s">
        <x:v>986</x:v>
      </x:c>
      <x:c r="E25" s="11">
        <x:f>일위대가!F131</x:f>
        <x:v>52577</x:v>
      </x:c>
      <x:c r="F25" s="11">
        <x:f>일위대가!H131</x:f>
        <x:v>95475</x:v>
      </x:c>
      <x:c r="G25" s="11">
        <x:f>일위대가!J131</x:f>
        <x:v>0</x:v>
      </x:c>
      <x:c r="H25" s="11">
        <x:f>E25+F25+G25</x:f>
        <x:v>148052</x:v>
      </x:c>
      <x:c r="I25" s="8" t="s">
        <x:v>418</x:v>
      </x:c>
      <x:c r="J25" s="8" t="s">
        <x:v>984</x:v>
      </x:c>
      <x:c r="K25" s="5" t="s">
        <x:v>984</x:v>
      </x:c>
      <x:c r="L25" s="5" t="s">
        <x:v>984</x:v>
      </x:c>
      <x:c r="M25" s="5" t="s">
        <x:v>984</x:v>
      </x:c>
    </x:row>
    <x:row r="26" spans="1:13" ht="30" customHeight="1">
      <x:c r="A26" s="8" t="s">
        <x:v>1453</x:v>
      </x:c>
      <x:c r="B26" s="8" t="s">
        <x:v>939</x:v>
      </x:c>
      <x:c r="C26" s="8" t="s">
        <x:v>1832</x:v>
      </x:c>
      <x:c r="D26" s="8" t="s">
        <x:v>999</x:v>
      </x:c>
      <x:c r="E26" s="11">
        <x:f>일위대가!F136</x:f>
        <x:v>599</x:v>
      </x:c>
      <x:c r="F26" s="11">
        <x:f>일위대가!H136</x:f>
        <x:v>3473</x:v>
      </x:c>
      <x:c r="G26" s="11">
        <x:f>일위대가!J136</x:f>
        <x:v>0</x:v>
      </x:c>
      <x:c r="H26" s="11">
        <x:f>E26+F26+G26</x:f>
        <x:v>4072</x:v>
      </x:c>
      <x:c r="I26" s="8" t="s">
        <x:v>415</x:v>
      </x:c>
      <x:c r="J26" s="8" t="s">
        <x:v>984</x:v>
      </x:c>
      <x:c r="K26" s="5" t="s">
        <x:v>984</x:v>
      </x:c>
      <x:c r="L26" s="5" t="s">
        <x:v>984</x:v>
      </x:c>
      <x:c r="M26" s="5" t="s">
        <x:v>1935</x:v>
      </x:c>
    </x:row>
    <x:row r="27" spans="1:13" ht="30" customHeight="1">
      <x:c r="A27" s="8" t="s">
        <x:v>1452</x:v>
      </x:c>
      <x:c r="B27" s="8" t="s">
        <x:v>910</x:v>
      </x:c>
      <x:c r="C27" s="8" t="s">
        <x:v>909</x:v>
      </x:c>
      <x:c r="D27" s="8" t="s">
        <x:v>997</x:v>
      </x:c>
      <x:c r="E27" s="11">
        <x:f>일위대가!F140</x:f>
        <x:v>0</x:v>
      </x:c>
      <x:c r="F27" s="11">
        <x:f>일위대가!H140</x:f>
        <x:v>530984</x:v>
      </x:c>
      <x:c r="G27" s="11">
        <x:f>일위대가!J140</x:f>
        <x:v>0</x:v>
      </x:c>
      <x:c r="H27" s="11">
        <x:f>E27+F27+G27</x:f>
        <x:v>530984</x:v>
      </x:c>
      <x:c r="I27" s="8" t="s">
        <x:v>420</x:v>
      </x:c>
      <x:c r="J27" s="8" t="s">
        <x:v>984</x:v>
      </x:c>
      <x:c r="K27" s="5" t="s">
        <x:v>984</x:v>
      </x:c>
      <x:c r="L27" s="5" t="s">
        <x:v>984</x:v>
      </x:c>
      <x:c r="M27" s="5" t="s">
        <x:v>417</x:v>
      </x:c>
    </x:row>
    <x:row r="28" spans="1:13" ht="30" customHeight="1">
      <x:c r="A28" s="8" t="s">
        <x:v>1449</x:v>
      </x:c>
      <x:c r="B28" s="8" t="s">
        <x:v>911</x:v>
      </x:c>
      <x:c r="C28" s="8" t="s">
        <x:v>1808</x:v>
      </x:c>
      <x:c r="D28" s="8" t="s">
        <x:v>999</x:v>
      </x:c>
      <x:c r="E28" s="11">
        <x:f ca="1">일위대가!F146</x:f>
        <x:v>2329</x:v>
      </x:c>
      <x:c r="F28" s="11">
        <x:f>일위대가!H146</x:f>
        <x:v>4931</x:v>
      </x:c>
      <x:c r="G28" s="11">
        <x:f>일위대가!J146</x:f>
        <x:v>0</x:v>
      </x:c>
      <x:c r="H28" s="11">
        <x:f ca="1">E28+F28+G28</x:f>
        <x:v>7260</x:v>
      </x:c>
      <x:c r="I28" s="8" t="s">
        <x:v>422</x:v>
      </x:c>
      <x:c r="J28" s="8" t="s">
        <x:v>984</x:v>
      </x:c>
      <x:c r="K28" s="5" t="s">
        <x:v>984</x:v>
      </x:c>
      <x:c r="L28" s="5" t="s">
        <x:v>984</x:v>
      </x:c>
      <x:c r="M28" s="5" t="s">
        <x:v>419</x:v>
      </x:c>
    </x:row>
    <x:row r="29" spans="1:13" ht="30" customHeight="1">
      <x:c r="A29" s="8" t="s">
        <x:v>1448</x:v>
      </x:c>
      <x:c r="B29" s="8" t="s">
        <x:v>912</x:v>
      </x:c>
      <x:c r="C29" s="8" t="s">
        <x:v>219</x:v>
      </x:c>
      <x:c r="D29" s="8" t="s">
        <x:v>996</x:v>
      </x:c>
      <x:c r="E29" s="11">
        <x:f ca="1">일위대가!F154</x:f>
        <x:v>10954</x:v>
      </x:c>
      <x:c r="F29" s="11">
        <x:f>일위대가!H154</x:f>
        <x:v>50165</x:v>
      </x:c>
      <x:c r="G29" s="11">
        <x:f>일위대가!J154</x:f>
        <x:v>0</x:v>
      </x:c>
      <x:c r="H29" s="11">
        <x:f ca="1">E29+F29+G29</x:f>
        <x:v>61119</x:v>
      </x:c>
      <x:c r="I29" s="8" t="s">
        <x:v>425</x:v>
      </x:c>
      <x:c r="J29" s="8" t="s">
        <x:v>984</x:v>
      </x:c>
      <x:c r="K29" s="5" t="s">
        <x:v>984</x:v>
      </x:c>
      <x:c r="L29" s="5" t="s">
        <x:v>984</x:v>
      </x:c>
      <x:c r="M29" s="5" t="s">
        <x:v>1937</x:v>
      </x:c>
    </x:row>
    <x:row r="30" spans="1:13" ht="30" customHeight="1">
      <x:c r="A30" s="8" t="s">
        <x:v>1447</x:v>
      </x:c>
      <x:c r="B30" s="8" t="s">
        <x:v>913</x:v>
      </x:c>
      <x:c r="C30" s="8" t="s">
        <x:v>220</x:v>
      </x:c>
      <x:c r="D30" s="8" t="s">
        <x:v>999</x:v>
      </x:c>
      <x:c r="E30" s="11">
        <x:f>일위대가!F164</x:f>
        <x:v>15218</x:v>
      </x:c>
      <x:c r="F30" s="11">
        <x:f>일위대가!H164</x:f>
        <x:v>23179</x:v>
      </x:c>
      <x:c r="G30" s="11">
        <x:f>일위대가!J164</x:f>
        <x:v>72</x:v>
      </x:c>
      <x:c r="H30" s="11">
        <x:f>E30+F30+G30</x:f>
        <x:v>38469</x:v>
      </x:c>
      <x:c r="I30" s="8" t="s">
        <x:v>428</x:v>
      </x:c>
      <x:c r="J30" s="8" t="s">
        <x:v>984</x:v>
      </x:c>
      <x:c r="K30" s="5" t="s">
        <x:v>984</x:v>
      </x:c>
      <x:c r="L30" s="5" t="s">
        <x:v>984</x:v>
      </x:c>
      <x:c r="M30" s="5" t="s">
        <x:v>984</x:v>
      </x:c>
    </x:row>
    <x:row r="31" spans="1:13" ht="30" customHeight="1">
      <x:c r="A31" s="8" t="s">
        <x:v>1443</x:v>
      </x:c>
      <x:c r="B31" s="8" t="s">
        <x:v>327</x:v>
      </x:c>
      <x:c r="C31" s="8" t="s">
        <x:v>325</x:v>
      </x:c>
      <x:c r="D31" s="8" t="s">
        <x:v>991</x:v>
      </x:c>
      <x:c r="E31" s="11">
        <x:f>일위대가!F170</x:f>
        <x:v>0</x:v>
      </x:c>
      <x:c r="F31" s="11">
        <x:f>일위대가!H170</x:f>
        <x:v>10948</x:v>
      </x:c>
      <x:c r="G31" s="11">
        <x:f>일위대가!J170</x:f>
        <x:v>218</x:v>
      </x:c>
      <x:c r="H31" s="11">
        <x:f>E31+F31+G31</x:f>
        <x:v>11166</x:v>
      </x:c>
      <x:c r="I31" s="8" t="s">
        <x:v>436</x:v>
      </x:c>
      <x:c r="J31" s="8" t="s">
        <x:v>984</x:v>
      </x:c>
      <x:c r="K31" s="5" t="s">
        <x:v>984</x:v>
      </x:c>
      <x:c r="L31" s="5" t="s">
        <x:v>984</x:v>
      </x:c>
      <x:c r="M31" s="5" t="s">
        <x:v>433</x:v>
      </x:c>
    </x:row>
    <x:row r="32" spans="1:13" ht="30" customHeight="1">
      <x:c r="A32" s="8" t="s">
        <x:v>1440</x:v>
      </x:c>
      <x:c r="B32" s="8" t="s">
        <x:v>326</x:v>
      </x:c>
      <x:c r="C32" s="8" t="s">
        <x:v>325</x:v>
      </x:c>
      <x:c r="D32" s="8" t="s">
        <x:v>991</x:v>
      </x:c>
      <x:c r="E32" s="11">
        <x:f>일위대가!F176</x:f>
        <x:v>0</x:v>
      </x:c>
      <x:c r="F32" s="11">
        <x:f>일위대가!H176</x:f>
        <x:v>16953</x:v>
      </x:c>
      <x:c r="G32" s="11">
        <x:f>일위대가!J176</x:f>
        <x:v>339</x:v>
      </x:c>
      <x:c r="H32" s="11">
        <x:f>E32+F32+G32</x:f>
        <x:v>17292</x:v>
      </x:c>
      <x:c r="I32" s="8" t="s">
        <x:v>438</x:v>
      </x:c>
      <x:c r="J32" s="8" t="s">
        <x:v>984</x:v>
      </x:c>
      <x:c r="K32" s="5" t="s">
        <x:v>984</x:v>
      </x:c>
      <x:c r="L32" s="5" t="s">
        <x:v>984</x:v>
      </x:c>
      <x:c r="M32" s="5" t="s">
        <x:v>433</x:v>
      </x:c>
    </x:row>
    <x:row r="33" spans="1:13" ht="30" customHeight="1">
      <x:c r="A33" s="8" t="s">
        <x:v>1439</x:v>
      </x:c>
      <x:c r="B33" s="8" t="s">
        <x:v>328</x:v>
      </x:c>
      <x:c r="C33" s="8" t="s">
        <x:v>916</x:v>
      </x:c>
      <x:c r="D33" s="8" t="s">
        <x:v>991</x:v>
      </x:c>
      <x:c r="E33" s="11">
        <x:f>일위대가!F181</x:f>
        <x:v>0</x:v>
      </x:c>
      <x:c r="F33" s="11">
        <x:f>일위대가!H181</x:f>
        <x:v>1459</x:v>
      </x:c>
      <x:c r="G33" s="11">
        <x:f>일위대가!J181</x:f>
        <x:v>29</x:v>
      </x:c>
      <x:c r="H33" s="11">
        <x:f>E33+F33+G33</x:f>
        <x:v>1488</x:v>
      </x:c>
      <x:c r="I33" s="8" t="s">
        <x:v>437</x:v>
      </x:c>
      <x:c r="J33" s="8" t="s">
        <x:v>984</x:v>
      </x:c>
      <x:c r="K33" s="5" t="s">
        <x:v>984</x:v>
      </x:c>
      <x:c r="L33" s="5" t="s">
        <x:v>984</x:v>
      </x:c>
      <x:c r="M33" s="5" t="s">
        <x:v>433</x:v>
      </x:c>
    </x:row>
    <x:row r="34" spans="1:13" ht="30" customHeight="1">
      <x:c r="A34" s="8" t="s">
        <x:v>1438</x:v>
      </x:c>
      <x:c r="B34" s="8" t="s">
        <x:v>216</x:v>
      </x:c>
      <x:c r="C34" s="8" t="s">
        <x:v>1809</x:v>
      </x:c>
      <x:c r="D34" s="8" t="s">
        <x:v>1001</x:v>
      </x:c>
      <x:c r="E34" s="11">
        <x:f>일위대가!F188</x:f>
        <x:v>2986200</x:v>
      </x:c>
      <x:c r="F34" s="11">
        <x:f>일위대가!H188</x:f>
        <x:v>78125</x:v>
      </x:c>
      <x:c r="G34" s="11">
        <x:f>일위대가!J188</x:f>
        <x:v>1562</x:v>
      </x:c>
      <x:c r="H34" s="11">
        <x:f>E34+F34+G34</x:f>
        <x:v>3065887</x:v>
      </x:c>
      <x:c r="I34" s="8" t="s">
        <x:v>440</x:v>
      </x:c>
      <x:c r="J34" s="8" t="s">
        <x:v>984</x:v>
      </x:c>
      <x:c r="K34" s="5" t="s">
        <x:v>984</x:v>
      </x:c>
      <x:c r="L34" s="5" t="s">
        <x:v>984</x:v>
      </x:c>
      <x:c r="M34" s="5" t="s">
        <x:v>984</x:v>
      </x:c>
    </x:row>
    <x:row r="35" spans="1:13" ht="30" customHeight="1">
      <x:c r="A35" s="8" t="s">
        <x:v>1436</x:v>
      </x:c>
      <x:c r="B35" s="8" t="s">
        <x:v>1837</x:v>
      </x:c>
      <x:c r="C35" s="8" t="s">
        <x:v>1810</x:v>
      </x:c>
      <x:c r="D35" s="8" t="s">
        <x:v>1001</x:v>
      </x:c>
      <x:c r="E35" s="11">
        <x:f ca="1">일위대가!F195</x:f>
        <x:v>270577</x:v>
      </x:c>
      <x:c r="F35" s="11">
        <x:f>일위대가!H195</x:f>
        <x:v>140450</x:v>
      </x:c>
      <x:c r="G35" s="11">
        <x:f>일위대가!J195</x:f>
        <x:v>1599</x:v>
      </x:c>
      <x:c r="H35" s="11">
        <x:f ca="1">E35+F35+G35</x:f>
        <x:v>412626</x:v>
      </x:c>
      <x:c r="I35" s="8" t="s">
        <x:v>442</x:v>
      </x:c>
      <x:c r="J35" s="8" t="s">
        <x:v>984</x:v>
      </x:c>
      <x:c r="K35" s="5" t="s">
        <x:v>984</x:v>
      </x:c>
      <x:c r="L35" s="5" t="s">
        <x:v>984</x:v>
      </x:c>
      <x:c r="M35" s="5" t="s">
        <x:v>984</x:v>
      </x:c>
    </x:row>
    <x:row r="36" spans="1:13" ht="30" customHeight="1">
      <x:c r="A36" s="8" t="s">
        <x:v>1437</x:v>
      </x:c>
      <x:c r="B36" s="8" t="s">
        <x:v>213</x:v>
      </x:c>
      <x:c r="C36" s="8" t="s">
        <x:v>1811</x:v>
      </x:c>
      <x:c r="D36" s="8" t="s">
        <x:v>1001</x:v>
      </x:c>
      <x:c r="E36" s="11">
        <x:f>일위대가!F202</x:f>
        <x:v>1551524</x:v>
      </x:c>
      <x:c r="F36" s="11">
        <x:f>일위대가!H202</x:f>
        <x:v>477050</x:v>
      </x:c>
      <x:c r="G36" s="11">
        <x:f>일위대가!J202</x:f>
        <x:v>9541</x:v>
      </x:c>
      <x:c r="H36" s="11">
        <x:f>E36+F36+G36</x:f>
        <x:v>2038115</x:v>
      </x:c>
      <x:c r="I36" s="8" t="s">
        <x:v>444</x:v>
      </x:c>
      <x:c r="J36" s="8" t="s">
        <x:v>984</x:v>
      </x:c>
      <x:c r="K36" s="5" t="s">
        <x:v>984</x:v>
      </x:c>
      <x:c r="L36" s="5" t="s">
        <x:v>984</x:v>
      </x:c>
      <x:c r="M36" s="5" t="s">
        <x:v>984</x:v>
      </x:c>
    </x:row>
    <x:row r="37" spans="1:13" ht="30" customHeight="1">
      <x:c r="A37" s="8" t="s">
        <x:v>1435</x:v>
      </x:c>
      <x:c r="B37" s="8" t="s">
        <x:v>214</x:v>
      </x:c>
      <x:c r="C37" s="8" t="s">
        <x:v>1812</x:v>
      </x:c>
      <x:c r="D37" s="8" t="s">
        <x:v>1001</x:v>
      </x:c>
      <x:c r="E37" s="11">
        <x:f>일위대가!F209</x:f>
        <x:v>2275200</x:v>
      </x:c>
      <x:c r="F37" s="11">
        <x:f>일위대가!H209</x:f>
        <x:v>572901</x:v>
      </x:c>
      <x:c r="G37" s="11">
        <x:f>일위대가!J209</x:f>
        <x:v>11458</x:v>
      </x:c>
      <x:c r="H37" s="11">
        <x:f>E37+F37+G37</x:f>
        <x:v>2859559</x:v>
      </x:c>
      <x:c r="I37" s="8" t="s">
        <x:v>448</x:v>
      </x:c>
      <x:c r="J37" s="8" t="s">
        <x:v>984</x:v>
      </x:c>
      <x:c r="K37" s="5" t="s">
        <x:v>984</x:v>
      </x:c>
      <x:c r="L37" s="5" t="s">
        <x:v>984</x:v>
      </x:c>
      <x:c r="M37" s="5" t="s">
        <x:v>984</x:v>
      </x:c>
    </x:row>
    <x:row r="38" spans="1:13" ht="30" customHeight="1">
      <x:c r="A38" s="8" t="s">
        <x:v>1434</x:v>
      </x:c>
      <x:c r="B38" s="8" t="s">
        <x:v>917</x:v>
      </x:c>
      <x:c r="C38" s="8" t="s">
        <x:v>330</x:v>
      </x:c>
      <x:c r="D38" s="8" t="s">
        <x:v>999</x:v>
      </x:c>
      <x:c r="E38" s="11">
        <x:f>일위대가!F216</x:f>
        <x:v>0</x:v>
      </x:c>
      <x:c r="F38" s="11">
        <x:f>일위대가!H216</x:f>
        <x:v>2322</x:v>
      </x:c>
      <x:c r="G38" s="11">
        <x:f>일위대가!J216</x:f>
        <x:v>0</x:v>
      </x:c>
      <x:c r="H38" s="11">
        <x:f>E38+F38+G38</x:f>
        <x:v>2322</x:v>
      </x:c>
      <x:c r="I38" s="8" t="s">
        <x:v>453</x:v>
      </x:c>
      <x:c r="J38" s="8" t="s">
        <x:v>984</x:v>
      </x:c>
      <x:c r="K38" s="5" t="s">
        <x:v>984</x:v>
      </x:c>
      <x:c r="L38" s="5" t="s">
        <x:v>984</x:v>
      </x:c>
      <x:c r="M38" s="5" t="s">
        <x:v>1952</x:v>
      </x:c>
    </x:row>
    <x:row r="39" spans="1:13" ht="30" customHeight="1">
      <x:c r="A39" s="8" t="s">
        <x:v>1431</x:v>
      </x:c>
      <x:c r="B39" s="8" t="s">
        <x:v>1842</x:v>
      </x:c>
      <x:c r="C39" s="8" t="s">
        <x:v>1838</x:v>
      </x:c>
      <x:c r="D39" s="8" t="s">
        <x:v>986</x:v>
      </x:c>
      <x:c r="E39" s="11">
        <x:f>일위대가!F220</x:f>
        <x:v>0</x:v>
      </x:c>
      <x:c r="F39" s="11">
        <x:f>일위대가!H220</x:f>
        <x:v>17009</x:v>
      </x:c>
      <x:c r="G39" s="11">
        <x:f>일위대가!J220</x:f>
        <x:v>0</x:v>
      </x:c>
      <x:c r="H39" s="11">
        <x:f>E39+F39+G39</x:f>
        <x:v>17009</x:v>
      </x:c>
      <x:c r="I39" s="8" t="s">
        <x:v>456</x:v>
      </x:c>
      <x:c r="J39" s="8" t="s">
        <x:v>984</x:v>
      </x:c>
      <x:c r="K39" s="5" t="s">
        <x:v>984</x:v>
      </x:c>
      <x:c r="L39" s="5" t="s">
        <x:v>984</x:v>
      </x:c>
      <x:c r="M39" s="5" t="s">
        <x:v>1954</x:v>
      </x:c>
    </x:row>
    <x:row r="40" spans="1:13" ht="30" customHeight="1">
      <x:c r="A40" s="8" t="s">
        <x:v>1433</x:v>
      </x:c>
      <x:c r="B40" s="8" t="s">
        <x:v>921</x:v>
      </x:c>
      <x:c r="C40" s="8" t="s">
        <x:v>919</x:v>
      </x:c>
      <x:c r="D40" s="8" t="s">
        <x:v>999</x:v>
      </x:c>
      <x:c r="E40" s="11">
        <x:f>일위대가!F224</x:f>
        <x:v>299</x:v>
      </x:c>
      <x:c r="F40" s="11">
        <x:f>일위대가!H224</x:f>
        <x:v>0</x:v>
      </x:c>
      <x:c r="G40" s="11">
        <x:f>일위대가!J224</x:f>
        <x:v>0</x:v>
      </x:c>
      <x:c r="H40" s="11">
        <x:f>E40+F40+G40</x:f>
        <x:v>299</x:v>
      </x:c>
      <x:c r="I40" s="8" t="s">
        <x:v>455</x:v>
      </x:c>
      <x:c r="J40" s="8" t="s">
        <x:v>984</x:v>
      </x:c>
      <x:c r="K40" s="5" t="s">
        <x:v>984</x:v>
      </x:c>
      <x:c r="L40" s="5" t="s">
        <x:v>984</x:v>
      </x:c>
      <x:c r="M40" s="5" t="s">
        <x:v>1935</x:v>
      </x:c>
    </x:row>
    <x:row r="41" spans="1:13" ht="30" customHeight="1">
      <x:c r="A41" s="8" t="s">
        <x:v>1429</x:v>
      </x:c>
      <x:c r="B41" s="8" t="s">
        <x:v>920</x:v>
      </x:c>
      <x:c r="C41" s="8" t="s">
        <x:v>1002</x:v>
      </x:c>
      <x:c r="D41" s="8" t="s">
        <x:v>986</x:v>
      </x:c>
      <x:c r="E41" s="11">
        <x:f>일위대가!F235</x:f>
        <x:v>14038</x:v>
      </x:c>
      <x:c r="F41" s="11">
        <x:f>일위대가!H235</x:f>
        <x:v>19418</x:v>
      </x:c>
      <x:c r="G41" s="11">
        <x:f>일위대가!J235</x:f>
        <x:v>0</x:v>
      </x:c>
      <x:c r="H41" s="11">
        <x:f>E41+F41+G41</x:f>
        <x:v>33456</x:v>
      </x:c>
      <x:c r="I41" s="8" t="s">
        <x:v>454</x:v>
      </x:c>
      <x:c r="J41" s="8" t="s">
        <x:v>984</x:v>
      </x:c>
      <x:c r="K41" s="5" t="s">
        <x:v>984</x:v>
      </x:c>
      <x:c r="L41" s="5" t="s">
        <x:v>984</x:v>
      </x:c>
      <x:c r="M41" s="5" t="s">
        <x:v>984</x:v>
      </x:c>
    </x:row>
    <x:row r="42" spans="1:13" ht="30" customHeight="1">
      <x:c r="A42" s="8" t="s">
        <x:v>1430</x:v>
      </x:c>
      <x:c r="B42" s="8" t="s">
        <x:v>204</x:v>
      </x:c>
      <x:c r="C42" s="8" t="s">
        <x:v>1813</x:v>
      </x:c>
      <x:c r="D42" s="8" t="s">
        <x:v>986</x:v>
      </x:c>
      <x:c r="E42" s="11">
        <x:f ca="1">일위대가!F242</x:f>
        <x:v>934</x:v>
      </x:c>
      <x:c r="F42" s="11">
        <x:f>일위대가!H242</x:f>
        <x:v>5289</x:v>
      </x:c>
      <x:c r="G42" s="11">
        <x:f>일위대가!J242</x:f>
        <x:v>0</x:v>
      </x:c>
      <x:c r="H42" s="11">
        <x:f ca="1">E42+F42+G42</x:f>
        <x:v>6223</x:v>
      </x:c>
      <x:c r="I42" s="8" t="s">
        <x:v>459</x:v>
      </x:c>
      <x:c r="J42" s="8" t="s">
        <x:v>984</x:v>
      </x:c>
      <x:c r="K42" s="5" t="s">
        <x:v>984</x:v>
      </x:c>
      <x:c r="L42" s="5" t="s">
        <x:v>984</x:v>
      </x:c>
      <x:c r="M42" s="5" t="s">
        <x:v>984</x:v>
      </x:c>
    </x:row>
    <x:row r="43" spans="1:13" ht="30" customHeight="1">
      <x:c r="A43" s="8" t="s">
        <x:v>1428</x:v>
      </x:c>
      <x:c r="B43" s="8" t="s">
        <x:v>207</x:v>
      </x:c>
      <x:c r="C43" s="8" t="s">
        <x:v>210</x:v>
      </x:c>
      <x:c r="D43" s="8" t="s">
        <x:v>986</x:v>
      </x:c>
      <x:c r="E43" s="11">
        <x:f ca="1">일위대가!F248</x:f>
        <x:v>2102</x:v>
      </x:c>
      <x:c r="F43" s="11">
        <x:f ca="1">일위대가!H248</x:f>
        <x:v>10120</x:v>
      </x:c>
      <x:c r="G43" s="11">
        <x:f ca="1">일위대가!J248</x:f>
        <x:v>123</x:v>
      </x:c>
      <x:c r="H43" s="11">
        <x:f ca="1">E43+F43+G43</x:f>
        <x:v>12345</x:v>
      </x:c>
      <x:c r="I43" s="8" t="s">
        <x:v>464</x:v>
      </x:c>
      <x:c r="J43" s="8" t="s">
        <x:v>984</x:v>
      </x:c>
      <x:c r="K43" s="5" t="s">
        <x:v>984</x:v>
      </x:c>
      <x:c r="L43" s="5" t="s">
        <x:v>984</x:v>
      </x:c>
      <x:c r="M43" s="5" t="s">
        <x:v>1959</x:v>
      </x:c>
    </x:row>
    <x:row r="44" spans="1:13" ht="30" customHeight="1">
      <x:c r="A44" s="8" t="s">
        <x:v>1425</x:v>
      </x:c>
      <x:c r="B44" s="8" t="s">
        <x:v>922</x:v>
      </x:c>
      <x:c r="C44" s="8" t="s">
        <x:v>984</x:v>
      </x:c>
      <x:c r="D44" s="8" t="s">
        <x:v>986</x:v>
      </x:c>
      <x:c r="E44" s="11">
        <x:f>일위대가!F254</x:f>
        <x:v>35</x:v>
      </x:c>
      <x:c r="F44" s="11">
        <x:f>일위대가!H254</x:f>
        <x:v>11356</x:v>
      </x:c>
      <x:c r="G44" s="11">
        <x:f>일위대가!J254</x:f>
        <x:v>0</x:v>
      </x:c>
      <x:c r="H44" s="11">
        <x:f>E44+F44+G44</x:f>
        <x:v>11391</x:v>
      </x:c>
      <x:c r="I44" s="8" t="s">
        <x:v>468</x:v>
      </x:c>
      <x:c r="J44" s="8" t="s">
        <x:v>984</x:v>
      </x:c>
      <x:c r="K44" s="5" t="s">
        <x:v>984</x:v>
      </x:c>
      <x:c r="L44" s="5" t="s">
        <x:v>984</x:v>
      </x:c>
      <x:c r="M44" s="5" t="s">
        <x:v>984</x:v>
      </x:c>
    </x:row>
    <x:row r="45" spans="1:13" ht="30" customHeight="1">
      <x:c r="A45" s="8" t="s">
        <x:v>1423</x:v>
      </x:c>
      <x:c r="B45" s="8" t="s">
        <x:v>1840</x:v>
      </x:c>
      <x:c r="C45" s="8" t="s">
        <x:v>208</x:v>
      </x:c>
      <x:c r="D45" s="8" t="s">
        <x:v>986</x:v>
      </x:c>
      <x:c r="E45" s="11">
        <x:f>일위대가!F259</x:f>
        <x:v>2981</x:v>
      </x:c>
      <x:c r="F45" s="11">
        <x:f ca="1">일위대가!H259</x:f>
        <x:v>15245</x:v>
      </x:c>
      <x:c r="G45" s="11">
        <x:f ca="1">일위대가!J259</x:f>
        <x:v>152</x:v>
      </x:c>
      <x:c r="H45" s="11">
        <x:f ca="1">E45+F45+G45</x:f>
        <x:v>18378</x:v>
      </x:c>
      <x:c r="I45" s="8" t="s">
        <x:v>467</x:v>
      </x:c>
      <x:c r="J45" s="8" t="s">
        <x:v>984</x:v>
      </x:c>
      <x:c r="K45" s="5" t="s">
        <x:v>984</x:v>
      </x:c>
      <x:c r="L45" s="5" t="s">
        <x:v>984</x:v>
      </x:c>
      <x:c r="M45" s="5" t="s">
        <x:v>984</x:v>
      </x:c>
    </x:row>
    <x:row r="46" spans="1:13" ht="30" customHeight="1">
      <x:c r="A46" s="8" t="s">
        <x:v>1422</x:v>
      </x:c>
      <x:c r="B46" s="8" t="s">
        <x:v>923</x:v>
      </x:c>
      <x:c r="C46" s="8" t="s">
        <x:v>201</x:v>
      </x:c>
      <x:c r="D46" s="8" t="s">
        <x:v>986</x:v>
      </x:c>
      <x:c r="E46" s="11">
        <x:f>일위대가!F264</x:f>
        <x:v>4766</x:v>
      </x:c>
      <x:c r="F46" s="11">
        <x:f>일위대가!H264</x:f>
        <x:v>3260</x:v>
      </x:c>
      <x:c r="G46" s="11">
        <x:f>일위대가!J264</x:f>
        <x:v>0</x:v>
      </x:c>
      <x:c r="H46" s="11">
        <x:f>E46+F46+G46</x:f>
        <x:v>8026</x:v>
      </x:c>
      <x:c r="I46" s="8" t="s">
        <x:v>470</x:v>
      </x:c>
      <x:c r="J46" s="8" t="s">
        <x:v>984</x:v>
      </x:c>
      <x:c r="K46" s="5" t="s">
        <x:v>984</x:v>
      </x:c>
      <x:c r="L46" s="5" t="s">
        <x:v>984</x:v>
      </x:c>
      <x:c r="M46" s="5" t="s">
        <x:v>1961</x:v>
      </x:c>
    </x:row>
    <x:row r="47" spans="1:13" ht="30" customHeight="1">
      <x:c r="A47" s="8" t="s">
        <x:v>1417</x:v>
      </x:c>
      <x:c r="B47" s="8" t="s">
        <x:v>340</x:v>
      </x:c>
      <x:c r="C47" s="8" t="s">
        <x:v>893</x:v>
      </x:c>
      <x:c r="D47" s="8" t="s">
        <x:v>986</x:v>
      </x:c>
      <x:c r="E47" s="11">
        <x:f>일위대가!F269</x:f>
        <x:v>0</x:v>
      </x:c>
      <x:c r="F47" s="11">
        <x:f>일위대가!H269</x:f>
        <x:v>7649</x:v>
      </x:c>
      <x:c r="G47" s="11">
        <x:f>일위대가!J269</x:f>
        <x:v>0</x:v>
      </x:c>
      <x:c r="H47" s="11">
        <x:f>E47+F47+G47</x:f>
        <x:v>7649</x:v>
      </x:c>
      <x:c r="I47" s="8" t="s">
        <x:v>472</x:v>
      </x:c>
      <x:c r="J47" s="8" t="s">
        <x:v>984</x:v>
      </x:c>
      <x:c r="K47" s="5" t="s">
        <x:v>984</x:v>
      </x:c>
      <x:c r="L47" s="5" t="s">
        <x:v>984</x:v>
      </x:c>
      <x:c r="M47" s="5" t="s">
        <x:v>984</x:v>
      </x:c>
    </x:row>
    <x:row r="48" spans="1:13" ht="30" customHeight="1">
      <x:c r="A48" s="8" t="s">
        <x:v>1418</x:v>
      </x:c>
      <x:c r="B48" s="8" t="s">
        <x:v>1849</x:v>
      </x:c>
      <x:c r="C48" s="8" t="s">
        <x:v>1848</x:v>
      </x:c>
      <x:c r="D48" s="8" t="s">
        <x:v>1001</x:v>
      </x:c>
      <x:c r="E48" s="11">
        <x:f>일위대가!F273</x:f>
        <x:v>0</x:v>
      </x:c>
      <x:c r="F48" s="11">
        <x:f>일위대가!H273</x:f>
        <x:v>77604</x:v>
      </x:c>
      <x:c r="G48" s="11">
        <x:f>일위대가!J273</x:f>
        <x:v>0</x:v>
      </x:c>
      <x:c r="H48" s="11">
        <x:f>E48+F48+G48</x:f>
        <x:v>77604</x:v>
      </x:c>
      <x:c r="I48" s="8" t="s">
        <x:v>473</x:v>
      </x:c>
      <x:c r="J48" s="8" t="s">
        <x:v>984</x:v>
      </x:c>
      <x:c r="K48" s="5" t="s">
        <x:v>984</x:v>
      </x:c>
      <x:c r="L48" s="5" t="s">
        <x:v>984</x:v>
      </x:c>
      <x:c r="M48" s="5" t="s">
        <x:v>984</x:v>
      </x:c>
    </x:row>
    <x:row r="49" spans="1:13" ht="30" customHeight="1">
      <x:c r="A49" s="8" t="s">
        <x:v>1416</x:v>
      </x:c>
      <x:c r="B49" s="8" t="s">
        <x:v>894</x:v>
      </x:c>
      <x:c r="C49" s="8" t="s">
        <x:v>893</x:v>
      </x:c>
      <x:c r="D49" s="8" t="s">
        <x:v>986</x:v>
      </x:c>
      <x:c r="E49" s="11">
        <x:f>일위대가!F278</x:f>
        <x:v>0</x:v>
      </x:c>
      <x:c r="F49" s="11">
        <x:f>일위대가!H278</x:f>
        <x:v>3888</x:v>
      </x:c>
      <x:c r="G49" s="11">
        <x:f>일위대가!J278</x:f>
        <x:v>0</x:v>
      </x:c>
      <x:c r="H49" s="11">
        <x:f>E49+F49+G49</x:f>
        <x:v>3888</x:v>
      </x:c>
      <x:c r="I49" s="8" t="s">
        <x:v>474</x:v>
      </x:c>
      <x:c r="J49" s="8" t="s">
        <x:v>984</x:v>
      </x:c>
      <x:c r="K49" s="5" t="s">
        <x:v>984</x:v>
      </x:c>
      <x:c r="L49" s="5" t="s">
        <x:v>984</x:v>
      </x:c>
      <x:c r="M49" s="5" t="s">
        <x:v>984</x:v>
      </x:c>
    </x:row>
    <x:row r="50" spans="1:13" ht="30" customHeight="1">
      <x:c r="A50" s="8" t="s">
        <x:v>1415</x:v>
      </x:c>
      <x:c r="B50" s="8" t="s">
        <x:v>895</x:v>
      </x:c>
      <x:c r="C50" s="8" t="s">
        <x:v>893</x:v>
      </x:c>
      <x:c r="D50" s="8" t="s">
        <x:v>986</x:v>
      </x:c>
      <x:c r="E50" s="11">
        <x:f>일위대가!F283</x:f>
        <x:v>0</x:v>
      </x:c>
      <x:c r="F50" s="11">
        <x:f>일위대가!H283</x:f>
        <x:v>3888</x:v>
      </x:c>
      <x:c r="G50" s="11">
        <x:f>일위대가!J283</x:f>
        <x:v>0</x:v>
      </x:c>
      <x:c r="H50" s="11">
        <x:f>E50+F50+G50</x:f>
        <x:v>3888</x:v>
      </x:c>
      <x:c r="I50" s="8" t="s">
        <x:v>475</x:v>
      </x:c>
      <x:c r="J50" s="8" t="s">
        <x:v>984</x:v>
      </x:c>
      <x:c r="K50" s="5" t="s">
        <x:v>984</x:v>
      </x:c>
      <x:c r="L50" s="5" t="s">
        <x:v>984</x:v>
      </x:c>
      <x:c r="M50" s="5" t="s">
        <x:v>984</x:v>
      </x:c>
    </x:row>
    <x:row r="51" spans="1:13" ht="30" customHeight="1">
      <x:c r="A51" s="8" t="s">
        <x:v>1414</x:v>
      </x:c>
      <x:c r="B51" s="8" t="s">
        <x:v>341</x:v>
      </x:c>
      <x:c r="C51" s="8" t="s">
        <x:v>897</x:v>
      </x:c>
      <x:c r="D51" s="8" t="s">
        <x:v>343</x:v>
      </x:c>
      <x:c r="E51" s="11">
        <x:f>일위대가!F290</x:f>
        <x:v>39302</x:v>
      </x:c>
      <x:c r="F51" s="11">
        <x:f>일위대가!H290</x:f>
        <x:v>161419</x:v>
      </x:c>
      <x:c r="G51" s="11">
        <x:f>일위대가!J290</x:f>
        <x:v>0</x:v>
      </x:c>
      <x:c r="H51" s="11">
        <x:f>E51+F51+G51</x:f>
        <x:v>200721</x:v>
      </x:c>
      <x:c r="I51" s="8" t="s">
        <x:v>476</x:v>
      </x:c>
      <x:c r="J51" s="8" t="s">
        <x:v>984</x:v>
      </x:c>
      <x:c r="K51" s="5" t="s">
        <x:v>984</x:v>
      </x:c>
      <x:c r="L51" s="5" t="s">
        <x:v>984</x:v>
      </x:c>
      <x:c r="M51" s="5" t="s">
        <x:v>984</x:v>
      </x:c>
    </x:row>
    <x:row r="52" spans="1:13" ht="30" customHeight="1">
      <x:c r="A52" s="8" t="s">
        <x:v>1413</x:v>
      </x:c>
      <x:c r="B52" s="8" t="s">
        <x:v>898</x:v>
      </x:c>
      <x:c r="C52" s="8" t="s">
        <x:v>896</x:v>
      </x:c>
      <x:c r="D52" s="8" t="s">
        <x:v>976</x:v>
      </x:c>
      <x:c r="E52" s="11">
        <x:f ca="1">일위대가!F294</x:f>
        <x:v>15107</x:v>
      </x:c>
      <x:c r="F52" s="11">
        <x:f>일위대가!H294</x:f>
        <x:v>145126</x:v>
      </x:c>
      <x:c r="G52" s="11">
        <x:f>일위대가!J294</x:f>
        <x:v>4556</x:v>
      </x:c>
      <x:c r="H52" s="11">
        <x:f ca="1">E52+F52+G52</x:f>
        <x:v>164789</x:v>
      </x:c>
      <x:c r="I52" s="8" t="s">
        <x:v>480</x:v>
      </x:c>
      <x:c r="J52" s="8" t="s">
        <x:v>984</x:v>
      </x:c>
      <x:c r="K52" s="5" t="s">
        <x:v>984</x:v>
      </x:c>
      <x:c r="L52" s="5" t="s">
        <x:v>984</x:v>
      </x:c>
      <x:c r="M52" s="5" t="s">
        <x:v>1964</x:v>
      </x:c>
    </x:row>
    <x:row r="53" spans="1:13" ht="30" customHeight="1">
      <x:c r="A53" s="8" t="s">
        <x:v>1412</x:v>
      </x:c>
      <x:c r="B53" s="8" t="s">
        <x:v>347</x:v>
      </x:c>
      <x:c r="C53" s="8" t="s">
        <x:v>899</x:v>
      </x:c>
      <x:c r="D53" s="8" t="s">
        <x:v>1008</x:v>
      </x:c>
      <x:c r="E53" s="11">
        <x:f>일위대가!F298</x:f>
        <x:v>0</x:v>
      </x:c>
      <x:c r="F53" s="11">
        <x:f>일위대가!H298</x:f>
        <x:v>11713</x:v>
      </x:c>
      <x:c r="G53" s="11">
        <x:f>일위대가!J298</x:f>
        <x:v>0</x:v>
      </x:c>
      <x:c r="H53" s="11">
        <x:f>E53+F53+G53</x:f>
        <x:v>11713</x:v>
      </x:c>
      <x:c r="I53" s="8" t="s">
        <x:v>479</x:v>
      </x:c>
      <x:c r="J53" s="8" t="s">
        <x:v>984</x:v>
      </x:c>
      <x:c r="K53" s="5" t="s">
        <x:v>984</x:v>
      </x:c>
      <x:c r="L53" s="5" t="s">
        <x:v>984</x:v>
      </x:c>
      <x:c r="M53" s="5" t="s">
        <x:v>984</x:v>
      </x:c>
    </x:row>
    <x:row r="54" spans="1:13" ht="30" customHeight="1">
      <x:c r="A54" s="8" t="s">
        <x:v>1411</x:v>
      </x:c>
      <x:c r="B54" s="8" t="s">
        <x:v>900</x:v>
      </x:c>
      <x:c r="C54" s="8" t="s">
        <x:v>984</x:v>
      </x:c>
      <x:c r="D54" s="8" t="s">
        <x:v>986</x:v>
      </x:c>
      <x:c r="E54" s="11">
        <x:f>일위대가!F304</x:f>
        <x:v>1714</x:v>
      </x:c>
      <x:c r="F54" s="11">
        <x:f>일위대가!H304</x:f>
        <x:v>34282</x:v>
      </x:c>
      <x:c r="G54" s="11">
        <x:f>일위대가!J304</x:f>
        <x:v>0</x:v>
      </x:c>
      <x:c r="H54" s="11">
        <x:f>E54+F54+G54</x:f>
        <x:v>35996</x:v>
      </x:c>
      <x:c r="I54" s="8" t="s">
        <x:v>483</x:v>
      </x:c>
      <x:c r="J54" s="8" t="s">
        <x:v>984</x:v>
      </x:c>
      <x:c r="K54" s="5" t="s">
        <x:v>984</x:v>
      </x:c>
      <x:c r="L54" s="5" t="s">
        <x:v>984</x:v>
      </x:c>
      <x:c r="M54" s="5" t="s">
        <x:v>984</x:v>
      </x:c>
    </x:row>
    <x:row r="55" spans="1:13" ht="30" customHeight="1">
      <x:c r="A55" s="8" t="s">
        <x:v>1410</x:v>
      </x:c>
      <x:c r="B55" s="8" t="s">
        <x:v>345</x:v>
      </x:c>
      <x:c r="C55" s="8" t="s">
        <x:v>984</x:v>
      </x:c>
      <x:c r="D55" s="8" t="s">
        <x:v>986</x:v>
      </x:c>
      <x:c r="E55" s="11">
        <x:f>일위대가!F310</x:f>
        <x:v>1476</x:v>
      </x:c>
      <x:c r="F55" s="11">
        <x:f>일위대가!H310</x:f>
        <x:v>29527</x:v>
      </x:c>
      <x:c r="G55" s="11">
        <x:f>일위대가!J310</x:f>
        <x:v>0</x:v>
      </x:c>
      <x:c r="H55" s="11">
        <x:f>E55+F55+G55</x:f>
        <x:v>31003</x:v>
      </x:c>
      <x:c r="I55" s="8" t="s">
        <x:v>485</x:v>
      </x:c>
      <x:c r="J55" s="8" t="s">
        <x:v>984</x:v>
      </x:c>
      <x:c r="K55" s="5" t="s">
        <x:v>984</x:v>
      </x:c>
      <x:c r="L55" s="5" t="s">
        <x:v>984</x:v>
      </x:c>
      <x:c r="M55" s="5" t="s">
        <x:v>984</x:v>
      </x:c>
    </x:row>
    <x:row r="56" spans="1:13" ht="30" customHeight="1">
      <x:c r="A56" s="8" t="s">
        <x:v>1409</x:v>
      </x:c>
      <x:c r="B56" s="8" t="s">
        <x:v>346</x:v>
      </x:c>
      <x:c r="C56" s="8" t="s">
        <x:v>1005</x:v>
      </x:c>
      <x:c r="D56" s="8" t="s">
        <x:v>986</x:v>
      </x:c>
      <x:c r="E56" s="11">
        <x:f>일위대가!F315</x:f>
        <x:v>1317</x:v>
      </x:c>
      <x:c r="F56" s="11">
        <x:f>일위대가!H315</x:f>
        <x:v>26341</x:v>
      </x:c>
      <x:c r="G56" s="11">
        <x:f>일위대가!J315</x:f>
        <x:v>0</x:v>
      </x:c>
      <x:c r="H56" s="11">
        <x:f>E56+F56+G56</x:f>
        <x:v>27658</x:v>
      </x:c>
      <x:c r="I56" s="8" t="s">
        <x:v>490</x:v>
      </x:c>
      <x:c r="J56" s="8" t="s">
        <x:v>984</x:v>
      </x:c>
      <x:c r="K56" s="5" t="s">
        <x:v>984</x:v>
      </x:c>
      <x:c r="L56" s="5" t="s">
        <x:v>984</x:v>
      </x:c>
      <x:c r="M56" s="5" t="s">
        <x:v>984</x:v>
      </x:c>
    </x:row>
    <x:row r="57" spans="1:13" ht="30" customHeight="1">
      <x:c r="A57" s="8" t="s">
        <x:v>1408</x:v>
      </x:c>
      <x:c r="B57" s="8" t="s">
        <x:v>348</x:v>
      </x:c>
      <x:c r="C57" s="8" t="s">
        <x:v>984</x:v>
      </x:c>
      <x:c r="D57" s="8" t="s">
        <x:v>999</x:v>
      </x:c>
      <x:c r="E57" s="11">
        <x:f ca="1">일위대가!F323</x:f>
        <x:v>11507</x:v>
      </x:c>
      <x:c r="F57" s="11">
        <x:f ca="1">일위대가!H323</x:f>
        <x:v>9768</x:v>
      </x:c>
      <x:c r="G57" s="11">
        <x:f>일위대가!J323</x:f>
        <x:v>4468</x:v>
      </x:c>
      <x:c r="H57" s="11">
        <x:f ca="1">E57+F57+G57</x:f>
        <x:v>25743</x:v>
      </x:c>
      <x:c r="I57" s="8" t="s">
        <x:v>488</x:v>
      </x:c>
      <x:c r="J57" s="8" t="s">
        <x:v>984</x:v>
      </x:c>
      <x:c r="K57" s="5" t="s">
        <x:v>984</x:v>
      </x:c>
      <x:c r="L57" s="5" t="s">
        <x:v>984</x:v>
      </x:c>
      <x:c r="M57" s="5" t="s">
        <x:v>984</x:v>
      </x:c>
    </x:row>
    <x:row r="58" spans="1:13" ht="30" customHeight="1">
      <x:c r="A58" s="8" t="s">
        <x:v>152</x:v>
      </x:c>
      <x:c r="B58" s="8" t="s">
        <x:v>196</x:v>
      </x:c>
      <x:c r="C58" s="8" t="s">
        <x:v>1851</x:v>
      </x:c>
      <x:c r="D58" s="8" t="s">
        <x:v>997</x:v>
      </x:c>
      <x:c r="E58" s="11">
        <x:f>일위대가!F328</x:f>
        <x:v>0</x:v>
      </x:c>
      <x:c r="F58" s="11">
        <x:f>일위대가!H328</x:f>
        <x:v>0</x:v>
      </x:c>
      <x:c r="G58" s="11">
        <x:f>일위대가!J328</x:f>
        <x:v>13660</x:v>
      </x:c>
      <x:c r="H58" s="11">
        <x:f>E58+F58+G58</x:f>
        <x:v>13660</x:v>
      </x:c>
      <x:c r="I58" s="8" t="s">
        <x:v>489</x:v>
      </x:c>
      <x:c r="J58" s="8" t="s">
        <x:v>984</x:v>
      </x:c>
      <x:c r="K58" s="5" t="s">
        <x:v>984</x:v>
      </x:c>
      <x:c r="L58" s="5" t="s">
        <x:v>984</x:v>
      </x:c>
      <x:c r="M58" s="5" t="s">
        <x:v>984</x:v>
      </x:c>
    </x:row>
    <x:row r="59" spans="1:13" ht="30" customHeight="1">
      <x:c r="A59" s="8" t="s">
        <x:v>153</x:v>
      </x:c>
      <x:c r="B59" s="8" t="s">
        <x:v>1850</x:v>
      </x:c>
      <x:c r="C59" s="8" t="s">
        <x:v>1851</x:v>
      </x:c>
      <x:c r="D59" s="8" t="s">
        <x:v>997</x:v>
      </x:c>
      <x:c r="E59" s="11">
        <x:f>일위대가!F333</x:f>
        <x:v>0</x:v>
      </x:c>
      <x:c r="F59" s="11">
        <x:f>일위대가!H333</x:f>
        <x:v>0</x:v>
      </x:c>
      <x:c r="G59" s="11">
        <x:f>일위대가!J333</x:f>
        <x:v>64456</x:v>
      </x:c>
      <x:c r="H59" s="11">
        <x:f>E59+F59+G59</x:f>
        <x:v>64456</x:v>
      </x:c>
      <x:c r="I59" s="8" t="s">
        <x:v>493</x:v>
      </x:c>
      <x:c r="J59" s="8" t="s">
        <x:v>984</x:v>
      </x:c>
      <x:c r="K59" s="5" t="s">
        <x:v>984</x:v>
      </x:c>
      <x:c r="L59" s="5" t="s">
        <x:v>984</x:v>
      </x:c>
      <x:c r="M59" s="5" t="s">
        <x:v>984</x:v>
      </x:c>
    </x:row>
    <x:row r="60" spans="1:13" ht="30" customHeight="1">
      <x:c r="A60" s="8" t="s">
        <x:v>787</x:v>
      </x:c>
      <x:c r="B60" s="8" t="s">
        <x:v>108</x:v>
      </x:c>
      <x:c r="C60" s="8" t="s">
        <x:v>498</x:v>
      </x:c>
      <x:c r="D60" s="8" t="s">
        <x:v>1021</x:v>
      </x:c>
      <x:c r="E60" s="11">
        <x:f ca="1">일위대가!F340</x:f>
        <x:v>17303</x:v>
      </x:c>
      <x:c r="F60" s="11">
        <x:f>일위대가!H340</x:f>
        <x:v>25758</x:v>
      </x:c>
      <x:c r="G60" s="11">
        <x:f>일위대가!J340</x:f>
        <x:v>19708</x:v>
      </x:c>
      <x:c r="H60" s="11">
        <x:f ca="1">E60+F60+G60</x:f>
        <x:v>62769</x:v>
      </x:c>
      <x:c r="I60" s="8" t="s">
        <x:v>495</x:v>
      </x:c>
      <x:c r="J60" s="8" t="s">
        <x:v>984</x:v>
      </x:c>
      <x:c r="K60" s="5" t="s">
        <x:v>964</x:v>
      </x:c>
      <x:c r="L60" s="5" t="s">
        <x:v>984</x:v>
      </x:c>
      <x:c r="M60" s="5" t="s">
        <x:v>1969</x:v>
      </x:c>
    </x:row>
    <x:row r="61" spans="1:13" ht="30" customHeight="1">
      <x:c r="A61" s="8" t="s">
        <x:v>1485</x:v>
      </x:c>
      <x:c r="B61" s="8" t="s">
        <x:v>108</x:v>
      </x:c>
      <x:c r="C61" s="8" t="s">
        <x:v>395</x:v>
      </x:c>
      <x:c r="D61" s="8" t="s">
        <x:v>1021</x:v>
      </x:c>
      <x:c r="E61" s="11">
        <x:f ca="1">일위대가!F347</x:f>
        <x:v>7397</x:v>
      </x:c>
      <x:c r="F61" s="11">
        <x:f>일위대가!H347</x:f>
        <x:v>25758</x:v>
      </x:c>
      <x:c r="G61" s="11">
        <x:f>일위대가!J347</x:f>
        <x:v>11251</x:v>
      </x:c>
      <x:c r="H61" s="11">
        <x:f ca="1">E61+F61+G61</x:f>
        <x:v>44406</x:v>
      </x:c>
      <x:c r="I61" s="8" t="s">
        <x:v>497</x:v>
      </x:c>
      <x:c r="J61" s="8" t="s">
        <x:v>984</x:v>
      </x:c>
      <x:c r="K61" s="5" t="s">
        <x:v>964</x:v>
      </x:c>
      <x:c r="L61" s="5" t="s">
        <x:v>984</x:v>
      </x:c>
      <x:c r="M61" s="5" t="s">
        <x:v>1969</x:v>
      </x:c>
    </x:row>
    <x:row r="62" spans="1:13" ht="30" customHeight="1">
      <x:c r="A62" s="8" t="s">
        <x:v>1487</x:v>
      </x:c>
      <x:c r="B62" s="8" t="s">
        <x:v>1857</x:v>
      </x:c>
      <x:c r="C62" s="8" t="s">
        <x:v>404</x:v>
      </x:c>
      <x:c r="D62" s="8" t="s">
        <x:v>1021</x:v>
      </x:c>
      <x:c r="E62" s="11">
        <x:f ca="1">일위대가!F354</x:f>
        <x:v>3039</x:v>
      </x:c>
      <x:c r="F62" s="11">
        <x:f>일위대가!H354</x:f>
        <x:v>25758</x:v>
      </x:c>
      <x:c r="G62" s="11">
        <x:f>일위대가!J354</x:f>
        <x:v>1563</x:v>
      </x:c>
      <x:c r="H62" s="11">
        <x:f ca="1">E62+F62+G62</x:f>
        <x:v>30360</x:v>
      </x:c>
      <x:c r="I62" s="8" t="s">
        <x:v>502</x:v>
      </x:c>
      <x:c r="J62" s="8" t="s">
        <x:v>984</x:v>
      </x:c>
      <x:c r="K62" s="5" t="s">
        <x:v>964</x:v>
      </x:c>
      <x:c r="L62" s="5" t="s">
        <x:v>984</x:v>
      </x:c>
      <x:c r="M62" s="5" t="s">
        <x:v>1973</x:v>
      </x:c>
    </x:row>
    <x:row r="63" spans="1:13" ht="30" customHeight="1">
      <x:c r="A63" s="8" t="s">
        <x:v>874</x:v>
      </x:c>
      <x:c r="B63" s="8" t="s">
        <x:v>963</x:v>
      </x:c>
      <x:c r="C63" s="8" t="s">
        <x:v>496</x:v>
      </x:c>
      <x:c r="D63" s="8" t="s">
        <x:v>1021</x:v>
      </x:c>
      <x:c r="E63" s="11">
        <x:f ca="1">일위대가!F361</x:f>
        <x:v>1085</x:v>
      </x:c>
      <x:c r="F63" s="11">
        <x:f>일위대가!H361</x:f>
        <x:v>18412</x:v>
      </x:c>
      <x:c r="G63" s="11">
        <x:f>일위대가!J361</x:f>
        <x:v>412</x:v>
      </x:c>
      <x:c r="H63" s="11">
        <x:f ca="1">E63+F63+G63</x:f>
        <x:v>19909</x:v>
      </x:c>
      <x:c r="I63" s="8" t="s">
        <x:v>505</x:v>
      </x:c>
      <x:c r="J63" s="8" t="s">
        <x:v>984</x:v>
      </x:c>
      <x:c r="K63" s="5" t="s">
        <x:v>964</x:v>
      </x:c>
      <x:c r="L63" s="5" t="s">
        <x:v>984</x:v>
      </x:c>
      <x:c r="M63" s="5" t="s">
        <x:v>1975</x:v>
      </x:c>
    </x:row>
    <x:row r="64" spans="1:13" ht="30" customHeight="1">
      <x:c r="A64" s="8" t="s">
        <x:v>878</x:v>
      </x:c>
      <x:c r="B64" s="8" t="s">
        <x:v>504</x:v>
      </x:c>
      <x:c r="C64" s="8" t="s">
        <x:v>961</x:v>
      </x:c>
      <x:c r="D64" s="8" t="s">
        <x:v>1021</x:v>
      </x:c>
      <x:c r="E64" s="11">
        <x:f ca="1">일위대가!F368</x:f>
        <x:v>26828</x:v>
      </x:c>
      <x:c r="F64" s="11">
        <x:f>일위대가!H368</x:f>
        <x:v>25758</x:v>
      </x:c>
      <x:c r="G64" s="11">
        <x:f>일위대가!J368</x:f>
        <x:v>17283</x:v>
      </x:c>
      <x:c r="H64" s="11">
        <x:f ca="1">E64+F64+G64</x:f>
        <x:v>69869</x:v>
      </x:c>
      <x:c r="I64" s="8" t="s">
        <x:v>509</x:v>
      </x:c>
      <x:c r="J64" s="8" t="s">
        <x:v>984</x:v>
      </x:c>
      <x:c r="K64" s="5" t="s">
        <x:v>964</x:v>
      </x:c>
      <x:c r="L64" s="5" t="s">
        <x:v>984</x:v>
      </x:c>
      <x:c r="M64" s="5" t="s">
        <x:v>1977</x:v>
      </x:c>
    </x:row>
    <x:row r="65" spans="1:13" ht="30" customHeight="1">
      <x:c r="A65" s="8" t="s">
        <x:v>880</x:v>
      </x:c>
      <x:c r="B65" s="8" t="s">
        <x:v>1979</x:v>
      </x:c>
      <x:c r="C65" s="8" t="s">
        <x:v>961</x:v>
      </x:c>
      <x:c r="D65" s="8" t="s">
        <x:v>1021</x:v>
      </x:c>
      <x:c r="E65" s="11">
        <x:f>일위대가!F372</x:f>
        <x:v>0</x:v>
      </x:c>
      <x:c r="F65" s="11">
        <x:f>일위대가!H372</x:f>
        <x:v>0</x:v>
      </x:c>
      <x:c r="G65" s="11">
        <x:f>일위대가!J372</x:f>
        <x:v>329</x:v>
      </x:c>
      <x:c r="H65" s="11">
        <x:f>E65+F65+G65</x:f>
        <x:v>329</x:v>
      </x:c>
      <x:c r="I65" s="8" t="s">
        <x:v>506</x:v>
      </x:c>
      <x:c r="J65" s="8" t="s">
        <x:v>984</x:v>
      </x:c>
      <x:c r="K65" s="5" t="s">
        <x:v>964</x:v>
      </x:c>
      <x:c r="L65" s="5" t="s">
        <x:v>984</x:v>
      </x:c>
      <x:c r="M65" s="5" t="s">
        <x:v>1977</x:v>
      </x:c>
    </x:row>
    <x:row r="66" spans="1:13" ht="30" customHeight="1">
      <x:c r="A66" s="8" t="s">
        <x:v>1492</x:v>
      </x:c>
      <x:c r="B66" s="8" t="s">
        <x:v>110</x:v>
      </x:c>
      <x:c r="C66" s="8" t="s">
        <x:v>198</x:v>
      </x:c>
      <x:c r="D66" s="8" t="s">
        <x:v>1021</x:v>
      </x:c>
      <x:c r="E66" s="11">
        <x:f ca="1">일위대가!F379</x:f>
        <x:v>29216</x:v>
      </x:c>
      <x:c r="F66" s="11">
        <x:f>일위대가!H379</x:f>
        <x:v>25758</x:v>
      </x:c>
      <x:c r="G66" s="11">
        <x:f>일위대가!J379</x:f>
        <x:v>71597</x:v>
      </x:c>
      <x:c r="H66" s="11">
        <x:f ca="1">E66+F66+G66</x:f>
        <x:v>126571</x:v>
      </x:c>
      <x:c r="I66" s="8" t="s">
        <x:v>511</x:v>
      </x:c>
      <x:c r="J66" s="8" t="s">
        <x:v>984</x:v>
      </x:c>
      <x:c r="K66" s="5" t="s">
        <x:v>964</x:v>
      </x:c>
      <x:c r="L66" s="5" t="s">
        <x:v>984</x:v>
      </x:c>
      <x:c r="M66" s="5" t="s">
        <x:v>1887</x:v>
      </x:c>
    </x:row>
    <x:row r="67" spans="1:13" ht="30" customHeight="1">
      <x:c r="A67" s="8" t="s">
        <x:v>1491</x:v>
      </x:c>
      <x:c r="B67" s="8" t="s">
        <x:v>1858</x:v>
      </x:c>
      <x:c r="C67" s="8" t="s">
        <x:v>111</x:v>
      </x:c>
      <x:c r="D67" s="8" t="s">
        <x:v>976</x:v>
      </x:c>
      <x:c r="E67" s="11">
        <x:f>일위대가!F384</x:f>
        <x:v>0</x:v>
      </x:c>
      <x:c r="F67" s="11">
        <x:f>일위대가!H384</x:f>
        <x:v>7997</x:v>
      </x:c>
      <x:c r="G67" s="11">
        <x:f>일위대가!J384</x:f>
        <x:v>0</x:v>
      </x:c>
      <x:c r="H67" s="11">
        <x:f>E67+F67+G67</x:f>
        <x:v>7997</x:v>
      </x:c>
      <x:c r="I67" s="8" t="s">
        <x:v>508</x:v>
      </x:c>
      <x:c r="J67" s="8" t="s">
        <x:v>984</x:v>
      </x:c>
      <x:c r="K67" s="5" t="s">
        <x:v>984</x:v>
      </x:c>
      <x:c r="L67" s="5" t="s">
        <x:v>984</x:v>
      </x:c>
      <x:c r="M67" s="5" t="s">
        <x:v>1981</x:v>
      </x:c>
    </x:row>
    <x:row r="68" spans="1:13" ht="30" customHeight="1">
      <x:c r="A68" s="8" t="s">
        <x:v>1493</x:v>
      </x:c>
      <x:c r="B68" s="8" t="s">
        <x:v>1858</x:v>
      </x:c>
      <x:c r="C68" s="8" t="s">
        <x:v>113</x:v>
      </x:c>
      <x:c r="D68" s="8" t="s">
        <x:v>976</x:v>
      </x:c>
      <x:c r="E68" s="11">
        <x:f>일위대가!F389</x:f>
        <x:v>0</x:v>
      </x:c>
      <x:c r="F68" s="11">
        <x:f>일위대가!H389</x:f>
        <x:v>8960</x:v>
      </x:c>
      <x:c r="G68" s="11">
        <x:f>일위대가!J389</x:f>
        <x:v>0</x:v>
      </x:c>
      <x:c r="H68" s="11">
        <x:f>E68+F68+G68</x:f>
        <x:v>8960</x:v>
      </x:c>
      <x:c r="I68" s="8" t="s">
        <x:v>514</x:v>
      </x:c>
      <x:c r="J68" s="8" t="s">
        <x:v>984</x:v>
      </x:c>
      <x:c r="K68" s="5" t="s">
        <x:v>984</x:v>
      </x:c>
      <x:c r="L68" s="5" t="s">
        <x:v>984</x:v>
      </x:c>
      <x:c r="M68" s="5" t="s">
        <x:v>1981</x:v>
      </x:c>
    </x:row>
    <x:row r="69" spans="1:13" ht="30" customHeight="1">
      <x:c r="A69" s="8" t="s">
        <x:v>872</x:v>
      </x:c>
      <x:c r="B69" s="8" t="s">
        <x:v>116</x:v>
      </x:c>
      <x:c r="C69" s="8" t="s">
        <x:v>1020</x:v>
      </x:c>
      <x:c r="D69" s="8" t="s">
        <x:v>997</x:v>
      </x:c>
      <x:c r="E69" s="11">
        <x:f>일위대가!F395</x:f>
        <x:v>4266</x:v>
      </x:c>
      <x:c r="F69" s="11">
        <x:f>일위대가!H395</x:f>
        <x:v>213306</x:v>
      </x:c>
      <x:c r="G69" s="11">
        <x:f>일위대가!J395</x:f>
        <x:v>0</x:v>
      </x:c>
      <x:c r="H69" s="11">
        <x:f>E69+F69+G69</x:f>
        <x:v>217572</x:v>
      </x:c>
      <x:c r="I69" s="8" t="s">
        <x:v>512</x:v>
      </x:c>
      <x:c r="J69" s="8" t="s">
        <x:v>984</x:v>
      </x:c>
      <x:c r="K69" s="5" t="s">
        <x:v>984</x:v>
      </x:c>
      <x:c r="L69" s="5" t="s">
        <x:v>984</x:v>
      </x:c>
      <x:c r="M69" s="5" t="s">
        <x:v>112</x:v>
      </x:c>
    </x:row>
    <x:row r="70" spans="1:13" ht="30" customHeight="1">
      <x:c r="A70" s="8" t="s">
        <x:v>871</x:v>
      </x:c>
      <x:c r="B70" s="8" t="s">
        <x:v>115</x:v>
      </x:c>
      <x:c r="C70" s="8" t="s">
        <x:v>1020</x:v>
      </x:c>
      <x:c r="D70" s="8" t="s">
        <x:v>997</x:v>
      </x:c>
      <x:c r="E70" s="11">
        <x:f>일위대가!F400</x:f>
        <x:v>0</x:v>
      </x:c>
      <x:c r="F70" s="11">
        <x:f>일위대가!H400</x:f>
        <x:v>323742</x:v>
      </x:c>
      <x:c r="G70" s="11">
        <x:f>일위대가!J400</x:f>
        <x:v>0</x:v>
      </x:c>
      <x:c r="H70" s="11">
        <x:f>E70+F70+G70</x:f>
        <x:v>323742</x:v>
      </x:c>
      <x:c r="I70" s="8" t="s">
        <x:v>510</x:v>
      </x:c>
      <x:c r="J70" s="8" t="s">
        <x:v>984</x:v>
      </x:c>
      <x:c r="K70" s="5" t="s">
        <x:v>984</x:v>
      </x:c>
      <x:c r="L70" s="5" t="s">
        <x:v>984</x:v>
      </x:c>
      <x:c r="M70" s="5" t="s">
        <x:v>112</x:v>
      </x:c>
    </x:row>
    <x:row r="71" spans="1:13" ht="30" customHeight="1">
      <x:c r="A71" s="8" t="s">
        <x:v>870</x:v>
      </x:c>
      <x:c r="B71" s="8" t="s">
        <x:v>1863</x:v>
      </x:c>
      <x:c r="C71" s="8" t="s">
        <x:v>1859</x:v>
      </x:c>
      <x:c r="D71" s="8" t="s">
        <x:v>986</x:v>
      </x:c>
      <x:c r="E71" s="11">
        <x:f ca="1">일위대가!F409</x:f>
        <x:v>21551</x:v>
      </x:c>
      <x:c r="F71" s="11">
        <x:f>일위대가!H409</x:f>
        <x:v>0</x:v>
      </x:c>
      <x:c r="G71" s="11">
        <x:f>일위대가!J409</x:f>
        <x:v>0</x:v>
      </x:c>
      <x:c r="H71" s="11">
        <x:f ca="1">E71+F71+G71</x:f>
        <x:v>21551</x:v>
      </x:c>
      <x:c r="I71" s="8" t="s">
        <x:v>513</x:v>
      </x:c>
      <x:c r="J71" s="8" t="s">
        <x:v>984</x:v>
      </x:c>
      <x:c r="K71" s="5" t="s">
        <x:v>984</x:v>
      </x:c>
      <x:c r="L71" s="5" t="s">
        <x:v>984</x:v>
      </x:c>
      <x:c r="M71" s="5" t="s">
        <x:v>117</x:v>
      </x:c>
    </x:row>
    <x:row r="72" spans="1:13" ht="30" customHeight="1">
      <x:c r="A72" s="8" t="s">
        <x:v>869</x:v>
      </x:c>
      <x:c r="B72" s="8" t="s">
        <x:v>99</x:v>
      </x:c>
      <x:c r="C72" s="8" t="s">
        <x:v>1859</x:v>
      </x:c>
      <x:c r="D72" s="8" t="s">
        <x:v>986</x:v>
      </x:c>
      <x:c r="E72" s="11">
        <x:f>일위대가!F414</x:f>
        <x:v>0</x:v>
      </x:c>
      <x:c r="F72" s="11">
        <x:f>일위대가!H414</x:f>
        <x:v>43776</x:v>
      </x:c>
      <x:c r="G72" s="11">
        <x:f>일위대가!J414</x:f>
        <x:v>0</x:v>
      </x:c>
      <x:c r="H72" s="11">
        <x:f>E72+F72+G72</x:f>
        <x:v>43776</x:v>
      </x:c>
      <x:c r="I72" s="8" t="s">
        <x:v>515</x:v>
      </x:c>
      <x:c r="J72" s="8" t="s">
        <x:v>984</x:v>
      </x:c>
      <x:c r="K72" s="5" t="s">
        <x:v>984</x:v>
      </x:c>
      <x:c r="L72" s="5" t="s">
        <x:v>984</x:v>
      </x:c>
      <x:c r="M72" s="5" t="s">
        <x:v>117</x:v>
      </x:c>
    </x:row>
    <x:row r="73" spans="1:13" ht="30" customHeight="1">
      <x:c r="A73" s="8" t="s">
        <x:v>867</x:v>
      </x:c>
      <x:c r="B73" s="8" t="s">
        <x:v>120</x:v>
      </x:c>
      <x:c r="C73" s="8" t="s">
        <x:v>928</x:v>
      </x:c>
      <x:c r="D73" s="8" t="s">
        <x:v>410</x:v>
      </x:c>
      <x:c r="E73" s="11">
        <x:f ca="1">일위대가!F425</x:f>
        <x:v>26354</x:v>
      </x:c>
      <x:c r="F73" s="11">
        <x:f>일위대가!H425</x:f>
        <x:v>0</x:v>
      </x:c>
      <x:c r="G73" s="11">
        <x:f>일위대가!J425</x:f>
        <x:v>0</x:v>
      </x:c>
      <x:c r="H73" s="11">
        <x:f ca="1">E73+F73+G73</x:f>
        <x:v>26354</x:v>
      </x:c>
      <x:c r="I73" s="8" t="s">
        <x:v>518</x:v>
      </x:c>
      <x:c r="J73" s="8" t="s">
        <x:v>984</x:v>
      </x:c>
      <x:c r="K73" s="5" t="s">
        <x:v>984</x:v>
      </x:c>
      <x:c r="L73" s="5" t="s">
        <x:v>984</x:v>
      </x:c>
      <x:c r="M73" s="5" t="s">
        <x:v>121</x:v>
      </x:c>
    </x:row>
    <x:row r="74" spans="1:13" ht="30" customHeight="1">
      <x:c r="A74" s="8" t="s">
        <x:v>865</x:v>
      </x:c>
      <x:c r="B74" s="8" t="s">
        <x:v>193</x:v>
      </x:c>
      <x:c r="C74" s="8" t="s">
        <x:v>1862</x:v>
      </x:c>
      <x:c r="D74" s="8" t="s">
        <x:v>410</x:v>
      </x:c>
      <x:c r="E74" s="11">
        <x:f>일위대가!F431</x:f>
        <x:v>5536</x:v>
      </x:c>
      <x:c r="F74" s="11">
        <x:f>일위대가!H431</x:f>
        <x:v>184559</x:v>
      </x:c>
      <x:c r="G74" s="11">
        <x:f>일위대가!J431</x:f>
        <x:v>0</x:v>
      </x:c>
      <x:c r="H74" s="11">
        <x:f>E74+F74+G74</x:f>
        <x:v>190095</x:v>
      </x:c>
      <x:c r="I74" s="8" t="s">
        <x:v>525</x:v>
      </x:c>
      <x:c r="J74" s="8" t="s">
        <x:v>984</x:v>
      </x:c>
      <x:c r="K74" s="5" t="s">
        <x:v>984</x:v>
      </x:c>
      <x:c r="L74" s="5" t="s">
        <x:v>984</x:v>
      </x:c>
      <x:c r="M74" s="5" t="s">
        <x:v>121</x:v>
      </x:c>
    </x:row>
    <x:row r="75" spans="1:13" ht="30" customHeight="1">
      <x:c r="A75" s="8" t="s">
        <x:v>863</x:v>
      </x:c>
      <x:c r="B75" s="8" t="s">
        <x:v>188</x:v>
      </x:c>
      <x:c r="C75" s="8" t="s">
        <x:v>1865</x:v>
      </x:c>
      <x:c r="D75" s="8" t="s">
        <x:v>986</x:v>
      </x:c>
      <x:c r="E75" s="11">
        <x:f ca="1">일위대가!F438</x:f>
        <x:v>2441</x:v>
      </x:c>
      <x:c r="F75" s="11">
        <x:f ca="1">일위대가!H438</x:f>
        <x:v>81371</x:v>
      </x:c>
      <x:c r="G75" s="11">
        <x:f>일위대가!J438</x:f>
        <x:v>0</x:v>
      </x:c>
      <x:c r="H75" s="11">
        <x:f ca="1">E75+F75+G75</x:f>
        <x:v>83812</x:v>
      </x:c>
      <x:c r="I75" s="8" t="s">
        <x:v>524</x:v>
      </x:c>
      <x:c r="J75" s="8" t="s">
        <x:v>984</x:v>
      </x:c>
      <x:c r="K75" s="5" t="s">
        <x:v>984</x:v>
      </x:c>
      <x:c r="L75" s="5" t="s">
        <x:v>984</x:v>
      </x:c>
      <x:c r="M75" s="5" t="s">
        <x:v>1860</x:v>
      </x:c>
    </x:row>
    <x:row r="76" spans="1:13" ht="30" customHeight="1">
      <x:c r="A76" s="8" t="s">
        <x:v>861</x:v>
      </x:c>
      <x:c r="B76" s="8" t="s">
        <x:v>1866</x:v>
      </x:c>
      <x:c r="C76" s="8" t="s">
        <x:v>124</x:v>
      </x:c>
      <x:c r="D76" s="8" t="s">
        <x:v>976</x:v>
      </x:c>
      <x:c r="E76" s="11">
        <x:f>일위대가!F443</x:f>
        <x:v>0</x:v>
      </x:c>
      <x:c r="F76" s="11">
        <x:f>일위대가!H443</x:f>
        <x:v>0</x:v>
      </x:c>
      <x:c r="G76" s="11">
        <x:f>일위대가!J443</x:f>
        <x:v>0</x:v>
      </x:c>
      <x:c r="H76" s="11">
        <x:f>E76+F76+G76</x:f>
        <x:v>0</x:v>
      </x:c>
      <x:c r="I76" s="8" t="s">
        <x:v>527</x:v>
      </x:c>
      <x:c r="J76" s="8" t="s">
        <x:v>984</x:v>
      </x:c>
      <x:c r="K76" s="5" t="s">
        <x:v>984</x:v>
      </x:c>
      <x:c r="L76" s="5" t="s">
        <x:v>984</x:v>
      </x:c>
      <x:c r="M76" s="5" t="s">
        <x:v>526</x:v>
      </x:c>
    </x:row>
    <x:row r="77" spans="1:13" ht="30" customHeight="1">
      <x:c r="A77" s="8" t="s">
        <x:v>862</x:v>
      </x:c>
      <x:c r="B77" s="8" t="s">
        <x:v>1867</x:v>
      </x:c>
      <x:c r="C77" s="8" t="s">
        <x:v>1870</x:v>
      </x:c>
      <x:c r="D77" s="8" t="s">
        <x:v>986</x:v>
      </x:c>
      <x:c r="E77" s="11">
        <x:f>일위대가!F448</x:f>
        <x:v>0</x:v>
      </x:c>
      <x:c r="F77" s="11">
        <x:f>일위대가!H448</x:f>
        <x:v>73096</x:v>
      </x:c>
      <x:c r="G77" s="11">
        <x:f>일위대가!J448</x:f>
        <x:v>0</x:v>
      </x:c>
      <x:c r="H77" s="11">
        <x:f>E77+F77+G77</x:f>
        <x:v>73096</x:v>
      </x:c>
      <x:c r="I77" s="8" t="s">
        <x:v>523</x:v>
      </x:c>
      <x:c r="J77" s="8" t="s">
        <x:v>984</x:v>
      </x:c>
      <x:c r="K77" s="5" t="s">
        <x:v>984</x:v>
      </x:c>
      <x:c r="L77" s="5" t="s">
        <x:v>984</x:v>
      </x:c>
      <x:c r="M77" s="5" t="s">
        <x:v>1989</x:v>
      </x:c>
    </x:row>
    <x:row r="78" spans="1:13" ht="30" customHeight="1">
      <x:c r="A78" s="8" t="s">
        <x:v>858</x:v>
      </x:c>
      <x:c r="B78" s="8" t="s">
        <x:v>1871</x:v>
      </x:c>
      <x:c r="C78" s="8" t="s">
        <x:v>124</x:v>
      </x:c>
      <x:c r="D78" s="8" t="s">
        <x:v>976</x:v>
      </x:c>
      <x:c r="E78" s="11">
        <x:f>일위대가!F453</x:f>
        <x:v>0</x:v>
      </x:c>
      <x:c r="F78" s="11">
        <x:f>일위대가!H453</x:f>
        <x:v>0</x:v>
      </x:c>
      <x:c r="G78" s="11">
        <x:f>일위대가!J453</x:f>
        <x:v>0</x:v>
      </x:c>
      <x:c r="H78" s="11">
        <x:f>E78+F78+G78</x:f>
        <x:v>0</x:v>
      </x:c>
      <x:c r="I78" s="8" t="s">
        <x:v>529</x:v>
      </x:c>
      <x:c r="J78" s="8" t="s">
        <x:v>984</x:v>
      </x:c>
      <x:c r="K78" s="5" t="s">
        <x:v>984</x:v>
      </x:c>
      <x:c r="L78" s="5" t="s">
        <x:v>984</x:v>
      </x:c>
      <x:c r="M78" s="5" t="s">
        <x:v>526</x:v>
      </x:c>
    </x:row>
    <x:row r="79" spans="1:13" ht="30" customHeight="1">
      <x:c r="A79" s="8" t="s">
        <x:v>857</x:v>
      </x:c>
      <x:c r="B79" s="8" t="s">
        <x:v>1867</x:v>
      </x:c>
      <x:c r="C79" s="8" t="s">
        <x:v>1868</x:v>
      </x:c>
      <x:c r="D79" s="8" t="s">
        <x:v>986</x:v>
      </x:c>
      <x:c r="E79" s="11">
        <x:f>일위대가!F458</x:f>
        <x:v>0</x:v>
      </x:c>
      <x:c r="F79" s="11">
        <x:f>일위대가!H458</x:f>
        <x:v>95475</x:v>
      </x:c>
      <x:c r="G79" s="11">
        <x:f>일위대가!J458</x:f>
        <x:v>0</x:v>
      </x:c>
      <x:c r="H79" s="11">
        <x:f>E79+F79+G79</x:f>
        <x:v>95475</x:v>
      </x:c>
      <x:c r="I79" s="8" t="s">
        <x:v>530</x:v>
      </x:c>
      <x:c r="J79" s="8" t="s">
        <x:v>984</x:v>
      </x:c>
      <x:c r="K79" s="5" t="s">
        <x:v>984</x:v>
      </x:c>
      <x:c r="L79" s="5" t="s">
        <x:v>984</x:v>
      </x:c>
      <x:c r="M79" s="5" t="s">
        <x:v>1989</x:v>
      </x:c>
    </x:row>
    <x:row r="80" spans="1:13" ht="30" customHeight="1">
      <x:c r="A80" s="8" t="s">
        <x:v>855</x:v>
      </x:c>
      <x:c r="B80" s="8" t="s">
        <x:v>1936</x:v>
      </x:c>
      <x:c r="C80" s="8" t="s">
        <x:v>325</x:v>
      </x:c>
      <x:c r="D80" s="8" t="s">
        <x:v>999</x:v>
      </x:c>
      <x:c r="E80" s="11">
        <x:f>일위대가!F462</x:f>
        <x:v>0</x:v>
      </x:c>
      <x:c r="F80" s="11">
        <x:f>일위대가!H462</x:f>
        <x:v>3473</x:v>
      </x:c>
      <x:c r="G80" s="11">
        <x:f>일위대가!J462</x:f>
        <x:v>0</x:v>
      </x:c>
      <x:c r="H80" s="11">
        <x:f>E80+F80+G80</x:f>
        <x:v>3473</x:v>
      </x:c>
      <x:c r="I80" s="8" t="s">
        <x:v>531</x:v>
      </x:c>
      <x:c r="J80" s="8" t="s">
        <x:v>984</x:v>
      </x:c>
      <x:c r="K80" s="5" t="s">
        <x:v>984</x:v>
      </x:c>
      <x:c r="L80" s="5" t="s">
        <x:v>984</x:v>
      </x:c>
      <x:c r="M80" s="5" t="s">
        <x:v>1935</x:v>
      </x:c>
    </x:row>
    <x:row r="81" spans="1:13" ht="30" customHeight="1">
      <x:c r="A81" s="8" t="s">
        <x:v>851</x:v>
      </x:c>
      <x:c r="B81" s="8" t="s">
        <x:v>423</x:v>
      </x:c>
      <x:c r="C81" s="8" t="s">
        <x:v>325</x:v>
      </x:c>
      <x:c r="D81" s="8" t="s">
        <x:v>999</x:v>
      </x:c>
      <x:c r="E81" s="11">
        <x:f>일위대가!F467</x:f>
        <x:v>147</x:v>
      </x:c>
      <x:c r="F81" s="11">
        <x:f>일위대가!H467</x:f>
        <x:v>4931</x:v>
      </x:c>
      <x:c r="G81" s="11">
        <x:f>일위대가!J467</x:f>
        <x:v>0</x:v>
      </x:c>
      <x:c r="H81" s="11">
        <x:f>E81+F81+G81</x:f>
        <x:v>5078</x:v>
      </x:c>
      <x:c r="I81" s="8" t="s">
        <x:v>532</x:v>
      </x:c>
      <x:c r="J81" s="8" t="s">
        <x:v>984</x:v>
      </x:c>
      <x:c r="K81" s="5" t="s">
        <x:v>984</x:v>
      </x:c>
      <x:c r="L81" s="5" t="s">
        <x:v>984</x:v>
      </x:c>
      <x:c r="M81" s="5" t="s">
        <x:v>419</x:v>
      </x:c>
    </x:row>
    <x:row r="82" spans="1:13" ht="30" customHeight="1">
      <x:c r="A82" s="8" t="s">
        <x:v>843</x:v>
      </x:c>
      <x:c r="B82" s="8" t="s">
        <x:v>1580</x:v>
      </x:c>
      <x:c r="C82" s="8" t="s">
        <x:v>1036</x:v>
      </x:c>
      <x:c r="D82" s="8" t="s">
        <x:v>1013</x:v>
      </x:c>
      <x:c r="E82" s="11">
        <x:f>일위대가!F472</x:f>
        <x:v>321</x:v>
      </x:c>
      <x:c r="F82" s="11">
        <x:f>일위대가!H472</x:f>
        <x:v>3870</x:v>
      </x:c>
      <x:c r="G82" s="11">
        <x:f>일위대가!J472</x:f>
        <x:v>12</x:v>
      </x:c>
      <x:c r="H82" s="11">
        <x:f>E82+F82+G82</x:f>
        <x:v>4203</x:v>
      </x:c>
      <x:c r="I82" s="8" t="s">
        <x:v>528</x:v>
      </x:c>
      <x:c r="J82" s="8" t="s">
        <x:v>984</x:v>
      </x:c>
      <x:c r="K82" s="5" t="s">
        <x:v>984</x:v>
      </x:c>
      <x:c r="L82" s="5" t="s">
        <x:v>984</x:v>
      </x:c>
      <x:c r="M82" s="5" t="s">
        <x:v>534</x:v>
      </x:c>
    </x:row>
    <x:row r="83" spans="1:13" ht="30" customHeight="1">
      <x:c r="A83" s="8" t="s">
        <x:v>842</x:v>
      </x:c>
      <x:c r="B83" s="8" t="s">
        <x:v>191</x:v>
      </x:c>
      <x:c r="C83" s="8" t="s">
        <x:v>1036</x:v>
      </x:c>
      <x:c r="D83" s="8" t="s">
        <x:v>1013</x:v>
      </x:c>
      <x:c r="E83" s="11">
        <x:f>일위대가!F477</x:f>
        <x:v>199</x:v>
      </x:c>
      <x:c r="F83" s="11">
        <x:f>일위대가!H477</x:f>
        <x:v>3821</x:v>
      </x:c>
      <x:c r="G83" s="11">
        <x:f>일위대가!J477</x:f>
        <x:v>12</x:v>
      </x:c>
      <x:c r="H83" s="11">
        <x:f>E83+F83+G83</x:f>
        <x:v>4032</x:v>
      </x:c>
      <x:c r="I83" s="8" t="s">
        <x:v>535</x:v>
      </x:c>
      <x:c r="J83" s="8" t="s">
        <x:v>984</x:v>
      </x:c>
      <x:c r="K83" s="5" t="s">
        <x:v>984</x:v>
      </x:c>
      <x:c r="L83" s="5" t="s">
        <x:v>984</x:v>
      </x:c>
      <x:c r="M83" s="5" t="s">
        <x:v>534</x:v>
      </x:c>
    </x:row>
    <x:row r="84" spans="1:13" ht="30" customHeight="1">
      <x:c r="A84" s="8" t="s">
        <x:v>1496</x:v>
      </x:c>
      <x:c r="B84" s="8" t="s">
        <x:v>1816</x:v>
      </x:c>
      <x:c r="C84" s="8" t="s">
        <x:v>1036</x:v>
      </x:c>
      <x:c r="D84" s="8" t="s">
        <x:v>1013</x:v>
      </x:c>
      <x:c r="E84" s="11">
        <x:f>일위대가!F490</x:f>
        <x:v>266</x:v>
      </x:c>
      <x:c r="F84" s="11">
        <x:f>일위대가!H490</x:f>
        <x:v>3043</x:v>
      </x:c>
      <x:c r="G84" s="11">
        <x:f>일위대가!J490</x:f>
        <x:v>11</x:v>
      </x:c>
      <x:c r="H84" s="11">
        <x:f>E84+F84+G84</x:f>
        <x:v>3320</x:v>
      </x:c>
      <x:c r="I84" s="8" t="s">
        <x:v>536</x:v>
      </x:c>
      <x:c r="J84" s="8" t="s">
        <x:v>984</x:v>
      </x:c>
      <x:c r="K84" s="5" t="s">
        <x:v>984</x:v>
      </x:c>
      <x:c r="L84" s="5" t="s">
        <x:v>984</x:v>
      </x:c>
      <x:c r="M84" s="5" t="s">
        <x:v>534</x:v>
      </x:c>
    </x:row>
    <x:row r="85" spans="1:13" ht="30" customHeight="1">
      <x:c r="A85" s="8" t="s">
        <x:v>1497</x:v>
      </x:c>
      <x:c r="B85" s="8" t="s">
        <x:v>1817</x:v>
      </x:c>
      <x:c r="C85" s="8" t="s">
        <x:v>1036</x:v>
      </x:c>
      <x:c r="D85" s="8" t="s">
        <x:v>1013</x:v>
      </x:c>
      <x:c r="E85" s="11">
        <x:f>일위대가!F503</x:f>
        <x:v>55</x:v>
      </x:c>
      <x:c r="F85" s="11">
        <x:f>일위대가!H503</x:f>
        <x:v>827</x:v>
      </x:c>
      <x:c r="G85" s="11">
        <x:f>일위대가!J503</x:f>
        <x:v>1</x:v>
      </x:c>
      <x:c r="H85" s="11">
        <x:f>E85+F85+G85</x:f>
        <x:v>883</x:v>
      </x:c>
      <x:c r="I85" s="8" t="s">
        <x:v>539</x:v>
      </x:c>
      <x:c r="J85" s="8" t="s">
        <x:v>984</x:v>
      </x:c>
      <x:c r="K85" s="5" t="s">
        <x:v>984</x:v>
      </x:c>
      <x:c r="L85" s="5" t="s">
        <x:v>984</x:v>
      </x:c>
      <x:c r="M85" s="5" t="s">
        <x:v>534</x:v>
      </x:c>
    </x:row>
    <x:row r="86" spans="1:13" ht="30" customHeight="1">
      <x:c r="A86" s="8" t="s">
        <x:v>1498</x:v>
      </x:c>
      <x:c r="B86" s="8" t="s">
        <x:v>242</x:v>
      </x:c>
      <x:c r="C86" s="8" t="s">
        <x:v>1036</x:v>
      </x:c>
      <x:c r="D86" s="8" t="s">
        <x:v>1013</x:v>
      </x:c>
      <x:c r="E86" s="11">
        <x:f>일위대가!F516</x:f>
        <x:v>164</x:v>
      </x:c>
      <x:c r="F86" s="11">
        <x:f>일위대가!H516</x:f>
        <x:v>3043</x:v>
      </x:c>
      <x:c r="G86" s="11">
        <x:f>일위대가!J516</x:f>
        <x:v>11</x:v>
      </x:c>
      <x:c r="H86" s="11">
        <x:f>E86+F86+G86</x:f>
        <x:v>3218</x:v>
      </x:c>
      <x:c r="I86" s="8" t="s">
        <x:v>540</x:v>
      </x:c>
      <x:c r="J86" s="8" t="s">
        <x:v>984</x:v>
      </x:c>
      <x:c r="K86" s="5" t="s">
        <x:v>984</x:v>
      </x:c>
      <x:c r="L86" s="5" t="s">
        <x:v>984</x:v>
      </x:c>
      <x:c r="M86" s="5" t="s">
        <x:v>534</x:v>
      </x:c>
    </x:row>
    <x:row r="87" spans="1:13" ht="30" customHeight="1">
      <x:c r="A87" s="8" t="s">
        <x:v>1499</x:v>
      </x:c>
      <x:c r="B87" s="8" t="s">
        <x:v>243</x:v>
      </x:c>
      <x:c r="C87" s="8" t="s">
        <x:v>1036</x:v>
      </x:c>
      <x:c r="D87" s="8" t="s">
        <x:v>1013</x:v>
      </x:c>
      <x:c r="E87" s="11">
        <x:f>일위대가!F529</x:f>
        <x:v>35</x:v>
      </x:c>
      <x:c r="F87" s="11">
        <x:f>일위대가!H529</x:f>
        <x:v>778</x:v>
      </x:c>
      <x:c r="G87" s="11">
        <x:f>일위대가!J529</x:f>
        <x:v>1</x:v>
      </x:c>
      <x:c r="H87" s="11">
        <x:f>E87+F87+G87</x:f>
        <x:v>814</x:v>
      </x:c>
      <x:c r="I87" s="8" t="s">
        <x:v>541</x:v>
      </x:c>
      <x:c r="J87" s="8" t="s">
        <x:v>984</x:v>
      </x:c>
      <x:c r="K87" s="5" t="s">
        <x:v>984</x:v>
      </x:c>
      <x:c r="L87" s="5" t="s">
        <x:v>984</x:v>
      </x:c>
      <x:c r="M87" s="5" t="s">
        <x:v>534</x:v>
      </x:c>
    </x:row>
    <x:row r="88" spans="1:13" ht="30" customHeight="1">
      <x:c r="A88" s="8" t="s">
        <x:v>1494</x:v>
      </x:c>
      <x:c r="B88" s="8" t="s">
        <x:v>533</x:v>
      </x:c>
      <x:c r="C88" s="8" t="s">
        <x:v>538</x:v>
      </x:c>
      <x:c r="D88" s="8" t="s">
        <x:v>1021</x:v>
      </x:c>
      <x:c r="E88" s="11">
        <x:f>일위대가!F533</x:f>
        <x:v>0</x:v>
      </x:c>
      <x:c r="F88" s="11">
        <x:f>일위대가!H533</x:f>
        <x:v>0</x:v>
      </x:c>
      <x:c r="G88" s="11">
        <x:f>일위대가!J533</x:f>
        <x:v>124</x:v>
      </x:c>
      <x:c r="H88" s="11">
        <x:f>E88+F88+G88</x:f>
        <x:v>124</x:v>
      </x:c>
      <x:c r="I88" s="8" t="s">
        <x:v>542</x:v>
      </x:c>
      <x:c r="J88" s="8" t="s">
        <x:v>984</x:v>
      </x:c>
      <x:c r="K88" s="5" t="s">
        <x:v>964</x:v>
      </x:c>
      <x:c r="L88" s="5" t="s">
        <x:v>984</x:v>
      </x:c>
      <x:c r="M88" s="5" t="s">
        <x:v>1991</x:v>
      </x:c>
    </x:row>
    <x:row r="89" spans="1:13" ht="30" customHeight="1">
      <x:c r="A89" s="8" t="s">
        <x:v>837</x:v>
      </x:c>
      <x:c r="B89" s="8" t="s">
        <x:v>1943</x:v>
      </x:c>
      <x:c r="C89" s="8" t="s">
        <x:v>1944</x:v>
      </x:c>
      <x:c r="D89" s="8" t="s">
        <x:v>991</x:v>
      </x:c>
      <x:c r="E89" s="11">
        <x:f>일위대가!F539</x:f>
        <x:v>0</x:v>
      </x:c>
      <x:c r="F89" s="11">
        <x:f>일위대가!H539</x:f>
        <x:v>78125</x:v>
      </x:c>
      <x:c r="G89" s="11">
        <x:f>일위대가!J539</x:f>
        <x:v>1562</x:v>
      </x:c>
      <x:c r="H89" s="11">
        <x:f>E89+F89+G89</x:f>
        <x:v>79687</x:v>
      </x:c>
      <x:c r="I89" s="8" t="s">
        <x:v>537</x:v>
      </x:c>
      <x:c r="J89" s="8" t="s">
        <x:v>984</x:v>
      </x:c>
      <x:c r="K89" s="5" t="s">
        <x:v>984</x:v>
      </x:c>
      <x:c r="L89" s="5" t="s">
        <x:v>984</x:v>
      </x:c>
      <x:c r="M89" s="5" t="s">
        <x:v>1992</x:v>
      </x:c>
    </x:row>
    <x:row r="90" spans="1:13" ht="30" customHeight="1">
      <x:c r="A90" s="8" t="s">
        <x:v>835</x:v>
      </x:c>
      <x:c r="B90" s="8" t="s">
        <x:v>443</x:v>
      </x:c>
      <x:c r="C90" s="8" t="s">
        <x:v>1876</x:v>
      </x:c>
      <x:c r="D90" s="8" t="s">
        <x:v>991</x:v>
      </x:c>
      <x:c r="E90" s="11">
        <x:f>일위대가!F545</x:f>
        <x:v>0</x:v>
      </x:c>
      <x:c r="F90" s="11">
        <x:f>일위대가!H545</x:f>
        <x:v>79955</x:v>
      </x:c>
      <x:c r="G90" s="11">
        <x:f>일위대가!J545</x:f>
        <x:v>1599</x:v>
      </x:c>
      <x:c r="H90" s="11">
        <x:f>E90+F90+G90</x:f>
        <x:v>81554</x:v>
      </x:c>
      <x:c r="I90" s="8" t="s">
        <x:v>544</x:v>
      </x:c>
      <x:c r="J90" s="8" t="s">
        <x:v>984</x:v>
      </x:c>
      <x:c r="K90" s="5" t="s">
        <x:v>984</x:v>
      </x:c>
      <x:c r="L90" s="5" t="s">
        <x:v>984</x:v>
      </x:c>
      <x:c r="M90" s="5" t="s">
        <x:v>1993</x:v>
      </x:c>
    </x:row>
    <x:row r="91" spans="1:13" ht="30" customHeight="1">
      <x:c r="A91" s="8" t="s">
        <x:v>833</x:v>
      </x:c>
      <x:c r="B91" s="8" t="s">
        <x:v>1946</x:v>
      </x:c>
      <x:c r="C91" s="8" t="s">
        <x:v>1947</x:v>
      </x:c>
      <x:c r="D91" s="8" t="s">
        <x:v>986</x:v>
      </x:c>
      <x:c r="E91" s="11">
        <x:f ca="1">일위대가!F550</x:f>
        <x:v>1462</x:v>
      </x:c>
      <x:c r="F91" s="11">
        <x:f>일위대가!H550</x:f>
        <x:v>2095</x:v>
      </x:c>
      <x:c r="G91" s="11">
        <x:f>일위대가!J550</x:f>
        <x:v>0</x:v>
      </x:c>
      <x:c r="H91" s="11">
        <x:f ca="1">E91+F91+G91</x:f>
        <x:v>3557</x:v>
      </x:c>
      <x:c r="I91" s="8" t="s">
        <x:v>545</x:v>
      </x:c>
      <x:c r="J91" s="8" t="s">
        <x:v>984</x:v>
      </x:c>
      <x:c r="K91" s="5" t="s">
        <x:v>984</x:v>
      </x:c>
      <x:c r="L91" s="5" t="s">
        <x:v>984</x:v>
      </x:c>
      <x:c r="M91" s="5" t="s">
        <x:v>546</x:v>
      </x:c>
    </x:row>
    <x:row r="92" spans="1:13" ht="30" customHeight="1">
      <x:c r="A92" s="8" t="s">
        <x:v>832</x:v>
      </x:c>
      <x:c r="B92" s="8" t="s">
        <x:v>1948</x:v>
      </x:c>
      <x:c r="C92" s="8" t="s">
        <x:v>1949</x:v>
      </x:c>
      <x:c r="D92" s="8" t="s">
        <x:v>986</x:v>
      </x:c>
      <x:c r="E92" s="11">
        <x:f ca="1">일위대가!F555</x:f>
        <x:v>1151</x:v>
      </x:c>
      <x:c r="F92" s="11">
        <x:f>일위대가!H555</x:f>
        <x:v>5587</x:v>
      </x:c>
      <x:c r="G92" s="11">
        <x:f>일위대가!J555</x:f>
        <x:v>0</x:v>
      </x:c>
      <x:c r="H92" s="11">
        <x:f ca="1">E92+F92+G92</x:f>
        <x:v>6738</x:v>
      </x:c>
      <x:c r="I92" s="8" t="s">
        <x:v>547</x:v>
      </x:c>
      <x:c r="J92" s="8" t="s">
        <x:v>984</x:v>
      </x:c>
      <x:c r="K92" s="5" t="s">
        <x:v>984</x:v>
      </x:c>
      <x:c r="L92" s="5" t="s">
        <x:v>984</x:v>
      </x:c>
      <x:c r="M92" s="5" t="s">
        <x:v>1995</x:v>
      </x:c>
    </x:row>
    <x:row r="93" spans="1:13" ht="30" customHeight="1">
      <x:c r="A93" s="8" t="s">
        <x:v>1506</x:v>
      </x:c>
      <x:c r="B93" s="8" t="s">
        <x:v>244</x:v>
      </x:c>
      <x:c r="C93" s="8" t="s">
        <x:v>1947</x:v>
      </x:c>
      <x:c r="D93" s="8" t="s">
        <x:v>986</x:v>
      </x:c>
      <x:c r="E93" s="11">
        <x:f ca="1">일위대가!F561</x:f>
        <x:v>1462</x:v>
      </x:c>
      <x:c r="F93" s="11">
        <x:f>일위대가!H561</x:f>
        <x:v>0</x:v>
      </x:c>
      <x:c r="G93" s="11">
        <x:f>일위대가!J561</x:f>
        <x:v>0</x:v>
      </x:c>
      <x:c r="H93" s="11">
        <x:f ca="1">E93+F93+G93</x:f>
        <x:v>1462</x:v>
      </x:c>
      <x:c r="I93" s="8" t="s">
        <x:v>548</x:v>
      </x:c>
      <x:c r="J93" s="8" t="s">
        <x:v>984</x:v>
      </x:c>
      <x:c r="K93" s="5" t="s">
        <x:v>984</x:v>
      </x:c>
      <x:c r="L93" s="5" t="s">
        <x:v>984</x:v>
      </x:c>
      <x:c r="M93" s="5" t="s">
        <x:v>546</x:v>
      </x:c>
    </x:row>
    <x:row r="94" spans="1:13" ht="30" customHeight="1">
      <x:c r="A94" s="8" t="s">
        <x:v>1507</x:v>
      </x:c>
      <x:c r="B94" s="8" t="s">
        <x:v>245</x:v>
      </x:c>
      <x:c r="C94" s="8" t="s">
        <x:v>1994</x:v>
      </x:c>
      <x:c r="D94" s="8" t="s">
        <x:v>986</x:v>
      </x:c>
      <x:c r="E94" s="11">
        <x:f>일위대가!F566</x:f>
        <x:v>0</x:v>
      </x:c>
      <x:c r="F94" s="11">
        <x:f>일위대가!H566</x:f>
        <x:v>2095</x:v>
      </x:c>
      <x:c r="G94" s="11">
        <x:f>일위대가!J566</x:f>
        <x:v>0</x:v>
      </x:c>
      <x:c r="H94" s="11">
        <x:f>E94+F94+G94</x:f>
        <x:v>2095</x:v>
      </x:c>
      <x:c r="I94" s="8" t="s">
        <x:v>551</x:v>
      </x:c>
      <x:c r="J94" s="8" t="s">
        <x:v>984</x:v>
      </x:c>
      <x:c r="K94" s="5" t="s">
        <x:v>984</x:v>
      </x:c>
      <x:c r="L94" s="5" t="s">
        <x:v>984</x:v>
      </x:c>
      <x:c r="M94" s="5" t="s">
        <x:v>546</x:v>
      </x:c>
    </x:row>
    <x:row r="95" spans="1:13" ht="30" customHeight="1">
      <x:c r="A95" s="8" t="s">
        <x:v>1508</x:v>
      </x:c>
      <x:c r="B95" s="8" t="s">
        <x:v>1897</x:v>
      </x:c>
      <x:c r="C95" s="8" t="s">
        <x:v>1896</x:v>
      </x:c>
      <x:c r="D95" s="8" t="s">
        <x:v>986</x:v>
      </x:c>
      <x:c r="E95" s="11">
        <x:f ca="1">일위대가!F572</x:f>
        <x:v>1151</x:v>
      </x:c>
      <x:c r="F95" s="11">
        <x:f>일위대가!H572</x:f>
        <x:v>0</x:v>
      </x:c>
      <x:c r="G95" s="11">
        <x:f>일위대가!J572</x:f>
        <x:v>0</x:v>
      </x:c>
      <x:c r="H95" s="11">
        <x:f ca="1">E95+F95+G95</x:f>
        <x:v>1151</x:v>
      </x:c>
      <x:c r="I95" s="8" t="s">
        <x:v>552</x:v>
      </x:c>
      <x:c r="J95" s="8" t="s">
        <x:v>984</x:v>
      </x:c>
      <x:c r="K95" s="5" t="s">
        <x:v>984</x:v>
      </x:c>
      <x:c r="L95" s="5" t="s">
        <x:v>984</x:v>
      </x:c>
      <x:c r="M95" s="5" t="s">
        <x:v>1995</x:v>
      </x:c>
    </x:row>
    <x:row r="96" spans="1:13" ht="30" customHeight="1">
      <x:c r="A96" s="8" t="s">
        <x:v>1509</x:v>
      </x:c>
      <x:c r="B96" s="8" t="s">
        <x:v>1895</x:v>
      </x:c>
      <x:c r="C96" s="8" t="s">
        <x:v>1996</x:v>
      </x:c>
      <x:c r="D96" s="8" t="s">
        <x:v>986</x:v>
      </x:c>
      <x:c r="E96" s="11">
        <x:f>일위대가!F579</x:f>
        <x:v>0</x:v>
      </x:c>
      <x:c r="F96" s="11">
        <x:f>일위대가!H579</x:f>
        <x:v>5587</x:v>
      </x:c>
      <x:c r="G96" s="11">
        <x:f>일위대가!J579</x:f>
        <x:v>0</x:v>
      </x:c>
      <x:c r="H96" s="11">
        <x:f>E96+F96+G96</x:f>
        <x:v>5587</x:v>
      </x:c>
      <x:c r="I96" s="8" t="s">
        <x:v>555</x:v>
      </x:c>
      <x:c r="J96" s="8" t="s">
        <x:v>984</x:v>
      </x:c>
      <x:c r="K96" s="5" t="s">
        <x:v>984</x:v>
      </x:c>
      <x:c r="L96" s="5" t="s">
        <x:v>984</x:v>
      </x:c>
      <x:c r="M96" s="5" t="s">
        <x:v>1995</x:v>
      </x:c>
    </x:row>
    <x:row r="97" spans="1:13" ht="30" customHeight="1">
      <x:c r="A97" s="8" t="s">
        <x:v>828</x:v>
      </x:c>
      <x:c r="B97" s="8" t="s">
        <x:v>1951</x:v>
      </x:c>
      <x:c r="C97" s="8" t="s">
        <x:v>1864</x:v>
      </x:c>
      <x:c r="D97" s="8" t="s">
        <x:v>991</x:v>
      </x:c>
      <x:c r="E97" s="11">
        <x:f>일위대가!F585</x:f>
        <x:v>0</x:v>
      </x:c>
      <x:c r="F97" s="11">
        <x:f>일위대가!H585</x:f>
        <x:v>477050</x:v>
      </x:c>
      <x:c r="G97" s="11">
        <x:f>일위대가!J585</x:f>
        <x:v>9541</x:v>
      </x:c>
      <x:c r="H97" s="11">
        <x:f>E97+F97+G97</x:f>
        <x:v>486591</x:v>
      </x:c>
      <x:c r="I97" s="8" t="s">
        <x:v>556</x:v>
      </x:c>
      <x:c r="J97" s="8" t="s">
        <x:v>984</x:v>
      </x:c>
      <x:c r="K97" s="5" t="s">
        <x:v>984</x:v>
      </x:c>
      <x:c r="L97" s="5" t="s">
        <x:v>984</x:v>
      </x:c>
      <x:c r="M97" s="5" t="s">
        <x:v>2000</x:v>
      </x:c>
    </x:row>
    <x:row r="98" spans="1:13" ht="30" customHeight="1">
      <x:c r="A98" s="8" t="s">
        <x:v>827</x:v>
      </x:c>
      <x:c r="B98" s="8" t="s">
        <x:v>1951</x:v>
      </x:c>
      <x:c r="C98" s="8" t="s">
        <x:v>1875</x:v>
      </x:c>
      <x:c r="D98" s="8" t="s">
        <x:v>991</x:v>
      </x:c>
      <x:c r="E98" s="11">
        <x:f>일위대가!F591</x:f>
        <x:v>0</x:v>
      </x:c>
      <x:c r="F98" s="11">
        <x:f>일위대가!H591</x:f>
        <x:v>572901</x:v>
      </x:c>
      <x:c r="G98" s="11">
        <x:f>일위대가!J591</x:f>
        <x:v>11458</x:v>
      </x:c>
      <x:c r="H98" s="11">
        <x:f>E98+F98+G98</x:f>
        <x:v>584359</x:v>
      </x:c>
      <x:c r="I98" s="8" t="s">
        <x:v>554</x:v>
      </x:c>
      <x:c r="J98" s="8" t="s">
        <x:v>984</x:v>
      </x:c>
      <x:c r="K98" s="5" t="s">
        <x:v>984</x:v>
      </x:c>
      <x:c r="L98" s="5" t="s">
        <x:v>984</x:v>
      </x:c>
      <x:c r="M98" s="5" t="s">
        <x:v>2000</x:v>
      </x:c>
    </x:row>
    <x:row r="99" spans="1:13" ht="30" customHeight="1">
      <x:c r="A99" s="8" t="s">
        <x:v>813</x:v>
      </x:c>
      <x:c r="B99" s="8" t="s">
        <x:v>460</x:v>
      </x:c>
      <x:c r="C99" s="8" t="s">
        <x:v>1869</x:v>
      </x:c>
      <x:c r="D99" s="8" t="s">
        <x:v>986</x:v>
      </x:c>
      <x:c r="E99" s="11">
        <x:f>일위대가!F598</x:f>
        <x:v>129</x:v>
      </x:c>
      <x:c r="F99" s="11">
        <x:f>일위대가!H598</x:f>
        <x:v>1309</x:v>
      </x:c>
      <x:c r="G99" s="11">
        <x:f>일위대가!J598</x:f>
        <x:v>0</x:v>
      </x:c>
      <x:c r="H99" s="11">
        <x:f>E99+F99+G99</x:f>
        <x:v>1438</x:v>
      </x:c>
      <x:c r="I99" s="8" t="s">
        <x:v>549</x:v>
      </x:c>
      <x:c r="J99" s="8" t="s">
        <x:v>984</x:v>
      </x:c>
      <x:c r="K99" s="5" t="s">
        <x:v>984</x:v>
      </x:c>
      <x:c r="L99" s="5" t="s">
        <x:v>984</x:v>
      </x:c>
      <x:c r="M99" s="5" t="s">
        <x:v>2001</x:v>
      </x:c>
    </x:row>
    <x:row r="100" spans="1:13" ht="30" customHeight="1">
      <x:c r="A100" s="8" t="s">
        <x:v>814</x:v>
      </x:c>
      <x:c r="B100" s="8" t="s">
        <x:v>236</x:v>
      </x:c>
      <x:c r="C100" s="8" t="s">
        <x:v>237</x:v>
      </x:c>
      <x:c r="D100" s="8" t="s">
        <x:v>986</x:v>
      </x:c>
      <x:c r="E100" s="11">
        <x:f ca="1">일위대가!F603</x:f>
        <x:v>620</x:v>
      </x:c>
      <x:c r="F100" s="11">
        <x:f>일위대가!H603</x:f>
        <x:v>0</x:v>
      </x:c>
      <x:c r="G100" s="11">
        <x:f>일위대가!J603</x:f>
        <x:v>0</x:v>
      </x:c>
      <x:c r="H100" s="11">
        <x:f ca="1">E100+F100+G100</x:f>
        <x:v>620</x:v>
      </x:c>
      <x:c r="I100" s="8" t="s">
        <x:v>557</x:v>
      </x:c>
      <x:c r="J100" s="8" t="s">
        <x:v>984</x:v>
      </x:c>
      <x:c r="K100" s="5" t="s">
        <x:v>984</x:v>
      </x:c>
      <x:c r="L100" s="5" t="s">
        <x:v>984</x:v>
      </x:c>
      <x:c r="M100" s="5" t="s">
        <x:v>1959</x:v>
      </x:c>
    </x:row>
    <x:row r="101" spans="1:13" ht="30" customHeight="1">
      <x:c r="A101" s="8" t="s">
        <x:v>811</x:v>
      </x:c>
      <x:c r="B101" s="8" t="s">
        <x:v>238</x:v>
      </x:c>
      <x:c r="C101" s="8" t="s">
        <x:v>466</x:v>
      </x:c>
      <x:c r="D101" s="8" t="s">
        <x:v>986</x:v>
      </x:c>
      <x:c r="E101" s="11">
        <x:f>일위대가!F610</x:f>
        <x:v>0</x:v>
      </x:c>
      <x:c r="F101" s="11">
        <x:f>일위대가!H610</x:f>
        <x:v>3282</x:v>
      </x:c>
      <x:c r="G101" s="11">
        <x:f>일위대가!J610</x:f>
        <x:v>0</x:v>
      </x:c>
      <x:c r="H101" s="11">
        <x:f>E101+F101+G101</x:f>
        <x:v>3282</x:v>
      </x:c>
      <x:c r="I101" s="8" t="s">
        <x:v>560</x:v>
      </x:c>
      <x:c r="J101" s="8" t="s">
        <x:v>984</x:v>
      </x:c>
      <x:c r="K101" s="5" t="s">
        <x:v>984</x:v>
      </x:c>
      <x:c r="L101" s="5" t="s">
        <x:v>984</x:v>
      </x:c>
      <x:c r="M101" s="5" t="s">
        <x:v>1959</x:v>
      </x:c>
    </x:row>
    <x:row r="102" spans="1:13" ht="30" customHeight="1">
      <x:c r="A102" s="8" t="s">
        <x:v>812</x:v>
      </x:c>
      <x:c r="B102" s="8" t="s">
        <x:v>1877</x:v>
      </x:c>
      <x:c r="C102" s="8" t="s">
        <x:v>463</x:v>
      </x:c>
      <x:c r="D102" s="8" t="s">
        <x:v>986</x:v>
      </x:c>
      <x:c r="E102" s="11">
        <x:f>일위대가!F617</x:f>
        <x:v>185</x:v>
      </x:c>
      <x:c r="F102" s="11">
        <x:f>일위대가!H617</x:f>
        <x:v>698</x:v>
      </x:c>
      <x:c r="G102" s="11">
        <x:f>일위대가!J617</x:f>
        <x:v>0</x:v>
      </x:c>
      <x:c r="H102" s="11">
        <x:f>E102+F102+G102</x:f>
        <x:v>883</x:v>
      </x:c>
      <x:c r="I102" s="8" t="s">
        <x:v>561</x:v>
      </x:c>
      <x:c r="J102" s="8" t="s">
        <x:v>984</x:v>
      </x:c>
      <x:c r="K102" s="5" t="s">
        <x:v>984</x:v>
      </x:c>
      <x:c r="L102" s="5" t="s">
        <x:v>984</x:v>
      </x:c>
      <x:c r="M102" s="5" t="s">
        <x:v>2003</x:v>
      </x:c>
    </x:row>
    <x:row r="103" spans="1:13" ht="30" customHeight="1">
      <x:c r="A103" s="8" t="s">
        <x:v>810</x:v>
      </x:c>
      <x:c r="B103" s="8" t="s">
        <x:v>460</x:v>
      </x:c>
      <x:c r="C103" s="8" t="s">
        <x:v>1874</x:v>
      </x:c>
      <x:c r="D103" s="8" t="s">
        <x:v>986</x:v>
      </x:c>
      <x:c r="E103" s="11">
        <x:f>일위대가!F628</x:f>
        <x:v>1482</x:v>
      </x:c>
      <x:c r="F103" s="11">
        <x:f ca="1">일위대가!H628</x:f>
        <x:v>6182</x:v>
      </x:c>
      <x:c r="G103" s="11">
        <x:f ca="1">일위대가!J628</x:f>
        <x:v>123</x:v>
      </x:c>
      <x:c r="H103" s="11">
        <x:f ca="1">E103+F103+G103</x:f>
        <x:v>7787</x:v>
      </x:c>
      <x:c r="I103" s="8" t="s">
        <x:v>559</x:v>
      </x:c>
      <x:c r="J103" s="8" t="s">
        <x:v>984</x:v>
      </x:c>
      <x:c r="K103" s="5" t="s">
        <x:v>984</x:v>
      </x:c>
      <x:c r="L103" s="5" t="s">
        <x:v>984</x:v>
      </x:c>
      <x:c r="M103" s="5" t="s">
        <x:v>2004</x:v>
      </x:c>
    </x:row>
    <x:row r="104" spans="1:13" ht="30" customHeight="1">
      <x:c r="A104" s="8" t="s">
        <x:v>809</x:v>
      </x:c>
      <x:c r="B104" s="8" t="s">
        <x:v>238</x:v>
      </x:c>
      <x:c r="C104" s="8" t="s">
        <x:v>1960</x:v>
      </x:c>
      <x:c r="D104" s="8" t="s">
        <x:v>986</x:v>
      </x:c>
      <x:c r="E104" s="11">
        <x:f>일위대가!F636</x:f>
        <x:v>0</x:v>
      </x:c>
      <x:c r="F104" s="11">
        <x:f ca="1">일위대가!H636</x:f>
        <x:v>3938</x:v>
      </x:c>
      <x:c r="G104" s="11">
        <x:f>일위대가!J636</x:f>
        <x:v>0</x:v>
      </x:c>
      <x:c r="H104" s="11">
        <x:f ca="1">E104+F104+G104</x:f>
        <x:v>3938</x:v>
      </x:c>
      <x:c r="I104" s="8" t="s">
        <x:v>562</x:v>
      </x:c>
      <x:c r="J104" s="8" t="s">
        <x:v>984</x:v>
      </x:c>
      <x:c r="K104" s="5" t="s">
        <x:v>984</x:v>
      </x:c>
      <x:c r="L104" s="5" t="s">
        <x:v>984</x:v>
      </x:c>
      <x:c r="M104" s="5" t="s">
        <x:v>1959</x:v>
      </x:c>
    </x:row>
    <x:row r="105" spans="1:13" ht="30" customHeight="1">
      <x:c r="A105" s="8" t="s">
        <x:v>804</x:v>
      </x:c>
      <x:c r="B105" s="8" t="s">
        <x:v>239</x:v>
      </x:c>
      <x:c r="C105" s="8" t="s">
        <x:v>208</x:v>
      </x:c>
      <x:c r="D105" s="8" t="s">
        <x:v>986</x:v>
      </x:c>
      <x:c r="E105" s="11">
        <x:f>일위대가!F643</x:f>
        <x:v>0</x:v>
      </x:c>
      <x:c r="F105" s="11">
        <x:f ca="1">일위대가!H643</x:f>
        <x:v>15245</x:v>
      </x:c>
      <x:c r="G105" s="11">
        <x:f ca="1">일위대가!J643</x:f>
        <x:v>152</x:v>
      </x:c>
      <x:c r="H105" s="11">
        <x:f ca="1">E105+F105+G105</x:f>
        <x:v>15397</x:v>
      </x:c>
      <x:c r="I105" s="8" t="s">
        <x:v>565</x:v>
      </x:c>
      <x:c r="J105" s="8" t="s">
        <x:v>984</x:v>
      </x:c>
      <x:c r="K105" s="5" t="s">
        <x:v>984</x:v>
      </x:c>
      <x:c r="L105" s="5" t="s">
        <x:v>984</x:v>
      </x:c>
      <x:c r="M105" s="5" t="s">
        <x:v>1900</x:v>
      </x:c>
    </x:row>
    <x:row r="106" spans="1:13" ht="30" customHeight="1">
      <x:c r="A106" s="8" t="s">
        <x:v>806</x:v>
      </x:c>
      <x:c r="B106" s="8" t="s">
        <x:v>1962</x:v>
      </x:c>
      <x:c r="C106" s="8" t="s">
        <x:v>984</x:v>
      </x:c>
      <x:c r="D106" s="8" t="s">
        <x:v>471</x:v>
      </x:c>
      <x:c r="E106" s="11">
        <x:f>일위대가!F648</x:f>
        <x:v>0</x:v>
      </x:c>
      <x:c r="F106" s="11">
        <x:f>일위대가!H648</x:f>
        <x:v>326047</x:v>
      </x:c>
      <x:c r="G106" s="11">
        <x:f>일위대가!J648</x:f>
        <x:v>0</x:v>
      </x:c>
      <x:c r="H106" s="11">
        <x:f>E106+F106+G106</x:f>
        <x:v>326047</x:v>
      </x:c>
      <x:c r="I106" s="8" t="s">
        <x:v>566</x:v>
      </x:c>
      <x:c r="J106" s="8" t="s">
        <x:v>984</x:v>
      </x:c>
      <x:c r="K106" s="5" t="s">
        <x:v>984</x:v>
      </x:c>
      <x:c r="L106" s="5" t="s">
        <x:v>984</x:v>
      </x:c>
      <x:c r="M106" s="5" t="s">
        <x:v>2007</x:v>
      </x:c>
    </x:row>
    <x:row r="107" spans="1:13" ht="30" customHeight="1">
      <x:c r="A107" s="8" t="s">
        <x:v>802</x:v>
      </x:c>
      <x:c r="B107" s="8" t="s">
        <x:v>1879</x:v>
      </x:c>
      <x:c r="C107" s="8" t="s">
        <x:v>893</x:v>
      </x:c>
      <x:c r="D107" s="8" t="s">
        <x:v>986</x:v>
      </x:c>
      <x:c r="E107" s="11">
        <x:f>일위대가!F653</x:f>
        <x:v>0</x:v>
      </x:c>
      <x:c r="F107" s="11">
        <x:f>일위대가!H653</x:f>
        <x:v>2592</x:v>
      </x:c>
      <x:c r="G107" s="11">
        <x:f>일위대가!J653</x:f>
        <x:v>0</x:v>
      </x:c>
      <x:c r="H107" s="11">
        <x:f>E107+F107+G107</x:f>
        <x:v>2592</x:v>
      </x:c>
      <x:c r="I107" s="8" t="s">
        <x:v>564</x:v>
      </x:c>
      <x:c r="J107" s="8" t="s">
        <x:v>984</x:v>
      </x:c>
      <x:c r="K107" s="5" t="s">
        <x:v>984</x:v>
      </x:c>
      <x:c r="L107" s="5" t="s">
        <x:v>984</x:v>
      </x:c>
      <x:c r="M107" s="5" t="s">
        <x:v>2008</x:v>
      </x:c>
    </x:row>
    <x:row r="108" spans="1:13" ht="30" customHeight="1">
      <x:c r="A108" s="8" t="s">
        <x:v>798</x:v>
      </x:c>
      <x:c r="B108" s="8" t="s">
        <x:v>484</x:v>
      </x:c>
      <x:c r="C108" s="8" t="s">
        <x:v>481</x:v>
      </x:c>
      <x:c r="D108" s="8" t="s">
        <x:v>976</x:v>
      </x:c>
      <x:c r="E108" s="11">
        <x:f ca="1">일위대가!F661</x:f>
        <x:v>15107</x:v>
      </x:c>
      <x:c r="F108" s="11">
        <x:f>일위대가!H661</x:f>
        <x:v>145126</x:v>
      </x:c>
      <x:c r="G108" s="11">
        <x:f>일위대가!J661</x:f>
        <x:v>4556</x:v>
      </x:c>
      <x:c r="H108" s="11">
        <x:f ca="1">E108+F108+G108</x:f>
        <x:v>164789</x:v>
      </x:c>
      <x:c r="I108" s="8" t="s">
        <x:v>567</x:v>
      </x:c>
      <x:c r="J108" s="8" t="s">
        <x:v>984</x:v>
      </x:c>
      <x:c r="K108" s="5" t="s">
        <x:v>984</x:v>
      </x:c>
      <x:c r="L108" s="5" t="s">
        <x:v>984</x:v>
      </x:c>
      <x:c r="M108" s="5" t="s">
        <x:v>2009</x:v>
      </x:c>
    </x:row>
    <x:row r="109" spans="1:13" ht="30" customHeight="1">
      <x:c r="A109" s="8" t="s">
        <x:v>1767</x:v>
      </x:c>
      <x:c r="B109" s="8" t="s">
        <x:v>2010</x:v>
      </x:c>
      <x:c r="C109" s="8" t="s">
        <x:v>2011</x:v>
      </x:c>
      <x:c r="D109" s="8" t="s">
        <x:v>1021</x:v>
      </x:c>
      <x:c r="E109" s="11">
        <x:f>일위대가!F665</x:f>
        <x:v>0</x:v>
      </x:c>
      <x:c r="F109" s="11">
        <x:f>일위대가!H665</x:f>
        <x:v>0</x:v>
      </x:c>
      <x:c r="G109" s="11">
        <x:f>일위대가!J665</x:f>
        <x:v>391</x:v>
      </x:c>
      <x:c r="H109" s="11">
        <x:f>E109+F109+G109</x:f>
        <x:v>391</x:v>
      </x:c>
      <x:c r="I109" s="8" t="s">
        <x:v>570</x:v>
      </x:c>
      <x:c r="J109" s="8" t="s">
        <x:v>984</x:v>
      </x:c>
      <x:c r="K109" s="5" t="s">
        <x:v>964</x:v>
      </x:c>
      <x:c r="L109" s="5" t="s">
        <x:v>984</x:v>
      </x:c>
      <x:c r="M109" s="5" t="s">
        <x:v>2014</x:v>
      </x:c>
    </x:row>
    <x:row r="110" spans="1:13" ht="30" customHeight="1">
      <x:c r="A110" s="8" t="s">
        <x:v>1768</x:v>
      </x:c>
      <x:c r="B110" s="8" t="s">
        <x:v>2012</x:v>
      </x:c>
      <x:c r="C110" s="8" t="s">
        <x:v>2013</x:v>
      </x:c>
      <x:c r="D110" s="8" t="s">
        <x:v>1021</x:v>
      </x:c>
      <x:c r="E110" s="11">
        <x:f ca="1">일위대가!F672</x:f>
        <x:v>8793</x:v>
      </x:c>
      <x:c r="F110" s="11">
        <x:f>일위대가!H672</x:f>
        <x:v>25758</x:v>
      </x:c>
      <x:c r="G110" s="11">
        <x:f>일위대가!J672</x:f>
        <x:v>2066</x:v>
      </x:c>
      <x:c r="H110" s="11">
        <x:f ca="1">E110+F110+G110</x:f>
        <x:v>36617</x:v>
      </x:c>
      <x:c r="I110" s="8" t="s">
        <x:v>571</x:v>
      </x:c>
      <x:c r="J110" s="8" t="s">
        <x:v>984</x:v>
      </x:c>
      <x:c r="K110" s="5" t="s">
        <x:v>964</x:v>
      </x:c>
      <x:c r="L110" s="5" t="s">
        <x:v>984</x:v>
      </x:c>
      <x:c r="M110" s="5" t="s">
        <x:v>2016</x:v>
      </x:c>
    </x:row>
    <x:row r="111" spans="1:13" ht="30" customHeight="1">
      <x:c r="A111" s="8" t="s">
        <x:v>797</x:v>
      </x:c>
      <x:c r="B111" s="8" t="s">
        <x:v>1965</x:v>
      </x:c>
      <x:c r="C111" s="8" t="s">
        <x:v>1966</x:v>
      </x:c>
      <x:c r="D111" s="8" t="s">
        <x:v>1008</x:v>
      </x:c>
      <x:c r="E111" s="11">
        <x:f>일위대가!F677</x:f>
        <x:v>0</x:v>
      </x:c>
      <x:c r="F111" s="11">
        <x:f>일위대가!H677</x:f>
        <x:v>11713</x:v>
      </x:c>
      <x:c r="G111" s="11">
        <x:f>일위대가!J677</x:f>
        <x:v>0</x:v>
      </x:c>
      <x:c r="H111" s="11">
        <x:f>E111+F111+G111</x:f>
        <x:v>11713</x:v>
      </x:c>
      <x:c r="I111" s="8" t="s">
        <x:v>568</x:v>
      </x:c>
      <x:c r="J111" s="8" t="s">
        <x:v>984</x:v>
      </x:c>
      <x:c r="K111" s="5" t="s">
        <x:v>984</x:v>
      </x:c>
      <x:c r="L111" s="5" t="s">
        <x:v>984</x:v>
      </x:c>
      <x:c r="M111" s="5" t="s">
        <x:v>2018</x:v>
      </x:c>
    </x:row>
  </x:sheetData>
  <x:mergeCells count="2">
    <x:mergeCell ref="A1:J1"/>
    <x:mergeCell ref="A2:J2"/>
  </x:mergeCells>
  <x:pageMargins left="0.78722220659255981" right="0" top="0.39347222447395325" bottom="0.39347222447395325" header="0" footer="0"/>
  <x:pageSetup paperSize="9" scale="92" firstPageNumber="1" fitToWidth="1" fitToHeight="0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pageSetUpPr autoPageBreaks="1" fitToPage="1"/>
  </x:sheetPr>
  <x:dimension ref="A1:AL27"/>
  <x:sheetViews>
    <x:sheetView view="pageBreakPreview" topLeftCell="A1" zoomScale="85" zoomScaleSheetLayoutView="85" workbookViewId="0">
      <x:selection activeCell="A4" activeCellId="0" sqref="A4:M4"/>
    </x:sheetView>
  </x:sheetViews>
  <x:sheetFormatPr defaultColWidth="9.00390625" defaultRowHeight="16.399999999999999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35" width="2.625" hidden="1" customWidth="1"/>
    <x:col min="36" max="36" width="1.625" hidden="1" customWidth="1"/>
    <x:col min="37" max="37" width="24.625" hidden="1" customWidth="1"/>
    <x:col min="38" max="38" width="1.625" hidden="1" customWidth="1"/>
  </x:cols>
  <x:sheetData>
    <x:row r="1" spans="1:13" ht="30" customHeight="1">
      <x:c r="A1" s="98" t="s">
        <x:v>2096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 t="s">
        <x:v>2096</x:v>
      </x:c>
      <x:c r="L1" s="98"/>
      <x:c r="M1" s="98"/>
    </x:row>
    <x:row r="2" spans="1:38" ht="30" customHeight="1">
      <x:c r="A2" s="99" t="s">
        <x:v>937</x:v>
      </x:c>
      <x:c r="B2" s="99" t="s">
        <x:v>936</x:v>
      </x:c>
      <x:c r="C2" s="99" t="s">
        <x:v>975</x:v>
      </x:c>
      <x:c r="D2" s="99" t="s">
        <x:v>973</x:v>
      </x:c>
      <x:c r="E2" s="99" t="s">
        <x:v>282</x:v>
      </x:c>
      <x:c r="F2" s="99"/>
      <x:c r="G2" s="99" t="s">
        <x:v>287</x:v>
      </x:c>
      <x:c r="H2" s="99"/>
      <x:c r="I2" s="99" t="s">
        <x:v>935</x:v>
      </x:c>
      <x:c r="J2" s="99"/>
      <x:c r="K2" s="99" t="s">
        <x:v>934</x:v>
      </x:c>
      <x:c r="L2" s="99"/>
      <x:c r="M2" s="99" t="s">
        <x:v>283</x:v>
      </x:c>
      <x:c r="N2" s="100" t="s">
        <x:v>368</x:v>
      </x:c>
      <x:c r="O2" s="100" t="s">
        <x:v>272</x:v>
      </x:c>
      <x:c r="P2" s="100" t="s">
        <x:v>980</x:v>
      </x:c>
      <x:c r="Q2" s="100" t="s">
        <x:v>982</x:v>
      </x:c>
      <x:c r="R2" s="100" t="s">
        <x:v>979</x:v>
      </x:c>
      <x:c r="S2" s="100" t="s">
        <x:v>277</x:v>
      </x:c>
      <x:c r="T2" s="100" t="s">
        <x:v>273</x:v>
      </x:c>
      <x:c r="U2" s="100" t="s">
        <x:v>983</x:v>
      </x:c>
      <x:c r="V2" s="100" t="s">
        <x:v>279</x:v>
      </x:c>
      <x:c r="W2" s="100" t="s">
        <x:v>280</x:v>
      </x:c>
      <x:c r="X2" s="100" t="s">
        <x:v>275</x:v>
      </x:c>
      <x:c r="Y2" s="100" t="s">
        <x:v>288</x:v>
      </x:c>
      <x:c r="Z2" s="100" t="s">
        <x:v>290</x:v>
      </x:c>
      <x:c r="AA2" s="100" t="s">
        <x:v>606</x:v>
      </x:c>
      <x:c r="AB2" s="100" t="s">
        <x:v>295</x:v>
      </x:c>
      <x:c r="AC2" s="100" t="s">
        <x:v>293</x:v>
      </x:c>
      <x:c r="AD2" s="100" t="s">
        <x:v>365</x:v>
      </x:c>
      <x:c r="AE2" s="100" t="s">
        <x:v>367</x:v>
      </x:c>
      <x:c r="AF2" s="100" t="s">
        <x:v>1016</x:v>
      </x:c>
      <x:c r="AG2" s="100" t="s">
        <x:v>366</x:v>
      </x:c>
      <x:c r="AH2" s="100" t="s">
        <x:v>369</x:v>
      </x:c>
      <x:c r="AI2" s="100" t="s">
        <x:v>373</x:v>
      </x:c>
      <x:c r="AJ2" s="100" t="s">
        <x:v>594</x:v>
      </x:c>
      <x:c r="AK2" s="100" t="s">
        <x:v>371</x:v>
      </x:c>
      <x:c r="AL2" s="100" t="s">
        <x:v>370</x:v>
      </x:c>
    </x:row>
    <x:row r="3" spans="1:38" ht="30" customHeight="1">
      <x:c r="A3" s="99"/>
      <x:c r="B3" s="99"/>
      <x:c r="C3" s="99"/>
      <x:c r="D3" s="99"/>
      <x:c r="E3" s="101" t="s">
        <x:v>285</x:v>
      </x:c>
      <x:c r="F3" s="101" t="s">
        <x:v>286</x:v>
      </x:c>
      <x:c r="G3" s="101" t="s">
        <x:v>285</x:v>
      </x:c>
      <x:c r="H3" s="101" t="s">
        <x:v>286</x:v>
      </x:c>
      <x:c r="I3" s="101" t="s">
        <x:v>285</x:v>
      </x:c>
      <x:c r="J3" s="101" t="s">
        <x:v>286</x:v>
      </x:c>
      <x:c r="K3" s="101" t="s">
        <x:v>285</x:v>
      </x:c>
      <x:c r="L3" s="101" t="s">
        <x:v>286</x:v>
      </x:c>
      <x:c r="M3" s="99"/>
      <x:c r="N3" s="100"/>
      <x:c r="O3" s="100"/>
      <x:c r="P3" s="100"/>
      <x:c r="Q3" s="100"/>
      <x:c r="R3" s="100"/>
      <x:c r="S3" s="100"/>
      <x:c r="T3" s="100"/>
      <x:c r="U3" s="100"/>
      <x:c r="V3" s="100"/>
      <x:c r="W3" s="100"/>
      <x:c r="X3" s="100"/>
      <x:c r="Y3" s="100"/>
      <x:c r="Z3" s="100"/>
      <x:c r="AA3" s="100"/>
      <x:c r="AB3" s="100"/>
      <x:c r="AC3" s="100"/>
      <x:c r="AD3" s="100"/>
      <x:c r="AE3" s="100"/>
      <x:c r="AF3" s="100"/>
      <x:c r="AG3" s="100"/>
      <x:c r="AH3" s="100"/>
      <x:c r="AI3" s="100"/>
      <x:c r="AJ3" s="100"/>
      <x:c r="AK3" s="100"/>
      <x:c r="AL3" s="100"/>
    </x:row>
    <x:row r="4" spans="1:14" ht="30" customHeight="1">
      <x:c r="A4" s="102" t="s">
        <x:v>2091</x:v>
      </x:c>
      <x:c r="B4" s="102"/>
      <x:c r="C4" s="102"/>
      <x:c r="D4" s="102"/>
      <x:c r="E4" s="103"/>
      <x:c r="F4" s="104"/>
      <x:c r="G4" s="103"/>
      <x:c r="H4" s="104"/>
      <x:c r="I4" s="103"/>
      <x:c r="J4" s="104"/>
      <x:c r="K4" s="103"/>
      <x:c r="L4" s="104"/>
      <x:c r="M4" s="102"/>
      <x:c r="N4" s="105" t="s">
        <x:v>2078</x:v>
      </x:c>
    </x:row>
    <x:row r="5" spans="1:38" ht="30" customHeight="1">
      <x:c r="A5" s="106" t="s">
        <x:v>2087</x:v>
      </x:c>
      <x:c r="B5" s="106" t="s">
        <x:v>1931</x:v>
      </x:c>
      <x:c r="C5" s="106" t="s">
        <x:v>999</x:v>
      </x:c>
      <x:c r="D5" s="107">
        <x:v>1.05</x:v>
      </x:c>
      <x:c r="E5" s="10">
        <x:v>7350</x:v>
      </x:c>
      <x:c r="F5" s="12">
        <x:v>7717.5</x:v>
      </x:c>
      <x:c r="G5" s="10">
        <x:v>0</x:v>
      </x:c>
      <x:c r="H5" s="12">
        <x:v>0</x:v>
      </x:c>
      <x:c r="I5" s="10">
        <x:v>0</x:v>
      </x:c>
      <x:c r="J5" s="12">
        <x:v>0</x:v>
      </x:c>
      <x:c r="K5" s="10">
        <x:v>7350</x:v>
      </x:c>
      <x:c r="L5" s="12">
        <x:v>7717.5</x:v>
      </x:c>
      <x:c r="M5" s="106" t="s">
        <x:v>984</x:v>
      </x:c>
      <x:c r="N5" s="108" t="s">
        <x:v>2078</x:v>
      </x:c>
      <x:c r="O5" s="108" t="s">
        <x:v>2089</x:v>
      </x:c>
      <x:c r="P5" s="108" t="s">
        <x:v>988</x:v>
      </x:c>
      <x:c r="Q5" s="108" t="s">
        <x:v>988</x:v>
      </x:c>
      <x:c r="R5" s="108" t="s">
        <x:v>974</x:v>
      </x:c>
      <x:c r="S5" s="109"/>
      <x:c r="T5" s="109"/>
      <x:c r="U5" s="109"/>
      <x:c r="V5" s="109"/>
      <x:c r="W5" s="109"/>
      <x:c r="X5" s="109"/>
      <x:c r="Y5" s="109"/>
      <x:c r="Z5" s="109"/>
      <x:c r="AA5" s="109"/>
      <x:c r="AB5" s="109"/>
      <x:c r="AC5" s="109"/>
      <x:c r="AD5" s="109"/>
      <x:c r="AE5" s="109"/>
      <x:c r="AF5" s="109"/>
      <x:c r="AG5" s="109"/>
      <x:c r="AH5" s="109"/>
      <x:c r="AI5" s="109"/>
      <x:c r="AJ5" s="108" t="s">
        <x:v>984</x:v>
      </x:c>
      <x:c r="AK5" s="108" t="s">
        <x:v>1818</x:v>
      </x:c>
      <x:c r="AL5" s="108" t="s">
        <x:v>984</x:v>
      </x:c>
    </x:row>
    <x:row r="6" spans="1:38" ht="30" customHeight="1">
      <x:c r="A6" s="106" t="s">
        <x:v>2084</x:v>
      </x:c>
      <x:c r="B6" s="106" t="s">
        <x:v>2094</x:v>
      </x:c>
      <x:c r="C6" s="106" t="s">
        <x:v>996</x:v>
      </x:c>
      <x:c r="D6" s="107">
        <x:v>0.65000000000000002</x:v>
      </x:c>
      <x:c r="E6" s="10">
        <x:v>3300</x:v>
      </x:c>
      <x:c r="F6" s="12">
        <x:v>2145</x:v>
      </x:c>
      <x:c r="G6" s="10">
        <x:v>0</x:v>
      </x:c>
      <x:c r="H6" s="12">
        <x:v>0</x:v>
      </x:c>
      <x:c r="I6" s="10">
        <x:v>0</x:v>
      </x:c>
      <x:c r="J6" s="12">
        <x:v>0</x:v>
      </x:c>
      <x:c r="K6" s="10">
        <x:v>3300</x:v>
      </x:c>
      <x:c r="L6" s="12">
        <x:v>2145</x:v>
      </x:c>
      <x:c r="M6" s="106" t="s">
        <x:v>984</x:v>
      </x:c>
      <x:c r="N6" s="108" t="s">
        <x:v>2078</x:v>
      </x:c>
      <x:c r="O6" s="108" t="s">
        <x:v>2088</x:v>
      </x:c>
      <x:c r="P6" s="108" t="s">
        <x:v>988</x:v>
      </x:c>
      <x:c r="Q6" s="108" t="s">
        <x:v>988</x:v>
      </x:c>
      <x:c r="R6" s="108" t="s">
        <x:v>974</x:v>
      </x:c>
      <x:c r="S6" s="109"/>
      <x:c r="T6" s="109"/>
      <x:c r="U6" s="109"/>
      <x:c r="V6" s="109"/>
      <x:c r="W6" s="109"/>
      <x:c r="X6" s="109"/>
      <x:c r="Y6" s="109"/>
      <x:c r="Z6" s="109"/>
      <x:c r="AA6" s="109"/>
      <x:c r="AB6" s="109"/>
      <x:c r="AC6" s="109"/>
      <x:c r="AD6" s="109"/>
      <x:c r="AE6" s="109"/>
      <x:c r="AF6" s="109"/>
      <x:c r="AG6" s="109"/>
      <x:c r="AH6" s="109"/>
      <x:c r="AI6" s="109"/>
      <x:c r="AJ6" s="108" t="s">
        <x:v>984</x:v>
      </x:c>
      <x:c r="AK6" s="108" t="s">
        <x:v>1820</x:v>
      </x:c>
      <x:c r="AL6" s="108" t="s">
        <x:v>984</x:v>
      </x:c>
    </x:row>
    <x:row r="7" spans="1:38" ht="30" customHeight="1">
      <x:c r="A7" s="106" t="s">
        <x:v>1017</x:v>
      </x:c>
      <x:c r="B7" s="106" t="s">
        <x:v>2080</x:v>
      </x:c>
      <x:c r="C7" s="106" t="s">
        <x:v>1015</x:v>
      </x:c>
      <x:c r="D7" s="107">
        <x:v>0.17999999999999999</x:v>
      </x:c>
      <x:c r="E7" s="10">
        <x:v>0</x:v>
      </x:c>
      <x:c r="F7" s="12">
        <x:v>0</x:v>
      </x:c>
      <x:c r="G7" s="10">
        <x:v>116622</x:v>
      </x:c>
      <x:c r="H7" s="12">
        <x:v>20991.900000000001</x:v>
      </x:c>
      <x:c r="I7" s="10">
        <x:v>0</x:v>
      </x:c>
      <x:c r="J7" s="12">
        <x:v>0</x:v>
      </x:c>
      <x:c r="K7" s="10">
        <x:v>116622</x:v>
      </x:c>
      <x:c r="L7" s="12">
        <x:v>20991.900000000001</x:v>
      </x:c>
      <x:c r="M7" s="106" t="s">
        <x:v>984</x:v>
      </x:c>
      <x:c r="N7" s="108" t="s">
        <x:v>2078</x:v>
      </x:c>
      <x:c r="O7" s="108" t="s">
        <x:v>2090</x:v>
      </x:c>
      <x:c r="P7" s="108" t="s">
        <x:v>988</x:v>
      </x:c>
      <x:c r="Q7" s="108" t="s">
        <x:v>988</x:v>
      </x:c>
      <x:c r="R7" s="108" t="s">
        <x:v>974</x:v>
      </x:c>
      <x:c r="S7" s="109"/>
      <x:c r="T7" s="109"/>
      <x:c r="U7" s="109"/>
      <x:c r="V7" s="109"/>
      <x:c r="W7" s="109"/>
      <x:c r="X7" s="109"/>
      <x:c r="Y7" s="109"/>
      <x:c r="Z7" s="109"/>
      <x:c r="AA7" s="109"/>
      <x:c r="AB7" s="109"/>
      <x:c r="AC7" s="109"/>
      <x:c r="AD7" s="109"/>
      <x:c r="AE7" s="109"/>
      <x:c r="AF7" s="109"/>
      <x:c r="AG7" s="109"/>
      <x:c r="AH7" s="109"/>
      <x:c r="AI7" s="109"/>
      <x:c r="AJ7" s="108" t="s">
        <x:v>984</x:v>
      </x:c>
      <x:c r="AK7" s="108" t="s">
        <x:v>1819</x:v>
      </x:c>
      <x:c r="AL7" s="108" t="s">
        <x:v>984</x:v>
      </x:c>
    </x:row>
    <x:row r="8" spans="1:38" ht="30" customHeight="1">
      <x:c r="A8" s="106" t="s">
        <x:v>195</x:v>
      </x:c>
      <x:c r="B8" s="106" t="s">
        <x:v>984</x:v>
      </x:c>
      <x:c r="C8" s="106" t="s">
        <x:v>984</x:v>
      </x:c>
      <x:c r="D8" s="107"/>
      <x:c r="E8" s="10"/>
      <x:c r="F8" s="12">
        <x:v>9862</x:v>
      </x:c>
      <x:c r="G8" s="10"/>
      <x:c r="H8" s="12">
        <x:v>20991</x:v>
      </x:c>
      <x:c r="I8" s="10"/>
      <x:c r="J8" s="12">
        <x:v>0</x:v>
      </x:c>
      <x:c r="K8" s="10"/>
      <x:c r="L8" s="12">
        <x:v>30853</x:v>
      </x:c>
      <x:c r="M8" s="106" t="s">
        <x:v>984</x:v>
      </x:c>
      <x:c r="N8" s="108" t="s">
        <x:v>315</x:v>
      </x:c>
      <x:c r="O8" s="108" t="s">
        <x:v>315</x:v>
      </x:c>
      <x:c r="P8" s="108" t="s">
        <x:v>984</x:v>
      </x:c>
      <x:c r="Q8" s="108" t="s">
        <x:v>984</x:v>
      </x:c>
      <x:c r="R8" s="108" t="s">
        <x:v>984</x:v>
      </x:c>
      <x:c r="S8" s="109"/>
      <x:c r="T8" s="109"/>
      <x:c r="U8" s="109"/>
      <x:c r="V8" s="109"/>
      <x:c r="W8" s="109"/>
      <x:c r="X8" s="109"/>
      <x:c r="Y8" s="109"/>
      <x:c r="Z8" s="109"/>
      <x:c r="AA8" s="109"/>
      <x:c r="AB8" s="109"/>
      <x:c r="AC8" s="109"/>
      <x:c r="AD8" s="109"/>
      <x:c r="AE8" s="109"/>
      <x:c r="AF8" s="109"/>
      <x:c r="AG8" s="109"/>
      <x:c r="AH8" s="109"/>
      <x:c r="AI8" s="109"/>
      <x:c r="AJ8" s="108" t="s">
        <x:v>984</x:v>
      </x:c>
      <x:c r="AK8" s="108" t="s">
        <x:v>984</x:v>
      </x:c>
      <x:c r="AL8" s="108" t="s">
        <x:v>984</x:v>
      </x:c>
    </x:row>
    <x:row r="9" spans="1:38" ht="30" customHeight="1">
      <x:c r="A9" s="107" t="s">
        <x:v>2093</x:v>
      </x:c>
      <x:c r="B9" s="106" t="s">
        <x:v>1796</x:v>
      </x:c>
      <x:c r="C9" s="106"/>
      <x:c r="D9" s="107"/>
      <x:c r="E9" s="10"/>
      <x:c r="F9" s="12">
        <x:v>8657.1594600000008</x:v>
      </x:c>
      <x:c r="G9" s="10"/>
      <x:c r="H9" s="12">
        <x:v>18426.52953</x:v>
      </x:c>
      <x:c r="I9" s="10"/>
      <x:c r="J9" s="12">
        <x:v>0</x:v>
      </x:c>
      <x:c r="K9" s="10"/>
      <x:c r="L9" s="12">
        <x:v>27083.688989999999</x:v>
      </x:c>
      <x:c r="M9" s="106"/>
      <x:c r="N9" s="108"/>
      <x:c r="O9" s="108"/>
      <x:c r="P9" s="108"/>
      <x:c r="Q9" s="108"/>
      <x:c r="R9" s="108"/>
      <x:c r="S9" s="109"/>
      <x:c r="T9" s="109"/>
      <x:c r="U9" s="109"/>
      <x:c r="V9" s="109"/>
      <x:c r="W9" s="109"/>
      <x:c r="X9" s="109"/>
      <x:c r="Y9" s="109"/>
      <x:c r="Z9" s="109"/>
      <x:c r="AA9" s="109"/>
      <x:c r="AB9" s="109"/>
      <x:c r="AC9" s="109"/>
      <x:c r="AD9" s="109"/>
      <x:c r="AE9" s="109"/>
      <x:c r="AF9" s="109"/>
      <x:c r="AG9" s="109"/>
      <x:c r="AH9" s="109"/>
      <x:c r="AI9" s="109"/>
      <x:c r="AJ9" s="108"/>
      <x:c r="AK9" s="108"/>
      <x:c r="AL9" s="108"/>
    </x:row>
    <x:row r="10" spans="1:38" ht="30" customHeight="1">
      <x:c r="A10" s="107" t="s">
        <x:v>588</x:v>
      </x:c>
      <x:c r="B10" s="106"/>
      <x:c r="C10" s="106"/>
      <x:c r="D10" s="107"/>
      <x:c r="E10" s="10"/>
      <x:c r="F10" s="11">
        <x:v>8657</x:v>
      </x:c>
      <x:c r="G10" s="10"/>
      <x:c r="H10" s="11">
        <x:v>18427</x:v>
      </x:c>
      <x:c r="I10" s="11"/>
      <x:c r="J10" s="11">
        <x:v>0</x:v>
      </x:c>
      <x:c r="K10" s="11"/>
      <x:c r="L10" s="11">
        <x:v>27084</x:v>
      </x:c>
      <x:c r="M10" s="106"/>
      <x:c r="N10" s="108"/>
      <x:c r="O10" s="108"/>
      <x:c r="P10" s="108"/>
      <x:c r="Q10" s="108"/>
      <x:c r="R10" s="108"/>
      <x:c r="S10" s="109"/>
      <x:c r="T10" s="109"/>
      <x:c r="U10" s="109"/>
      <x:c r="V10" s="109"/>
      <x:c r="W10" s="109"/>
      <x:c r="X10" s="109"/>
      <x:c r="Y10" s="109"/>
      <x:c r="Z10" s="109"/>
      <x:c r="AA10" s="109"/>
      <x:c r="AB10" s="109"/>
      <x:c r="AC10" s="109"/>
      <x:c r="AD10" s="109"/>
      <x:c r="AE10" s="109"/>
      <x:c r="AF10" s="109"/>
      <x:c r="AG10" s="109"/>
      <x:c r="AH10" s="109"/>
      <x:c r="AI10" s="109"/>
      <x:c r="AJ10" s="108"/>
      <x:c r="AK10" s="108"/>
      <x:c r="AL10" s="108"/>
    </x:row>
    <x:row r="11" spans="1:13" ht="30" customHeight="1">
      <x:c r="A11" s="107"/>
      <x:c r="B11" s="107"/>
      <x:c r="C11" s="107"/>
      <x:c r="D11" s="107"/>
      <x:c r="E11" s="10"/>
      <x:c r="F11" s="12"/>
      <x:c r="G11" s="10"/>
      <x:c r="H11" s="12"/>
      <x:c r="I11" s="10"/>
      <x:c r="J11" s="12"/>
      <x:c r="K11" s="10"/>
      <x:c r="L11" s="12"/>
      <x:c r="M11" s="107"/>
    </x:row>
    <x:row r="12" spans="1:14" ht="30" customHeight="1">
      <x:c r="A12" s="110" t="s">
        <x:v>1040</x:v>
      </x:c>
      <x:c r="B12" s="110"/>
      <x:c r="C12" s="110"/>
      <x:c r="D12" s="110"/>
      <x:c r="E12" s="94"/>
      <x:c r="F12" s="95"/>
      <x:c r="G12" s="94"/>
      <x:c r="H12" s="95"/>
      <x:c r="I12" s="94"/>
      <x:c r="J12" s="95"/>
      <x:c r="K12" s="94"/>
      <x:c r="L12" s="95"/>
      <x:c r="M12" s="110"/>
      <x:c r="N12" s="105"/>
    </x:row>
    <x:row r="13" spans="1:38" ht="30" customHeight="1">
      <x:c r="A13" s="106" t="s">
        <x:v>2083</x:v>
      </x:c>
      <x:c r="B13" s="106" t="s">
        <x:v>2085</x:v>
      </x:c>
      <x:c r="C13" s="106" t="s">
        <x:v>986</x:v>
      </x:c>
      <x:c r="D13" s="107">
        <x:v>1.05</x:v>
      </x:c>
      <x:c r="E13" s="10">
        <x:v>5800</x:v>
      </x:c>
      <x:c r="F13" s="12">
        <x:v>6090</x:v>
      </x:c>
      <x:c r="G13" s="10"/>
      <x:c r="H13" s="12">
        <x:v>0</x:v>
      </x:c>
      <x:c r="I13" s="10"/>
      <x:c r="J13" s="12">
        <x:v>0</x:v>
      </x:c>
      <x:c r="K13" s="10">
        <x:v>5800</x:v>
      </x:c>
      <x:c r="L13" s="12">
        <x:v>6090</x:v>
      </x:c>
      <x:c r="M13" s="106" t="s">
        <x:v>984</x:v>
      </x:c>
      <x:c r="N13" s="108"/>
      <x:c r="O13" s="108"/>
      <x:c r="P13" s="108"/>
      <x:c r="Q13" s="108"/>
      <x:c r="R13" s="108"/>
      <x:c r="S13" s="109"/>
      <x:c r="T13" s="109"/>
      <x:c r="U13" s="109"/>
      <x:c r="V13" s="109"/>
      <x:c r="W13" s="109"/>
      <x:c r="X13" s="109"/>
      <x:c r="Y13" s="109"/>
      <x:c r="Z13" s="109"/>
      <x:c r="AA13" s="109"/>
      <x:c r="AB13" s="109"/>
      <x:c r="AC13" s="109"/>
      <x:c r="AD13" s="109"/>
      <x:c r="AE13" s="109"/>
      <x:c r="AF13" s="109"/>
      <x:c r="AG13" s="109"/>
      <x:c r="AH13" s="109"/>
      <x:c r="AI13" s="109"/>
      <x:c r="AJ13" s="108"/>
      <x:c r="AK13" s="108"/>
      <x:c r="AL13" s="108"/>
    </x:row>
    <x:row r="14" spans="1:38" ht="30" customHeight="1">
      <x:c r="A14" s="106" t="s">
        <x:v>2095</x:v>
      </x:c>
      <x:c r="B14" s="106" t="s">
        <x:v>2082</x:v>
      </x:c>
      <x:c r="C14" s="106" t="s">
        <x:v>2081</x:v>
      </x:c>
      <x:c r="D14" s="107">
        <x:v>0.27500000000000002</x:v>
      </x:c>
      <x:c r="E14" s="10">
        <x:v>2610</x:v>
      </x:c>
      <x:c r="F14" s="12">
        <x:v>717.70000000000005</x:v>
      </x:c>
      <x:c r="G14" s="10"/>
      <x:c r="H14" s="12">
        <x:v>0</x:v>
      </x:c>
      <x:c r="I14" s="10"/>
      <x:c r="J14" s="12">
        <x:v>0</x:v>
      </x:c>
      <x:c r="K14" s="10">
        <x:v>2610</x:v>
      </x:c>
      <x:c r="L14" s="12">
        <x:v>717.70000000000005</x:v>
      </x:c>
      <x:c r="M14" s="106" t="s">
        <x:v>984</x:v>
      </x:c>
      <x:c r="N14" s="108"/>
      <x:c r="O14" s="108"/>
      <x:c r="P14" s="108"/>
      <x:c r="Q14" s="108"/>
      <x:c r="R14" s="108"/>
      <x:c r="S14" s="109"/>
      <x:c r="T14" s="109"/>
      <x:c r="U14" s="109"/>
      <x:c r="V14" s="109"/>
      <x:c r="W14" s="109"/>
      <x:c r="X14" s="109"/>
      <x:c r="Y14" s="109"/>
      <x:c r="Z14" s="109"/>
      <x:c r="AA14" s="109"/>
      <x:c r="AB14" s="109"/>
      <x:c r="AC14" s="109"/>
      <x:c r="AD14" s="109"/>
      <x:c r="AE14" s="109"/>
      <x:c r="AF14" s="109"/>
      <x:c r="AG14" s="109"/>
      <x:c r="AH14" s="109"/>
      <x:c r="AI14" s="109"/>
      <x:c r="AJ14" s="108"/>
      <x:c r="AK14" s="108"/>
      <x:c r="AL14" s="108"/>
    </x:row>
    <x:row r="15" spans="1:38" ht="30" customHeight="1">
      <x:c r="A15" s="106" t="s">
        <x:v>2079</x:v>
      </x:c>
      <x:c r="B15" s="106" t="s">
        <x:v>2092</x:v>
      </x:c>
      <x:c r="C15" s="106" t="s">
        <x:v>1027</x:v>
      </x:c>
      <x:c r="D15" s="107">
        <x:v>0.12</x:v>
      </x:c>
      <x:c r="E15" s="10">
        <x:v>0</x:v>
      </x:c>
      <x:c r="F15" s="12">
        <x:v>0</x:v>
      </x:c>
      <x:c r="G15" s="10"/>
      <x:c r="H15" s="12">
        <x:v>0</x:v>
      </x:c>
      <x:c r="I15" s="10"/>
      <x:c r="J15" s="12">
        <x:v>0</x:v>
      </x:c>
      <x:c r="K15" s="10">
        <x:v>0</x:v>
      </x:c>
      <x:c r="L15" s="12">
        <x:v>0</x:v>
      </x:c>
      <x:c r="M15" s="106" t="s">
        <x:v>984</x:v>
      </x:c>
      <x:c r="N15" s="108"/>
      <x:c r="O15" s="108"/>
      <x:c r="P15" s="108"/>
      <x:c r="Q15" s="108"/>
      <x:c r="R15" s="108"/>
      <x:c r="S15" s="109"/>
      <x:c r="T15" s="109"/>
      <x:c r="U15" s="109"/>
      <x:c r="V15" s="109"/>
      <x:c r="W15" s="109"/>
      <x:c r="X15" s="109"/>
      <x:c r="Y15" s="109"/>
      <x:c r="Z15" s="109"/>
      <x:c r="AA15" s="109"/>
      <x:c r="AB15" s="109"/>
      <x:c r="AC15" s="109"/>
      <x:c r="AD15" s="109"/>
      <x:c r="AE15" s="109"/>
      <x:c r="AF15" s="109"/>
      <x:c r="AG15" s="109"/>
      <x:c r="AH15" s="109"/>
      <x:c r="AI15" s="109"/>
      <x:c r="AJ15" s="108"/>
      <x:c r="AK15" s="108"/>
      <x:c r="AL15" s="108"/>
    </x:row>
    <x:row r="16" spans="1:38" ht="30" customHeight="1">
      <x:c r="A16" s="106" t="s">
        <x:v>1017</x:v>
      </x:c>
      <x:c r="B16" s="106" t="s">
        <x:v>1024</x:v>
      </x:c>
      <x:c r="C16" s="106" t="s">
        <x:v>1015</x:v>
      </x:c>
      <x:c r="D16" s="107">
        <x:v>0.059999999999999998</x:v>
      </x:c>
      <x:c r="E16" s="10">
        <x:v>0</x:v>
      </x:c>
      <x:c r="F16" s="12">
        <x:v>0</x:v>
      </x:c>
      <x:c r="G16" s="10">
        <x:v>135112</x:v>
      </x:c>
      <x:c r="H16" s="12">
        <x:v>8106.6999999999998</x:v>
      </x:c>
      <x:c r="I16" s="10"/>
      <x:c r="J16" s="12">
        <x:v>0</x:v>
      </x:c>
      <x:c r="K16" s="10">
        <x:v>135112</x:v>
      </x:c>
      <x:c r="L16" s="12">
        <x:v>8106.6999999999998</x:v>
      </x:c>
      <x:c r="M16" s="106" t="s">
        <x:v>984</x:v>
      </x:c>
      <x:c r="N16" s="108"/>
      <x:c r="O16" s="108"/>
      <x:c r="P16" s="108"/>
      <x:c r="Q16" s="108"/>
      <x:c r="R16" s="108"/>
      <x:c r="S16" s="109"/>
      <x:c r="T16" s="109"/>
      <x:c r="U16" s="109"/>
      <x:c r="V16" s="109"/>
      <x:c r="W16" s="109"/>
      <x:c r="X16" s="109"/>
      <x:c r="Y16" s="109"/>
      <x:c r="Z16" s="109"/>
      <x:c r="AA16" s="109"/>
      <x:c r="AB16" s="109"/>
      <x:c r="AC16" s="109"/>
      <x:c r="AD16" s="109"/>
      <x:c r="AE16" s="109"/>
      <x:c r="AF16" s="109"/>
      <x:c r="AG16" s="109"/>
      <x:c r="AH16" s="109"/>
      <x:c r="AI16" s="109"/>
      <x:c r="AJ16" s="108"/>
      <x:c r="AK16" s="108"/>
      <x:c r="AL16" s="108"/>
    </x:row>
    <x:row r="17" spans="1:38" ht="30" customHeight="1">
      <x:c r="A17" s="106" t="s">
        <x:v>1017</x:v>
      </x:c>
      <x:c r="B17" s="106" t="s">
        <x:v>374</x:v>
      </x:c>
      <x:c r="C17" s="106" t="s">
        <x:v>1015</x:v>
      </x:c>
      <x:c r="D17" s="107">
        <x:v>0.05</x:v>
      </x:c>
      <x:c r="E17" s="10">
        <x:v>0</x:v>
      </x:c>
      <x:c r="F17" s="12">
        <x:v>0</x:v>
      </x:c>
      <x:c r="G17" s="10">
        <x:v>87805</x:v>
      </x:c>
      <x:c r="H17" s="12">
        <x:v>4390.1999999999998</x:v>
      </x:c>
      <x:c r="I17" s="10"/>
      <x:c r="J17" s="12">
        <x:v>0</x:v>
      </x:c>
      <x:c r="K17" s="10">
        <x:v>87805</x:v>
      </x:c>
      <x:c r="L17" s="12">
        <x:v>4390.1999999999998</x:v>
      </x:c>
      <x:c r="M17" s="106" t="s">
        <x:v>984</x:v>
      </x:c>
      <x:c r="N17" s="108"/>
      <x:c r="O17" s="108"/>
      <x:c r="P17" s="108"/>
      <x:c r="Q17" s="108"/>
      <x:c r="R17" s="108"/>
      <x:c r="S17" s="109"/>
      <x:c r="T17" s="109"/>
      <x:c r="U17" s="109"/>
      <x:c r="V17" s="109"/>
      <x:c r="W17" s="109"/>
      <x:c r="X17" s="109"/>
      <x:c r="Y17" s="109"/>
      <x:c r="Z17" s="109"/>
      <x:c r="AA17" s="109"/>
      <x:c r="AB17" s="109"/>
      <x:c r="AC17" s="109"/>
      <x:c r="AD17" s="109"/>
      <x:c r="AE17" s="109"/>
      <x:c r="AF17" s="109"/>
      <x:c r="AG17" s="109"/>
      <x:c r="AH17" s="109"/>
      <x:c r="AI17" s="109"/>
      <x:c r="AJ17" s="108"/>
      <x:c r="AK17" s="108"/>
      <x:c r="AL17" s="108"/>
    </x:row>
    <x:row r="18" spans="1:13" ht="30" customHeight="1">
      <x:c r="A18" s="106" t="s">
        <x:v>195</x:v>
      </x:c>
      <x:c r="B18" s="106" t="s">
        <x:v>984</x:v>
      </x:c>
      <x:c r="C18" s="106" t="s">
        <x:v>984</x:v>
      </x:c>
      <x:c r="D18" s="107"/>
      <x:c r="E18" s="10"/>
      <x:c r="F18" s="12">
        <x:v>6807.6999999999998</x:v>
      </x:c>
      <x:c r="G18" s="10"/>
      <x:c r="H18" s="12">
        <x:v>12496.9</x:v>
      </x:c>
      <x:c r="I18" s="10"/>
      <x:c r="J18" s="12">
        <x:v>0</x:v>
      </x:c>
      <x:c r="K18" s="10"/>
      <x:c r="L18" s="12">
        <x:v>19304.599999999999</x:v>
      </x:c>
      <x:c r="M18" s="106" t="s">
        <x:v>984</x:v>
      </x:c>
    </x:row>
    <x:row r="19" spans="1:38" ht="30" customHeight="1">
      <x:c r="A19" s="107" t="s">
        <x:v>2093</x:v>
      </x:c>
      <x:c r="B19" s="106" t="s">
        <x:v>1796</x:v>
      </x:c>
      <x:c r="C19" s="106"/>
      <x:c r="D19" s="107"/>
      <x:c r="E19" s="10"/>
      <x:c r="F19" s="12">
        <x:v>5976.003291</x:v>
      </x:c>
      <x:c r="G19" s="10"/>
      <x:c r="H19" s="12">
        <x:v>10970.153726999999</x:v>
      </x:c>
      <x:c r="I19" s="10"/>
      <x:c r="J19" s="12">
        <x:v>0</x:v>
      </x:c>
      <x:c r="K19" s="10"/>
      <x:c r="L19" s="12">
        <x:v>16946.157017999998</x:v>
      </x:c>
      <x:c r="M19" s="106"/>
      <x:c r="N19" s="108"/>
      <x:c r="O19" s="108"/>
      <x:c r="P19" s="108"/>
      <x:c r="Q19" s="108"/>
      <x:c r="R19" s="108"/>
      <x:c r="S19" s="109"/>
      <x:c r="T19" s="109"/>
      <x:c r="U19" s="109"/>
      <x:c r="V19" s="109"/>
      <x:c r="W19" s="109"/>
      <x:c r="X19" s="109"/>
      <x:c r="Y19" s="109"/>
      <x:c r="Z19" s="109"/>
      <x:c r="AA19" s="109"/>
      <x:c r="AB19" s="109"/>
      <x:c r="AC19" s="109"/>
      <x:c r="AD19" s="109"/>
      <x:c r="AE19" s="109"/>
      <x:c r="AF19" s="109"/>
      <x:c r="AG19" s="109"/>
      <x:c r="AH19" s="109"/>
      <x:c r="AI19" s="109"/>
      <x:c r="AJ19" s="108"/>
      <x:c r="AK19" s="108"/>
      <x:c r="AL19" s="108"/>
    </x:row>
    <x:row r="20" spans="1:38" ht="30" customHeight="1">
      <x:c r="A20" s="107" t="s">
        <x:v>588</x:v>
      </x:c>
      <x:c r="B20" s="106"/>
      <x:c r="C20" s="106"/>
      <x:c r="D20" s="107"/>
      <x:c r="E20" s="10"/>
      <x:c r="F20" s="11">
        <x:v>5976</x:v>
      </x:c>
      <x:c r="G20" s="10"/>
      <x:c r="H20" s="11">
        <x:v>10970</x:v>
      </x:c>
      <x:c r="I20" s="11"/>
      <x:c r="J20" s="11">
        <x:v>0</x:v>
      </x:c>
      <x:c r="K20" s="11"/>
      <x:c r="L20" s="11">
        <x:v>16946</x:v>
      </x:c>
      <x:c r="M20" s="106"/>
      <x:c r="N20" s="108"/>
      <x:c r="O20" s="108"/>
      <x:c r="P20" s="108"/>
      <x:c r="Q20" s="108"/>
      <x:c r="R20" s="108"/>
      <x:c r="S20" s="109"/>
      <x:c r="T20" s="109"/>
      <x:c r="U20" s="109"/>
      <x:c r="V20" s="109"/>
      <x:c r="W20" s="109"/>
      <x:c r="X20" s="109"/>
      <x:c r="Y20" s="109"/>
      <x:c r="Z20" s="109"/>
      <x:c r="AA20" s="109"/>
      <x:c r="AB20" s="109"/>
      <x:c r="AC20" s="109"/>
      <x:c r="AD20" s="109"/>
      <x:c r="AE20" s="109"/>
      <x:c r="AF20" s="109"/>
      <x:c r="AG20" s="109"/>
      <x:c r="AH20" s="109"/>
      <x:c r="AI20" s="109"/>
      <x:c r="AJ20" s="108"/>
      <x:c r="AK20" s="108"/>
      <x:c r="AL20" s="108"/>
    </x:row>
    <x:row r="21" spans="1:38" ht="30" customHeight="1">
      <x:c r="A21" s="106"/>
      <x:c r="B21" s="106"/>
      <x:c r="C21" s="106"/>
      <x:c r="D21" s="107"/>
      <x:c r="E21" s="10"/>
      <x:c r="F21" s="12"/>
      <x:c r="G21" s="10"/>
      <x:c r="H21" s="12"/>
      <x:c r="I21" s="10"/>
      <x:c r="J21" s="12"/>
      <x:c r="K21" s="10"/>
      <x:c r="L21" s="12"/>
      <x:c r="M21" s="106"/>
      <x:c r="N21" s="108"/>
      <x:c r="O21" s="108"/>
      <x:c r="P21" s="108"/>
      <x:c r="Q21" s="108"/>
      <x:c r="R21" s="108"/>
      <x:c r="S21" s="109"/>
      <x:c r="T21" s="109"/>
      <x:c r="U21" s="109"/>
      <x:c r="V21" s="109"/>
      <x:c r="W21" s="109"/>
      <x:c r="X21" s="109"/>
      <x:c r="Y21" s="109"/>
      <x:c r="Z21" s="109"/>
      <x:c r="AA21" s="109"/>
      <x:c r="AB21" s="109"/>
      <x:c r="AC21" s="109"/>
      <x:c r="AD21" s="109"/>
      <x:c r="AE21" s="109"/>
      <x:c r="AF21" s="109"/>
      <x:c r="AG21" s="109"/>
      <x:c r="AH21" s="109"/>
      <x:c r="AI21" s="109"/>
      <x:c r="AJ21" s="108"/>
      <x:c r="AK21" s="108"/>
      <x:c r="AL21" s="108"/>
    </x:row>
    <x:row r="22" spans="1:14" ht="30" customHeight="1">
      <x:c r="A22" s="110" t="s">
        <x:v>2086</x:v>
      </x:c>
      <x:c r="B22" s="110"/>
      <x:c r="C22" s="110"/>
      <x:c r="D22" s="110"/>
      <x:c r="E22" s="94"/>
      <x:c r="F22" s="95"/>
      <x:c r="G22" s="94"/>
      <x:c r="H22" s="95"/>
      <x:c r="I22" s="94"/>
      <x:c r="J22" s="95"/>
      <x:c r="K22" s="94"/>
      <x:c r="L22" s="95"/>
      <x:c r="M22" s="110"/>
      <x:c r="N22" s="105"/>
    </x:row>
    <x:row r="23" spans="1:38" ht="30" customHeight="1">
      <x:c r="A23" s="106" t="s">
        <x:v>2057</x:v>
      </x:c>
      <x:c r="B23" s="107" t="s">
        <x:v>1374</x:v>
      </x:c>
      <x:c r="C23" s="106" t="s">
        <x:v>986</x:v>
      </x:c>
      <x:c r="D23" s="107">
        <x:v>1.05</x:v>
      </x:c>
      <x:c r="E23" s="10">
        <x:v>20000</x:v>
      </x:c>
      <x:c r="F23" s="12">
        <x:v>21000</x:v>
      </x:c>
      <x:c r="G23" s="10"/>
      <x:c r="H23" s="12">
        <x:v>0</x:v>
      </x:c>
      <x:c r="I23" s="10"/>
      <x:c r="J23" s="12">
        <x:v>0</x:v>
      </x:c>
      <x:c r="K23" s="10">
        <x:v>20000</x:v>
      </x:c>
      <x:c r="L23" s="12">
        <x:v>21000</x:v>
      </x:c>
      <x:c r="M23" s="106" t="s">
        <x:v>984</x:v>
      </x:c>
      <x:c r="N23" s="108"/>
      <x:c r="O23" s="108"/>
      <x:c r="P23" s="108"/>
      <x:c r="Q23" s="108"/>
      <x:c r="R23" s="108"/>
      <x:c r="S23" s="109"/>
      <x:c r="T23" s="109"/>
      <x:c r="U23" s="109"/>
      <x:c r="V23" s="109"/>
      <x:c r="W23" s="109"/>
      <x:c r="X23" s="109"/>
      <x:c r="Y23" s="109"/>
      <x:c r="Z23" s="109"/>
      <x:c r="AA23" s="109"/>
      <x:c r="AB23" s="109"/>
      <x:c r="AC23" s="109"/>
      <x:c r="AD23" s="109"/>
      <x:c r="AE23" s="109"/>
      <x:c r="AF23" s="109"/>
      <x:c r="AG23" s="109"/>
      <x:c r="AH23" s="109"/>
      <x:c r="AI23" s="109"/>
      <x:c r="AJ23" s="108"/>
      <x:c r="AK23" s="108"/>
      <x:c r="AL23" s="108"/>
    </x:row>
    <x:row r="24" spans="1:13" ht="30" customHeight="1">
      <x:c r="A24" s="106" t="s">
        <x:v>195</x:v>
      </x:c>
      <x:c r="B24" s="106" t="s">
        <x:v>984</x:v>
      </x:c>
      <x:c r="C24" s="106" t="s">
        <x:v>984</x:v>
      </x:c>
      <x:c r="D24" s="107"/>
      <x:c r="E24" s="10"/>
      <x:c r="F24" s="12">
        <x:v>21000</x:v>
      </x:c>
      <x:c r="G24" s="10"/>
      <x:c r="H24" s="12">
        <x:v>0</x:v>
      </x:c>
      <x:c r="I24" s="10"/>
      <x:c r="J24" s="12">
        <x:v>0</x:v>
      </x:c>
      <x:c r="K24" s="10"/>
      <x:c r="L24" s="12">
        <x:v>21000</x:v>
      </x:c>
      <x:c r="M24" s="106" t="s">
        <x:v>984</x:v>
      </x:c>
    </x:row>
    <x:row r="25" spans="1:38" ht="30" customHeight="1">
      <x:c r="A25" s="107" t="s">
        <x:v>2093</x:v>
      </x:c>
      <x:c r="B25" s="106" t="s">
        <x:v>1796</x:v>
      </x:c>
      <x:c r="C25" s="106"/>
      <x:c r="D25" s="107"/>
      <x:c r="E25" s="10"/>
      <x:c r="F25" s="12">
        <x:v>18434.43</x:v>
      </x:c>
      <x:c r="G25" s="10"/>
      <x:c r="H25" s="12">
        <x:v>0</x:v>
      </x:c>
      <x:c r="I25" s="10"/>
      <x:c r="J25" s="12">
        <x:v>0</x:v>
      </x:c>
      <x:c r="K25" s="10"/>
      <x:c r="L25" s="12">
        <x:v>18434.43</x:v>
      </x:c>
      <x:c r="M25" s="106"/>
      <x:c r="N25" s="108"/>
      <x:c r="O25" s="108"/>
      <x:c r="P25" s="108"/>
      <x:c r="Q25" s="108"/>
      <x:c r="R25" s="108"/>
      <x:c r="S25" s="109"/>
      <x:c r="T25" s="109"/>
      <x:c r="U25" s="109"/>
      <x:c r="V25" s="109"/>
      <x:c r="W25" s="109"/>
      <x:c r="X25" s="109"/>
      <x:c r="Y25" s="109"/>
      <x:c r="Z25" s="109"/>
      <x:c r="AA25" s="109"/>
      <x:c r="AB25" s="109"/>
      <x:c r="AC25" s="109"/>
      <x:c r="AD25" s="109"/>
      <x:c r="AE25" s="109"/>
      <x:c r="AF25" s="109"/>
      <x:c r="AG25" s="109"/>
      <x:c r="AH25" s="109"/>
      <x:c r="AI25" s="109"/>
      <x:c r="AJ25" s="108"/>
      <x:c r="AK25" s="108"/>
      <x:c r="AL25" s="108"/>
    </x:row>
    <x:row r="26" spans="1:38" ht="30" customHeight="1">
      <x:c r="A26" s="107" t="s">
        <x:v>588</x:v>
      </x:c>
      <x:c r="B26" s="106"/>
      <x:c r="C26" s="106"/>
      <x:c r="D26" s="107"/>
      <x:c r="E26" s="10"/>
      <x:c r="F26" s="11">
        <x:v>18434</x:v>
      </x:c>
      <x:c r="G26" s="10"/>
      <x:c r="H26" s="11">
        <x:v>0</x:v>
      </x:c>
      <x:c r="I26" s="11"/>
      <x:c r="J26" s="11">
        <x:v>0</x:v>
      </x:c>
      <x:c r="K26" s="11"/>
      <x:c r="L26" s="11">
        <x:v>18434</x:v>
      </x:c>
      <x:c r="M26" s="106"/>
      <x:c r="N26" s="108"/>
      <x:c r="O26" s="108"/>
      <x:c r="P26" s="108"/>
      <x:c r="Q26" s="108"/>
      <x:c r="R26" s="108"/>
      <x:c r="S26" s="109"/>
      <x:c r="T26" s="109"/>
      <x:c r="U26" s="109"/>
      <x:c r="V26" s="109"/>
      <x:c r="W26" s="109"/>
      <x:c r="X26" s="109"/>
      <x:c r="Y26" s="109"/>
      <x:c r="Z26" s="109"/>
      <x:c r="AA26" s="109"/>
      <x:c r="AB26" s="109"/>
      <x:c r="AC26" s="109"/>
      <x:c r="AD26" s="109"/>
      <x:c r="AE26" s="109"/>
      <x:c r="AF26" s="109"/>
      <x:c r="AG26" s="109"/>
      <x:c r="AH26" s="109"/>
      <x:c r="AI26" s="109"/>
      <x:c r="AJ26" s="108"/>
      <x:c r="AK26" s="108"/>
      <x:c r="AL26" s="108"/>
    </x:row>
    <x:row r="27" spans="1:13" ht="30" customHeight="1">
      <x:c r="A27" s="107"/>
      <x:c r="B27" s="107"/>
      <x:c r="C27" s="107"/>
      <x:c r="D27" s="107"/>
      <x:c r="E27" s="10"/>
      <x:c r="F27" s="12"/>
      <x:c r="G27" s="10"/>
      <x:c r="H27" s="12"/>
      <x:c r="I27" s="10"/>
      <x:c r="J27" s="12"/>
      <x:c r="K27" s="10"/>
      <x:c r="L27" s="12"/>
      <x:c r="M27" s="107"/>
    </x:row>
  </x:sheetData>
  <x:mergeCells count="38">
    <x:mergeCell ref="A22:M22"/>
    <x:mergeCell ref="A4:M4"/>
    <x:mergeCell ref="A12:M12"/>
    <x:mergeCell ref="AE2:AE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L2:AL3"/>
    <x:mergeCell ref="AF2:AF3"/>
    <x:mergeCell ref="AG2:AG3"/>
    <x:mergeCell ref="AH2:AH3"/>
    <x:mergeCell ref="AI2:AI3"/>
    <x:mergeCell ref="AJ2:AJ3"/>
    <x:mergeCell ref="AK2:AK3"/>
    <x:mergeCell ref="S2:S3"/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</x:mergeCells>
  <x:pageMargins left="0.78736108541488647" right="0" top="0.39361110329627991" bottom="0.39361110329627991" header="0" footer="0"/>
  <x:pageSetup paperSize="9" scale="66" firstPageNumber="1" fitToWidth="1" fitToHeight="0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AL677"/>
  <x:sheetViews>
    <x:sheetView topLeftCell="A1" zoomScaleNormal="100" workbookViewId="0">
      <x:selection activeCell="A1" activeCellId="0" sqref="A1:M1"/>
    </x:sheetView>
  </x:sheetViews>
  <x:sheetFormatPr defaultColWidth="9.00390625" defaultRowHeight="16.399999999999999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35" width="2.625" hidden="1" customWidth="1"/>
    <x:col min="36" max="36" width="1.625" hidden="1" customWidth="1"/>
    <x:col min="37" max="37" width="24.625" hidden="1" customWidth="1"/>
    <x:col min="38" max="38" width="1.625" hidden="1" customWidth="1"/>
  </x:cols>
  <x:sheetData>
    <x:row r="1" spans="1:13" ht="30" customHeight="1">
      <x:c r="A1" s="80" t="s">
        <x:v>2096</x:v>
      </x:c>
      <x:c r="B1" s="80"/>
      <x:c r="C1" s="80"/>
      <x:c r="D1" s="80"/>
      <x:c r="E1" s="80"/>
      <x:c r="F1" s="80"/>
      <x:c r="G1" s="80"/>
      <x:c r="H1" s="80"/>
      <x:c r="I1" s="80"/>
      <x:c r="J1" s="80"/>
      <x:c r="K1" s="80" t="s">
        <x:v>2096</x:v>
      </x:c>
      <x:c r="L1" s="80"/>
      <x:c r="M1" s="80"/>
    </x:row>
    <x:row r="2" spans="1:38" ht="30" customHeight="1">
      <x:c r="A2" s="81" t="s">
        <x:v>937</x:v>
      </x:c>
      <x:c r="B2" s="81" t="s">
        <x:v>936</x:v>
      </x:c>
      <x:c r="C2" s="81" t="s">
        <x:v>975</x:v>
      </x:c>
      <x:c r="D2" s="81" t="s">
        <x:v>973</x:v>
      </x:c>
      <x:c r="E2" s="81" t="s">
        <x:v>282</x:v>
      </x:c>
      <x:c r="F2" s="81"/>
      <x:c r="G2" s="81" t="s">
        <x:v>287</x:v>
      </x:c>
      <x:c r="H2" s="81"/>
      <x:c r="I2" s="81" t="s">
        <x:v>935</x:v>
      </x:c>
      <x:c r="J2" s="81"/>
      <x:c r="K2" s="81" t="s">
        <x:v>934</x:v>
      </x:c>
      <x:c r="L2" s="81"/>
      <x:c r="M2" s="81" t="s">
        <x:v>283</x:v>
      </x:c>
      <x:c r="N2" s="83" t="s">
        <x:v>368</x:v>
      </x:c>
      <x:c r="O2" s="83" t="s">
        <x:v>272</x:v>
      </x:c>
      <x:c r="P2" s="83" t="s">
        <x:v>980</x:v>
      </x:c>
      <x:c r="Q2" s="83" t="s">
        <x:v>982</x:v>
      </x:c>
      <x:c r="R2" s="83" t="s">
        <x:v>979</x:v>
      </x:c>
      <x:c r="S2" s="83" t="s">
        <x:v>277</x:v>
      </x:c>
      <x:c r="T2" s="83" t="s">
        <x:v>273</x:v>
      </x:c>
      <x:c r="U2" s="83" t="s">
        <x:v>983</x:v>
      </x:c>
      <x:c r="V2" s="83" t="s">
        <x:v>279</x:v>
      </x:c>
      <x:c r="W2" s="83" t="s">
        <x:v>280</x:v>
      </x:c>
      <x:c r="X2" s="83" t="s">
        <x:v>275</x:v>
      </x:c>
      <x:c r="Y2" s="83" t="s">
        <x:v>288</x:v>
      </x:c>
      <x:c r="Z2" s="83" t="s">
        <x:v>290</x:v>
      </x:c>
      <x:c r="AA2" s="83" t="s">
        <x:v>606</x:v>
      </x:c>
      <x:c r="AB2" s="83" t="s">
        <x:v>295</x:v>
      </x:c>
      <x:c r="AC2" s="83" t="s">
        <x:v>293</x:v>
      </x:c>
      <x:c r="AD2" s="83" t="s">
        <x:v>365</x:v>
      </x:c>
      <x:c r="AE2" s="83" t="s">
        <x:v>367</x:v>
      </x:c>
      <x:c r="AF2" s="83" t="s">
        <x:v>1016</x:v>
      </x:c>
      <x:c r="AG2" s="83" t="s">
        <x:v>366</x:v>
      </x:c>
      <x:c r="AH2" s="83" t="s">
        <x:v>369</x:v>
      </x:c>
      <x:c r="AI2" s="83" t="s">
        <x:v>373</x:v>
      </x:c>
      <x:c r="AJ2" s="83" t="s">
        <x:v>594</x:v>
      </x:c>
      <x:c r="AK2" s="83" t="s">
        <x:v>371</x:v>
      </x:c>
      <x:c r="AL2" s="83" t="s">
        <x:v>370</x:v>
      </x:c>
    </x:row>
    <x:row r="3" spans="1:38" ht="30" customHeight="1">
      <x:c r="A3" s="81"/>
      <x:c r="B3" s="81"/>
      <x:c r="C3" s="81"/>
      <x:c r="D3" s="81"/>
      <x:c r="E3" s="3" t="s">
        <x:v>285</x:v>
      </x:c>
      <x:c r="F3" s="3" t="s">
        <x:v>286</x:v>
      </x:c>
      <x:c r="G3" s="3" t="s">
        <x:v>285</x:v>
      </x:c>
      <x:c r="H3" s="3" t="s">
        <x:v>286</x:v>
      </x:c>
      <x:c r="I3" s="3" t="s">
        <x:v>285</x:v>
      </x:c>
      <x:c r="J3" s="3" t="s">
        <x:v>286</x:v>
      </x:c>
      <x:c r="K3" s="3" t="s">
        <x:v>285</x:v>
      </x:c>
      <x:c r="L3" s="3" t="s">
        <x:v>286</x:v>
      </x:c>
      <x:c r="M3" s="81"/>
      <x:c r="N3" s="83"/>
      <x:c r="O3" s="83"/>
      <x:c r="P3" s="83"/>
      <x:c r="Q3" s="83"/>
      <x:c r="R3" s="83"/>
      <x:c r="S3" s="83"/>
      <x:c r="T3" s="83"/>
      <x:c r="U3" s="83"/>
      <x:c r="V3" s="83"/>
      <x:c r="W3" s="83"/>
      <x:c r="X3" s="83"/>
      <x:c r="Y3" s="83"/>
      <x:c r="Z3" s="83"/>
      <x:c r="AA3" s="83"/>
      <x:c r="AB3" s="83"/>
      <x:c r="AC3" s="83"/>
      <x:c r="AD3" s="83"/>
      <x:c r="AE3" s="83"/>
      <x:c r="AF3" s="83"/>
      <x:c r="AG3" s="83"/>
      <x:c r="AH3" s="83"/>
      <x:c r="AI3" s="83"/>
      <x:c r="AJ3" s="83"/>
      <x:c r="AK3" s="83"/>
      <x:c r="AL3" s="83"/>
    </x:row>
    <x:row r="4" spans="1:14" ht="30" customHeight="1">
      <x:c r="A4" s="93" t="s">
        <x:v>1117</x:v>
      </x:c>
      <x:c r="B4" s="93"/>
      <x:c r="C4" s="93"/>
      <x:c r="D4" s="93"/>
      <x:c r="E4" s="94"/>
      <x:c r="F4" s="95"/>
      <x:c r="G4" s="94"/>
      <x:c r="H4" s="95"/>
      <x:c r="I4" s="94"/>
      <x:c r="J4" s="95"/>
      <x:c r="K4" s="94"/>
      <x:c r="L4" s="95"/>
      <x:c r="M4" s="93"/>
      <x:c r="N4" s="2" t="s">
        <x:v>1481</x:v>
      </x:c>
    </x:row>
    <x:row r="5" spans="1:38" ht="30" customHeight="1">
      <x:c r="A5" s="8" t="s">
        <x:v>378</x:v>
      </x:c>
      <x:c r="B5" s="8" t="s">
        <x:v>372</x:v>
      </x:c>
      <x:c r="C5" s="8" t="s">
        <x:v>976</x:v>
      </x:c>
      <x:c r="D5" s="9">
        <x:v>0.0016</x:v>
      </x:c>
      <x:c r="E5" s="10">
        <x:f>단가대비표!O39</x:f>
        <x:v>449212.5</x:v>
      </x:c>
      <x:c r="F5" s="12">
        <x:f>TRUNC(E5*D5,1)</x:f>
        <x:v>718.70000000000005</x:v>
      </x:c>
      <x:c r="G5" s="10">
        <x:f>단가대비표!P39</x:f>
        <x:v>0</x:v>
      </x:c>
      <x:c r="H5" s="12">
        <x:f>TRUNC(G5*D5,1)</x:f>
        <x:v>0</x:v>
      </x:c>
      <x:c r="I5" s="10">
        <x:f>단가대비표!V39</x:f>
        <x:v>0</x:v>
      </x:c>
      <x:c r="J5" s="12">
        <x:f>TRUNC(I5*D5,1)</x:f>
        <x:v>0</x:v>
      </x:c>
      <x:c r="K5" s="10">
        <x:f>TRUNC(E5+G5+I5,1)</x:f>
        <x:v>449212.5</x:v>
      </x:c>
      <x:c r="L5" s="12">
        <x:f>TRUNC(F5+H5+J5,1)</x:f>
        <x:v>718.70000000000005</x:v>
      </x:c>
      <x:c r="M5" s="8" t="s">
        <x:v>984</x:v>
      </x:c>
      <x:c r="N5" s="5" t="s">
        <x:v>1481</x:v>
      </x:c>
      <x:c r="O5" s="5" t="s">
        <x:v>151</x:v>
      </x:c>
      <x:c r="P5" s="5" t="s">
        <x:v>988</x:v>
      </x:c>
      <x:c r="Q5" s="5" t="s">
        <x:v>988</x:v>
      </x:c>
      <x:c r="R5" s="5" t="s">
        <x:v>974</x:v>
      </x:c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5" t="s">
        <x:v>984</x:v>
      </x:c>
      <x:c r="AK5" s="5" t="s">
        <x:v>17</x:v>
      </x:c>
      <x:c r="AL5" s="5" t="s">
        <x:v>984</x:v>
      </x:c>
    </x:row>
    <x:row r="6" spans="1:38" ht="30" customHeight="1">
      <x:c r="A6" s="8" t="s">
        <x:v>1017</x:v>
      </x:c>
      <x:c r="B6" s="8" t="s">
        <x:v>375</x:v>
      </x:c>
      <x:c r="C6" s="8" t="s">
        <x:v>1015</x:v>
      </x:c>
      <x:c r="D6" s="9">
        <x:v>0.017999999999999999</x:v>
      </x:c>
      <x:c r="E6" s="10">
        <x:f>단가대비표!O90</x:f>
        <x:v>0</x:v>
      </x:c>
      <x:c r="F6" s="12">
        <x:f>TRUNC(E6*D6,1)</x:f>
        <x:v>0</x:v>
      </x:c>
      <x:c r="G6" s="10">
        <x:f>단가대비표!P90</x:f>
        <x:v>139327</x:v>
      </x:c>
      <x:c r="H6" s="12">
        <x:f>TRUNC(G6*D6,1)</x:f>
        <x:v>2507.8000000000002</x:v>
      </x:c>
      <x:c r="I6" s="10">
        <x:f>단가대비표!V90</x:f>
        <x:v>0</x:v>
      </x:c>
      <x:c r="J6" s="12">
        <x:f>TRUNC(I6*D6,1)</x:f>
        <x:v>0</x:v>
      </x:c>
      <x:c r="K6" s="10">
        <x:f>TRUNC(E6+G6+I6,1)</x:f>
        <x:v>139327</x:v>
      </x:c>
      <x:c r="L6" s="12">
        <x:f>TRUNC(F6+H6+J6,1)</x:f>
        <x:v>2507.8000000000002</x:v>
      </x:c>
      <x:c r="M6" s="8" t="s">
        <x:v>984</x:v>
      </x:c>
      <x:c r="N6" s="5" t="s">
        <x:v>1481</x:v>
      </x:c>
      <x:c r="O6" s="5" t="s">
        <x:v>127</x:v>
      </x:c>
      <x:c r="P6" s="5" t="s">
        <x:v>988</x:v>
      </x:c>
      <x:c r="Q6" s="5" t="s">
        <x:v>988</x:v>
      </x:c>
      <x:c r="R6" s="5" t="s">
        <x:v>974</x:v>
      </x:c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5" t="s">
        <x:v>984</x:v>
      </x:c>
      <x:c r="AK6" s="5" t="s">
        <x:v>18</x:v>
      </x:c>
      <x:c r="AL6" s="5" t="s">
        <x:v>984</x:v>
      </x:c>
    </x:row>
    <x:row r="7" spans="1:38" ht="30" customHeight="1">
      <x:c r="A7" s="8" t="s">
        <x:v>1017</x:v>
      </x:c>
      <x:c r="B7" s="8" t="s">
        <x:v>374</x:v>
      </x:c>
      <x:c r="C7" s="8" t="s">
        <x:v>1015</x:v>
      </x:c>
      <x:c r="D7" s="9">
        <x:v>0.016</x:v>
      </x:c>
      <x:c r="E7" s="10">
        <x:f>단가대비표!O95</x:f>
        <x:v>0</x:v>
      </x:c>
      <x:c r="F7" s="12">
        <x:f>TRUNC(E7*D7,1)</x:f>
        <x:v>0</x:v>
      </x:c>
      <x:c r="G7" s="10">
        <x:f>단가대비표!P95</x:f>
        <x:v>87805</x:v>
      </x:c>
      <x:c r="H7" s="12">
        <x:f>TRUNC(G7*D7,1)</x:f>
        <x:v>1404.8</x:v>
      </x:c>
      <x:c r="I7" s="10">
        <x:f>단가대비표!V95</x:f>
        <x:v>0</x:v>
      </x:c>
      <x:c r="J7" s="12">
        <x:f>TRUNC(I7*D7,1)</x:f>
        <x:v>0</x:v>
      </x:c>
      <x:c r="K7" s="10">
        <x:f>TRUNC(E7+G7+I7,1)</x:f>
        <x:v>87805</x:v>
      </x:c>
      <x:c r="L7" s="12">
        <x:f>TRUNC(F7+H7+J7,1)</x:f>
        <x:v>1404.8</x:v>
      </x:c>
      <x:c r="M7" s="8" t="s">
        <x:v>984</x:v>
      </x:c>
      <x:c r="N7" s="5" t="s">
        <x:v>1481</x:v>
      </x:c>
      <x:c r="O7" s="5" t="s">
        <x:v>129</x:v>
      </x:c>
      <x:c r="P7" s="5" t="s">
        <x:v>988</x:v>
      </x:c>
      <x:c r="Q7" s="5" t="s">
        <x:v>988</x:v>
      </x:c>
      <x:c r="R7" s="5" t="s">
        <x:v>974</x:v>
      </x:c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5" t="s">
        <x:v>984</x:v>
      </x:c>
      <x:c r="AK7" s="5" t="s">
        <x:v>19</x:v>
      </x:c>
      <x:c r="AL7" s="5" t="s">
        <x:v>984</x:v>
      </x:c>
    </x:row>
    <x:row r="8" spans="1:38" ht="30" customHeight="1">
      <x:c r="A8" s="8" t="s">
        <x:v>195</x:v>
      </x:c>
      <x:c r="B8" s="8" t="s">
        <x:v>984</x:v>
      </x:c>
      <x:c r="C8" s="8" t="s">
        <x:v>984</x:v>
      </x:c>
      <x:c r="D8" s="9"/>
      <x:c r="E8" s="10"/>
      <x:c r="F8" s="12">
        <x:f>TRUNC(SUMIF(N5:N7,N4,F5:F7),0)</x:f>
        <x:v>718</x:v>
      </x:c>
      <x:c r="G8" s="10"/>
      <x:c r="H8" s="12">
        <x:f>TRUNC(SUMIF(N5:N7,N4,H5:H7),0)</x:f>
        <x:v>3912</x:v>
      </x:c>
      <x:c r="I8" s="10"/>
      <x:c r="J8" s="12">
        <x:f>TRUNC(SUMIF(N5:N7,N4,J5:J7),0)</x:f>
        <x:v>0</x:v>
      </x:c>
      <x:c r="K8" s="10"/>
      <x:c r="L8" s="12">
        <x:f>F8+H8+J8</x:f>
        <x:v>4630</x:v>
      </x:c>
      <x:c r="M8" s="8" t="s">
        <x:v>984</x:v>
      </x:c>
      <x:c r="N8" s="5" t="s">
        <x:v>315</x:v>
      </x:c>
      <x:c r="O8" s="5" t="s">
        <x:v>315</x:v>
      </x:c>
      <x:c r="P8" s="5" t="s">
        <x:v>984</x:v>
      </x:c>
      <x:c r="Q8" s="5" t="s">
        <x:v>984</x:v>
      </x:c>
      <x:c r="R8" s="5" t="s">
        <x:v>984</x:v>
      </x:c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5" t="s">
        <x:v>984</x:v>
      </x:c>
      <x:c r="AK8" s="5" t="s">
        <x:v>984</x:v>
      </x:c>
      <x:c r="AL8" s="5" t="s">
        <x:v>984</x:v>
      </x:c>
    </x:row>
    <x:row r="9" spans="1:13" ht="30" customHeight="1">
      <x:c r="A9" s="9"/>
      <x:c r="B9" s="9"/>
      <x:c r="C9" s="9"/>
      <x:c r="D9" s="9"/>
      <x:c r="E9" s="10"/>
      <x:c r="F9" s="12"/>
      <x:c r="G9" s="10"/>
      <x:c r="H9" s="12"/>
      <x:c r="I9" s="10"/>
      <x:c r="J9" s="12"/>
      <x:c r="K9" s="10"/>
      <x:c r="L9" s="12"/>
      <x:c r="M9" s="9"/>
    </x:row>
    <x:row r="10" spans="1:14" ht="30" customHeight="1">
      <x:c r="A10" s="93" t="s">
        <x:v>156</x:v>
      </x:c>
      <x:c r="B10" s="93"/>
      <x:c r="C10" s="93"/>
      <x:c r="D10" s="93"/>
      <x:c r="E10" s="94"/>
      <x:c r="F10" s="95"/>
      <x:c r="G10" s="94"/>
      <x:c r="H10" s="95"/>
      <x:c r="I10" s="94"/>
      <x:c r="J10" s="95"/>
      <x:c r="K10" s="94"/>
      <x:c r="L10" s="95"/>
      <x:c r="M10" s="93"/>
      <x:c r="N10" s="2" t="s">
        <x:v>1483</x:v>
      </x:c>
    </x:row>
    <x:row r="11" spans="1:38" ht="30" customHeight="1">
      <x:c r="A11" s="8" t="s">
        <x:v>907</x:v>
      </x:c>
      <x:c r="B11" s="8" t="s">
        <x:v>194</x:v>
      </x:c>
      <x:c r="C11" s="8" t="s">
        <x:v>996</x:v>
      </x:c>
      <x:c r="D11" s="9">
        <x:v>0.12</x:v>
      </x:c>
      <x:c r="E11" s="10">
        <x:f>단가대비표!O27</x:f>
        <x:v>25100</x:v>
      </x:c>
      <x:c r="F11" s="12">
        <x:f>TRUNC(E11*D11,1)</x:f>
        <x:v>3012</x:v>
      </x:c>
      <x:c r="G11" s="10">
        <x:f>단가대비표!P27</x:f>
        <x:v>0</x:v>
      </x:c>
      <x:c r="H11" s="12">
        <x:f>TRUNC(G11*D11,1)</x:f>
        <x:v>0</x:v>
      </x:c>
      <x:c r="I11" s="10">
        <x:f>단가대비표!V27</x:f>
        <x:v>0</x:v>
      </x:c>
      <x:c r="J11" s="12">
        <x:f>TRUNC(I11*D11,1)</x:f>
        <x:v>0</x:v>
      </x:c>
      <x:c r="K11" s="10">
        <x:f>TRUNC(E11+G11+I11,1)</x:f>
        <x:v>25100</x:v>
      </x:c>
      <x:c r="L11" s="12">
        <x:f>TRUNC(F11+H11+J11,1)</x:f>
        <x:v>3012</x:v>
      </x:c>
      <x:c r="M11" s="8" t="s">
        <x:v>984</x:v>
      </x:c>
      <x:c r="N11" s="5" t="s">
        <x:v>1483</x:v>
      </x:c>
      <x:c r="O11" s="5" t="s">
        <x:v>130</x:v>
      </x:c>
      <x:c r="P11" s="5" t="s">
        <x:v>988</x:v>
      </x:c>
      <x:c r="Q11" s="5" t="s">
        <x:v>988</x:v>
      </x:c>
      <x:c r="R11" s="5" t="s">
        <x:v>974</x:v>
      </x:c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5" t="s">
        <x:v>984</x:v>
      </x:c>
      <x:c r="AK11" s="5" t="s">
        <x:v>20</x:v>
      </x:c>
      <x:c r="AL11" s="5" t="s">
        <x:v>984</x:v>
      </x:c>
    </x:row>
    <x:row r="12" spans="1:38" ht="30" customHeight="1">
      <x:c r="A12" s="8" t="s">
        <x:v>907</x:v>
      </x:c>
      <x:c r="B12" s="8" t="s">
        <x:v>1855</x:v>
      </x:c>
      <x:c r="C12" s="8" t="s">
        <x:v>996</x:v>
      </x:c>
      <x:c r="D12" s="9">
        <x:v>0.12</x:v>
      </x:c>
      <x:c r="E12" s="10">
        <x:f>단가대비표!O28</x:f>
        <x:v>8000</x:v>
      </x:c>
      <x:c r="F12" s="12">
        <x:f>TRUNC(E12*D12,1)</x:f>
        <x:v>960</x:v>
      </x:c>
      <x:c r="G12" s="10">
        <x:f>단가대비표!P28</x:f>
        <x:v>0</x:v>
      </x:c>
      <x:c r="H12" s="12">
        <x:f>TRUNC(G12*D12,1)</x:f>
        <x:v>0</x:v>
      </x:c>
      <x:c r="I12" s="10">
        <x:f>단가대비표!V28</x:f>
        <x:v>0</x:v>
      </x:c>
      <x:c r="J12" s="12">
        <x:f>TRUNC(I12*D12,1)</x:f>
        <x:v>0</x:v>
      </x:c>
      <x:c r="K12" s="10">
        <x:f>TRUNC(E12+G12+I12,1)</x:f>
        <x:v>8000</x:v>
      </x:c>
      <x:c r="L12" s="12">
        <x:f>TRUNC(F12+H12+J12,1)</x:f>
        <x:v>960</x:v>
      </x:c>
      <x:c r="M12" s="8" t="s">
        <x:v>984</x:v>
      </x:c>
      <x:c r="N12" s="5" t="s">
        <x:v>1483</x:v>
      </x:c>
      <x:c r="O12" s="5" t="s">
        <x:v>131</x:v>
      </x:c>
      <x:c r="P12" s="5" t="s">
        <x:v>988</x:v>
      </x:c>
      <x:c r="Q12" s="5" t="s">
        <x:v>988</x:v>
      </x:c>
      <x:c r="R12" s="5" t="s">
        <x:v>974</x:v>
      </x:c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5" t="s">
        <x:v>984</x:v>
      </x:c>
      <x:c r="AK12" s="5" t="s">
        <x:v>21</x:v>
      </x:c>
      <x:c r="AL12" s="5" t="s">
        <x:v>984</x:v>
      </x:c>
    </x:row>
    <x:row r="13" spans="1:38" ht="30" customHeight="1">
      <x:c r="A13" s="8" t="s">
        <x:v>907</x:v>
      </x:c>
      <x:c r="B13" s="8" t="s">
        <x:v>1856</x:v>
      </x:c>
      <x:c r="C13" s="8" t="s">
        <x:v>996</x:v>
      </x:c>
      <x:c r="D13" s="9">
        <x:v>0.23999999999999999</x:v>
      </x:c>
      <x:c r="E13" s="10">
        <x:f>단가대비표!O29</x:f>
        <x:v>24000</x:v>
      </x:c>
      <x:c r="F13" s="12">
        <x:f>TRUNC(E13*D13,1)</x:f>
        <x:v>5760</x:v>
      </x:c>
      <x:c r="G13" s="10">
        <x:f>단가대비표!P29</x:f>
        <x:v>0</x:v>
      </x:c>
      <x:c r="H13" s="12">
        <x:f>TRUNC(G13*D13,1)</x:f>
        <x:v>0</x:v>
      </x:c>
      <x:c r="I13" s="10">
        <x:f>단가대비표!V29</x:f>
        <x:v>0</x:v>
      </x:c>
      <x:c r="J13" s="12">
        <x:f>TRUNC(I13*D13,1)</x:f>
        <x:v>0</x:v>
      </x:c>
      <x:c r="K13" s="10">
        <x:f>TRUNC(E13+G13+I13,1)</x:f>
        <x:v>24000</x:v>
      </x:c>
      <x:c r="L13" s="12">
        <x:f>TRUNC(F13+H13+J13,1)</x:f>
        <x:v>5760</x:v>
      </x:c>
      <x:c r="M13" s="8" t="s">
        <x:v>984</x:v>
      </x:c>
      <x:c r="N13" s="5" t="s">
        <x:v>1483</x:v>
      </x:c>
      <x:c r="O13" s="5" t="s">
        <x:v>132</x:v>
      </x:c>
      <x:c r="P13" s="5" t="s">
        <x:v>988</x:v>
      </x:c>
      <x:c r="Q13" s="5" t="s">
        <x:v>988</x:v>
      </x:c>
      <x:c r="R13" s="5" t="s">
        <x:v>974</x:v>
      </x:c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5" t="s">
        <x:v>984</x:v>
      </x:c>
      <x:c r="AK13" s="5" t="s">
        <x:v>22</x:v>
      </x:c>
      <x:c r="AL13" s="5" t="s">
        <x:v>984</x:v>
      </x:c>
    </x:row>
    <x:row r="14" spans="1:38" ht="30" customHeight="1">
      <x:c r="A14" s="8" t="s">
        <x:v>907</x:v>
      </x:c>
      <x:c r="B14" s="8" t="s">
        <x:v>382</x:v>
      </x:c>
      <x:c r="C14" s="8" t="s">
        <x:v>996</x:v>
      </x:c>
      <x:c r="D14" s="9">
        <x:v>0.23999999999999999</x:v>
      </x:c>
      <x:c r="E14" s="10">
        <x:f>단가대비표!O32</x:f>
        <x:v>20500</x:v>
      </x:c>
      <x:c r="F14" s="12">
        <x:f>TRUNC(E14*D14,1)</x:f>
        <x:v>4920</x:v>
      </x:c>
      <x:c r="G14" s="10">
        <x:f>단가대비표!P32</x:f>
        <x:v>0</x:v>
      </x:c>
      <x:c r="H14" s="12">
        <x:f>TRUNC(G14*D14,1)</x:f>
        <x:v>0</x:v>
      </x:c>
      <x:c r="I14" s="10">
        <x:f>단가대비표!V32</x:f>
        <x:v>0</x:v>
      </x:c>
      <x:c r="J14" s="12">
        <x:f>TRUNC(I14*D14,1)</x:f>
        <x:v>0</x:v>
      </x:c>
      <x:c r="K14" s="10">
        <x:f>TRUNC(E14+G14+I14,1)</x:f>
        <x:v>20500</x:v>
      </x:c>
      <x:c r="L14" s="12">
        <x:f>TRUNC(F14+H14+J14,1)</x:f>
        <x:v>4920</x:v>
      </x:c>
      <x:c r="M14" s="8" t="s">
        <x:v>984</x:v>
      </x:c>
      <x:c r="N14" s="5" t="s">
        <x:v>1483</x:v>
      </x:c>
      <x:c r="O14" s="5" t="s">
        <x:v>133</x:v>
      </x:c>
      <x:c r="P14" s="5" t="s">
        <x:v>988</x:v>
      </x:c>
      <x:c r="Q14" s="5" t="s">
        <x:v>988</x:v>
      </x:c>
      <x:c r="R14" s="5" t="s">
        <x:v>974</x:v>
      </x:c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5" t="s">
        <x:v>984</x:v>
      </x:c>
      <x:c r="AK14" s="5" t="s">
        <x:v>23</x:v>
      </x:c>
      <x:c r="AL14" s="5" t="s">
        <x:v>984</x:v>
      </x:c>
    </x:row>
    <x:row r="15" spans="1:38" ht="30" customHeight="1">
      <x:c r="A15" s="8" t="s">
        <x:v>907</x:v>
      </x:c>
      <x:c r="B15" s="8" t="s">
        <x:v>105</x:v>
      </x:c>
      <x:c r="C15" s="8" t="s">
        <x:v>996</x:v>
      </x:c>
      <x:c r="D15" s="9">
        <x:v>0.12</x:v>
      </x:c>
      <x:c r="E15" s="10">
        <x:f>단가대비표!O30</x:f>
        <x:v>15000</x:v>
      </x:c>
      <x:c r="F15" s="12">
        <x:f>TRUNC(E15*D15,1)</x:f>
        <x:v>1800</x:v>
      </x:c>
      <x:c r="G15" s="10">
        <x:f>단가대비표!P30</x:f>
        <x:v>0</x:v>
      </x:c>
      <x:c r="H15" s="12">
        <x:f>TRUNC(G15*D15,1)</x:f>
        <x:v>0</x:v>
      </x:c>
      <x:c r="I15" s="10">
        <x:f>단가대비표!V30</x:f>
        <x:v>0</x:v>
      </x:c>
      <x:c r="J15" s="12">
        <x:f>TRUNC(I15*D15,1)</x:f>
        <x:v>0</x:v>
      </x:c>
      <x:c r="K15" s="10">
        <x:f>TRUNC(E15+G15+I15,1)</x:f>
        <x:v>15000</x:v>
      </x:c>
      <x:c r="L15" s="12">
        <x:f>TRUNC(F15+H15+J15,1)</x:f>
        <x:v>1800</x:v>
      </x:c>
      <x:c r="M15" s="8" t="s">
        <x:v>984</x:v>
      </x:c>
      <x:c r="N15" s="5" t="s">
        <x:v>1483</x:v>
      </x:c>
      <x:c r="O15" s="5" t="s">
        <x:v>134</x:v>
      </x:c>
      <x:c r="P15" s="5" t="s">
        <x:v>988</x:v>
      </x:c>
      <x:c r="Q15" s="5" t="s">
        <x:v>988</x:v>
      </x:c>
      <x:c r="R15" s="5" t="s">
        <x:v>974</x:v>
      </x:c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5" t="s">
        <x:v>984</x:v>
      </x:c>
      <x:c r="AK15" s="5" t="s">
        <x:v>24</x:v>
      </x:c>
      <x:c r="AL15" s="5" t="s">
        <x:v>984</x:v>
      </x:c>
    </x:row>
    <x:row r="16" spans="1:38" ht="30" customHeight="1">
      <x:c r="A16" s="8" t="s">
        <x:v>907</x:v>
      </x:c>
      <x:c r="B16" s="8" t="s">
        <x:v>908</x:v>
      </x:c>
      <x:c r="C16" s="8" t="s">
        <x:v>996</x:v>
      </x:c>
      <x:c r="D16" s="9">
        <x:v>0.23999999999999999</x:v>
      </x:c>
      <x:c r="E16" s="10">
        <x:f>단가대비표!O31</x:f>
        <x:v>20500</x:v>
      </x:c>
      <x:c r="F16" s="12">
        <x:f>TRUNC(E16*D16,1)</x:f>
        <x:v>4920</x:v>
      </x:c>
      <x:c r="G16" s="10">
        <x:f>단가대비표!P31</x:f>
        <x:v>0</x:v>
      </x:c>
      <x:c r="H16" s="12">
        <x:f>TRUNC(G16*D16,1)</x:f>
        <x:v>0</x:v>
      </x:c>
      <x:c r="I16" s="10">
        <x:f>단가대비표!V31</x:f>
        <x:v>0</x:v>
      </x:c>
      <x:c r="J16" s="12">
        <x:f>TRUNC(I16*D16,1)</x:f>
        <x:v>0</x:v>
      </x:c>
      <x:c r="K16" s="10">
        <x:f>TRUNC(E16+G16+I16,1)</x:f>
        <x:v>20500</x:v>
      </x:c>
      <x:c r="L16" s="12">
        <x:f>TRUNC(F16+H16+J16,1)</x:f>
        <x:v>4920</x:v>
      </x:c>
      <x:c r="M16" s="8" t="s">
        <x:v>984</x:v>
      </x:c>
      <x:c r="N16" s="5" t="s">
        <x:v>1483</x:v>
      </x:c>
      <x:c r="O16" s="5" t="s">
        <x:v>135</x:v>
      </x:c>
      <x:c r="P16" s="5" t="s">
        <x:v>988</x:v>
      </x:c>
      <x:c r="Q16" s="5" t="s">
        <x:v>988</x:v>
      </x:c>
      <x:c r="R16" s="5" t="s">
        <x:v>974</x:v>
      </x:c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5" t="s">
        <x:v>984</x:v>
      </x:c>
      <x:c r="AK16" s="5" t="s">
        <x:v>25</x:v>
      </x:c>
      <x:c r="AL16" s="5" t="s">
        <x:v>984</x:v>
      </x:c>
    </x:row>
    <x:row r="17" spans="1:38" ht="30" customHeight="1">
      <x:c r="A17" s="8" t="s">
        <x:v>907</x:v>
      </x:c>
      <x:c r="B17" s="8" t="s">
        <x:v>1019</x:v>
      </x:c>
      <x:c r="C17" s="8" t="s">
        <x:v>996</x:v>
      </x:c>
      <x:c r="D17" s="9">
        <x:v>0.35999999999999999</x:v>
      </x:c>
      <x:c r="E17" s="10">
        <x:f>단가대비표!O33</x:f>
        <x:v>10000</x:v>
      </x:c>
      <x:c r="F17" s="12">
        <x:f>TRUNC(E17*D17,1)</x:f>
        <x:v>3600</x:v>
      </x:c>
      <x:c r="G17" s="10">
        <x:f>단가대비표!P33</x:f>
        <x:v>0</x:v>
      </x:c>
      <x:c r="H17" s="12">
        <x:f>TRUNC(G17*D17,1)</x:f>
        <x:v>0</x:v>
      </x:c>
      <x:c r="I17" s="10">
        <x:f>단가대비표!V33</x:f>
        <x:v>0</x:v>
      </x:c>
      <x:c r="J17" s="12">
        <x:f>TRUNC(I17*D17,1)</x:f>
        <x:v>0</x:v>
      </x:c>
      <x:c r="K17" s="10">
        <x:f>TRUNC(E17+G17+I17,1)</x:f>
        <x:v>10000</x:v>
      </x:c>
      <x:c r="L17" s="12">
        <x:f>TRUNC(F17+H17+J17,1)</x:f>
        <x:v>3600</x:v>
      </x:c>
      <x:c r="M17" s="8" t="s">
        <x:v>984</x:v>
      </x:c>
      <x:c r="N17" s="5" t="s">
        <x:v>1483</x:v>
      </x:c>
      <x:c r="O17" s="5" t="s">
        <x:v>136</x:v>
      </x:c>
      <x:c r="P17" s="5" t="s">
        <x:v>988</x:v>
      </x:c>
      <x:c r="Q17" s="5" t="s">
        <x:v>988</x:v>
      </x:c>
      <x:c r="R17" s="5" t="s">
        <x:v>974</x:v>
      </x:c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5" t="s">
        <x:v>984</x:v>
      </x:c>
      <x:c r="AK17" s="5" t="s">
        <x:v>26</x:v>
      </x:c>
      <x:c r="AL17" s="5" t="s">
        <x:v>984</x:v>
      </x:c>
    </x:row>
    <x:row r="18" spans="1:38" ht="30" customHeight="1">
      <x:c r="A18" s="8" t="s">
        <x:v>907</x:v>
      </x:c>
      <x:c r="B18" s="8" t="s">
        <x:v>1018</x:v>
      </x:c>
      <x:c r="C18" s="8" t="s">
        <x:v>996</x:v>
      </x:c>
      <x:c r="D18" s="9">
        <x:v>0.35999999999999999</x:v>
      </x:c>
      <x:c r="E18" s="10">
        <x:f>단가대비표!O34</x:f>
        <x:v>9000</x:v>
      </x:c>
      <x:c r="F18" s="12">
        <x:f>TRUNC(E18*D18,1)</x:f>
        <x:v>3240</x:v>
      </x:c>
      <x:c r="G18" s="10">
        <x:f>단가대비표!P34</x:f>
        <x:v>0</x:v>
      </x:c>
      <x:c r="H18" s="12">
        <x:f>TRUNC(G18*D18,1)</x:f>
        <x:v>0</x:v>
      </x:c>
      <x:c r="I18" s="10">
        <x:f>단가대비표!V34</x:f>
        <x:v>0</x:v>
      </x:c>
      <x:c r="J18" s="12">
        <x:f>TRUNC(I18*D18,1)</x:f>
        <x:v>0</x:v>
      </x:c>
      <x:c r="K18" s="10">
        <x:f>TRUNC(E18+G18+I18,1)</x:f>
        <x:v>9000</x:v>
      </x:c>
      <x:c r="L18" s="12">
        <x:f>TRUNC(F18+H18+J18,1)</x:f>
        <x:v>3240</x:v>
      </x:c>
      <x:c r="M18" s="8" t="s">
        <x:v>984</x:v>
      </x:c>
      <x:c r="N18" s="5" t="s">
        <x:v>1483</x:v>
      </x:c>
      <x:c r="O18" s="5" t="s">
        <x:v>137</x:v>
      </x:c>
      <x:c r="P18" s="5" t="s">
        <x:v>988</x:v>
      </x:c>
      <x:c r="Q18" s="5" t="s">
        <x:v>988</x:v>
      </x:c>
      <x:c r="R18" s="5" t="s">
        <x:v>974</x:v>
      </x:c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5" t="s">
        <x:v>984</x:v>
      </x:c>
      <x:c r="AK18" s="5" t="s">
        <x:v>27</x:v>
      </x:c>
      <x:c r="AL18" s="5" t="s">
        <x:v>984</x:v>
      </x:c>
    </x:row>
    <x:row r="19" spans="1:38" ht="30" customHeight="1">
      <x:c r="A19" s="8" t="s">
        <x:v>377</x:v>
      </x:c>
      <x:c r="B19" s="8" t="s">
        <x:v>106</x:v>
      </x:c>
      <x:c r="C19" s="8" t="s">
        <x:v>976</x:v>
      </x:c>
      <x:c r="D19" s="9">
        <x:v>0.0315</x:v>
      </x:c>
      <x:c r="E19" s="10">
        <x:f>단가대비표!O40</x:f>
        <x:v>553065.5</x:v>
      </x:c>
      <x:c r="F19" s="12">
        <x:f>TRUNC(E19*D19,1)</x:f>
        <x:v>17421.5</x:v>
      </x:c>
      <x:c r="G19" s="10">
        <x:f>단가대비표!P40</x:f>
        <x:v>0</x:v>
      </x:c>
      <x:c r="H19" s="12">
        <x:f>TRUNC(G19*D19,1)</x:f>
        <x:v>0</x:v>
      </x:c>
      <x:c r="I19" s="10">
        <x:f>단가대비표!V40</x:f>
        <x:v>0</x:v>
      </x:c>
      <x:c r="J19" s="12">
        <x:f>TRUNC(I19*D19,1)</x:f>
        <x:v>0</x:v>
      </x:c>
      <x:c r="K19" s="10">
        <x:f>TRUNC(E19+G19+I19,1)</x:f>
        <x:v>553065.5</x:v>
      </x:c>
      <x:c r="L19" s="12">
        <x:f>TRUNC(F19+H19+J19,1)</x:f>
        <x:v>17421.5</x:v>
      </x:c>
      <x:c r="M19" s="8" t="s">
        <x:v>984</x:v>
      </x:c>
      <x:c r="N19" s="5" t="s">
        <x:v>1483</x:v>
      </x:c>
      <x:c r="O19" s="5" t="s">
        <x:v>138</x:v>
      </x:c>
      <x:c r="P19" s="5" t="s">
        <x:v>988</x:v>
      </x:c>
      <x:c r="Q19" s="5" t="s">
        <x:v>988</x:v>
      </x:c>
      <x:c r="R19" s="5" t="s">
        <x:v>974</x:v>
      </x:c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5" t="s">
        <x:v>984</x:v>
      </x:c>
      <x:c r="AK19" s="5" t="s">
        <x:v>28</x:v>
      </x:c>
      <x:c r="AL19" s="5" t="s">
        <x:v>984</x:v>
      </x:c>
    </x:row>
    <x:row r="20" spans="1:38" ht="30" customHeight="1">
      <x:c r="A20" s="8" t="s">
        <x:v>1017</x:v>
      </x:c>
      <x:c r="B20" s="8" t="s">
        <x:v>374</x:v>
      </x:c>
      <x:c r="C20" s="8" t="s">
        <x:v>1015</x:v>
      </x:c>
      <x:c r="D20" s="9">
        <x:v>0.59999999999999998</x:v>
      </x:c>
      <x:c r="E20" s="10">
        <x:f>단가대비표!O95</x:f>
        <x:v>0</x:v>
      </x:c>
      <x:c r="F20" s="12">
        <x:f>TRUNC(E20*D20,1)</x:f>
        <x:v>0</x:v>
      </x:c>
      <x:c r="G20" s="10">
        <x:f>단가대비표!P95</x:f>
        <x:v>87805</x:v>
      </x:c>
      <x:c r="H20" s="12">
        <x:f>TRUNC(G20*D20,1)</x:f>
        <x:v>52683</x:v>
      </x:c>
      <x:c r="I20" s="10">
        <x:f>단가대비표!V95</x:f>
        <x:v>0</x:v>
      </x:c>
      <x:c r="J20" s="12">
        <x:f>TRUNC(I20*D20,1)</x:f>
        <x:v>0</x:v>
      </x:c>
      <x:c r="K20" s="10">
        <x:f>TRUNC(E20+G20+I20,1)</x:f>
        <x:v>87805</x:v>
      </x:c>
      <x:c r="L20" s="12">
        <x:f>TRUNC(F20+H20+J20,1)</x:f>
        <x:v>52683</x:v>
      </x:c>
      <x:c r="M20" s="8" t="s">
        <x:v>984</x:v>
      </x:c>
      <x:c r="N20" s="5" t="s">
        <x:v>1483</x:v>
      </x:c>
      <x:c r="O20" s="5" t="s">
        <x:v>129</x:v>
      </x:c>
      <x:c r="P20" s="5" t="s">
        <x:v>988</x:v>
      </x:c>
      <x:c r="Q20" s="5" t="s">
        <x:v>988</x:v>
      </x:c>
      <x:c r="R20" s="5" t="s">
        <x:v>974</x:v>
      </x:c>
      <x:c r="S20" s="1"/>
      <x:c r="T20" s="1"/>
      <x:c r="U20" s="1"/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5" t="s">
        <x:v>984</x:v>
      </x:c>
      <x:c r="AK20" s="5" t="s">
        <x:v>29</x:v>
      </x:c>
      <x:c r="AL20" s="5" t="s">
        <x:v>984</x:v>
      </x:c>
    </x:row>
    <x:row r="21" spans="1:38" ht="30" customHeight="1">
      <x:c r="A21" s="8" t="s">
        <x:v>195</x:v>
      </x:c>
      <x:c r="B21" s="8" t="s">
        <x:v>984</x:v>
      </x:c>
      <x:c r="C21" s="8" t="s">
        <x:v>984</x:v>
      </x:c>
      <x:c r="D21" s="9"/>
      <x:c r="E21" s="10"/>
      <x:c r="F21" s="12">
        <x:f>TRUNC(SUMIF(N11:N20,N10,F11:F20),0)</x:f>
        <x:v>45633</x:v>
      </x:c>
      <x:c r="G21" s="10"/>
      <x:c r="H21" s="12">
        <x:f>TRUNC(SUMIF(N11:N20,N10,H11:H20),0)</x:f>
        <x:v>52683</x:v>
      </x:c>
      <x:c r="I21" s="10"/>
      <x:c r="J21" s="12">
        <x:f>TRUNC(SUMIF(N11:N20,N10,J11:J20),0)</x:f>
        <x:v>0</x:v>
      </x:c>
      <x:c r="K21" s="10"/>
      <x:c r="L21" s="12">
        <x:f>F21+H21+J21</x:f>
        <x:v>98316</x:v>
      </x:c>
      <x:c r="M21" s="8" t="s">
        <x:v>984</x:v>
      </x:c>
      <x:c r="N21" s="5" t="s">
        <x:v>315</x:v>
      </x:c>
      <x:c r="O21" s="5" t="s">
        <x:v>315</x:v>
      </x:c>
      <x:c r="P21" s="5" t="s">
        <x:v>984</x:v>
      </x:c>
      <x:c r="Q21" s="5" t="s">
        <x:v>984</x:v>
      </x:c>
      <x:c r="R21" s="5" t="s">
        <x:v>984</x:v>
      </x:c>
      <x:c r="S21" s="1"/>
      <x:c r="T21" s="1"/>
      <x:c r="U21" s="1"/>
      <x:c r="V21" s="1"/>
      <x:c r="W21" s="1"/>
      <x:c r="X21" s="1"/>
      <x:c r="Y21" s="1"/>
      <x:c r="Z21" s="1"/>
      <x:c r="AA21" s="1"/>
      <x:c r="AB21" s="1"/>
      <x:c r="AC21" s="1"/>
      <x:c r="AD21" s="1"/>
      <x:c r="AE21" s="1"/>
      <x:c r="AF21" s="1"/>
      <x:c r="AG21" s="1"/>
      <x:c r="AH21" s="1"/>
      <x:c r="AI21" s="1"/>
      <x:c r="AJ21" s="5" t="s">
        <x:v>984</x:v>
      </x:c>
      <x:c r="AK21" s="5" t="s">
        <x:v>984</x:v>
      </x:c>
      <x:c r="AL21" s="5" t="s">
        <x:v>984</x:v>
      </x:c>
    </x:row>
    <x:row r="22" spans="1:13" ht="30" customHeight="1">
      <x:c r="A22" s="9"/>
      <x:c r="B22" s="9"/>
      <x:c r="C22" s="9"/>
      <x:c r="D22" s="9"/>
      <x:c r="E22" s="10"/>
      <x:c r="F22" s="12"/>
      <x:c r="G22" s="10"/>
      <x:c r="H22" s="12"/>
      <x:c r="I22" s="10"/>
      <x:c r="J22" s="12"/>
      <x:c r="K22" s="10"/>
      <x:c r="L22" s="12"/>
      <x:c r="M22" s="9"/>
    </x:row>
    <x:row r="23" spans="1:14" ht="30" customHeight="1">
      <x:c r="A23" s="93" t="s">
        <x:v>1118</x:v>
      </x:c>
      <x:c r="B23" s="93"/>
      <x:c r="C23" s="93"/>
      <x:c r="D23" s="93"/>
      <x:c r="E23" s="94"/>
      <x:c r="F23" s="95"/>
      <x:c r="G23" s="94"/>
      <x:c r="H23" s="95"/>
      <x:c r="I23" s="94"/>
      <x:c r="J23" s="95"/>
      <x:c r="K23" s="94"/>
      <x:c r="L23" s="95"/>
      <x:c r="M23" s="93"/>
      <x:c r="N23" s="2" t="s">
        <x:v>1482</x:v>
      </x:c>
    </x:row>
    <x:row r="24" spans="1:38" ht="30" customHeight="1">
      <x:c r="A24" s="8" t="s">
        <x:v>1017</x:v>
      </x:c>
      <x:c r="B24" s="8" t="s">
        <x:v>374</x:v>
      </x:c>
      <x:c r="C24" s="8" t="s">
        <x:v>1015</x:v>
      </x:c>
      <x:c r="D24" s="9">
        <x:v>0.0040000000000000002</x:v>
      </x:c>
      <x:c r="E24" s="10">
        <x:f>단가대비표!O95</x:f>
        <x:v>0</x:v>
      </x:c>
      <x:c r="F24" s="12">
        <x:f>TRUNC(E24*D24,1)</x:f>
        <x:v>0</x:v>
      </x:c>
      <x:c r="G24" s="10">
        <x:f>단가대비표!P95</x:f>
        <x:v>87805</x:v>
      </x:c>
      <x:c r="H24" s="12">
        <x:f>TRUNC(G24*D24,1)</x:f>
        <x:v>351.19999999999999</x:v>
      </x:c>
      <x:c r="I24" s="10">
        <x:f>단가대비표!V95</x:f>
        <x:v>0</x:v>
      </x:c>
      <x:c r="J24" s="12">
        <x:f>TRUNC(I24*D24,1)</x:f>
        <x:v>0</x:v>
      </x:c>
      <x:c r="K24" s="10">
        <x:f>TRUNC(E24+G24+I24,1)</x:f>
        <x:v>87805</x:v>
      </x:c>
      <x:c r="L24" s="12">
        <x:f>TRUNC(F24+H24+J24,1)</x:f>
        <x:v>351.19999999999999</x:v>
      </x:c>
      <x:c r="M24" s="8" t="s">
        <x:v>984</x:v>
      </x:c>
      <x:c r="N24" s="5" t="s">
        <x:v>1482</x:v>
      </x:c>
      <x:c r="O24" s="5" t="s">
        <x:v>129</x:v>
      </x:c>
      <x:c r="P24" s="5" t="s">
        <x:v>988</x:v>
      </x:c>
      <x:c r="Q24" s="5" t="s">
        <x:v>988</x:v>
      </x:c>
      <x:c r="R24" s="5" t="s">
        <x:v>974</x:v>
      </x:c>
      <x:c r="S24" s="1"/>
      <x:c r="T24" s="1"/>
      <x:c r="U24" s="1"/>
      <x:c r="V24" s="1"/>
      <x:c r="W24" s="1"/>
      <x:c r="X24" s="1"/>
      <x:c r="Y24" s="1"/>
      <x:c r="Z24" s="1"/>
      <x:c r="AA24" s="1"/>
      <x:c r="AB24" s="1"/>
      <x:c r="AC24" s="1"/>
      <x:c r="AD24" s="1"/>
      <x:c r="AE24" s="1"/>
      <x:c r="AF24" s="1"/>
      <x:c r="AG24" s="1"/>
      <x:c r="AH24" s="1"/>
      <x:c r="AI24" s="1"/>
      <x:c r="AJ24" s="5" t="s">
        <x:v>984</x:v>
      </x:c>
      <x:c r="AK24" s="5" t="s">
        <x:v>30</x:v>
      </x:c>
      <x:c r="AL24" s="5" t="s">
        <x:v>984</x:v>
      </x:c>
    </x:row>
    <x:row r="25" spans="1:38" ht="30" customHeight="1">
      <x:c r="A25" s="8" t="s">
        <x:v>195</x:v>
      </x:c>
      <x:c r="B25" s="8" t="s">
        <x:v>984</x:v>
      </x:c>
      <x:c r="C25" s="8" t="s">
        <x:v>984</x:v>
      </x:c>
      <x:c r="D25" s="9"/>
      <x:c r="E25" s="10"/>
      <x:c r="F25" s="12">
        <x:f>TRUNC(SUMIF(N24:N24,N23,F24:F24),0)</x:f>
        <x:v>0</x:v>
      </x:c>
      <x:c r="G25" s="10"/>
      <x:c r="H25" s="12">
        <x:f>TRUNC(SUMIF(N24:N24,N23,H24:H24),0)</x:f>
        <x:v>351</x:v>
      </x:c>
      <x:c r="I25" s="10"/>
      <x:c r="J25" s="12">
        <x:f>TRUNC(SUMIF(N24:N24,N23,J24:J24),0)</x:f>
        <x:v>0</x:v>
      </x:c>
      <x:c r="K25" s="10"/>
      <x:c r="L25" s="12">
        <x:f>F25+H25+J25</x:f>
        <x:v>351</x:v>
      </x:c>
      <x:c r="M25" s="8" t="s">
        <x:v>984</x:v>
      </x:c>
      <x:c r="N25" s="5" t="s">
        <x:v>315</x:v>
      </x:c>
      <x:c r="O25" s="5" t="s">
        <x:v>315</x:v>
      </x:c>
      <x:c r="P25" s="5" t="s">
        <x:v>984</x:v>
      </x:c>
      <x:c r="Q25" s="5" t="s">
        <x:v>984</x:v>
      </x:c>
      <x:c r="R25" s="5" t="s">
        <x:v>984</x:v>
      </x:c>
      <x:c r="S25" s="1"/>
      <x:c r="T25" s="1"/>
      <x:c r="U25" s="1"/>
      <x:c r="V25" s="1"/>
      <x:c r="W25" s="1"/>
      <x:c r="X25" s="1"/>
      <x:c r="Y25" s="1"/>
      <x:c r="Z25" s="1"/>
      <x:c r="AA25" s="1"/>
      <x:c r="AB25" s="1"/>
      <x:c r="AC25" s="1"/>
      <x:c r="AD25" s="1"/>
      <x:c r="AE25" s="1"/>
      <x:c r="AF25" s="1"/>
      <x:c r="AG25" s="1"/>
      <x:c r="AH25" s="1"/>
      <x:c r="AI25" s="1"/>
      <x:c r="AJ25" s="5" t="s">
        <x:v>984</x:v>
      </x:c>
      <x:c r="AK25" s="5" t="s">
        <x:v>984</x:v>
      </x:c>
      <x:c r="AL25" s="5" t="s">
        <x:v>984</x:v>
      </x:c>
    </x:row>
    <x:row r="26" spans="1:13" ht="30" customHeight="1">
      <x:c r="A26" s="9"/>
      <x:c r="B26" s="9"/>
      <x:c r="C26" s="9"/>
      <x:c r="D26" s="9"/>
      <x:c r="E26" s="10"/>
      <x:c r="F26" s="12"/>
      <x:c r="G26" s="10"/>
      <x:c r="H26" s="12"/>
      <x:c r="I26" s="10"/>
      <x:c r="J26" s="12"/>
      <x:c r="K26" s="10"/>
      <x:c r="L26" s="12"/>
      <x:c r="M26" s="9"/>
    </x:row>
    <x:row r="27" spans="1:14" ht="30" customHeight="1">
      <x:c r="A27" s="93" t="s">
        <x:v>74</x:v>
      </x:c>
      <x:c r="B27" s="93"/>
      <x:c r="C27" s="93"/>
      <x:c r="D27" s="93"/>
      <x:c r="E27" s="94"/>
      <x:c r="F27" s="95"/>
      <x:c r="G27" s="94"/>
      <x:c r="H27" s="95"/>
      <x:c r="I27" s="94"/>
      <x:c r="J27" s="95"/>
      <x:c r="K27" s="94"/>
      <x:c r="L27" s="95"/>
      <x:c r="M27" s="93"/>
      <x:c r="N27" s="2" t="s">
        <x:v>1480</x:v>
      </x:c>
    </x:row>
    <x:row r="28" spans="1:38" ht="30" customHeight="1">
      <x:c r="A28" s="8" t="s">
        <x:v>381</x:v>
      </x:c>
      <x:c r="B28" s="8" t="s">
        <x:v>309</x:v>
      </x:c>
      <x:c r="C28" s="8" t="s">
        <x:v>986</x:v>
      </x:c>
      <x:c r="D28" s="9">
        <x:v>1.2</x:v>
      </x:c>
      <x:c r="E28" s="10">
        <x:f>단가대비표!O54</x:f>
        <x:v>280</x:v>
      </x:c>
      <x:c r="F28" s="12">
        <x:f>TRUNC(E28*D28,1)</x:f>
        <x:v>336</x:v>
      </x:c>
      <x:c r="G28" s="10">
        <x:f>단가대비표!P54</x:f>
        <x:v>0</x:v>
      </x:c>
      <x:c r="H28" s="12">
        <x:f>TRUNC(G28*D28,1)</x:f>
        <x:v>0</x:v>
      </x:c>
      <x:c r="I28" s="10">
        <x:f>단가대비표!V54</x:f>
        <x:v>0</x:v>
      </x:c>
      <x:c r="J28" s="12">
        <x:f>TRUNC(I28*D28,1)</x:f>
        <x:v>0</x:v>
      </x:c>
      <x:c r="K28" s="10">
        <x:f>TRUNC(E28+G28+I28,1)</x:f>
        <x:v>280</x:v>
      </x:c>
      <x:c r="L28" s="12">
        <x:f>TRUNC(F28+H28+J28,1)</x:f>
        <x:v>336</x:v>
      </x:c>
      <x:c r="M28" s="8" t="s">
        <x:v>984</x:v>
      </x:c>
      <x:c r="N28" s="5" t="s">
        <x:v>1480</x:v>
      </x:c>
      <x:c r="O28" s="5" t="s">
        <x:v>139</x:v>
      </x:c>
      <x:c r="P28" s="5" t="s">
        <x:v>988</x:v>
      </x:c>
      <x:c r="Q28" s="5" t="s">
        <x:v>988</x:v>
      </x:c>
      <x:c r="R28" s="5" t="s">
        <x:v>974</x:v>
      </x:c>
      <x:c r="S28" s="1"/>
      <x:c r="T28" s="1"/>
      <x:c r="U28" s="1"/>
      <x:c r="V28" s="1"/>
      <x:c r="W28" s="1"/>
      <x:c r="X28" s="1"/>
      <x:c r="Y28" s="1"/>
      <x:c r="Z28" s="1"/>
      <x:c r="AA28" s="1"/>
      <x:c r="AB28" s="1"/>
      <x:c r="AC28" s="1"/>
      <x:c r="AD28" s="1"/>
      <x:c r="AE28" s="1"/>
      <x:c r="AF28" s="1"/>
      <x:c r="AG28" s="1"/>
      <x:c r="AH28" s="1"/>
      <x:c r="AI28" s="1"/>
      <x:c r="AJ28" s="5" t="s">
        <x:v>984</x:v>
      </x:c>
      <x:c r="AK28" s="5" t="s">
        <x:v>31</x:v>
      </x:c>
      <x:c r="AL28" s="5" t="s">
        <x:v>984</x:v>
      </x:c>
    </x:row>
    <x:row r="29" spans="1:38" ht="30" customHeight="1">
      <x:c r="A29" s="8" t="s">
        <x:v>1011</x:v>
      </x:c>
      <x:c r="B29" s="8" t="s">
        <x:v>384</x:v>
      </x:c>
      <x:c r="C29" s="8" t="s">
        <x:v>1013</x:v>
      </x:c>
      <x:c r="D29" s="9">
        <x:v>0.059999999999999998</x:v>
      </x:c>
      <x:c r="E29" s="10">
        <x:f>단가대비표!O120</x:f>
        <x:v>710</x:v>
      </x:c>
      <x:c r="F29" s="12">
        <x:f>TRUNC(E29*D29,1)</x:f>
        <x:v>42.600000000000001</x:v>
      </x:c>
      <x:c r="G29" s="10">
        <x:f>단가대비표!P120</x:f>
        <x:v>0</x:v>
      </x:c>
      <x:c r="H29" s="12">
        <x:f>TRUNC(G29*D29,1)</x:f>
        <x:v>0</x:v>
      </x:c>
      <x:c r="I29" s="10">
        <x:f>단가대비표!V120</x:f>
        <x:v>0</x:v>
      </x:c>
      <x:c r="J29" s="12">
        <x:f>TRUNC(I29*D29,1)</x:f>
        <x:v>0</x:v>
      </x:c>
      <x:c r="K29" s="10">
        <x:f>TRUNC(E29+G29+I29,1)</x:f>
        <x:v>710</x:v>
      </x:c>
      <x:c r="L29" s="12">
        <x:f>TRUNC(F29+H29+J29,1)</x:f>
        <x:v>42.600000000000001</x:v>
      </x:c>
      <x:c r="M29" s="8" t="s">
        <x:v>984</x:v>
      </x:c>
      <x:c r="N29" s="5" t="s">
        <x:v>1480</x:v>
      </x:c>
      <x:c r="O29" s="5" t="s">
        <x:v>140</x:v>
      </x:c>
      <x:c r="P29" s="5" t="s">
        <x:v>988</x:v>
      </x:c>
      <x:c r="Q29" s="5" t="s">
        <x:v>988</x:v>
      </x:c>
      <x:c r="R29" s="5" t="s">
        <x:v>974</x:v>
      </x:c>
      <x:c r="S29" s="1"/>
      <x:c r="T29" s="1"/>
      <x:c r="U29" s="1"/>
      <x:c r="V29" s="1"/>
      <x:c r="W29" s="1"/>
      <x:c r="X29" s="1"/>
      <x:c r="Y29" s="1"/>
      <x:c r="Z29" s="1"/>
      <x:c r="AA29" s="1"/>
      <x:c r="AB29" s="1"/>
      <x:c r="AC29" s="1"/>
      <x:c r="AD29" s="1"/>
      <x:c r="AE29" s="1"/>
      <x:c r="AF29" s="1"/>
      <x:c r="AG29" s="1"/>
      <x:c r="AH29" s="1"/>
      <x:c r="AI29" s="1"/>
      <x:c r="AJ29" s="5" t="s">
        <x:v>984</x:v>
      </x:c>
      <x:c r="AK29" s="5" t="s">
        <x:v>32</x:v>
      </x:c>
      <x:c r="AL29" s="5" t="s">
        <x:v>984</x:v>
      </x:c>
    </x:row>
    <x:row r="30" spans="1:38" ht="30" customHeight="1">
      <x:c r="A30" s="8" t="s">
        <x:v>1017</x:v>
      </x:c>
      <x:c r="B30" s="8" t="s">
        <x:v>374</x:v>
      </x:c>
      <x:c r="C30" s="8" t="s">
        <x:v>1015</x:v>
      </x:c>
      <x:c r="D30" s="9">
        <x:v>0.010000000000000001</x:v>
      </x:c>
      <x:c r="E30" s="10">
        <x:f>단가대비표!O95</x:f>
        <x:v>0</x:v>
      </x:c>
      <x:c r="F30" s="12">
        <x:f>TRUNC(E30*D30,1)</x:f>
        <x:v>0</x:v>
      </x:c>
      <x:c r="G30" s="10">
        <x:f>단가대비표!P95</x:f>
        <x:v>87805</x:v>
      </x:c>
      <x:c r="H30" s="12">
        <x:f>TRUNC(G30*D30,1)</x:f>
        <x:v>878</x:v>
      </x:c>
      <x:c r="I30" s="10">
        <x:f>단가대비표!V95</x:f>
        <x:v>0</x:v>
      </x:c>
      <x:c r="J30" s="12">
        <x:f>TRUNC(I30*D30,1)</x:f>
        <x:v>0</x:v>
      </x:c>
      <x:c r="K30" s="10">
        <x:f>TRUNC(E30+G30+I30,1)</x:f>
        <x:v>87805</x:v>
      </x:c>
      <x:c r="L30" s="12">
        <x:f>TRUNC(F30+H30+J30,1)</x:f>
        <x:v>878</x:v>
      </x:c>
      <x:c r="M30" s="8" t="s">
        <x:v>984</x:v>
      </x:c>
      <x:c r="N30" s="5" t="s">
        <x:v>1480</x:v>
      </x:c>
      <x:c r="O30" s="5" t="s">
        <x:v>129</x:v>
      </x:c>
      <x:c r="P30" s="5" t="s">
        <x:v>988</x:v>
      </x:c>
      <x:c r="Q30" s="5" t="s">
        <x:v>988</x:v>
      </x:c>
      <x:c r="R30" s="5" t="s">
        <x:v>974</x:v>
      </x:c>
      <x:c r="S30" s="1"/>
      <x:c r="T30" s="1"/>
      <x:c r="U30" s="1"/>
      <x:c r="V30" s="1"/>
      <x:c r="W30" s="1"/>
      <x:c r="X30" s="1"/>
      <x:c r="Y30" s="1"/>
      <x:c r="Z30" s="1"/>
      <x:c r="AA30" s="1"/>
      <x:c r="AB30" s="1"/>
      <x:c r="AC30" s="1"/>
      <x:c r="AD30" s="1"/>
      <x:c r="AE30" s="1"/>
      <x:c r="AF30" s="1"/>
      <x:c r="AG30" s="1"/>
      <x:c r="AH30" s="1"/>
      <x:c r="AI30" s="1"/>
      <x:c r="AJ30" s="5" t="s">
        <x:v>984</x:v>
      </x:c>
      <x:c r="AK30" s="5" t="s">
        <x:v>33</x:v>
      </x:c>
      <x:c r="AL30" s="5" t="s">
        <x:v>984</x:v>
      </x:c>
    </x:row>
    <x:row r="31" spans="1:38" ht="30" customHeight="1">
      <x:c r="A31" s="8" t="s">
        <x:v>195</x:v>
      </x:c>
      <x:c r="B31" s="8" t="s">
        <x:v>984</x:v>
      </x:c>
      <x:c r="C31" s="8" t="s">
        <x:v>984</x:v>
      </x:c>
      <x:c r="D31" s="9"/>
      <x:c r="E31" s="10"/>
      <x:c r="F31" s="12">
        <x:f>TRUNC(SUMIF(N28:N30,N27,F28:F30),0)</x:f>
        <x:v>378</x:v>
      </x:c>
      <x:c r="G31" s="10"/>
      <x:c r="H31" s="12">
        <x:f>TRUNC(SUMIF(N28:N30,N27,H28:H30),0)</x:f>
        <x:v>878</x:v>
      </x:c>
      <x:c r="I31" s="10"/>
      <x:c r="J31" s="12">
        <x:f>TRUNC(SUMIF(N28:N30,N27,J28:J30),0)</x:f>
        <x:v>0</x:v>
      </x:c>
      <x:c r="K31" s="10"/>
      <x:c r="L31" s="12">
        <x:f>F31+H31+J31</x:f>
        <x:v>1256</x:v>
      </x:c>
      <x:c r="M31" s="8" t="s">
        <x:v>984</x:v>
      </x:c>
      <x:c r="N31" s="5" t="s">
        <x:v>315</x:v>
      </x:c>
      <x:c r="O31" s="5" t="s">
        <x:v>315</x:v>
      </x:c>
      <x:c r="P31" s="5" t="s">
        <x:v>984</x:v>
      </x:c>
      <x:c r="Q31" s="5" t="s">
        <x:v>984</x:v>
      </x:c>
      <x:c r="R31" s="5" t="s">
        <x:v>984</x:v>
      </x:c>
      <x:c r="S31" s="1"/>
      <x:c r="T31" s="1"/>
      <x:c r="U31" s="1"/>
      <x:c r="V31" s="1"/>
      <x:c r="W31" s="1"/>
      <x:c r="X31" s="1"/>
      <x:c r="Y31" s="1"/>
      <x:c r="Z31" s="1"/>
      <x:c r="AA31" s="1"/>
      <x:c r="AB31" s="1"/>
      <x:c r="AC31" s="1"/>
      <x:c r="AD31" s="1"/>
      <x:c r="AE31" s="1"/>
      <x:c r="AF31" s="1"/>
      <x:c r="AG31" s="1"/>
      <x:c r="AH31" s="1"/>
      <x:c r="AI31" s="1"/>
      <x:c r="AJ31" s="5" t="s">
        <x:v>984</x:v>
      </x:c>
      <x:c r="AK31" s="5" t="s">
        <x:v>984</x:v>
      </x:c>
      <x:c r="AL31" s="5" t="s">
        <x:v>984</x:v>
      </x:c>
    </x:row>
    <x:row r="32" spans="1:13" ht="30" customHeight="1">
      <x:c r="A32" s="9"/>
      <x:c r="B32" s="9"/>
      <x:c r="C32" s="9"/>
      <x:c r="D32" s="9"/>
      <x:c r="E32" s="10"/>
      <x:c r="F32" s="12"/>
      <x:c r="G32" s="10"/>
      <x:c r="H32" s="12"/>
      <x:c r="I32" s="10"/>
      <x:c r="J32" s="12"/>
      <x:c r="K32" s="10"/>
      <x:c r="L32" s="12"/>
      <x:c r="M32" s="9"/>
    </x:row>
    <x:row r="33" spans="1:14" ht="30" customHeight="1">
      <x:c r="A33" s="93" t="s">
        <x:v>76</x:v>
      </x:c>
      <x:c r="B33" s="93"/>
      <x:c r="C33" s="93"/>
      <x:c r="D33" s="93"/>
      <x:c r="E33" s="94"/>
      <x:c r="F33" s="95"/>
      <x:c r="G33" s="94"/>
      <x:c r="H33" s="95"/>
      <x:c r="I33" s="94"/>
      <x:c r="J33" s="95"/>
      <x:c r="K33" s="94"/>
      <x:c r="L33" s="95"/>
      <x:c r="M33" s="93"/>
      <x:c r="N33" s="2" t="s">
        <x:v>1479</x:v>
      </x:c>
    </x:row>
    <x:row r="34" spans="1:38" ht="30" customHeight="1">
      <x:c r="A34" s="8" t="s">
        <x:v>1017</x:v>
      </x:c>
      <x:c r="B34" s="8" t="s">
        <x:v>374</x:v>
      </x:c>
      <x:c r="C34" s="8" t="s">
        <x:v>1015</x:v>
      </x:c>
      <x:c r="D34" s="9">
        <x:v>0.14999999999999999</x:v>
      </x:c>
      <x:c r="E34" s="10">
        <x:f>단가대비표!O95</x:f>
        <x:v>0</x:v>
      </x:c>
      <x:c r="F34" s="12">
        <x:f>TRUNC(E34*D34,1)</x:f>
        <x:v>0</x:v>
      </x:c>
      <x:c r="G34" s="10">
        <x:f>단가대비표!P95</x:f>
        <x:v>87805</x:v>
      </x:c>
      <x:c r="H34" s="12">
        <x:f>TRUNC(G34*D34,1)</x:f>
        <x:v>13170.700000000001</x:v>
      </x:c>
      <x:c r="I34" s="10">
        <x:f>단가대비표!V95</x:f>
        <x:v>0</x:v>
      </x:c>
      <x:c r="J34" s="12">
        <x:f>TRUNC(I34*D34,1)</x:f>
        <x:v>0</x:v>
      </x:c>
      <x:c r="K34" s="10">
        <x:f>TRUNC(E34+G34+I34,1)</x:f>
        <x:v>87805</x:v>
      </x:c>
      <x:c r="L34" s="12">
        <x:f>TRUNC(F34+H34+J34,1)</x:f>
        <x:v>13170.700000000001</x:v>
      </x:c>
      <x:c r="M34" s="8" t="s">
        <x:v>984</x:v>
      </x:c>
      <x:c r="N34" s="5" t="s">
        <x:v>1479</x:v>
      </x:c>
      <x:c r="O34" s="5" t="s">
        <x:v>129</x:v>
      </x:c>
      <x:c r="P34" s="5" t="s">
        <x:v>988</x:v>
      </x:c>
      <x:c r="Q34" s="5" t="s">
        <x:v>988</x:v>
      </x:c>
      <x:c r="R34" s="5" t="s">
        <x:v>974</x:v>
      </x:c>
      <x:c r="S34" s="1"/>
      <x:c r="T34" s="1"/>
      <x:c r="U34" s="1"/>
      <x:c r="V34" s="1"/>
      <x:c r="W34" s="1"/>
      <x:c r="X34" s="1"/>
      <x:c r="Y34" s="1"/>
      <x:c r="Z34" s="1"/>
      <x:c r="AA34" s="1"/>
      <x:c r="AB34" s="1"/>
      <x:c r="AC34" s="1"/>
      <x:c r="AD34" s="1"/>
      <x:c r="AE34" s="1"/>
      <x:c r="AF34" s="1"/>
      <x:c r="AG34" s="1"/>
      <x:c r="AH34" s="1"/>
      <x:c r="AI34" s="1"/>
      <x:c r="AJ34" s="5" t="s">
        <x:v>984</x:v>
      </x:c>
      <x:c r="AK34" s="5" t="s">
        <x:v>34</x:v>
      </x:c>
      <x:c r="AL34" s="5" t="s">
        <x:v>984</x:v>
      </x:c>
    </x:row>
    <x:row r="35" spans="1:38" ht="30" customHeight="1">
      <x:c r="A35" s="8" t="s">
        <x:v>195</x:v>
      </x:c>
      <x:c r="B35" s="8" t="s">
        <x:v>984</x:v>
      </x:c>
      <x:c r="C35" s="8" t="s">
        <x:v>984</x:v>
      </x:c>
      <x:c r="D35" s="9"/>
      <x:c r="E35" s="10"/>
      <x:c r="F35" s="12">
        <x:f>TRUNC(SUMIF(N34:N34,N33,F34:F34),0)</x:f>
        <x:v>0</x:v>
      </x:c>
      <x:c r="G35" s="10"/>
      <x:c r="H35" s="12">
        <x:f>TRUNC(SUMIF(N34:N34,N33,H34:H34),0)</x:f>
        <x:v>13170</x:v>
      </x:c>
      <x:c r="I35" s="10"/>
      <x:c r="J35" s="12">
        <x:f>TRUNC(SUMIF(N34:N34,N33,J34:J34),0)</x:f>
        <x:v>0</x:v>
      </x:c>
      <x:c r="K35" s="10"/>
      <x:c r="L35" s="12">
        <x:f>F35+H35+J35</x:f>
        <x:v>13170</x:v>
      </x:c>
      <x:c r="M35" s="8" t="s">
        <x:v>984</x:v>
      </x:c>
      <x:c r="N35" s="5" t="s">
        <x:v>315</x:v>
      </x:c>
      <x:c r="O35" s="5" t="s">
        <x:v>315</x:v>
      </x:c>
      <x:c r="P35" s="5" t="s">
        <x:v>984</x:v>
      </x:c>
      <x:c r="Q35" s="5" t="s">
        <x:v>984</x:v>
      </x:c>
      <x:c r="R35" s="5" t="s">
        <x:v>984</x:v>
      </x:c>
      <x:c r="S35" s="1"/>
      <x:c r="T35" s="1"/>
      <x:c r="U35" s="1"/>
      <x:c r="V35" s="1"/>
      <x:c r="W35" s="1"/>
      <x:c r="X35" s="1"/>
      <x:c r="Y35" s="1"/>
      <x:c r="Z35" s="1"/>
      <x:c r="AA35" s="1"/>
      <x:c r="AB35" s="1"/>
      <x:c r="AC35" s="1"/>
      <x:c r="AD35" s="1"/>
      <x:c r="AE35" s="1"/>
      <x:c r="AF35" s="1"/>
      <x:c r="AG35" s="1"/>
      <x:c r="AH35" s="1"/>
      <x:c r="AI35" s="1"/>
      <x:c r="AJ35" s="5" t="s">
        <x:v>984</x:v>
      </x:c>
      <x:c r="AK35" s="5" t="s">
        <x:v>984</x:v>
      </x:c>
      <x:c r="AL35" s="5" t="s">
        <x:v>984</x:v>
      </x:c>
    </x:row>
    <x:row r="36" spans="1:13" ht="30" customHeight="1">
      <x:c r="A36" s="9"/>
      <x:c r="B36" s="9"/>
      <x:c r="C36" s="9"/>
      <x:c r="D36" s="9"/>
      <x:c r="E36" s="10"/>
      <x:c r="F36" s="12"/>
      <x:c r="G36" s="10"/>
      <x:c r="H36" s="12"/>
      <x:c r="I36" s="10"/>
      <x:c r="J36" s="12"/>
      <x:c r="K36" s="10"/>
      <x:c r="L36" s="12"/>
      <x:c r="M36" s="9"/>
    </x:row>
    <x:row r="37" spans="1:14" ht="30" customHeight="1">
      <x:c r="A37" s="93" t="s">
        <x:v>1119</x:v>
      </x:c>
      <x:c r="B37" s="93"/>
      <x:c r="C37" s="93"/>
      <x:c r="D37" s="93"/>
      <x:c r="E37" s="94"/>
      <x:c r="F37" s="95"/>
      <x:c r="G37" s="94"/>
      <x:c r="H37" s="95"/>
      <x:c r="I37" s="94"/>
      <x:c r="J37" s="95"/>
      <x:c r="K37" s="94"/>
      <x:c r="L37" s="95"/>
      <x:c r="M37" s="93"/>
      <x:c r="N37" s="2" t="s">
        <x:v>1478</x:v>
      </x:c>
    </x:row>
    <x:row r="38" spans="1:38" ht="30" customHeight="1">
      <x:c r="A38" s="8" t="s">
        <x:v>1017</x:v>
      </x:c>
      <x:c r="B38" s="8" t="s">
        <x:v>374</x:v>
      </x:c>
      <x:c r="C38" s="8" t="s">
        <x:v>1015</x:v>
      </x:c>
      <x:c r="D38" s="9">
        <x:v>0.035000000000000003</x:v>
      </x:c>
      <x:c r="E38" s="10">
        <x:f>단가대비표!O95</x:f>
        <x:v>0</x:v>
      </x:c>
      <x:c r="F38" s="12">
        <x:f>TRUNC(E38*D38,1)</x:f>
        <x:v>0</x:v>
      </x:c>
      <x:c r="G38" s="10">
        <x:f>단가대비표!P95</x:f>
        <x:v>87805</x:v>
      </x:c>
      <x:c r="H38" s="12">
        <x:f>TRUNC(G38*D38,1)</x:f>
        <x:v>3073.0999999999999</x:v>
      </x:c>
      <x:c r="I38" s="10">
        <x:f>단가대비표!V95</x:f>
        <x:v>0</x:v>
      </x:c>
      <x:c r="J38" s="12">
        <x:f>TRUNC(I38*D38,1)</x:f>
        <x:v>0</x:v>
      </x:c>
      <x:c r="K38" s="10">
        <x:f>TRUNC(E38+G38+I38,1)</x:f>
        <x:v>87805</x:v>
      </x:c>
      <x:c r="L38" s="12">
        <x:f>TRUNC(F38+H38+J38,1)</x:f>
        <x:v>3073.0999999999999</x:v>
      </x:c>
      <x:c r="M38" s="8" t="s">
        <x:v>984</x:v>
      </x:c>
      <x:c r="N38" s="5" t="s">
        <x:v>1478</x:v>
      </x:c>
      <x:c r="O38" s="5" t="s">
        <x:v>129</x:v>
      </x:c>
      <x:c r="P38" s="5" t="s">
        <x:v>988</x:v>
      </x:c>
      <x:c r="Q38" s="5" t="s">
        <x:v>988</x:v>
      </x:c>
      <x:c r="R38" s="5" t="s">
        <x:v>974</x:v>
      </x:c>
      <x:c r="S38" s="1"/>
      <x:c r="T38" s="1"/>
      <x:c r="U38" s="1"/>
      <x:c r="V38" s="1"/>
      <x:c r="W38" s="1"/>
      <x:c r="X38" s="1"/>
      <x:c r="Y38" s="1"/>
      <x:c r="Z38" s="1"/>
      <x:c r="AA38" s="1"/>
      <x:c r="AB38" s="1"/>
      <x:c r="AC38" s="1"/>
      <x:c r="AD38" s="1"/>
      <x:c r="AE38" s="1"/>
      <x:c r="AF38" s="1"/>
      <x:c r="AG38" s="1"/>
      <x:c r="AH38" s="1"/>
      <x:c r="AI38" s="1"/>
      <x:c r="AJ38" s="5" t="s">
        <x:v>984</x:v>
      </x:c>
      <x:c r="AK38" s="5" t="s">
        <x:v>35</x:v>
      </x:c>
      <x:c r="AL38" s="5" t="s">
        <x:v>984</x:v>
      </x:c>
    </x:row>
    <x:row r="39" spans="1:38" ht="30" customHeight="1">
      <x:c r="A39" s="8" t="s">
        <x:v>195</x:v>
      </x:c>
      <x:c r="B39" s="8" t="s">
        <x:v>984</x:v>
      </x:c>
      <x:c r="C39" s="8" t="s">
        <x:v>984</x:v>
      </x:c>
      <x:c r="D39" s="9"/>
      <x:c r="E39" s="10"/>
      <x:c r="F39" s="12">
        <x:f>TRUNC(SUMIF(N38:N38,N37,F38:F38),0)</x:f>
        <x:v>0</x:v>
      </x:c>
      <x:c r="G39" s="10"/>
      <x:c r="H39" s="12">
        <x:f>TRUNC(SUMIF(N38:N38,N37,H38:H38),0)</x:f>
        <x:v>3073</x:v>
      </x:c>
      <x:c r="I39" s="10"/>
      <x:c r="J39" s="12">
        <x:f>TRUNC(SUMIF(N38:N38,N37,J38:J38),0)</x:f>
        <x:v>0</x:v>
      </x:c>
      <x:c r="K39" s="10"/>
      <x:c r="L39" s="12">
        <x:f>F39+H39+J39</x:f>
        <x:v>3073</x:v>
      </x:c>
      <x:c r="M39" s="8" t="s">
        <x:v>984</x:v>
      </x:c>
      <x:c r="N39" s="5" t="s">
        <x:v>315</x:v>
      </x:c>
      <x:c r="O39" s="5" t="s">
        <x:v>315</x:v>
      </x:c>
      <x:c r="P39" s="5" t="s">
        <x:v>984</x:v>
      </x:c>
      <x:c r="Q39" s="5" t="s">
        <x:v>984</x:v>
      </x:c>
      <x:c r="R39" s="5" t="s">
        <x:v>984</x:v>
      </x:c>
      <x:c r="S39" s="1"/>
      <x:c r="T39" s="1"/>
      <x:c r="U39" s="1"/>
      <x:c r="V39" s="1"/>
      <x:c r="W39" s="1"/>
      <x:c r="X39" s="1"/>
      <x:c r="Y39" s="1"/>
      <x:c r="Z39" s="1"/>
      <x:c r="AA39" s="1"/>
      <x:c r="AB39" s="1"/>
      <x:c r="AC39" s="1"/>
      <x:c r="AD39" s="1"/>
      <x:c r="AE39" s="1"/>
      <x:c r="AF39" s="1"/>
      <x:c r="AG39" s="1"/>
      <x:c r="AH39" s="1"/>
      <x:c r="AI39" s="1"/>
      <x:c r="AJ39" s="5" t="s">
        <x:v>984</x:v>
      </x:c>
      <x:c r="AK39" s="5" t="s">
        <x:v>984</x:v>
      </x:c>
      <x:c r="AL39" s="5" t="s">
        <x:v>984</x:v>
      </x:c>
    </x:row>
    <x:row r="40" spans="1:13" ht="30" customHeight="1">
      <x:c r="A40" s="9"/>
      <x:c r="B40" s="9"/>
      <x:c r="C40" s="9"/>
      <x:c r="D40" s="9"/>
      <x:c r="E40" s="10"/>
      <x:c r="F40" s="12"/>
      <x:c r="G40" s="10"/>
      <x:c r="H40" s="12"/>
      <x:c r="I40" s="10"/>
      <x:c r="J40" s="12"/>
      <x:c r="K40" s="10"/>
      <x:c r="L40" s="12"/>
      <x:c r="M40" s="9"/>
    </x:row>
    <x:row r="41" spans="1:14" ht="30" customHeight="1">
      <x:c r="A41" s="93" t="s">
        <x:v>1120</x:v>
      </x:c>
      <x:c r="B41" s="93"/>
      <x:c r="C41" s="93"/>
      <x:c r="D41" s="93"/>
      <x:c r="E41" s="94"/>
      <x:c r="F41" s="95"/>
      <x:c r="G41" s="94"/>
      <x:c r="H41" s="95"/>
      <x:c r="I41" s="94"/>
      <x:c r="J41" s="95"/>
      <x:c r="K41" s="94"/>
      <x:c r="L41" s="95"/>
      <x:c r="M41" s="93"/>
      <x:c r="N41" s="2" t="s">
        <x:v>1477</x:v>
      </x:c>
    </x:row>
    <x:row r="42" spans="1:38" ht="30" customHeight="1">
      <x:c r="A42" s="8" t="s">
        <x:v>1017</x:v>
      </x:c>
      <x:c r="B42" s="8" t="s">
        <x:v>375</x:v>
      </x:c>
      <x:c r="C42" s="8" t="s">
        <x:v>1015</x:v>
      </x:c>
      <x:c r="D42" s="9">
        <x:v>0.012</x:v>
      </x:c>
      <x:c r="E42" s="10">
        <x:f>단가대비표!O90</x:f>
        <x:v>0</x:v>
      </x:c>
      <x:c r="F42" s="12">
        <x:f>TRUNC(E42*D42,1)</x:f>
        <x:v>0</x:v>
      </x:c>
      <x:c r="G42" s="10">
        <x:f>단가대비표!P90</x:f>
        <x:v>139327</x:v>
      </x:c>
      <x:c r="H42" s="12">
        <x:f>TRUNC(G42*D42,1)</x:f>
        <x:v>1671.9000000000001</x:v>
      </x:c>
      <x:c r="I42" s="10">
        <x:f>단가대비표!V90</x:f>
        <x:v>0</x:v>
      </x:c>
      <x:c r="J42" s="12">
        <x:f>TRUNC(I42*D42,1)</x:f>
        <x:v>0</x:v>
      </x:c>
      <x:c r="K42" s="10">
        <x:f>TRUNC(E42+G42+I42,1)</x:f>
        <x:v>139327</x:v>
      </x:c>
      <x:c r="L42" s="12">
        <x:f>TRUNC(F42+H42+J42,1)</x:f>
        <x:v>1671.9000000000001</x:v>
      </x:c>
      <x:c r="M42" s="8" t="s">
        <x:v>984</x:v>
      </x:c>
      <x:c r="N42" s="5" t="s">
        <x:v>1477</x:v>
      </x:c>
      <x:c r="O42" s="5" t="s">
        <x:v>127</x:v>
      </x:c>
      <x:c r="P42" s="5" t="s">
        <x:v>988</x:v>
      </x:c>
      <x:c r="Q42" s="5" t="s">
        <x:v>988</x:v>
      </x:c>
      <x:c r="R42" s="5" t="s">
        <x:v>974</x:v>
      </x:c>
      <x:c r="S42" s="1"/>
      <x:c r="T42" s="1"/>
      <x:c r="U42" s="1"/>
      <x:c r="V42" s="1"/>
      <x:c r="W42" s="1"/>
      <x:c r="X42" s="1"/>
      <x:c r="Y42" s="1"/>
      <x:c r="Z42" s="1"/>
      <x:c r="AA42" s="1"/>
      <x:c r="AB42" s="1"/>
      <x:c r="AC42" s="1"/>
      <x:c r="AD42" s="1"/>
      <x:c r="AE42" s="1"/>
      <x:c r="AF42" s="1"/>
      <x:c r="AG42" s="1"/>
      <x:c r="AH42" s="1"/>
      <x:c r="AI42" s="1"/>
      <x:c r="AJ42" s="5" t="s">
        <x:v>984</x:v>
      </x:c>
      <x:c r="AK42" s="5" t="s">
        <x:v>36</x:v>
      </x:c>
      <x:c r="AL42" s="5" t="s">
        <x:v>984</x:v>
      </x:c>
    </x:row>
    <x:row r="43" spans="1:38" ht="30" customHeight="1">
      <x:c r="A43" s="8" t="s">
        <x:v>195</x:v>
      </x:c>
      <x:c r="B43" s="8" t="s">
        <x:v>984</x:v>
      </x:c>
      <x:c r="C43" s="8" t="s">
        <x:v>984</x:v>
      </x:c>
      <x:c r="D43" s="9"/>
      <x:c r="E43" s="10"/>
      <x:c r="F43" s="12">
        <x:f>TRUNC(SUMIF(N42:N42,N41,F42:F42),0)</x:f>
        <x:v>0</x:v>
      </x:c>
      <x:c r="G43" s="10"/>
      <x:c r="H43" s="12">
        <x:f>TRUNC(SUMIF(N42:N42,N41,H42:H42),0)</x:f>
        <x:v>1671</x:v>
      </x:c>
      <x:c r="I43" s="10"/>
      <x:c r="J43" s="12">
        <x:f>TRUNC(SUMIF(N42:N42,N41,J42:J42),0)</x:f>
        <x:v>0</x:v>
      </x:c>
      <x:c r="K43" s="10"/>
      <x:c r="L43" s="12">
        <x:f>F43+H43+J43</x:f>
        <x:v>1671</x:v>
      </x:c>
      <x:c r="M43" s="8" t="s">
        <x:v>984</x:v>
      </x:c>
      <x:c r="N43" s="5" t="s">
        <x:v>315</x:v>
      </x:c>
      <x:c r="O43" s="5" t="s">
        <x:v>315</x:v>
      </x:c>
      <x:c r="P43" s="5" t="s">
        <x:v>984</x:v>
      </x:c>
      <x:c r="Q43" s="5" t="s">
        <x:v>984</x:v>
      </x:c>
      <x:c r="R43" s="5" t="s">
        <x:v>984</x:v>
      </x:c>
      <x:c r="S43" s="1"/>
      <x:c r="T43" s="1"/>
      <x:c r="U43" s="1"/>
      <x:c r="V43" s="1"/>
      <x:c r="W43" s="1"/>
      <x:c r="X43" s="1"/>
      <x:c r="Y43" s="1"/>
      <x:c r="Z43" s="1"/>
      <x:c r="AA43" s="1"/>
      <x:c r="AB43" s="1"/>
      <x:c r="AC43" s="1"/>
      <x:c r="AD43" s="1"/>
      <x:c r="AE43" s="1"/>
      <x:c r="AF43" s="1"/>
      <x:c r="AG43" s="1"/>
      <x:c r="AH43" s="1"/>
      <x:c r="AI43" s="1"/>
      <x:c r="AJ43" s="5" t="s">
        <x:v>984</x:v>
      </x:c>
      <x:c r="AK43" s="5" t="s">
        <x:v>984</x:v>
      </x:c>
      <x:c r="AL43" s="5" t="s">
        <x:v>984</x:v>
      </x:c>
    </x:row>
    <x:row r="44" spans="1:13" ht="30" customHeight="1">
      <x:c r="A44" s="9"/>
      <x:c r="B44" s="9"/>
      <x:c r="C44" s="9"/>
      <x:c r="D44" s="9"/>
      <x:c r="E44" s="10"/>
      <x:c r="F44" s="12"/>
      <x:c r="G44" s="10"/>
      <x:c r="H44" s="12"/>
      <x:c r="I44" s="10"/>
      <x:c r="J44" s="12"/>
      <x:c r="K44" s="10"/>
      <x:c r="L44" s="12"/>
      <x:c r="M44" s="9"/>
    </x:row>
    <x:row r="45" spans="1:14" ht="30" customHeight="1">
      <x:c r="A45" s="93" t="s">
        <x:v>171</x:v>
      </x:c>
      <x:c r="B45" s="93"/>
      <x:c r="C45" s="93"/>
      <x:c r="D45" s="93"/>
      <x:c r="E45" s="94"/>
      <x:c r="F45" s="95"/>
      <x:c r="G45" s="94"/>
      <x:c r="H45" s="95"/>
      <x:c r="I45" s="94"/>
      <x:c r="J45" s="95"/>
      <x:c r="K45" s="94"/>
      <x:c r="L45" s="95"/>
      <x:c r="M45" s="93"/>
      <x:c r="N45" s="2" t="s">
        <x:v>1475</x:v>
      </x:c>
    </x:row>
    <x:row r="46" spans="1:38" ht="30" customHeight="1">
      <x:c r="A46" s="8" t="s">
        <x:v>378</x:v>
      </x:c>
      <x:c r="B46" s="8" t="s">
        <x:v>372</x:v>
      </x:c>
      <x:c r="C46" s="8" t="s">
        <x:v>976</x:v>
      </x:c>
      <x:c r="D46" s="9">
        <x:v>0.0071000000000000008</x:v>
      </x:c>
      <x:c r="E46" s="10">
        <x:f>단가대비표!O39</x:f>
        <x:v>449212.5</x:v>
      </x:c>
      <x:c r="F46" s="12">
        <x:f>TRUNC(E46*D46,1)</x:f>
        <x:v>3189.4000000000001</x:v>
      </x:c>
      <x:c r="G46" s="10">
        <x:f>단가대비표!P39</x:f>
        <x:v>0</x:v>
      </x:c>
      <x:c r="H46" s="12">
        <x:f>TRUNC(G46*D46,1)</x:f>
        <x:v>0</x:v>
      </x:c>
      <x:c r="I46" s="10">
        <x:f>단가대비표!V39</x:f>
        <x:v>0</x:v>
      </x:c>
      <x:c r="J46" s="12">
        <x:f>TRUNC(I46*D46,1)</x:f>
        <x:v>0</x:v>
      </x:c>
      <x:c r="K46" s="10">
        <x:f>TRUNC(E46+G46+I46,1)</x:f>
        <x:v>449212.5</x:v>
      </x:c>
      <x:c r="L46" s="12">
        <x:f>TRUNC(F46+H46+J46,1)</x:f>
        <x:v>3189.4000000000001</x:v>
      </x:c>
      <x:c r="M46" s="8" t="s">
        <x:v>984</x:v>
      </x:c>
      <x:c r="N46" s="5" t="s">
        <x:v>1475</x:v>
      </x:c>
      <x:c r="O46" s="5" t="s">
        <x:v>151</x:v>
      </x:c>
      <x:c r="P46" s="5" t="s">
        <x:v>988</x:v>
      </x:c>
      <x:c r="Q46" s="5" t="s">
        <x:v>988</x:v>
      </x:c>
      <x:c r="R46" s="5" t="s">
        <x:v>974</x:v>
      </x:c>
      <x:c r="S46" s="1"/>
      <x:c r="T46" s="1"/>
      <x:c r="U46" s="1"/>
      <x:c r="V46" s="1"/>
      <x:c r="W46" s="1"/>
      <x:c r="X46" s="1"/>
      <x:c r="Y46" s="1"/>
      <x:c r="Z46" s="1"/>
      <x:c r="AA46" s="1"/>
      <x:c r="AB46" s="1"/>
      <x:c r="AC46" s="1"/>
      <x:c r="AD46" s="1"/>
      <x:c r="AE46" s="1"/>
      <x:c r="AF46" s="1"/>
      <x:c r="AG46" s="1"/>
      <x:c r="AH46" s="1"/>
      <x:c r="AI46" s="1"/>
      <x:c r="AJ46" s="5" t="s">
        <x:v>984</x:v>
      </x:c>
      <x:c r="AK46" s="5" t="s">
        <x:v>37</x:v>
      </x:c>
      <x:c r="AL46" s="5" t="s">
        <x:v>984</x:v>
      </x:c>
    </x:row>
    <x:row r="47" spans="1:38" ht="30" customHeight="1">
      <x:c r="A47" s="8" t="s">
        <x:v>390</x:v>
      </x:c>
      <x:c r="B47" s="8" t="s">
        <x:v>1403</x:v>
      </x:c>
      <x:c r="C47" s="8" t="s">
        <x:v>986</x:v>
      </x:c>
      <x:c r="D47" s="9">
        <x:v>1.03</x:v>
      </x:c>
      <x:c r="E47" s="10">
        <x:f>단가대비표!O44</x:f>
        <x:v>3056.9699999999998</x:v>
      </x:c>
      <x:c r="F47" s="12">
        <x:f>TRUNC(E47*D47,1)</x:f>
        <x:v>3148.5999999999999</x:v>
      </x:c>
      <x:c r="G47" s="10">
        <x:f>단가대비표!P44</x:f>
        <x:v>0</x:v>
      </x:c>
      <x:c r="H47" s="12">
        <x:f>TRUNC(G47*D47,1)</x:f>
        <x:v>0</x:v>
      </x:c>
      <x:c r="I47" s="10">
        <x:f>단가대비표!V44</x:f>
        <x:v>0</x:v>
      </x:c>
      <x:c r="J47" s="12">
        <x:f>TRUNC(I47*D47,1)</x:f>
        <x:v>0</x:v>
      </x:c>
      <x:c r="K47" s="10">
        <x:f>TRUNC(E47+G47+I47,1)</x:f>
        <x:v>3056.9000000000001</x:v>
      </x:c>
      <x:c r="L47" s="12">
        <x:f>TRUNC(F47+H47+J47,1)</x:f>
        <x:v>3148.5999999999999</x:v>
      </x:c>
      <x:c r="M47" s="8" t="s">
        <x:v>984</x:v>
      </x:c>
      <x:c r="N47" s="5" t="s">
        <x:v>1475</x:v>
      </x:c>
      <x:c r="O47" s="5" t="s">
        <x:v>1484</x:v>
      </x:c>
      <x:c r="P47" s="5" t="s">
        <x:v>988</x:v>
      </x:c>
      <x:c r="Q47" s="5" t="s">
        <x:v>988</x:v>
      </x:c>
      <x:c r="R47" s="5" t="s">
        <x:v>974</x:v>
      </x:c>
      <x:c r="S47" s="1"/>
      <x:c r="T47" s="1"/>
      <x:c r="U47" s="1"/>
      <x:c r="V47" s="1"/>
      <x:c r="W47" s="1"/>
      <x:c r="X47" s="1"/>
      <x:c r="Y47" s="1"/>
      <x:c r="Z47" s="1"/>
      <x:c r="AA47" s="1"/>
      <x:c r="AB47" s="1"/>
      <x:c r="AC47" s="1"/>
      <x:c r="AD47" s="1"/>
      <x:c r="AE47" s="1"/>
      <x:c r="AF47" s="1"/>
      <x:c r="AG47" s="1"/>
      <x:c r="AH47" s="1"/>
      <x:c r="AI47" s="1"/>
      <x:c r="AJ47" s="5" t="s">
        <x:v>984</x:v>
      </x:c>
      <x:c r="AK47" s="5" t="s">
        <x:v>38</x:v>
      </x:c>
      <x:c r="AL47" s="5" t="s">
        <x:v>984</x:v>
      </x:c>
    </x:row>
    <x:row r="48" spans="1:38" ht="30" customHeight="1">
      <x:c r="A48" s="8" t="s">
        <x:v>1014</x:v>
      </x:c>
      <x:c r="B48" s="8" t="s">
        <x:v>396</x:v>
      </x:c>
      <x:c r="C48" s="8" t="s">
        <x:v>1013</x:v>
      </x:c>
      <x:c r="D48" s="9">
        <x:v>0.034000000000000002</x:v>
      </x:c>
      <x:c r="E48" s="10">
        <x:f>단가대비표!O20</x:f>
        <x:v>1012.5</x:v>
      </x:c>
      <x:c r="F48" s="12">
        <x:f>TRUNC(E48*D48,1)</x:f>
        <x:v>34.399999999999999</x:v>
      </x:c>
      <x:c r="G48" s="10">
        <x:f>단가대비표!P20</x:f>
        <x:v>0</x:v>
      </x:c>
      <x:c r="H48" s="12">
        <x:f>TRUNC(G48*D48,1)</x:f>
        <x:v>0</x:v>
      </x:c>
      <x:c r="I48" s="10">
        <x:f>단가대비표!V20</x:f>
        <x:v>0</x:v>
      </x:c>
      <x:c r="J48" s="12">
        <x:f>TRUNC(I48*D48,1)</x:f>
        <x:v>0</x:v>
      </x:c>
      <x:c r="K48" s="10">
        <x:f>TRUNC(E48+G48+I48,1)</x:f>
        <x:v>1012.5</x:v>
      </x:c>
      <x:c r="L48" s="12">
        <x:f>TRUNC(F48+H48+J48,1)</x:f>
        <x:v>34.399999999999999</x:v>
      </x:c>
      <x:c r="M48" s="8" t="s">
        <x:v>984</x:v>
      </x:c>
      <x:c r="N48" s="5" t="s">
        <x:v>1475</x:v>
      </x:c>
      <x:c r="O48" s="5" t="s">
        <x:v>141</x:v>
      </x:c>
      <x:c r="P48" s="5" t="s">
        <x:v>988</x:v>
      </x:c>
      <x:c r="Q48" s="5" t="s">
        <x:v>988</x:v>
      </x:c>
      <x:c r="R48" s="5" t="s">
        <x:v>974</x:v>
      </x:c>
      <x:c r="S48" s="1"/>
      <x:c r="T48" s="1"/>
      <x:c r="U48" s="1"/>
      <x:c r="V48" s="1"/>
      <x:c r="W48" s="1"/>
      <x:c r="X48" s="1"/>
      <x:c r="Y48" s="1"/>
      <x:c r="Z48" s="1"/>
      <x:c r="AA48" s="1"/>
      <x:c r="AB48" s="1"/>
      <x:c r="AC48" s="1"/>
      <x:c r="AD48" s="1"/>
      <x:c r="AE48" s="1"/>
      <x:c r="AF48" s="1"/>
      <x:c r="AG48" s="1"/>
      <x:c r="AH48" s="1"/>
      <x:c r="AI48" s="1"/>
      <x:c r="AJ48" s="5" t="s">
        <x:v>984</x:v>
      </x:c>
      <x:c r="AK48" s="5" t="s">
        <x:v>39</x:v>
      </x:c>
      <x:c r="AL48" s="5" t="s">
        <x:v>984</x:v>
      </x:c>
    </x:row>
    <x:row r="49" spans="1:38" ht="30" customHeight="1">
      <x:c r="A49" s="8" t="s">
        <x:v>1017</x:v>
      </x:c>
      <x:c r="B49" s="8" t="s">
        <x:v>375</x:v>
      </x:c>
      <x:c r="C49" s="8" t="s">
        <x:v>1015</x:v>
      </x:c>
      <x:c r="D49" s="9">
        <x:v>0.123</x:v>
      </x:c>
      <x:c r="E49" s="10">
        <x:f>단가대비표!O90</x:f>
        <x:v>0</x:v>
      </x:c>
      <x:c r="F49" s="12">
        <x:f>TRUNC(E49*D49,1)</x:f>
        <x:v>0</x:v>
      </x:c>
      <x:c r="G49" s="10">
        <x:f>단가대비표!P90</x:f>
        <x:v>139327</x:v>
      </x:c>
      <x:c r="H49" s="12">
        <x:f>TRUNC(G49*D49,1)</x:f>
        <x:v>17137.200000000001</x:v>
      </x:c>
      <x:c r="I49" s="10">
        <x:f>단가대비표!V90</x:f>
        <x:v>0</x:v>
      </x:c>
      <x:c r="J49" s="12">
        <x:f>TRUNC(I49*D49,1)</x:f>
        <x:v>0</x:v>
      </x:c>
      <x:c r="K49" s="10">
        <x:f>TRUNC(E49+G49+I49,1)</x:f>
        <x:v>139327</x:v>
      </x:c>
      <x:c r="L49" s="12">
        <x:f>TRUNC(F49+H49+J49,1)</x:f>
        <x:v>17137.200000000001</x:v>
      </x:c>
      <x:c r="M49" s="8" t="s">
        <x:v>984</x:v>
      </x:c>
      <x:c r="N49" s="5" t="s">
        <x:v>1475</x:v>
      </x:c>
      <x:c r="O49" s="5" t="s">
        <x:v>127</x:v>
      </x:c>
      <x:c r="P49" s="5" t="s">
        <x:v>988</x:v>
      </x:c>
      <x:c r="Q49" s="5" t="s">
        <x:v>988</x:v>
      </x:c>
      <x:c r="R49" s="5" t="s">
        <x:v>974</x:v>
      </x:c>
      <x:c r="S49" s="1"/>
      <x:c r="T49" s="1"/>
      <x:c r="U49" s="1"/>
      <x:c r="V49" s="1"/>
      <x:c r="W49" s="1"/>
      <x:c r="X49" s="1"/>
      <x:c r="Y49" s="1"/>
      <x:c r="Z49" s="1"/>
      <x:c r="AA49" s="1"/>
      <x:c r="AB49" s="1"/>
      <x:c r="AC49" s="1"/>
      <x:c r="AD49" s="1"/>
      <x:c r="AE49" s="1"/>
      <x:c r="AF49" s="1"/>
      <x:c r="AG49" s="1"/>
      <x:c r="AH49" s="1"/>
      <x:c r="AI49" s="1"/>
      <x:c r="AJ49" s="5" t="s">
        <x:v>984</x:v>
      </x:c>
      <x:c r="AK49" s="5" t="s">
        <x:v>40</x:v>
      </x:c>
      <x:c r="AL49" s="5" t="s">
        <x:v>984</x:v>
      </x:c>
    </x:row>
    <x:row r="50" spans="1:38" ht="30" customHeight="1">
      <x:c r="A50" s="8" t="s">
        <x:v>1017</x:v>
      </x:c>
      <x:c r="B50" s="8" t="s">
        <x:v>374</x:v>
      </x:c>
      <x:c r="C50" s="8" t="s">
        <x:v>1015</x:v>
      </x:c>
      <x:c r="D50" s="9">
        <x:v>0.010000000000000001</x:v>
      </x:c>
      <x:c r="E50" s="10">
        <x:f>단가대비표!O95</x:f>
        <x:v>0</x:v>
      </x:c>
      <x:c r="F50" s="12">
        <x:f>TRUNC(E50*D50,1)</x:f>
        <x:v>0</x:v>
      </x:c>
      <x:c r="G50" s="10">
        <x:f>단가대비표!P95</x:f>
        <x:v>87805</x:v>
      </x:c>
      <x:c r="H50" s="12">
        <x:f>TRUNC(G50*D50,1)</x:f>
        <x:v>878</x:v>
      </x:c>
      <x:c r="I50" s="10">
        <x:f>단가대비표!V95</x:f>
        <x:v>0</x:v>
      </x:c>
      <x:c r="J50" s="12">
        <x:f>TRUNC(I50*D50,1)</x:f>
        <x:v>0</x:v>
      </x:c>
      <x:c r="K50" s="10">
        <x:f>TRUNC(E50+G50+I50,1)</x:f>
        <x:v>87805</x:v>
      </x:c>
      <x:c r="L50" s="12">
        <x:f>TRUNC(F50+H50+J50,1)</x:f>
        <x:v>878</x:v>
      </x:c>
      <x:c r="M50" s="8" t="s">
        <x:v>984</x:v>
      </x:c>
      <x:c r="N50" s="5" t="s">
        <x:v>1475</x:v>
      </x:c>
      <x:c r="O50" s="5" t="s">
        <x:v>129</x:v>
      </x:c>
      <x:c r="P50" s="5" t="s">
        <x:v>988</x:v>
      </x:c>
      <x:c r="Q50" s="5" t="s">
        <x:v>988</x:v>
      </x:c>
      <x:c r="R50" s="5" t="s">
        <x:v>974</x:v>
      </x:c>
      <x:c r="S50" s="1"/>
      <x:c r="T50" s="1"/>
      <x:c r="U50" s="1"/>
      <x:c r="V50" s="1"/>
      <x:c r="W50" s="1"/>
      <x:c r="X50" s="1"/>
      <x:c r="Y50" s="1"/>
      <x:c r="Z50" s="1"/>
      <x:c r="AA50" s="1"/>
      <x:c r="AB50" s="1"/>
      <x:c r="AC50" s="1"/>
      <x:c r="AD50" s="1"/>
      <x:c r="AE50" s="1"/>
      <x:c r="AF50" s="1"/>
      <x:c r="AG50" s="1"/>
      <x:c r="AH50" s="1"/>
      <x:c r="AI50" s="1"/>
      <x:c r="AJ50" s="5" t="s">
        <x:v>984</x:v>
      </x:c>
      <x:c r="AK50" s="5" t="s">
        <x:v>41</x:v>
      </x:c>
      <x:c r="AL50" s="5" t="s">
        <x:v>984</x:v>
      </x:c>
    </x:row>
    <x:row r="51" spans="1:38" ht="30" customHeight="1">
      <x:c r="A51" s="8" t="s">
        <x:v>195</x:v>
      </x:c>
      <x:c r="B51" s="8" t="s">
        <x:v>984</x:v>
      </x:c>
      <x:c r="C51" s="8" t="s">
        <x:v>984</x:v>
      </x:c>
      <x:c r="D51" s="9"/>
      <x:c r="E51" s="10"/>
      <x:c r="F51" s="12">
        <x:f>TRUNC(SUMIF(N46:N50,N45,F46:F50),0)</x:f>
        <x:v>6372</x:v>
      </x:c>
      <x:c r="G51" s="10"/>
      <x:c r="H51" s="12">
        <x:f>TRUNC(SUMIF(N46:N50,N45,H46:H50),0)</x:f>
        <x:v>18015</x:v>
      </x:c>
      <x:c r="I51" s="10"/>
      <x:c r="J51" s="12">
        <x:f>TRUNC(SUMIF(N46:N50,N45,J46:J50),0)</x:f>
        <x:v>0</x:v>
      </x:c>
      <x:c r="K51" s="10"/>
      <x:c r="L51" s="12">
        <x:f>F51+H51+J51</x:f>
        <x:v>24387</x:v>
      </x:c>
      <x:c r="M51" s="8" t="s">
        <x:v>984</x:v>
      </x:c>
      <x:c r="N51" s="5" t="s">
        <x:v>315</x:v>
      </x:c>
      <x:c r="O51" s="5" t="s">
        <x:v>315</x:v>
      </x:c>
      <x:c r="P51" s="5" t="s">
        <x:v>984</x:v>
      </x:c>
      <x:c r="Q51" s="5" t="s">
        <x:v>984</x:v>
      </x:c>
      <x:c r="R51" s="5" t="s">
        <x:v>984</x:v>
      </x:c>
      <x:c r="S51" s="1"/>
      <x:c r="T51" s="1"/>
      <x:c r="U51" s="1"/>
      <x:c r="V51" s="1"/>
      <x:c r="W51" s="1"/>
      <x:c r="X51" s="1"/>
      <x:c r="Y51" s="1"/>
      <x:c r="Z51" s="1"/>
      <x:c r="AA51" s="1"/>
      <x:c r="AB51" s="1"/>
      <x:c r="AC51" s="1"/>
      <x:c r="AD51" s="1"/>
      <x:c r="AE51" s="1"/>
      <x:c r="AF51" s="1"/>
      <x:c r="AG51" s="1"/>
      <x:c r="AH51" s="1"/>
      <x:c r="AI51" s="1"/>
      <x:c r="AJ51" s="5" t="s">
        <x:v>984</x:v>
      </x:c>
      <x:c r="AK51" s="5" t="s">
        <x:v>984</x:v>
      </x:c>
      <x:c r="AL51" s="5" t="s">
        <x:v>984</x:v>
      </x:c>
    </x:row>
    <x:row r="52" spans="1:13" ht="30" customHeight="1">
      <x:c r="A52" s="9"/>
      <x:c r="B52" s="9"/>
      <x:c r="C52" s="9"/>
      <x:c r="D52" s="9"/>
      <x:c r="E52" s="10"/>
      <x:c r="F52" s="12"/>
      <x:c r="G52" s="10"/>
      <x:c r="H52" s="12"/>
      <x:c r="I52" s="10"/>
      <x:c r="J52" s="12"/>
      <x:c r="K52" s="10"/>
      <x:c r="L52" s="12"/>
      <x:c r="M52" s="9"/>
    </x:row>
    <x:row r="53" spans="1:14" ht="30" customHeight="1">
      <x:c r="A53" s="93" t="s">
        <x:v>67</x:v>
      </x:c>
      <x:c r="B53" s="93"/>
      <x:c r="C53" s="93"/>
      <x:c r="D53" s="93"/>
      <x:c r="E53" s="94"/>
      <x:c r="F53" s="95"/>
      <x:c r="G53" s="94"/>
      <x:c r="H53" s="95"/>
      <x:c r="I53" s="94"/>
      <x:c r="J53" s="95"/>
      <x:c r="K53" s="94"/>
      <x:c r="L53" s="95"/>
      <x:c r="M53" s="93"/>
      <x:c r="N53" s="2" t="s">
        <x:v>1476</x:v>
      </x:c>
    </x:row>
    <x:row r="54" spans="1:38" ht="30" customHeight="1">
      <x:c r="A54" s="8" t="s">
        <x:v>107</x:v>
      </x:c>
      <x:c r="B54" s="8" t="s">
        <x:v>189</x:v>
      </x:c>
      <x:c r="C54" s="8" t="s">
        <x:v>976</x:v>
      </x:c>
      <x:c r="D54" s="9">
        <x:v>1</x:v>
      </x:c>
      <x:c r="E54" s="10">
        <x:f>중기단가목록!E7</x:f>
        <x:v>264</x:v>
      </x:c>
      <x:c r="F54" s="12">
        <x:f>TRUNC(E54*D54,1)</x:f>
        <x:v>264</x:v>
      </x:c>
      <x:c r="G54" s="10">
        <x:f>중기단가목록!F7</x:f>
        <x:v>2149</x:v>
      </x:c>
      <x:c r="H54" s="12">
        <x:f>TRUNC(G54*D54,1)</x:f>
        <x:v>2149</x:v>
      </x:c>
      <x:c r="I54" s="10">
        <x:f>중기단가목록!G7</x:f>
        <x:v>300</x:v>
      </x:c>
      <x:c r="J54" s="12">
        <x:f>TRUNC(I54*D54,1)</x:f>
        <x:v>300</x:v>
      </x:c>
      <x:c r="K54" s="10">
        <x:f>TRUNC(E54+G54+I54,1)</x:f>
        <x:v>2713</x:v>
      </x:c>
      <x:c r="L54" s="12">
        <x:f>TRUNC(F54+H54+J54,1)</x:f>
        <x:v>2713</x:v>
      </x:c>
      <x:c r="M54" s="8" t="s">
        <x:v>984</x:v>
      </x:c>
      <x:c r="N54" s="5" t="s">
        <x:v>1476</x:v>
      </x:c>
      <x:c r="O54" s="5" t="s">
        <x:v>1486</x:v>
      </x:c>
      <x:c r="P54" s="5" t="s">
        <x:v>988</x:v>
      </x:c>
      <x:c r="Q54" s="5" t="s">
        <x:v>974</x:v>
      </x:c>
      <x:c r="R54" s="5" t="s">
        <x:v>988</x:v>
      </x:c>
      <x:c r="S54" s="1"/>
      <x:c r="T54" s="1"/>
      <x:c r="U54" s="1"/>
      <x:c r="V54" s="1"/>
      <x:c r="W54" s="1"/>
      <x:c r="X54" s="1"/>
      <x:c r="Y54" s="1"/>
      <x:c r="Z54" s="1"/>
      <x:c r="AA54" s="1"/>
      <x:c r="AB54" s="1"/>
      <x:c r="AC54" s="1"/>
      <x:c r="AD54" s="1"/>
      <x:c r="AE54" s="1"/>
      <x:c r="AF54" s="1"/>
      <x:c r="AG54" s="1"/>
      <x:c r="AH54" s="1"/>
      <x:c r="AI54" s="1"/>
      <x:c r="AJ54" s="5" t="s">
        <x:v>984</x:v>
      </x:c>
      <x:c r="AK54" s="5" t="s">
        <x:v>42</x:v>
      </x:c>
      <x:c r="AL54" s="5" t="s">
        <x:v>984</x:v>
      </x:c>
    </x:row>
    <x:row r="55" spans="1:38" ht="30" customHeight="1">
      <x:c r="A55" s="8" t="s">
        <x:v>195</x:v>
      </x:c>
      <x:c r="B55" s="8" t="s">
        <x:v>984</x:v>
      </x:c>
      <x:c r="C55" s="8" t="s">
        <x:v>984</x:v>
      </x:c>
      <x:c r="D55" s="9"/>
      <x:c r="E55" s="10"/>
      <x:c r="F55" s="12">
        <x:f>TRUNC(SUMIF(N54:N54,N53,F54:F54),0)</x:f>
        <x:v>264</x:v>
      </x:c>
      <x:c r="G55" s="10"/>
      <x:c r="H55" s="12">
        <x:f>TRUNC(SUMIF(N54:N54,N53,H54:H54),0)</x:f>
        <x:v>2149</x:v>
      </x:c>
      <x:c r="I55" s="10"/>
      <x:c r="J55" s="12">
        <x:f>TRUNC(SUMIF(N54:N54,N53,J54:J54),0)</x:f>
        <x:v>300</x:v>
      </x:c>
      <x:c r="K55" s="10"/>
      <x:c r="L55" s="12">
        <x:f>F55+H55+J55</x:f>
        <x:v>2713</x:v>
      </x:c>
      <x:c r="M55" s="8" t="s">
        <x:v>984</x:v>
      </x:c>
      <x:c r="N55" s="5" t="s">
        <x:v>315</x:v>
      </x:c>
      <x:c r="O55" s="5" t="s">
        <x:v>315</x:v>
      </x:c>
      <x:c r="P55" s="5" t="s">
        <x:v>984</x:v>
      </x:c>
      <x:c r="Q55" s="5" t="s">
        <x:v>984</x:v>
      </x:c>
      <x:c r="R55" s="5" t="s">
        <x:v>984</x:v>
      </x:c>
      <x:c r="S55" s="1"/>
      <x:c r="T55" s="1"/>
      <x:c r="U55" s="1"/>
      <x:c r="V55" s="1"/>
      <x:c r="W55" s="1"/>
      <x:c r="X55" s="1"/>
      <x:c r="Y55" s="1"/>
      <x:c r="Z55" s="1"/>
      <x:c r="AA55" s="1"/>
      <x:c r="AB55" s="1"/>
      <x:c r="AC55" s="1"/>
      <x:c r="AD55" s="1"/>
      <x:c r="AE55" s="1"/>
      <x:c r="AF55" s="1"/>
      <x:c r="AG55" s="1"/>
      <x:c r="AH55" s="1"/>
      <x:c r="AI55" s="1"/>
      <x:c r="AJ55" s="5" t="s">
        <x:v>984</x:v>
      </x:c>
      <x:c r="AK55" s="5" t="s">
        <x:v>984</x:v>
      </x:c>
      <x:c r="AL55" s="5" t="s">
        <x:v>984</x:v>
      </x:c>
    </x:row>
    <x:row r="56" spans="1:13" ht="30" customHeight="1">
      <x:c r="A56" s="9"/>
      <x:c r="B56" s="9"/>
      <x:c r="C56" s="9"/>
      <x:c r="D56" s="9"/>
      <x:c r="E56" s="10"/>
      <x:c r="F56" s="12"/>
      <x:c r="G56" s="10"/>
      <x:c r="H56" s="12"/>
      <x:c r="I56" s="10"/>
      <x:c r="J56" s="12"/>
      <x:c r="K56" s="10"/>
      <x:c r="L56" s="12"/>
      <x:c r="M56" s="9"/>
    </x:row>
    <x:row r="57" spans="1:14" ht="30" customHeight="1">
      <x:c r="A57" s="93" t="s">
        <x:v>65</x:v>
      </x:c>
      <x:c r="B57" s="93"/>
      <x:c r="C57" s="93"/>
      <x:c r="D57" s="93"/>
      <x:c r="E57" s="94"/>
      <x:c r="F57" s="95"/>
      <x:c r="G57" s="94"/>
      <x:c r="H57" s="95"/>
      <x:c r="I57" s="94"/>
      <x:c r="J57" s="95"/>
      <x:c r="K57" s="94"/>
      <x:c r="L57" s="95"/>
      <x:c r="M57" s="93"/>
      <x:c r="N57" s="2" t="s">
        <x:v>1473</x:v>
      </x:c>
    </x:row>
    <x:row r="58" spans="1:38" ht="30" customHeight="1">
      <x:c r="A58" s="8" t="s">
        <x:v>108</x:v>
      </x:c>
      <x:c r="B58" s="8" t="s">
        <x:v>395</x:v>
      </x:c>
      <x:c r="C58" s="8" t="s">
        <x:v>1021</x:v>
      </x:c>
      <x:c r="D58" s="9">
        <x:v>0.070000000000000007</x:v>
      </x:c>
      <x:c r="E58" s="10">
        <x:f ca="1">일위대가목록!E61</x:f>
        <x:v>7397</x:v>
      </x:c>
      <x:c r="F58" s="12">
        <x:f ca="1">TRUNC(E58*D58,1)</x:f>
        <x:v>517.70000000000005</x:v>
      </x:c>
      <x:c r="G58" s="10">
        <x:f>일위대가목록!F61</x:f>
        <x:v>25758</x:v>
      </x:c>
      <x:c r="H58" s="12">
        <x:f>TRUNC(G58*D58,1)</x:f>
        <x:v>1803</x:v>
      </x:c>
      <x:c r="I58" s="10">
        <x:f>일위대가목록!G61</x:f>
        <x:v>11251</x:v>
      </x:c>
      <x:c r="J58" s="12">
        <x:f>TRUNC(I58*D58,1)</x:f>
        <x:v>787.5</x:v>
      </x:c>
      <x:c r="K58" s="10">
        <x:f ca="1">TRUNC(E58+G58+I58,1)</x:f>
        <x:v>44406</x:v>
      </x:c>
      <x:c r="L58" s="12">
        <x:f ca="1">TRUNC(F58+H58+J58,1)</x:f>
        <x:v>3108.1999999999998</x:v>
      </x:c>
      <x:c r="M58" s="8" t="s">
        <x:v>984</x:v>
      </x:c>
      <x:c r="N58" s="5" t="s">
        <x:v>1473</x:v>
      </x:c>
      <x:c r="O58" s="5" t="s">
        <x:v>1485</x:v>
      </x:c>
      <x:c r="P58" s="5" t="s">
        <x:v>974</x:v>
      </x:c>
      <x:c r="Q58" s="5" t="s">
        <x:v>988</x:v>
      </x:c>
      <x:c r="R58" s="5" t="s">
        <x:v>988</x:v>
      </x:c>
      <x:c r="S58" s="1"/>
      <x:c r="T58" s="1"/>
      <x:c r="U58" s="1"/>
      <x:c r="V58" s="1"/>
      <x:c r="W58" s="1"/>
      <x:c r="X58" s="1"/>
      <x:c r="Y58" s="1"/>
      <x:c r="Z58" s="1"/>
      <x:c r="AA58" s="1"/>
      <x:c r="AB58" s="1"/>
      <x:c r="AC58" s="1"/>
      <x:c r="AD58" s="1"/>
      <x:c r="AE58" s="1"/>
      <x:c r="AF58" s="1"/>
      <x:c r="AG58" s="1"/>
      <x:c r="AH58" s="1"/>
      <x:c r="AI58" s="1"/>
      <x:c r="AJ58" s="5" t="s">
        <x:v>984</x:v>
      </x:c>
      <x:c r="AK58" s="5" t="s">
        <x:v>43</x:v>
      </x:c>
      <x:c r="AL58" s="5" t="s">
        <x:v>984</x:v>
      </x:c>
    </x:row>
    <x:row r="59" spans="1:38" ht="30" customHeight="1">
      <x:c r="A59" s="8" t="s">
        <x:v>1857</x:v>
      </x:c>
      <x:c r="B59" s="8" t="s">
        <x:v>404</x:v>
      </x:c>
      <x:c r="C59" s="8" t="s">
        <x:v>1021</x:v>
      </x:c>
      <x:c r="D59" s="9">
        <x:v>0.085999999999999988</x:v>
      </x:c>
      <x:c r="E59" s="10">
        <x:f ca="1">일위대가목록!E62</x:f>
        <x:v>3039</x:v>
      </x:c>
      <x:c r="F59" s="12">
        <x:f ca="1">TRUNC(E59*D59,1)</x:f>
        <x:v>261.30000000000001</x:v>
      </x:c>
      <x:c r="G59" s="10">
        <x:f>일위대가목록!F62</x:f>
        <x:v>25758</x:v>
      </x:c>
      <x:c r="H59" s="12">
        <x:f>TRUNC(G59*D59,1)</x:f>
        <x:v>2215.0999999999999</x:v>
      </x:c>
      <x:c r="I59" s="10">
        <x:f>일위대가목록!G62</x:f>
        <x:v>1563</x:v>
      </x:c>
      <x:c r="J59" s="12">
        <x:f>TRUNC(I59*D59,1)</x:f>
        <x:v>134.40000000000001</x:v>
      </x:c>
      <x:c r="K59" s="10">
        <x:f ca="1">TRUNC(E59+G59+I59,1)</x:f>
        <x:v>30360</x:v>
      </x:c>
      <x:c r="L59" s="12">
        <x:f ca="1">TRUNC(F59+H59+J59,1)</x:f>
        <x:v>2610.8000000000002</x:v>
      </x:c>
      <x:c r="M59" s="8" t="s">
        <x:v>984</x:v>
      </x:c>
      <x:c r="N59" s="5" t="s">
        <x:v>1473</x:v>
      </x:c>
      <x:c r="O59" s="5" t="s">
        <x:v>1487</x:v>
      </x:c>
      <x:c r="P59" s="5" t="s">
        <x:v>974</x:v>
      </x:c>
      <x:c r="Q59" s="5" t="s">
        <x:v>988</x:v>
      </x:c>
      <x:c r="R59" s="5" t="s">
        <x:v>988</x:v>
      </x:c>
      <x:c r="S59" s="1"/>
      <x:c r="T59" s="1"/>
      <x:c r="U59" s="1"/>
      <x:c r="V59" s="1"/>
      <x:c r="W59" s="1"/>
      <x:c r="X59" s="1"/>
      <x:c r="Y59" s="1"/>
      <x:c r="Z59" s="1"/>
      <x:c r="AA59" s="1"/>
      <x:c r="AB59" s="1"/>
      <x:c r="AC59" s="1"/>
      <x:c r="AD59" s="1"/>
      <x:c r="AE59" s="1"/>
      <x:c r="AF59" s="1"/>
      <x:c r="AG59" s="1"/>
      <x:c r="AH59" s="1"/>
      <x:c r="AI59" s="1"/>
      <x:c r="AJ59" s="5" t="s">
        <x:v>984</x:v>
      </x:c>
      <x:c r="AK59" s="5" t="s">
        <x:v>44</x:v>
      </x:c>
      <x:c r="AL59" s="5" t="s">
        <x:v>984</x:v>
      </x:c>
    </x:row>
    <x:row r="60" spans="1:38" ht="30" customHeight="1">
      <x:c r="A60" s="8" t="s">
        <x:v>195</x:v>
      </x:c>
      <x:c r="B60" s="8" t="s">
        <x:v>984</x:v>
      </x:c>
      <x:c r="C60" s="8" t="s">
        <x:v>984</x:v>
      </x:c>
      <x:c r="D60" s="9"/>
      <x:c r="E60" s="10"/>
      <x:c r="F60" s="12">
        <x:f ca="1">TRUNC(SUMIF(N58:N59,N57,F58:F59),0)</x:f>
        <x:v>779</x:v>
      </x:c>
      <x:c r="G60" s="10"/>
      <x:c r="H60" s="12">
        <x:f>TRUNC(SUMIF(N58:N59,N57,H58:H59),0)</x:f>
        <x:v>4018</x:v>
      </x:c>
      <x:c r="I60" s="10"/>
      <x:c r="J60" s="12">
        <x:f>TRUNC(SUMIF(N58:N59,N57,J58:J59),0)</x:f>
        <x:v>921</x:v>
      </x:c>
      <x:c r="K60" s="10"/>
      <x:c r="L60" s="12">
        <x:f ca="1">F60+H60+J60</x:f>
        <x:v>5718</x:v>
      </x:c>
      <x:c r="M60" s="8" t="s">
        <x:v>984</x:v>
      </x:c>
      <x:c r="N60" s="5" t="s">
        <x:v>315</x:v>
      </x:c>
      <x:c r="O60" s="5" t="s">
        <x:v>315</x:v>
      </x:c>
      <x:c r="P60" s="5" t="s">
        <x:v>984</x:v>
      </x:c>
      <x:c r="Q60" s="5" t="s">
        <x:v>984</x:v>
      </x:c>
      <x:c r="R60" s="5" t="s">
        <x:v>984</x:v>
      </x:c>
      <x:c r="S60" s="1"/>
      <x:c r="T60" s="1"/>
      <x:c r="U60" s="1"/>
      <x:c r="V60" s="1"/>
      <x:c r="W60" s="1"/>
      <x:c r="X60" s="1"/>
      <x:c r="Y60" s="1"/>
      <x:c r="Z60" s="1"/>
      <x:c r="AA60" s="1"/>
      <x:c r="AB60" s="1"/>
      <x:c r="AC60" s="1"/>
      <x:c r="AD60" s="1"/>
      <x:c r="AE60" s="1"/>
      <x:c r="AF60" s="1"/>
      <x:c r="AG60" s="1"/>
      <x:c r="AH60" s="1"/>
      <x:c r="AI60" s="1"/>
      <x:c r="AJ60" s="5" t="s">
        <x:v>984</x:v>
      </x:c>
      <x:c r="AK60" s="5" t="s">
        <x:v>984</x:v>
      </x:c>
      <x:c r="AL60" s="5" t="s">
        <x:v>984</x:v>
      </x:c>
    </x:row>
    <x:row r="61" spans="1:13" ht="30" customHeight="1">
      <x:c r="A61" s="9"/>
      <x:c r="B61" s="9"/>
      <x:c r="C61" s="9"/>
      <x:c r="D61" s="9"/>
      <x:c r="E61" s="10"/>
      <x:c r="F61" s="12"/>
      <x:c r="G61" s="10"/>
      <x:c r="H61" s="12"/>
      <x:c r="I61" s="10"/>
      <x:c r="J61" s="12"/>
      <x:c r="K61" s="10"/>
      <x:c r="L61" s="12"/>
      <x:c r="M61" s="9"/>
    </x:row>
    <x:row r="62" spans="1:14" ht="30" customHeight="1">
      <x:c r="A62" s="93" t="s">
        <x:v>1375</x:v>
      </x:c>
      <x:c r="B62" s="93"/>
      <x:c r="C62" s="93"/>
      <x:c r="D62" s="93"/>
      <x:c r="E62" s="94"/>
      <x:c r="F62" s="95"/>
      <x:c r="G62" s="94"/>
      <x:c r="H62" s="95"/>
      <x:c r="I62" s="94"/>
      <x:c r="J62" s="95"/>
      <x:c r="K62" s="94"/>
      <x:c r="L62" s="95"/>
      <x:c r="M62" s="93"/>
      <x:c r="N62" s="2" t="s">
        <x:v>1470</x:v>
      </x:c>
    </x:row>
    <x:row r="63" spans="1:38" ht="30" customHeight="1">
      <x:c r="A63" s="8" t="s">
        <x:v>398</x:v>
      </x:c>
      <x:c r="B63" s="8" t="s">
        <x:v>159</x:v>
      </x:c>
      <x:c r="C63" s="8" t="s">
        <x:v>1023</x:v>
      </x:c>
      <x:c r="D63" s="9">
        <x:v>1</x:v>
      </x:c>
      <x:c r="E63" s="10">
        <x:f>단가대비표!O134</x:f>
        <x:v>5980</x:v>
      </x:c>
      <x:c r="F63" s="12">
        <x:f>TRUNC(E63*D63,1)</x:f>
        <x:v>5980</x:v>
      </x:c>
      <x:c r="G63" s="10">
        <x:f>단가대비표!P134</x:f>
        <x:v>0</x:v>
      </x:c>
      <x:c r="H63" s="12">
        <x:f>TRUNC(G63*D63,1)</x:f>
        <x:v>0</x:v>
      </x:c>
      <x:c r="I63" s="10">
        <x:f>단가대비표!V134</x:f>
        <x:v>0</x:v>
      </x:c>
      <x:c r="J63" s="12">
        <x:f>TRUNC(I63*D63,1)</x:f>
        <x:v>0</x:v>
      </x:c>
      <x:c r="K63" s="10">
        <x:f>TRUNC(E63+G63+I63,1)</x:f>
        <x:v>5980</x:v>
      </x:c>
      <x:c r="L63" s="12">
        <x:f>TRUNC(F63+H63+J63,1)</x:f>
        <x:v>5980</x:v>
      </x:c>
      <x:c r="M63" s="8" t="s">
        <x:v>984</x:v>
      </x:c>
      <x:c r="N63" s="5" t="s">
        <x:v>1470</x:v>
      </x:c>
      <x:c r="O63" s="5" t="s">
        <x:v>1489</x:v>
      </x:c>
      <x:c r="P63" s="5" t="s">
        <x:v>988</x:v>
      </x:c>
      <x:c r="Q63" s="5" t="s">
        <x:v>988</x:v>
      </x:c>
      <x:c r="R63" s="5" t="s">
        <x:v>974</x:v>
      </x:c>
      <x:c r="S63" s="1"/>
      <x:c r="T63" s="1"/>
      <x:c r="U63" s="1"/>
      <x:c r="V63" s="1"/>
      <x:c r="W63" s="1"/>
      <x:c r="X63" s="1"/>
      <x:c r="Y63" s="1"/>
      <x:c r="Z63" s="1"/>
      <x:c r="AA63" s="1"/>
      <x:c r="AB63" s="1"/>
      <x:c r="AC63" s="1"/>
      <x:c r="AD63" s="1"/>
      <x:c r="AE63" s="1"/>
      <x:c r="AF63" s="1"/>
      <x:c r="AG63" s="1"/>
      <x:c r="AH63" s="1"/>
      <x:c r="AI63" s="1"/>
      <x:c r="AJ63" s="5" t="s">
        <x:v>984</x:v>
      </x:c>
      <x:c r="AK63" s="5" t="s">
        <x:v>45</x:v>
      </x:c>
      <x:c r="AL63" s="5" t="s">
        <x:v>984</x:v>
      </x:c>
    </x:row>
    <x:row r="64" spans="1:38" ht="30" customHeight="1">
      <x:c r="A64" s="8" t="s">
        <x:v>402</x:v>
      </x:c>
      <x:c r="B64" s="8" t="s">
        <x:v>399</x:v>
      </x:c>
      <x:c r="C64" s="8" t="s">
        <x:v>1026</x:v>
      </x:c>
      <x:c r="D64" s="9">
        <x:v>34.799999999999997</x:v>
      </x:c>
      <x:c r="E64" s="10">
        <x:f>단가대비표!O129</x:f>
        <x:v>95.200000000000003</x:v>
      </x:c>
      <x:c r="F64" s="12">
        <x:f>TRUNC(E64*D64,1)</x:f>
        <x:v>3312.9000000000001</x:v>
      </x:c>
      <x:c r="G64" s="10">
        <x:f>단가대비표!P129</x:f>
        <x:v>0</x:v>
      </x:c>
      <x:c r="H64" s="12">
        <x:f>TRUNC(G64*D64,1)</x:f>
        <x:v>0</x:v>
      </x:c>
      <x:c r="I64" s="10">
        <x:f>단가대비표!V129</x:f>
        <x:v>0</x:v>
      </x:c>
      <x:c r="J64" s="12">
        <x:f>TRUNC(I64*D64,1)</x:f>
        <x:v>0</x:v>
      </x:c>
      <x:c r="K64" s="10">
        <x:f>TRUNC(E64+G64+I64,1)</x:f>
        <x:v>95.200000000000003</x:v>
      </x:c>
      <x:c r="L64" s="12">
        <x:f>TRUNC(F64+H64+J64,1)</x:f>
        <x:v>3312.9000000000001</x:v>
      </x:c>
      <x:c r="M64" s="8" t="s">
        <x:v>984</x:v>
      </x:c>
      <x:c r="N64" s="5" t="s">
        <x:v>1470</x:v>
      </x:c>
      <x:c r="O64" s="5" t="s">
        <x:v>1488</x:v>
      </x:c>
      <x:c r="P64" s="5" t="s">
        <x:v>988</x:v>
      </x:c>
      <x:c r="Q64" s="5" t="s">
        <x:v>988</x:v>
      </x:c>
      <x:c r="R64" s="5" t="s">
        <x:v>974</x:v>
      </x:c>
      <x:c r="S64" s="1"/>
      <x:c r="T64" s="1"/>
      <x:c r="U64" s="1"/>
      <x:c r="V64" s="1"/>
      <x:c r="W64" s="1"/>
      <x:c r="X64" s="1"/>
      <x:c r="Y64" s="1"/>
      <x:c r="Z64" s="1"/>
      <x:c r="AA64" s="1"/>
      <x:c r="AB64" s="1"/>
      <x:c r="AC64" s="1"/>
      <x:c r="AD64" s="1"/>
      <x:c r="AE64" s="1"/>
      <x:c r="AF64" s="1"/>
      <x:c r="AG64" s="1"/>
      <x:c r="AH64" s="1"/>
      <x:c r="AI64" s="1"/>
      <x:c r="AJ64" s="5" t="s">
        <x:v>984</x:v>
      </x:c>
      <x:c r="AK64" s="5" t="s">
        <x:v>46</x:v>
      </x:c>
      <x:c r="AL64" s="5" t="s">
        <x:v>984</x:v>
      </x:c>
    </x:row>
    <x:row r="65" spans="1:38" ht="30" customHeight="1">
      <x:c r="A65" s="8" t="s">
        <x:v>1017</x:v>
      </x:c>
      <x:c r="B65" s="8" t="s">
        <x:v>405</x:v>
      </x:c>
      <x:c r="C65" s="8" t="s">
        <x:v>1015</x:v>
      </x:c>
      <x:c r="D65" s="9">
        <x:v>0.035999999999999999</x:v>
      </x:c>
      <x:c r="E65" s="10">
        <x:f>단가대비표!O108</x:f>
        <x:v>0</x:v>
      </x:c>
      <x:c r="F65" s="12">
        <x:f>TRUNC(E65*D65,1)</x:f>
        <x:v>0</x:v>
      </x:c>
      <x:c r="G65" s="10">
        <x:f>단가대비표!P108</x:f>
        <x:v>108245</x:v>
      </x:c>
      <x:c r="H65" s="12">
        <x:f>TRUNC(G65*D65,1)</x:f>
        <x:v>3896.8000000000002</x:v>
      </x:c>
      <x:c r="I65" s="10">
        <x:f>단가대비표!V108</x:f>
        <x:v>0</x:v>
      </x:c>
      <x:c r="J65" s="12">
        <x:f>TRUNC(I65*D65,1)</x:f>
        <x:v>0</x:v>
      </x:c>
      <x:c r="K65" s="10">
        <x:f>TRUNC(E65+G65+I65,1)</x:f>
        <x:v>108245</x:v>
      </x:c>
      <x:c r="L65" s="12">
        <x:f>TRUNC(F65+H65+J65,1)</x:f>
        <x:v>3896.8000000000002</x:v>
      </x:c>
      <x:c r="M65" s="8" t="s">
        <x:v>984</x:v>
      </x:c>
      <x:c r="N65" s="5" t="s">
        <x:v>1470</x:v>
      </x:c>
      <x:c r="O65" s="5" t="s">
        <x:v>1490</x:v>
      </x:c>
      <x:c r="P65" s="5" t="s">
        <x:v>988</x:v>
      </x:c>
      <x:c r="Q65" s="5" t="s">
        <x:v>988</x:v>
      </x:c>
      <x:c r="R65" s="5" t="s">
        <x:v>974</x:v>
      </x:c>
      <x:c r="S65" s="1"/>
      <x:c r="T65" s="1"/>
      <x:c r="U65" s="1"/>
      <x:c r="V65" s="1"/>
      <x:c r="W65" s="1"/>
      <x:c r="X65" s="1"/>
      <x:c r="Y65" s="1"/>
      <x:c r="Z65" s="1"/>
      <x:c r="AA65" s="1"/>
      <x:c r="AB65" s="1"/>
      <x:c r="AC65" s="1"/>
      <x:c r="AD65" s="1"/>
      <x:c r="AE65" s="1"/>
      <x:c r="AF65" s="1"/>
      <x:c r="AG65" s="1"/>
      <x:c r="AH65" s="1"/>
      <x:c r="AI65" s="1"/>
      <x:c r="AJ65" s="5" t="s">
        <x:v>984</x:v>
      </x:c>
      <x:c r="AK65" s="5" t="s">
        <x:v>47</x:v>
      </x:c>
      <x:c r="AL65" s="5" t="s">
        <x:v>984</x:v>
      </x:c>
    </x:row>
    <x:row r="66" spans="1:38" ht="30" customHeight="1">
      <x:c r="A66" s="8" t="s">
        <x:v>1017</x:v>
      </x:c>
      <x:c r="B66" s="8" t="s">
        <x:v>374</x:v>
      </x:c>
      <x:c r="C66" s="8" t="s">
        <x:v>1015</x:v>
      </x:c>
      <x:c r="D66" s="9">
        <x:v>0.033000000000000002</x:v>
      </x:c>
      <x:c r="E66" s="10">
        <x:f>단가대비표!O95</x:f>
        <x:v>0</x:v>
      </x:c>
      <x:c r="F66" s="12">
        <x:f>TRUNC(E66*D66,1)</x:f>
        <x:v>0</x:v>
      </x:c>
      <x:c r="G66" s="10">
        <x:f>단가대비표!P95</x:f>
        <x:v>87805</x:v>
      </x:c>
      <x:c r="H66" s="12">
        <x:f>TRUNC(G66*D66,1)</x:f>
        <x:v>2897.5</x:v>
      </x:c>
      <x:c r="I66" s="10">
        <x:f>단가대비표!V95</x:f>
        <x:v>0</x:v>
      </x:c>
      <x:c r="J66" s="12">
        <x:f>TRUNC(I66*D66,1)</x:f>
        <x:v>0</x:v>
      </x:c>
      <x:c r="K66" s="10">
        <x:f>TRUNC(E66+G66+I66,1)</x:f>
        <x:v>87805</x:v>
      </x:c>
      <x:c r="L66" s="12">
        <x:f>TRUNC(F66+H66+J66,1)</x:f>
        <x:v>2897.5</x:v>
      </x:c>
      <x:c r="M66" s="8" t="s">
        <x:v>984</x:v>
      </x:c>
      <x:c r="N66" s="5" t="s">
        <x:v>1470</x:v>
      </x:c>
      <x:c r="O66" s="5" t="s">
        <x:v>129</x:v>
      </x:c>
      <x:c r="P66" s="5" t="s">
        <x:v>988</x:v>
      </x:c>
      <x:c r="Q66" s="5" t="s">
        <x:v>988</x:v>
      </x:c>
      <x:c r="R66" s="5" t="s">
        <x:v>974</x:v>
      </x:c>
      <x:c r="S66" s="1"/>
      <x:c r="T66" s="1"/>
      <x:c r="U66" s="1"/>
      <x:c r="V66" s="1"/>
      <x:c r="W66" s="1"/>
      <x:c r="X66" s="1"/>
      <x:c r="Y66" s="1"/>
      <x:c r="Z66" s="1"/>
      <x:c r="AA66" s="1"/>
      <x:c r="AB66" s="1"/>
      <x:c r="AC66" s="1"/>
      <x:c r="AD66" s="1"/>
      <x:c r="AE66" s="1"/>
      <x:c r="AF66" s="1"/>
      <x:c r="AG66" s="1"/>
      <x:c r="AH66" s="1"/>
      <x:c r="AI66" s="1"/>
      <x:c r="AJ66" s="5" t="s">
        <x:v>984</x:v>
      </x:c>
      <x:c r="AK66" s="5" t="s">
        <x:v>48</x:v>
      </x:c>
      <x:c r="AL66" s="5" t="s">
        <x:v>984</x:v>
      </x:c>
    </x:row>
    <x:row r="67" spans="1:38" ht="30" customHeight="1">
      <x:c r="A67" s="8" t="s">
        <x:v>195</x:v>
      </x:c>
      <x:c r="B67" s="8" t="s">
        <x:v>984</x:v>
      </x:c>
      <x:c r="C67" s="8" t="s">
        <x:v>984</x:v>
      </x:c>
      <x:c r="D67" s="9"/>
      <x:c r="E67" s="10"/>
      <x:c r="F67" s="12">
        <x:f>TRUNC(SUMIF(N63:N66,N62,F63:F66),0)</x:f>
        <x:v>9292</x:v>
      </x:c>
      <x:c r="G67" s="10"/>
      <x:c r="H67" s="12">
        <x:f>TRUNC(SUMIF(N63:N66,N62,H63:H66),0)</x:f>
        <x:v>6794</x:v>
      </x:c>
      <x:c r="I67" s="10"/>
      <x:c r="J67" s="12">
        <x:f>TRUNC(SUMIF(N63:N66,N62,J63:J66),0)</x:f>
        <x:v>0</x:v>
      </x:c>
      <x:c r="K67" s="10"/>
      <x:c r="L67" s="12">
        <x:f>F67+H67+J67</x:f>
        <x:v>16086</x:v>
      </x:c>
      <x:c r="M67" s="8" t="s">
        <x:v>984</x:v>
      </x:c>
      <x:c r="N67" s="5" t="s">
        <x:v>315</x:v>
      </x:c>
      <x:c r="O67" s="5" t="s">
        <x:v>315</x:v>
      </x:c>
      <x:c r="P67" s="5" t="s">
        <x:v>984</x:v>
      </x:c>
      <x:c r="Q67" s="5" t="s">
        <x:v>984</x:v>
      </x:c>
      <x:c r="R67" s="5" t="s">
        <x:v>984</x:v>
      </x:c>
      <x:c r="S67" s="1"/>
      <x:c r="T67" s="1"/>
      <x:c r="U67" s="1"/>
      <x:c r="V67" s="1"/>
      <x:c r="W67" s="1"/>
      <x:c r="X67" s="1"/>
      <x:c r="Y67" s="1"/>
      <x:c r="Z67" s="1"/>
      <x:c r="AA67" s="1"/>
      <x:c r="AB67" s="1"/>
      <x:c r="AC67" s="1"/>
      <x:c r="AD67" s="1"/>
      <x:c r="AE67" s="1"/>
      <x:c r="AF67" s="1"/>
      <x:c r="AG67" s="1"/>
      <x:c r="AH67" s="1"/>
      <x:c r="AI67" s="1"/>
      <x:c r="AJ67" s="5" t="s">
        <x:v>984</x:v>
      </x:c>
      <x:c r="AK67" s="5" t="s">
        <x:v>984</x:v>
      </x:c>
      <x:c r="AL67" s="5" t="s">
        <x:v>984</x:v>
      </x:c>
    </x:row>
    <x:row r="68" spans="1:13" ht="30" customHeight="1">
      <x:c r="A68" s="9"/>
      <x:c r="B68" s="9"/>
      <x:c r="C68" s="9"/>
      <x:c r="D68" s="9"/>
      <x:c r="E68" s="10"/>
      <x:c r="F68" s="12"/>
      <x:c r="G68" s="10"/>
      <x:c r="H68" s="12"/>
      <x:c r="I68" s="10"/>
      <x:c r="J68" s="12"/>
      <x:c r="K68" s="10"/>
      <x:c r="L68" s="12"/>
      <x:c r="M68" s="9"/>
    </x:row>
    <x:row r="69" spans="1:14" ht="30" customHeight="1">
      <x:c r="A69" s="93" t="s">
        <x:v>757</x:v>
      </x:c>
      <x:c r="B69" s="93"/>
      <x:c r="C69" s="93"/>
      <x:c r="D69" s="93"/>
      <x:c r="E69" s="94"/>
      <x:c r="F69" s="95"/>
      <x:c r="G69" s="94"/>
      <x:c r="H69" s="95"/>
      <x:c r="I69" s="94"/>
      <x:c r="J69" s="95"/>
      <x:c r="K69" s="94"/>
      <x:c r="L69" s="95"/>
      <x:c r="M69" s="93"/>
      <x:c r="N69" s="2" t="s">
        <x:v>1466</x:v>
      </x:c>
    </x:row>
    <x:row r="70" spans="1:38" ht="30" customHeight="1">
      <x:c r="A70" s="8" t="s">
        <x:v>110</x:v>
      </x:c>
      <x:c r="B70" s="8" t="s">
        <x:v>198</x:v>
      </x:c>
      <x:c r="C70" s="8" t="s">
        <x:v>1021</x:v>
      </x:c>
      <x:c r="D70" s="9">
        <x:v>0.053100000000000003</x:v>
      </x:c>
      <x:c r="E70" s="10">
        <x:f ca="1">일위대가목록!E66</x:f>
        <x:v>29216</x:v>
      </x:c>
      <x:c r="F70" s="12">
        <x:f ca="1">TRUNC(E70*D70,1)</x:f>
        <x:v>1551.3</x:v>
      </x:c>
      <x:c r="G70" s="10">
        <x:f>일위대가목록!F66</x:f>
        <x:v>25758</x:v>
      </x:c>
      <x:c r="H70" s="12">
        <x:f>TRUNC(G70*D70,1)</x:f>
        <x:v>1367.7</x:v>
      </x:c>
      <x:c r="I70" s="10">
        <x:f>일위대가목록!G66</x:f>
        <x:v>71597</x:v>
      </x:c>
      <x:c r="J70" s="12">
        <x:f>TRUNC(I70*D70,1)</x:f>
        <x:v>3801.8000000000002</x:v>
      </x:c>
      <x:c r="K70" s="10">
        <x:f ca="1">TRUNC(E70+G70+I70,1)</x:f>
        <x:v>126571</x:v>
      </x:c>
      <x:c r="L70" s="12">
        <x:f ca="1">TRUNC(F70+H70+J70,1)</x:f>
        <x:v>6720.8000000000002</x:v>
      </x:c>
      <x:c r="M70" s="8" t="s">
        <x:v>984</x:v>
      </x:c>
      <x:c r="N70" s="5" t="s">
        <x:v>1466</x:v>
      </x:c>
      <x:c r="O70" s="5" t="s">
        <x:v>1492</x:v>
      </x:c>
      <x:c r="P70" s="5" t="s">
        <x:v>974</x:v>
      </x:c>
      <x:c r="Q70" s="5" t="s">
        <x:v>988</x:v>
      </x:c>
      <x:c r="R70" s="5" t="s">
        <x:v>988</x:v>
      </x:c>
      <x:c r="S70" s="1"/>
      <x:c r="T70" s="1"/>
      <x:c r="U70" s="1"/>
      <x:c r="V70" s="1"/>
      <x:c r="W70" s="1"/>
      <x:c r="X70" s="1"/>
      <x:c r="Y70" s="1"/>
      <x:c r="Z70" s="1"/>
      <x:c r="AA70" s="1"/>
      <x:c r="AB70" s="1"/>
      <x:c r="AC70" s="1"/>
      <x:c r="AD70" s="1"/>
      <x:c r="AE70" s="1"/>
      <x:c r="AF70" s="1"/>
      <x:c r="AG70" s="1"/>
      <x:c r="AH70" s="1"/>
      <x:c r="AI70" s="1"/>
      <x:c r="AJ70" s="5" t="s">
        <x:v>984</x:v>
      </x:c>
      <x:c r="AK70" s="5" t="s">
        <x:v>49</x:v>
      </x:c>
      <x:c r="AL70" s="5" t="s">
        <x:v>984</x:v>
      </x:c>
    </x:row>
    <x:row r="71" spans="1:38" ht="30" customHeight="1">
      <x:c r="A71" s="8" t="s">
        <x:v>1858</x:v>
      </x:c>
      <x:c r="B71" s="8" t="s">
        <x:v>111</x:v>
      </x:c>
      <x:c r="C71" s="8" t="s">
        <x:v>976</x:v>
      </x:c>
      <x:c r="D71" s="9">
        <x:v>1</x:v>
      </x:c>
      <x:c r="E71" s="10">
        <x:f>일위대가목록!E67</x:f>
        <x:v>0</x:v>
      </x:c>
      <x:c r="F71" s="12">
        <x:f>TRUNC(E71*D71,1)</x:f>
        <x:v>0</x:v>
      </x:c>
      <x:c r="G71" s="10">
        <x:f>일위대가목록!F67</x:f>
        <x:v>7997</x:v>
      </x:c>
      <x:c r="H71" s="12">
        <x:f>TRUNC(G71*D71,1)</x:f>
        <x:v>7997</x:v>
      </x:c>
      <x:c r="I71" s="10">
        <x:f>일위대가목록!G67</x:f>
        <x:v>0</x:v>
      </x:c>
      <x:c r="J71" s="12">
        <x:f>TRUNC(I71*D71,1)</x:f>
        <x:v>0</x:v>
      </x:c>
      <x:c r="K71" s="10">
        <x:f>TRUNC(E71+G71+I71,1)</x:f>
        <x:v>7997</x:v>
      </x:c>
      <x:c r="L71" s="12">
        <x:f>TRUNC(F71+H71+J71,1)</x:f>
        <x:v>7997</x:v>
      </x:c>
      <x:c r="M71" s="8" t="s">
        <x:v>984</x:v>
      </x:c>
      <x:c r="N71" s="5" t="s">
        <x:v>1466</x:v>
      </x:c>
      <x:c r="O71" s="5" t="s">
        <x:v>1491</x:v>
      </x:c>
      <x:c r="P71" s="5" t="s">
        <x:v>974</x:v>
      </x:c>
      <x:c r="Q71" s="5" t="s">
        <x:v>988</x:v>
      </x:c>
      <x:c r="R71" s="5" t="s">
        <x:v>988</x:v>
      </x:c>
      <x:c r="S71" s="1"/>
      <x:c r="T71" s="1"/>
      <x:c r="U71" s="1"/>
      <x:c r="V71" s="1"/>
      <x:c r="W71" s="1"/>
      <x:c r="X71" s="1"/>
      <x:c r="Y71" s="1"/>
      <x:c r="Z71" s="1"/>
      <x:c r="AA71" s="1"/>
      <x:c r="AB71" s="1"/>
      <x:c r="AC71" s="1"/>
      <x:c r="AD71" s="1"/>
      <x:c r="AE71" s="1"/>
      <x:c r="AF71" s="1"/>
      <x:c r="AG71" s="1"/>
      <x:c r="AH71" s="1"/>
      <x:c r="AI71" s="1"/>
      <x:c r="AJ71" s="5" t="s">
        <x:v>984</x:v>
      </x:c>
      <x:c r="AK71" s="5" t="s">
        <x:v>50</x:v>
      </x:c>
      <x:c r="AL71" s="5" t="s">
        <x:v>984</x:v>
      </x:c>
    </x:row>
    <x:row r="72" spans="1:38" ht="30" customHeight="1">
      <x:c r="A72" s="8" t="s">
        <x:v>195</x:v>
      </x:c>
      <x:c r="B72" s="8" t="s">
        <x:v>984</x:v>
      </x:c>
      <x:c r="C72" s="8" t="s">
        <x:v>984</x:v>
      </x:c>
      <x:c r="D72" s="9"/>
      <x:c r="E72" s="10"/>
      <x:c r="F72" s="12">
        <x:f ca="1">TRUNC(SUMIF(N70:N71,N69,F70:F71),0)</x:f>
        <x:v>1551</x:v>
      </x:c>
      <x:c r="G72" s="10"/>
      <x:c r="H72" s="12">
        <x:f>TRUNC(SUMIF(N70:N71,N69,H70:H71),0)</x:f>
        <x:v>9364</x:v>
      </x:c>
      <x:c r="I72" s="10"/>
      <x:c r="J72" s="12">
        <x:f>TRUNC(SUMIF(N70:N71,N69,J70:J71),0)</x:f>
        <x:v>3801</x:v>
      </x:c>
      <x:c r="K72" s="10"/>
      <x:c r="L72" s="12">
        <x:f ca="1">F72+H72+J72</x:f>
        <x:v>14716</x:v>
      </x:c>
      <x:c r="M72" s="8" t="s">
        <x:v>984</x:v>
      </x:c>
      <x:c r="N72" s="5" t="s">
        <x:v>315</x:v>
      </x:c>
      <x:c r="O72" s="5" t="s">
        <x:v>315</x:v>
      </x:c>
      <x:c r="P72" s="5" t="s">
        <x:v>984</x:v>
      </x:c>
      <x:c r="Q72" s="5" t="s">
        <x:v>984</x:v>
      </x:c>
      <x:c r="R72" s="5" t="s">
        <x:v>984</x:v>
      </x:c>
      <x:c r="S72" s="1"/>
      <x:c r="T72" s="1"/>
      <x:c r="U72" s="1"/>
      <x:c r="V72" s="1"/>
      <x:c r="W72" s="1"/>
      <x:c r="X72" s="1"/>
      <x:c r="Y72" s="1"/>
      <x:c r="Z72" s="1"/>
      <x:c r="AA72" s="1"/>
      <x:c r="AB72" s="1"/>
      <x:c r="AC72" s="1"/>
      <x:c r="AD72" s="1"/>
      <x:c r="AE72" s="1"/>
      <x:c r="AF72" s="1"/>
      <x:c r="AG72" s="1"/>
      <x:c r="AH72" s="1"/>
      <x:c r="AI72" s="1"/>
      <x:c r="AJ72" s="5" t="s">
        <x:v>984</x:v>
      </x:c>
      <x:c r="AK72" s="5" t="s">
        <x:v>984</x:v>
      </x:c>
      <x:c r="AL72" s="5" t="s">
        <x:v>984</x:v>
      </x:c>
    </x:row>
    <x:row r="73" spans="1:13" ht="30" customHeight="1">
      <x:c r="A73" s="9"/>
      <x:c r="B73" s="9"/>
      <x:c r="C73" s="9"/>
      <x:c r="D73" s="9"/>
      <x:c r="E73" s="10"/>
      <x:c r="F73" s="12"/>
      <x:c r="G73" s="10"/>
      <x:c r="H73" s="12"/>
      <x:c r="I73" s="10"/>
      <x:c r="J73" s="12"/>
      <x:c r="K73" s="10"/>
      <x:c r="L73" s="12"/>
      <x:c r="M73" s="9"/>
    </x:row>
    <x:row r="74" spans="1:14" ht="30" customHeight="1">
      <x:c r="A74" s="93" t="s">
        <x:v>758</x:v>
      </x:c>
      <x:c r="B74" s="93"/>
      <x:c r="C74" s="93"/>
      <x:c r="D74" s="93"/>
      <x:c r="E74" s="94"/>
      <x:c r="F74" s="95"/>
      <x:c r="G74" s="94"/>
      <x:c r="H74" s="95"/>
      <x:c r="I74" s="94"/>
      <x:c r="J74" s="95"/>
      <x:c r="K74" s="94"/>
      <x:c r="L74" s="95"/>
      <x:c r="M74" s="93"/>
      <x:c r="N74" s="2" t="s">
        <x:v>1464</x:v>
      </x:c>
    </x:row>
    <x:row r="75" spans="1:38" ht="30" customHeight="1">
      <x:c r="A75" s="8" t="s">
        <x:v>110</x:v>
      </x:c>
      <x:c r="B75" s="8" t="s">
        <x:v>198</x:v>
      </x:c>
      <x:c r="C75" s="8" t="s">
        <x:v>1021</x:v>
      </x:c>
      <x:c r="D75" s="9">
        <x:v>0.056399999999999995</x:v>
      </x:c>
      <x:c r="E75" s="10">
        <x:f ca="1">일위대가목록!E66</x:f>
        <x:v>29216</x:v>
      </x:c>
      <x:c r="F75" s="12">
        <x:f ca="1">TRUNC(E75*D75,1)</x:f>
        <x:v>1647.7</x:v>
      </x:c>
      <x:c r="G75" s="10">
        <x:f>일위대가목록!F66</x:f>
        <x:v>25758</x:v>
      </x:c>
      <x:c r="H75" s="12">
        <x:f>TRUNC(G75*D75,1)</x:f>
        <x:v>1452.7</x:v>
      </x:c>
      <x:c r="I75" s="10">
        <x:f>일위대가목록!G66</x:f>
        <x:v>71597</x:v>
      </x:c>
      <x:c r="J75" s="12">
        <x:f>TRUNC(I75*D75,1)</x:f>
        <x:v>4038</x:v>
      </x:c>
      <x:c r="K75" s="10">
        <x:f ca="1">TRUNC(E75+G75+I75,1)</x:f>
        <x:v>126571</x:v>
      </x:c>
      <x:c r="L75" s="12">
        <x:f ca="1">TRUNC(F75+H75+J75,1)</x:f>
        <x:v>7138.3999999999996</x:v>
      </x:c>
      <x:c r="M75" s="8" t="s">
        <x:v>984</x:v>
      </x:c>
      <x:c r="N75" s="5" t="s">
        <x:v>1464</x:v>
      </x:c>
      <x:c r="O75" s="5" t="s">
        <x:v>1492</x:v>
      </x:c>
      <x:c r="P75" s="5" t="s">
        <x:v>974</x:v>
      </x:c>
      <x:c r="Q75" s="5" t="s">
        <x:v>988</x:v>
      </x:c>
      <x:c r="R75" s="5" t="s">
        <x:v>988</x:v>
      </x:c>
      <x:c r="S75" s="1"/>
      <x:c r="T75" s="1"/>
      <x:c r="U75" s="1"/>
      <x:c r="V75" s="1"/>
      <x:c r="W75" s="1"/>
      <x:c r="X75" s="1"/>
      <x:c r="Y75" s="1"/>
      <x:c r="Z75" s="1"/>
      <x:c r="AA75" s="1"/>
      <x:c r="AB75" s="1"/>
      <x:c r="AC75" s="1"/>
      <x:c r="AD75" s="1"/>
      <x:c r="AE75" s="1"/>
      <x:c r="AF75" s="1"/>
      <x:c r="AG75" s="1"/>
      <x:c r="AH75" s="1"/>
      <x:c r="AI75" s="1"/>
      <x:c r="AJ75" s="5" t="s">
        <x:v>984</x:v>
      </x:c>
      <x:c r="AK75" s="5" t="s">
        <x:v>51</x:v>
      </x:c>
      <x:c r="AL75" s="5" t="s">
        <x:v>984</x:v>
      </x:c>
    </x:row>
    <x:row r="76" spans="1:38" ht="30" customHeight="1">
      <x:c r="A76" s="8" t="s">
        <x:v>1858</x:v>
      </x:c>
      <x:c r="B76" s="8" t="s">
        <x:v>113</x:v>
      </x:c>
      <x:c r="C76" s="8" t="s">
        <x:v>976</x:v>
      </x:c>
      <x:c r="D76" s="9">
        <x:v>1</x:v>
      </x:c>
      <x:c r="E76" s="10">
        <x:f>일위대가목록!E68</x:f>
        <x:v>0</x:v>
      </x:c>
      <x:c r="F76" s="12">
        <x:f>TRUNC(E76*D76,1)</x:f>
        <x:v>0</x:v>
      </x:c>
      <x:c r="G76" s="10">
        <x:f>일위대가목록!F68</x:f>
        <x:v>8960</x:v>
      </x:c>
      <x:c r="H76" s="12">
        <x:f>TRUNC(G76*D76,1)</x:f>
        <x:v>8960</x:v>
      </x:c>
      <x:c r="I76" s="10">
        <x:f>일위대가목록!G68</x:f>
        <x:v>0</x:v>
      </x:c>
      <x:c r="J76" s="12">
        <x:f>TRUNC(I76*D76,1)</x:f>
        <x:v>0</x:v>
      </x:c>
      <x:c r="K76" s="10">
        <x:f>TRUNC(E76+G76+I76,1)</x:f>
        <x:v>8960</x:v>
      </x:c>
      <x:c r="L76" s="12">
        <x:f>TRUNC(F76+H76+J76,1)</x:f>
        <x:v>8960</x:v>
      </x:c>
      <x:c r="M76" s="8" t="s">
        <x:v>984</x:v>
      </x:c>
      <x:c r="N76" s="5" t="s">
        <x:v>1464</x:v>
      </x:c>
      <x:c r="O76" s="5" t="s">
        <x:v>1493</x:v>
      </x:c>
      <x:c r="P76" s="5" t="s">
        <x:v>974</x:v>
      </x:c>
      <x:c r="Q76" s="5" t="s">
        <x:v>988</x:v>
      </x:c>
      <x:c r="R76" s="5" t="s">
        <x:v>988</x:v>
      </x:c>
      <x:c r="S76" s="1"/>
      <x:c r="T76" s="1"/>
      <x:c r="U76" s="1"/>
      <x:c r="V76" s="1"/>
      <x:c r="W76" s="1"/>
      <x:c r="X76" s="1"/>
      <x:c r="Y76" s="1"/>
      <x:c r="Z76" s="1"/>
      <x:c r="AA76" s="1"/>
      <x:c r="AB76" s="1"/>
      <x:c r="AC76" s="1"/>
      <x:c r="AD76" s="1"/>
      <x:c r="AE76" s="1"/>
      <x:c r="AF76" s="1"/>
      <x:c r="AG76" s="1"/>
      <x:c r="AH76" s="1"/>
      <x:c r="AI76" s="1"/>
      <x:c r="AJ76" s="5" t="s">
        <x:v>984</x:v>
      </x:c>
      <x:c r="AK76" s="5" t="s">
        <x:v>52</x:v>
      </x:c>
      <x:c r="AL76" s="5" t="s">
        <x:v>984</x:v>
      </x:c>
    </x:row>
    <x:row r="77" spans="1:38" ht="30" customHeight="1">
      <x:c r="A77" s="8" t="s">
        <x:v>195</x:v>
      </x:c>
      <x:c r="B77" s="8" t="s">
        <x:v>984</x:v>
      </x:c>
      <x:c r="C77" s="8" t="s">
        <x:v>984</x:v>
      </x:c>
      <x:c r="D77" s="9"/>
      <x:c r="E77" s="10"/>
      <x:c r="F77" s="12">
        <x:f ca="1">TRUNC(SUMIF(N75:N76,N74,F75:F76),0)</x:f>
        <x:v>1647</x:v>
      </x:c>
      <x:c r="G77" s="10"/>
      <x:c r="H77" s="12">
        <x:f>TRUNC(SUMIF(N75:N76,N74,H75:H76),0)</x:f>
        <x:v>10412</x:v>
      </x:c>
      <x:c r="I77" s="10"/>
      <x:c r="J77" s="12">
        <x:f>TRUNC(SUMIF(N75:N76,N74,J75:J76),0)</x:f>
        <x:v>4038</x:v>
      </x:c>
      <x:c r="K77" s="10"/>
      <x:c r="L77" s="12">
        <x:f ca="1">F77+H77+J77</x:f>
        <x:v>16097</x:v>
      </x:c>
      <x:c r="M77" s="8" t="s">
        <x:v>984</x:v>
      </x:c>
      <x:c r="N77" s="5" t="s">
        <x:v>315</x:v>
      </x:c>
      <x:c r="O77" s="5" t="s">
        <x:v>315</x:v>
      </x:c>
      <x:c r="P77" s="5" t="s">
        <x:v>984</x:v>
      </x:c>
      <x:c r="Q77" s="5" t="s">
        <x:v>984</x:v>
      </x:c>
      <x:c r="R77" s="5" t="s">
        <x:v>984</x:v>
      </x:c>
      <x:c r="S77" s="1"/>
      <x:c r="T77" s="1"/>
      <x:c r="U77" s="1"/>
      <x:c r="V77" s="1"/>
      <x:c r="W77" s="1"/>
      <x:c r="X77" s="1"/>
      <x:c r="Y77" s="1"/>
      <x:c r="Z77" s="1"/>
      <x:c r="AA77" s="1"/>
      <x:c r="AB77" s="1"/>
      <x:c r="AC77" s="1"/>
      <x:c r="AD77" s="1"/>
      <x:c r="AE77" s="1"/>
      <x:c r="AF77" s="1"/>
      <x:c r="AG77" s="1"/>
      <x:c r="AH77" s="1"/>
      <x:c r="AI77" s="1"/>
      <x:c r="AJ77" s="5" t="s">
        <x:v>984</x:v>
      </x:c>
      <x:c r="AK77" s="5" t="s">
        <x:v>984</x:v>
      </x:c>
      <x:c r="AL77" s="5" t="s">
        <x:v>984</x:v>
      </x:c>
    </x:row>
    <x:row r="78" spans="1:13" ht="30" customHeight="1">
      <x:c r="A78" s="9"/>
      <x:c r="B78" s="9"/>
      <x:c r="C78" s="9"/>
      <x:c r="D78" s="9"/>
      <x:c r="E78" s="10"/>
      <x:c r="F78" s="12"/>
      <x:c r="G78" s="10"/>
      <x:c r="H78" s="12"/>
      <x:c r="I78" s="10"/>
      <x:c r="J78" s="12"/>
      <x:c r="K78" s="10"/>
      <x:c r="L78" s="12"/>
      <x:c r="M78" s="9"/>
    </x:row>
    <x:row r="79" spans="1:14" ht="30" customHeight="1">
      <x:c r="A79" s="93" t="s">
        <x:v>155</x:v>
      </x:c>
      <x:c r="B79" s="93"/>
      <x:c r="C79" s="93"/>
      <x:c r="D79" s="93"/>
      <x:c r="E79" s="94"/>
      <x:c r="F79" s="95"/>
      <x:c r="G79" s="94"/>
      <x:c r="H79" s="95"/>
      <x:c r="I79" s="94"/>
      <x:c r="J79" s="95"/>
      <x:c r="K79" s="94"/>
      <x:c r="L79" s="95"/>
      <x:c r="M79" s="93"/>
      <x:c r="N79" s="2" t="s">
        <x:v>1463</x:v>
      </x:c>
    </x:row>
    <x:row r="80" spans="1:38" ht="30" customHeight="1">
      <x:c r="A80" s="8" t="s">
        <x:v>1022</x:v>
      </x:c>
      <x:c r="B80" s="8" t="s">
        <x:v>114</x:v>
      </x:c>
      <x:c r="C80" s="8" t="s">
        <x:v>1013</x:v>
      </x:c>
      <x:c r="D80" s="9">
        <x:v>6.5</x:v>
      </x:c>
      <x:c r="E80" s="10">
        <x:f>단가대비표!O128</x:f>
        <x:v>1420</x:v>
      </x:c>
      <x:c r="F80" s="12">
        <x:f>TRUNC(E80*D80,1)</x:f>
        <x:v>9230</x:v>
      </x:c>
      <x:c r="G80" s="10">
        <x:f>단가대비표!P128</x:f>
        <x:v>0</x:v>
      </x:c>
      <x:c r="H80" s="12">
        <x:f>TRUNC(G80*D80,1)</x:f>
        <x:v>0</x:v>
      </x:c>
      <x:c r="I80" s="10">
        <x:f>단가대비표!V128</x:f>
        <x:v>0</x:v>
      </x:c>
      <x:c r="J80" s="12">
        <x:f>TRUNC(I80*D80,1)</x:f>
        <x:v>0</x:v>
      </x:c>
      <x:c r="K80" s="10">
        <x:f>TRUNC(E80+G80+I80,1)</x:f>
        <x:v>1420</x:v>
      </x:c>
      <x:c r="L80" s="12">
        <x:f>TRUNC(F80+H80+J80,1)</x:f>
        <x:v>9230</x:v>
      </x:c>
      <x:c r="M80" s="8" t="s">
        <x:v>984</x:v>
      </x:c>
      <x:c r="N80" s="5" t="s">
        <x:v>1463</x:v>
      </x:c>
      <x:c r="O80" s="5" t="s">
        <x:v>873</x:v>
      </x:c>
      <x:c r="P80" s="5" t="s">
        <x:v>988</x:v>
      </x:c>
      <x:c r="Q80" s="5" t="s">
        <x:v>988</x:v>
      </x:c>
      <x:c r="R80" s="5" t="s">
        <x:v>974</x:v>
      </x:c>
      <x:c r="S80" s="1"/>
      <x:c r="T80" s="1"/>
      <x:c r="U80" s="1"/>
      <x:c r="V80" s="1"/>
      <x:c r="W80" s="1"/>
      <x:c r="X80" s="1"/>
      <x:c r="Y80" s="1"/>
      <x:c r="Z80" s="1"/>
      <x:c r="AA80" s="1"/>
      <x:c r="AB80" s="1"/>
      <x:c r="AC80" s="1"/>
      <x:c r="AD80" s="1"/>
      <x:c r="AE80" s="1"/>
      <x:c r="AF80" s="1"/>
      <x:c r="AG80" s="1"/>
      <x:c r="AH80" s="1"/>
      <x:c r="AI80" s="1"/>
      <x:c r="AJ80" s="5" t="s">
        <x:v>984</x:v>
      </x:c>
      <x:c r="AK80" s="5" t="s">
        <x:v>53</x:v>
      </x:c>
      <x:c r="AL80" s="5" t="s">
        <x:v>984</x:v>
      </x:c>
    </x:row>
    <x:row r="81" spans="1:38" ht="30" customHeight="1">
      <x:c r="A81" s="8" t="s">
        <x:v>116</x:v>
      </x:c>
      <x:c r="B81" s="8" t="s">
        <x:v>1020</x:v>
      </x:c>
      <x:c r="C81" s="8" t="s">
        <x:v>997</x:v>
      </x:c>
      <x:c r="D81" s="9">
        <x:v>1</x:v>
      </x:c>
      <x:c r="E81" s="10">
        <x:f>일위대가목록!E69</x:f>
        <x:v>4266</x:v>
      </x:c>
      <x:c r="F81" s="12">
        <x:f>TRUNC(E81*D81,1)</x:f>
        <x:v>4266</x:v>
      </x:c>
      <x:c r="G81" s="10">
        <x:f>일위대가목록!F69</x:f>
        <x:v>213306</x:v>
      </x:c>
      <x:c r="H81" s="12">
        <x:f>TRUNC(G81*D81,1)</x:f>
        <x:v>213306</x:v>
      </x:c>
      <x:c r="I81" s="10">
        <x:f>일위대가목록!G69</x:f>
        <x:v>0</x:v>
      </x:c>
      <x:c r="J81" s="12">
        <x:f>TRUNC(I81*D81,1)</x:f>
        <x:v>0</x:v>
      </x:c>
      <x:c r="K81" s="10">
        <x:f>TRUNC(E81+G81+I81,1)</x:f>
        <x:v>217572</x:v>
      </x:c>
      <x:c r="L81" s="12">
        <x:f>TRUNC(F81+H81+J81,1)</x:f>
        <x:v>217572</x:v>
      </x:c>
      <x:c r="M81" s="8" t="s">
        <x:v>984</x:v>
      </x:c>
      <x:c r="N81" s="5" t="s">
        <x:v>1463</x:v>
      </x:c>
      <x:c r="O81" s="5" t="s">
        <x:v>872</x:v>
      </x:c>
      <x:c r="P81" s="5" t="s">
        <x:v>974</x:v>
      </x:c>
      <x:c r="Q81" s="5" t="s">
        <x:v>988</x:v>
      </x:c>
      <x:c r="R81" s="5" t="s">
        <x:v>988</x:v>
      </x:c>
      <x:c r="S81" s="1"/>
      <x:c r="T81" s="1"/>
      <x:c r="U81" s="1"/>
      <x:c r="V81" s="1"/>
      <x:c r="W81" s="1"/>
      <x:c r="X81" s="1"/>
      <x:c r="Y81" s="1"/>
      <x:c r="Z81" s="1"/>
      <x:c r="AA81" s="1"/>
      <x:c r="AB81" s="1"/>
      <x:c r="AC81" s="1"/>
      <x:c r="AD81" s="1"/>
      <x:c r="AE81" s="1"/>
      <x:c r="AF81" s="1"/>
      <x:c r="AG81" s="1"/>
      <x:c r="AH81" s="1"/>
      <x:c r="AI81" s="1"/>
      <x:c r="AJ81" s="5" t="s">
        <x:v>984</x:v>
      </x:c>
      <x:c r="AK81" s="5" t="s">
        <x:v>1147</x:v>
      </x:c>
      <x:c r="AL81" s="5" t="s">
        <x:v>984</x:v>
      </x:c>
    </x:row>
    <x:row r="82" spans="1:38" ht="30" customHeight="1">
      <x:c r="A82" s="8" t="s">
        <x:v>115</x:v>
      </x:c>
      <x:c r="B82" s="8" t="s">
        <x:v>1020</x:v>
      </x:c>
      <x:c r="C82" s="8" t="s">
        <x:v>997</x:v>
      </x:c>
      <x:c r="D82" s="9">
        <x:v>1</x:v>
      </x:c>
      <x:c r="E82" s="10">
        <x:f>일위대가목록!E70</x:f>
        <x:v>0</x:v>
      </x:c>
      <x:c r="F82" s="12">
        <x:f>TRUNC(E82*D82,1)</x:f>
        <x:v>0</x:v>
      </x:c>
      <x:c r="G82" s="10">
        <x:f>일위대가목록!F70</x:f>
        <x:v>323742</x:v>
      </x:c>
      <x:c r="H82" s="12">
        <x:f>TRUNC(G82*D82,1)</x:f>
        <x:v>323742</x:v>
      </x:c>
      <x:c r="I82" s="10">
        <x:f>일위대가목록!G70</x:f>
        <x:v>0</x:v>
      </x:c>
      <x:c r="J82" s="12">
        <x:f>TRUNC(I82*D82,1)</x:f>
        <x:v>0</x:v>
      </x:c>
      <x:c r="K82" s="10">
        <x:f>TRUNC(E82+G82+I82,1)</x:f>
        <x:v>323742</x:v>
      </x:c>
      <x:c r="L82" s="12">
        <x:f>TRUNC(F82+H82+J82,1)</x:f>
        <x:v>323742</x:v>
      </x:c>
      <x:c r="M82" s="8" t="s">
        <x:v>984</x:v>
      </x:c>
      <x:c r="N82" s="5" t="s">
        <x:v>1463</x:v>
      </x:c>
      <x:c r="O82" s="5" t="s">
        <x:v>871</x:v>
      </x:c>
      <x:c r="P82" s="5" t="s">
        <x:v>974</x:v>
      </x:c>
      <x:c r="Q82" s="5" t="s">
        <x:v>988</x:v>
      </x:c>
      <x:c r="R82" s="5" t="s">
        <x:v>988</x:v>
      </x:c>
      <x:c r="S82" s="1"/>
      <x:c r="T82" s="1"/>
      <x:c r="U82" s="1"/>
      <x:c r="V82" s="1"/>
      <x:c r="W82" s="1"/>
      <x:c r="X82" s="1"/>
      <x:c r="Y82" s="1"/>
      <x:c r="Z82" s="1"/>
      <x:c r="AA82" s="1"/>
      <x:c r="AB82" s="1"/>
      <x:c r="AC82" s="1"/>
      <x:c r="AD82" s="1"/>
      <x:c r="AE82" s="1"/>
      <x:c r="AF82" s="1"/>
      <x:c r="AG82" s="1"/>
      <x:c r="AH82" s="1"/>
      <x:c r="AI82" s="1"/>
      <x:c r="AJ82" s="5" t="s">
        <x:v>984</x:v>
      </x:c>
      <x:c r="AK82" s="5" t="s">
        <x:v>1148</x:v>
      </x:c>
      <x:c r="AL82" s="5" t="s">
        <x:v>984</x:v>
      </x:c>
    </x:row>
    <x:row r="83" spans="1:38" ht="30" customHeight="1">
      <x:c r="A83" s="8" t="s">
        <x:v>195</x:v>
      </x:c>
      <x:c r="B83" s="8" t="s">
        <x:v>984</x:v>
      </x:c>
      <x:c r="C83" s="8" t="s">
        <x:v>984</x:v>
      </x:c>
      <x:c r="D83" s="9"/>
      <x:c r="E83" s="10"/>
      <x:c r="F83" s="12">
        <x:f>TRUNC(SUMIF(N80:N82,N79,F80:F82),0)</x:f>
        <x:v>13496</x:v>
      </x:c>
      <x:c r="G83" s="10"/>
      <x:c r="H83" s="12">
        <x:f>TRUNC(SUMIF(N80:N82,N79,H80:H82),0)</x:f>
        <x:v>537048</x:v>
      </x:c>
      <x:c r="I83" s="10"/>
      <x:c r="J83" s="12">
        <x:f>TRUNC(SUMIF(N80:N82,N79,J80:J82),0)</x:f>
        <x:v>0</x:v>
      </x:c>
      <x:c r="K83" s="10"/>
      <x:c r="L83" s="12">
        <x:f>F83+H83+J83</x:f>
        <x:v>550544</x:v>
      </x:c>
      <x:c r="M83" s="8" t="s">
        <x:v>984</x:v>
      </x:c>
      <x:c r="N83" s="5" t="s">
        <x:v>315</x:v>
      </x:c>
      <x:c r="O83" s="5" t="s">
        <x:v>315</x:v>
      </x:c>
      <x:c r="P83" s="5" t="s">
        <x:v>984</x:v>
      </x:c>
      <x:c r="Q83" s="5" t="s">
        <x:v>984</x:v>
      </x:c>
      <x:c r="R83" s="5" t="s">
        <x:v>984</x:v>
      </x:c>
      <x:c r="S83" s="1"/>
      <x:c r="T83" s="1"/>
      <x:c r="U83" s="1"/>
      <x:c r="V83" s="1"/>
      <x:c r="W83" s="1"/>
      <x:c r="X83" s="1"/>
      <x:c r="Y83" s="1"/>
      <x:c r="Z83" s="1"/>
      <x:c r="AA83" s="1"/>
      <x:c r="AB83" s="1"/>
      <x:c r="AC83" s="1"/>
      <x:c r="AD83" s="1"/>
      <x:c r="AE83" s="1"/>
      <x:c r="AF83" s="1"/>
      <x:c r="AG83" s="1"/>
      <x:c r="AH83" s="1"/>
      <x:c r="AI83" s="1"/>
      <x:c r="AJ83" s="5" t="s">
        <x:v>984</x:v>
      </x:c>
      <x:c r="AK83" s="5" t="s">
        <x:v>984</x:v>
      </x:c>
      <x:c r="AL83" s="5" t="s">
        <x:v>984</x:v>
      </x:c>
    </x:row>
    <x:row r="84" spans="1:13" ht="30" customHeight="1">
      <x:c r="A84" s="9"/>
      <x:c r="B84" s="9"/>
      <x:c r="C84" s="9"/>
      <x:c r="D84" s="9"/>
      <x:c r="E84" s="10"/>
      <x:c r="F84" s="12"/>
      <x:c r="G84" s="10"/>
      <x:c r="H84" s="12"/>
      <x:c r="I84" s="10"/>
      <x:c r="J84" s="12"/>
      <x:c r="K84" s="10"/>
      <x:c r="L84" s="12"/>
      <x:c r="M84" s="9"/>
    </x:row>
    <x:row r="85" spans="1:14" ht="30" customHeight="1">
      <x:c r="A85" s="93" t="s">
        <x:v>1149</x:v>
      </x:c>
      <x:c r="B85" s="93"/>
      <x:c r="C85" s="93"/>
      <x:c r="D85" s="93"/>
      <x:c r="E85" s="94"/>
      <x:c r="F85" s="95"/>
      <x:c r="G85" s="94"/>
      <x:c r="H85" s="95"/>
      <x:c r="I85" s="94"/>
      <x:c r="J85" s="95"/>
      <x:c r="K85" s="94"/>
      <x:c r="L85" s="95"/>
      <x:c r="M85" s="93"/>
      <x:c r="N85" s="2" t="s">
        <x:v>1462</x:v>
      </x:c>
    </x:row>
    <x:row r="86" spans="1:38" ht="30" customHeight="1">
      <x:c r="A86" s="8" t="s">
        <x:v>1863</x:v>
      </x:c>
      <x:c r="B86" s="8" t="s">
        <x:v>1859</x:v>
      </x:c>
      <x:c r="C86" s="8" t="s">
        <x:v>986</x:v>
      </x:c>
      <x:c r="D86" s="9">
        <x:v>1</x:v>
      </x:c>
      <x:c r="E86" s="10">
        <x:f ca="1">일위대가목록!E71</x:f>
        <x:v>21551</x:v>
      </x:c>
      <x:c r="F86" s="12">
        <x:f ca="1">TRUNC(E86*D86,1)</x:f>
        <x:v>21551</x:v>
      </x:c>
      <x:c r="G86" s="10">
        <x:f>일위대가목록!F71</x:f>
        <x:v>0</x:v>
      </x:c>
      <x:c r="H86" s="12">
        <x:f>TRUNC(G86*D86,1)</x:f>
        <x:v>0</x:v>
      </x:c>
      <x:c r="I86" s="10">
        <x:f>일위대가목록!G71</x:f>
        <x:v>0</x:v>
      </x:c>
      <x:c r="J86" s="12">
        <x:f>TRUNC(I86*D86,1)</x:f>
        <x:v>0</x:v>
      </x:c>
      <x:c r="K86" s="10">
        <x:f ca="1">TRUNC(E86+G86+I86,1)</x:f>
        <x:v>21551</x:v>
      </x:c>
      <x:c r="L86" s="12">
        <x:f ca="1">TRUNC(F86+H86+J86,1)</x:f>
        <x:v>21551</x:v>
      </x:c>
      <x:c r="M86" s="8" t="s">
        <x:v>370</x:v>
      </x:c>
      <x:c r="N86" s="5" t="s">
        <x:v>984</x:v>
      </x:c>
      <x:c r="O86" s="5" t="s">
        <x:v>870</x:v>
      </x:c>
      <x:c r="P86" s="5" t="s">
        <x:v>974</x:v>
      </x:c>
      <x:c r="Q86" s="5" t="s">
        <x:v>988</x:v>
      </x:c>
      <x:c r="R86" s="5" t="s">
        <x:v>988</x:v>
      </x:c>
      <x:c r="S86" s="1"/>
      <x:c r="T86" s="1"/>
      <x:c r="U86" s="1"/>
      <x:c r="V86" s="1">
        <x:v>1</x:v>
      </x:c>
      <x:c r="W86" s="1"/>
      <x:c r="X86" s="1"/>
      <x:c r="Y86" s="1"/>
      <x:c r="Z86" s="1"/>
      <x:c r="AA86" s="1"/>
      <x:c r="AB86" s="1"/>
      <x:c r="AC86" s="1"/>
      <x:c r="AD86" s="1"/>
      <x:c r="AE86" s="1"/>
      <x:c r="AF86" s="1"/>
      <x:c r="AG86" s="1"/>
      <x:c r="AH86" s="1"/>
      <x:c r="AI86" s="1"/>
      <x:c r="AJ86" s="5" t="s">
        <x:v>984</x:v>
      </x:c>
      <x:c r="AK86" s="5" t="s">
        <x:v>1150</x:v>
      </x:c>
      <x:c r="AL86" s="5" t="s">
        <x:v>1009</x:v>
      </x:c>
    </x:row>
    <x:row r="87" spans="1:38" ht="30" customHeight="1">
      <x:c r="A87" s="8" t="s">
        <x:v>1861</x:v>
      </x:c>
      <x:c r="B87" s="8" t="s">
        <x:v>118</x:v>
      </x:c>
      <x:c r="C87" s="8" t="s">
        <x:v>1000</x:v>
      </x:c>
      <x:c r="D87" s="9">
        <x:v>1</x:v>
      </x:c>
      <x:c r="E87" s="10">
        <x:f ca="1">ROUNDDOWN(SUMIF(V86:V89,RIGHTB(O87,1),F86:F89)*U87,2)</x:f>
        <x:v>8641.9500000000007</x:v>
      </x:c>
      <x:c r="F87" s="12">
        <x:f ca="1">TRUNC(E87*D87,1)</x:f>
        <x:v>8641.8999999999996</x:v>
      </x:c>
      <x:c r="G87" s="10">
        <x:v>0</x:v>
      </x:c>
      <x:c r="H87" s="12">
        <x:f>TRUNC(G87*D87,1)</x:f>
        <x:v>0</x:v>
      </x:c>
      <x:c r="I87" s="10">
        <x:v>0</x:v>
      </x:c>
      <x:c r="J87" s="12">
        <x:f>TRUNC(I87*D87,1)</x:f>
        <x:v>0</x:v>
      </x:c>
      <x:c r="K87" s="10">
        <x:f ca="1">TRUNC(E87+G87+I87,1)</x:f>
        <x:v>8641.8999999999996</x:v>
      </x:c>
      <x:c r="L87" s="12">
        <x:f ca="1">TRUNC(F87+H87+J87,1)</x:f>
        <x:v>8641.8999999999996</x:v>
      </x:c>
      <x:c r="M87" s="8" t="s">
        <x:v>984</x:v>
      </x:c>
      <x:c r="N87" s="5" t="s">
        <x:v>1462</x:v>
      </x:c>
      <x:c r="O87" s="5" t="s">
        <x:v>1407</x:v>
      </x:c>
      <x:c r="P87" s="5" t="s">
        <x:v>988</x:v>
      </x:c>
      <x:c r="Q87" s="5" t="s">
        <x:v>988</x:v>
      </x:c>
      <x:c r="R87" s="5" t="s">
        <x:v>988</x:v>
      </x:c>
      <x:c r="S87" s="1">
        <x:v>0</x:v>
      </x:c>
      <x:c r="T87" s="1">
        <x:v>0</x:v>
      </x:c>
      <x:c r="U87" s="1">
        <x:v>0.40100000000000002</x:v>
      </x:c>
      <x:c r="V87" s="1"/>
      <x:c r="W87" s="1"/>
      <x:c r="X87" s="1"/>
      <x:c r="Y87" s="1"/>
      <x:c r="Z87" s="1"/>
      <x:c r="AA87" s="1"/>
      <x:c r="AB87" s="1"/>
      <x:c r="AC87" s="1"/>
      <x:c r="AD87" s="1"/>
      <x:c r="AE87" s="1"/>
      <x:c r="AF87" s="1"/>
      <x:c r="AG87" s="1"/>
      <x:c r="AH87" s="1"/>
      <x:c r="AI87" s="1"/>
      <x:c r="AJ87" s="5" t="s">
        <x:v>984</x:v>
      </x:c>
      <x:c r="AK87" s="5" t="s">
        <x:v>1151</x:v>
      </x:c>
      <x:c r="AL87" s="5" t="s">
        <x:v>984</x:v>
      </x:c>
    </x:row>
    <x:row r="88" spans="1:38" ht="30" customHeight="1">
      <x:c r="A88" s="8" t="s">
        <x:v>99</x:v>
      </x:c>
      <x:c r="B88" s="8" t="s">
        <x:v>1859</x:v>
      </x:c>
      <x:c r="C88" s="8" t="s">
        <x:v>986</x:v>
      </x:c>
      <x:c r="D88" s="9">
        <x:v>1</x:v>
      </x:c>
      <x:c r="E88" s="10">
        <x:f>일위대가목록!E72</x:f>
        <x:v>0</x:v>
      </x:c>
      <x:c r="F88" s="12">
        <x:f>TRUNC(E88*D88,1)</x:f>
        <x:v>0</x:v>
      </x:c>
      <x:c r="G88" s="10">
        <x:f>일위대가목록!F72</x:f>
        <x:v>43776</x:v>
      </x:c>
      <x:c r="H88" s="12">
        <x:f>TRUNC(G88*D88,1)</x:f>
        <x:v>43776</x:v>
      </x:c>
      <x:c r="I88" s="10">
        <x:f>일위대가목록!G72</x:f>
        <x:v>0</x:v>
      </x:c>
      <x:c r="J88" s="12">
        <x:f>TRUNC(I88*D88,1)</x:f>
        <x:v>0</x:v>
      </x:c>
      <x:c r="K88" s="10">
        <x:f>TRUNC(E88+G88+I88,1)</x:f>
        <x:v>43776</x:v>
      </x:c>
      <x:c r="L88" s="12">
        <x:f>TRUNC(F88+H88+J88,1)</x:f>
        <x:v>43776</x:v>
      </x:c>
      <x:c r="M88" s="8" t="s">
        <x:v>370</x:v>
      </x:c>
      <x:c r="N88" s="5" t="s">
        <x:v>984</x:v>
      </x:c>
      <x:c r="O88" s="5" t="s">
        <x:v>869</x:v>
      </x:c>
      <x:c r="P88" s="5" t="s">
        <x:v>974</x:v>
      </x:c>
      <x:c r="Q88" s="5" t="s">
        <x:v>988</x:v>
      </x:c>
      <x:c r="R88" s="5" t="s">
        <x:v>988</x:v>
      </x:c>
      <x:c r="S88" s="1"/>
      <x:c r="T88" s="1"/>
      <x:c r="U88" s="1"/>
      <x:c r="V88" s="1"/>
      <x:c r="W88" s="1">
        <x:v>2</x:v>
      </x:c>
      <x:c r="X88" s="1"/>
      <x:c r="Y88" s="1"/>
      <x:c r="Z88" s="1"/>
      <x:c r="AA88" s="1"/>
      <x:c r="AB88" s="1"/>
      <x:c r="AC88" s="1"/>
      <x:c r="AD88" s="1"/>
      <x:c r="AE88" s="1"/>
      <x:c r="AF88" s="1"/>
      <x:c r="AG88" s="1"/>
      <x:c r="AH88" s="1"/>
      <x:c r="AI88" s="1"/>
      <x:c r="AJ88" s="5" t="s">
        <x:v>984</x:v>
      </x:c>
      <x:c r="AK88" s="5" t="s">
        <x:v>1152</x:v>
      </x:c>
      <x:c r="AL88" s="5" t="s">
        <x:v>1009</x:v>
      </x:c>
    </x:row>
    <x:row r="89" spans="1:38" ht="30" customHeight="1">
      <x:c r="A89" s="8" t="s">
        <x:v>1861</x:v>
      </x:c>
      <x:c r="B89" s="8" t="s">
        <x:v>119</x:v>
      </x:c>
      <x:c r="C89" s="8" t="s">
        <x:v>1000</x:v>
      </x:c>
      <x:c r="D89" s="9">
        <x:v>1</x:v>
      </x:c>
      <x:c r="E89" s="10">
        <x:v>0</x:v>
      </x:c>
      <x:c r="F89" s="12">
        <x:f>TRUNC(E89*D89,1)</x:f>
        <x:v>0</x:v>
      </x:c>
      <x:c r="G89" s="10">
        <x:f ca="1">ROUNDDOWN(SUMIF(W86:W89,RIGHTB(O89,1),H86:H89)*U89,2)</x:f>
        <x:v>17510.400000000001</x:v>
      </x:c>
      <x:c r="H89" s="12">
        <x:f ca="1">TRUNC(G89*D89,1)</x:f>
        <x:v>17510.400000000001</x:v>
      </x:c>
      <x:c r="I89" s="10">
        <x:v>0</x:v>
      </x:c>
      <x:c r="J89" s="12">
        <x:f>TRUNC(I89*D89,1)</x:f>
        <x:v>0</x:v>
      </x:c>
      <x:c r="K89" s="10">
        <x:f ca="1">TRUNC(E89+G89+I89,1)</x:f>
        <x:v>17510.400000000001</x:v>
      </x:c>
      <x:c r="L89" s="12">
        <x:f ca="1">TRUNC(F89+H89+J89,1)</x:f>
        <x:v>17510.400000000001</x:v>
      </x:c>
      <x:c r="M89" s="8" t="s">
        <x:v>984</x:v>
      </x:c>
      <x:c r="N89" s="5" t="s">
        <x:v>1462</x:v>
      </x:c>
      <x:c r="O89" s="5" t="s">
        <x:v>868</x:v>
      </x:c>
      <x:c r="P89" s="5" t="s">
        <x:v>988</x:v>
      </x:c>
      <x:c r="Q89" s="5" t="s">
        <x:v>988</x:v>
      </x:c>
      <x:c r="R89" s="5" t="s">
        <x:v>988</x:v>
      </x:c>
      <x:c r="S89" s="1">
        <x:v>1</x:v>
      </x:c>
      <x:c r="T89" s="1">
        <x:v>1</x:v>
      </x:c>
      <x:c r="U89" s="1">
        <x:v>0.40000000000000002</x:v>
      </x:c>
      <x:c r="V89" s="1"/>
      <x:c r="W89" s="1"/>
      <x:c r="X89" s="1"/>
      <x:c r="Y89" s="1"/>
      <x:c r="Z89" s="1"/>
      <x:c r="AA89" s="1"/>
      <x:c r="AB89" s="1"/>
      <x:c r="AC89" s="1"/>
      <x:c r="AD89" s="1"/>
      <x:c r="AE89" s="1"/>
      <x:c r="AF89" s="1"/>
      <x:c r="AG89" s="1"/>
      <x:c r="AH89" s="1"/>
      <x:c r="AI89" s="1"/>
      <x:c r="AJ89" s="5" t="s">
        <x:v>984</x:v>
      </x:c>
      <x:c r="AK89" s="5" t="s">
        <x:v>1151</x:v>
      </x:c>
      <x:c r="AL89" s="5" t="s">
        <x:v>984</x:v>
      </x:c>
    </x:row>
    <x:row r="90" spans="1:38" ht="30" customHeight="1">
      <x:c r="A90" s="8" t="s">
        <x:v>195</x:v>
      </x:c>
      <x:c r="B90" s="8" t="s">
        <x:v>984</x:v>
      </x:c>
      <x:c r="C90" s="8" t="s">
        <x:v>984</x:v>
      </x:c>
      <x:c r="D90" s="9"/>
      <x:c r="E90" s="10"/>
      <x:c r="F90" s="12">
        <x:f ca="1">TRUNC(SUMIF(N86:N89,N85,F86:F89),0)</x:f>
        <x:v>8641</x:v>
      </x:c>
      <x:c r="G90" s="10"/>
      <x:c r="H90" s="12">
        <x:f ca="1">TRUNC(SUMIF(N86:N89,N85,H86:H89),0)</x:f>
        <x:v>17510</x:v>
      </x:c>
      <x:c r="I90" s="10"/>
      <x:c r="J90" s="12">
        <x:f>TRUNC(SUMIF(N86:N89,N85,J86:J89),0)</x:f>
        <x:v>0</x:v>
      </x:c>
      <x:c r="K90" s="10"/>
      <x:c r="L90" s="12">
        <x:f ca="1">F90+H90+J90</x:f>
        <x:v>26151</x:v>
      </x:c>
      <x:c r="M90" s="8" t="s">
        <x:v>984</x:v>
      </x:c>
      <x:c r="N90" s="5" t="s">
        <x:v>315</x:v>
      </x:c>
      <x:c r="O90" s="5" t="s">
        <x:v>315</x:v>
      </x:c>
      <x:c r="P90" s="5" t="s">
        <x:v>984</x:v>
      </x:c>
      <x:c r="Q90" s="5" t="s">
        <x:v>984</x:v>
      </x:c>
      <x:c r="R90" s="5" t="s">
        <x:v>984</x:v>
      </x:c>
      <x:c r="S90" s="1"/>
      <x:c r="T90" s="1"/>
      <x:c r="U90" s="1"/>
      <x:c r="V90" s="1"/>
      <x:c r="W90" s="1"/>
      <x:c r="X90" s="1"/>
      <x:c r="Y90" s="1"/>
      <x:c r="Z90" s="1"/>
      <x:c r="AA90" s="1"/>
      <x:c r="AB90" s="1"/>
      <x:c r="AC90" s="1"/>
      <x:c r="AD90" s="1"/>
      <x:c r="AE90" s="1"/>
      <x:c r="AF90" s="1"/>
      <x:c r="AG90" s="1"/>
      <x:c r="AH90" s="1"/>
      <x:c r="AI90" s="1"/>
      <x:c r="AJ90" s="5" t="s">
        <x:v>984</x:v>
      </x:c>
      <x:c r="AK90" s="5" t="s">
        <x:v>984</x:v>
      </x:c>
      <x:c r="AL90" s="5" t="s">
        <x:v>1009</x:v>
      </x:c>
    </x:row>
    <x:row r="91" spans="1:13" ht="30" customHeight="1">
      <x:c r="A91" s="9"/>
      <x:c r="B91" s="9"/>
      <x:c r="C91" s="9"/>
      <x:c r="D91" s="9"/>
      <x:c r="E91" s="10"/>
      <x:c r="F91" s="12"/>
      <x:c r="G91" s="10"/>
      <x:c r="H91" s="12"/>
      <x:c r="I91" s="10"/>
      <x:c r="J91" s="12"/>
      <x:c r="K91" s="10"/>
      <x:c r="L91" s="12"/>
      <x:c r="M91" s="9"/>
    </x:row>
    <x:row r="92" spans="1:14" ht="30" customHeight="1">
      <x:c r="A92" s="93" t="s">
        <x:v>157</x:v>
      </x:c>
      <x:c r="B92" s="93"/>
      <x:c r="C92" s="93"/>
      <x:c r="D92" s="93"/>
      <x:c r="E92" s="94"/>
      <x:c r="F92" s="95"/>
      <x:c r="G92" s="94"/>
      <x:c r="H92" s="95"/>
      <x:c r="I92" s="94"/>
      <x:c r="J92" s="95"/>
      <x:c r="K92" s="94"/>
      <x:c r="L92" s="95"/>
      <x:c r="M92" s="93"/>
      <x:c r="N92" s="2" t="s">
        <x:v>1461</x:v>
      </x:c>
    </x:row>
    <x:row r="93" spans="1:38" ht="30" customHeight="1">
      <x:c r="A93" s="8" t="s">
        <x:v>120</x:v>
      </x:c>
      <x:c r="B93" s="8" t="s">
        <x:v>928</x:v>
      </x:c>
      <x:c r="C93" s="8" t="s">
        <x:v>410</x:v>
      </x:c>
      <x:c r="D93" s="9">
        <x:v>0.10000000000000001</x:v>
      </x:c>
      <x:c r="E93" s="10">
        <x:f ca="1">일위대가목록!E73</x:f>
        <x:v>26354</x:v>
      </x:c>
      <x:c r="F93" s="12">
        <x:f ca="1">TRUNC(E93*D93,1)</x:f>
        <x:v>2635.4000000000001</x:v>
      </x:c>
      <x:c r="G93" s="10">
        <x:f>일위대가목록!F73</x:f>
        <x:v>0</x:v>
      </x:c>
      <x:c r="H93" s="12">
        <x:f>TRUNC(G93*D93,1)</x:f>
        <x:v>0</x:v>
      </x:c>
      <x:c r="I93" s="10">
        <x:f>일위대가목록!G73</x:f>
        <x:v>0</x:v>
      </x:c>
      <x:c r="J93" s="12">
        <x:f>TRUNC(I93*D93,1)</x:f>
        <x:v>0</x:v>
      </x:c>
      <x:c r="K93" s="10">
        <x:f ca="1">TRUNC(E93+G93+I93,1)</x:f>
        <x:v>26354</x:v>
      </x:c>
      <x:c r="L93" s="12">
        <x:f ca="1">TRUNC(F93+H93+J93,1)</x:f>
        <x:v>2635.4000000000001</x:v>
      </x:c>
      <x:c r="M93" s="8" t="s">
        <x:v>984</x:v>
      </x:c>
      <x:c r="N93" s="5" t="s">
        <x:v>1461</x:v>
      </x:c>
      <x:c r="O93" s="5" t="s">
        <x:v>867</x:v>
      </x:c>
      <x:c r="P93" s="5" t="s">
        <x:v>974</x:v>
      </x:c>
      <x:c r="Q93" s="5" t="s">
        <x:v>988</x:v>
      </x:c>
      <x:c r="R93" s="5" t="s">
        <x:v>988</x:v>
      </x:c>
      <x:c r="S93" s="1"/>
      <x:c r="T93" s="1"/>
      <x:c r="U93" s="1"/>
      <x:c r="V93" s="1"/>
      <x:c r="W93" s="1"/>
      <x:c r="X93" s="1"/>
      <x:c r="Y93" s="1"/>
      <x:c r="Z93" s="1"/>
      <x:c r="AA93" s="1"/>
      <x:c r="AB93" s="1"/>
      <x:c r="AC93" s="1"/>
      <x:c r="AD93" s="1"/>
      <x:c r="AE93" s="1"/>
      <x:c r="AF93" s="1"/>
      <x:c r="AG93" s="1"/>
      <x:c r="AH93" s="1"/>
      <x:c r="AI93" s="1"/>
      <x:c r="AJ93" s="5" t="s">
        <x:v>984</x:v>
      </x:c>
      <x:c r="AK93" s="5" t="s">
        <x:v>1153</x:v>
      </x:c>
      <x:c r="AL93" s="5" t="s">
        <x:v>984</x:v>
      </x:c>
    </x:row>
    <x:row r="94" spans="1:38" ht="30" customHeight="1">
      <x:c r="A94" s="8" t="s">
        <x:v>193</x:v>
      </x:c>
      <x:c r="B94" s="8" t="s">
        <x:v>1862</x:v>
      </x:c>
      <x:c r="C94" s="8" t="s">
        <x:v>410</x:v>
      </x:c>
      <x:c r="D94" s="9">
        <x:v>0.10000000000000001</x:v>
      </x:c>
      <x:c r="E94" s="10">
        <x:f>일위대가목록!E74</x:f>
        <x:v>5536</x:v>
      </x:c>
      <x:c r="F94" s="12">
        <x:f>TRUNC(E94*D94,1)</x:f>
        <x:v>553.60000000000002</x:v>
      </x:c>
      <x:c r="G94" s="10">
        <x:f>일위대가목록!F74</x:f>
        <x:v>184559</x:v>
      </x:c>
      <x:c r="H94" s="12">
        <x:f>TRUNC(G94*D94,1)</x:f>
        <x:v>18455.900000000001</x:v>
      </x:c>
      <x:c r="I94" s="10">
        <x:f>일위대가목록!G74</x:f>
        <x:v>0</x:v>
      </x:c>
      <x:c r="J94" s="12">
        <x:f>TRUNC(I94*D94,1)</x:f>
        <x:v>0</x:v>
      </x:c>
      <x:c r="K94" s="10">
        <x:f>TRUNC(E94+G94+I94,1)</x:f>
        <x:v>190095</x:v>
      </x:c>
      <x:c r="L94" s="12">
        <x:f>TRUNC(F94+H94+J94,1)</x:f>
        <x:v>19009.5</x:v>
      </x:c>
      <x:c r="M94" s="8" t="s">
        <x:v>984</x:v>
      </x:c>
      <x:c r="N94" s="5" t="s">
        <x:v>1461</x:v>
      </x:c>
      <x:c r="O94" s="5" t="s">
        <x:v>865</x:v>
      </x:c>
      <x:c r="P94" s="5" t="s">
        <x:v>974</x:v>
      </x:c>
      <x:c r="Q94" s="5" t="s">
        <x:v>988</x:v>
      </x:c>
      <x:c r="R94" s="5" t="s">
        <x:v>988</x:v>
      </x:c>
      <x:c r="S94" s="1"/>
      <x:c r="T94" s="1"/>
      <x:c r="U94" s="1"/>
      <x:c r="V94" s="1"/>
      <x:c r="W94" s="1"/>
      <x:c r="X94" s="1"/>
      <x:c r="Y94" s="1"/>
      <x:c r="Z94" s="1"/>
      <x:c r="AA94" s="1"/>
      <x:c r="AB94" s="1"/>
      <x:c r="AC94" s="1"/>
      <x:c r="AD94" s="1"/>
      <x:c r="AE94" s="1"/>
      <x:c r="AF94" s="1"/>
      <x:c r="AG94" s="1"/>
      <x:c r="AH94" s="1"/>
      <x:c r="AI94" s="1"/>
      <x:c r="AJ94" s="5" t="s">
        <x:v>984</x:v>
      </x:c>
      <x:c r="AK94" s="5" t="s">
        <x:v>1154</x:v>
      </x:c>
      <x:c r="AL94" s="5" t="s">
        <x:v>984</x:v>
      </x:c>
    </x:row>
    <x:row r="95" spans="1:38" ht="30" customHeight="1">
      <x:c r="A95" s="8" t="s">
        <x:v>195</x:v>
      </x:c>
      <x:c r="B95" s="8" t="s">
        <x:v>984</x:v>
      </x:c>
      <x:c r="C95" s="8" t="s">
        <x:v>984</x:v>
      </x:c>
      <x:c r="D95" s="9"/>
      <x:c r="E95" s="10"/>
      <x:c r="F95" s="12">
        <x:f ca="1">TRUNC(SUMIF(N93:N94,N92,F93:F94),0)</x:f>
        <x:v>3189</x:v>
      </x:c>
      <x:c r="G95" s="10"/>
      <x:c r="H95" s="12">
        <x:f>TRUNC(SUMIF(N93:N94,N92,H93:H94),0)</x:f>
        <x:v>18455</x:v>
      </x:c>
      <x:c r="I95" s="10"/>
      <x:c r="J95" s="12">
        <x:f>TRUNC(SUMIF(N93:N94,N92,J93:J94),0)</x:f>
        <x:v>0</x:v>
      </x:c>
      <x:c r="K95" s="10"/>
      <x:c r="L95" s="12">
        <x:f ca="1">F95+H95+J95</x:f>
        <x:v>21644</x:v>
      </x:c>
      <x:c r="M95" s="8" t="s">
        <x:v>984</x:v>
      </x:c>
      <x:c r="N95" s="5" t="s">
        <x:v>315</x:v>
      </x:c>
      <x:c r="O95" s="5" t="s">
        <x:v>315</x:v>
      </x:c>
      <x:c r="P95" s="5" t="s">
        <x:v>984</x:v>
      </x:c>
      <x:c r="Q95" s="5" t="s">
        <x:v>984</x:v>
      </x:c>
      <x:c r="R95" s="5" t="s">
        <x:v>984</x:v>
      </x:c>
      <x:c r="S95" s="1"/>
      <x:c r="T95" s="1"/>
      <x:c r="U95" s="1"/>
      <x:c r="V95" s="1"/>
      <x:c r="W95" s="1"/>
      <x:c r="X95" s="1"/>
      <x:c r="Y95" s="1"/>
      <x:c r="Z95" s="1"/>
      <x:c r="AA95" s="1"/>
      <x:c r="AB95" s="1"/>
      <x:c r="AC95" s="1"/>
      <x:c r="AD95" s="1"/>
      <x:c r="AE95" s="1"/>
      <x:c r="AF95" s="1"/>
      <x:c r="AG95" s="1"/>
      <x:c r="AH95" s="1"/>
      <x:c r="AI95" s="1"/>
      <x:c r="AJ95" s="5" t="s">
        <x:v>984</x:v>
      </x:c>
      <x:c r="AK95" s="5" t="s">
        <x:v>984</x:v>
      </x:c>
      <x:c r="AL95" s="5" t="s">
        <x:v>984</x:v>
      </x:c>
    </x:row>
    <x:row r="96" spans="1:13" ht="30" customHeight="1">
      <x:c r="A96" s="9"/>
      <x:c r="B96" s="9"/>
      <x:c r="C96" s="9"/>
      <x:c r="D96" s="9"/>
      <x:c r="E96" s="10"/>
      <x:c r="F96" s="12"/>
      <x:c r="G96" s="10"/>
      <x:c r="H96" s="12"/>
      <x:c r="I96" s="10"/>
      <x:c r="J96" s="12"/>
      <x:c r="K96" s="10"/>
      <x:c r="L96" s="12"/>
      <x:c r="M96" s="9"/>
    </x:row>
    <x:row r="97" spans="1:14" ht="30" customHeight="1">
      <x:c r="A97" s="93" t="s">
        <x:v>148</x:v>
      </x:c>
      <x:c r="B97" s="93"/>
      <x:c r="C97" s="93"/>
      <x:c r="D97" s="93"/>
      <x:c r="E97" s="94"/>
      <x:c r="F97" s="95"/>
      <x:c r="G97" s="94"/>
      <x:c r="H97" s="95"/>
      <x:c r="I97" s="94"/>
      <x:c r="J97" s="95"/>
      <x:c r="K97" s="94"/>
      <x:c r="L97" s="95"/>
      <x:c r="M97" s="93"/>
      <x:c r="N97" s="2" t="s">
        <x:v>1459</x:v>
      </x:c>
    </x:row>
    <x:row r="98" spans="1:38" ht="30" customHeight="1">
      <x:c r="A98" s="8" t="s">
        <x:v>412</x:v>
      </x:c>
      <x:c r="B98" s="8" t="s">
        <x:v>122</x:v>
      </x:c>
      <x:c r="C98" s="8" t="s">
        <x:v>986</x:v>
      </x:c>
      <x:c r="D98" s="9">
        <x:v>1.1000000000000001</x:v>
      </x:c>
      <x:c r="E98" s="10">
        <x:f>단가대비표!O67</x:f>
        <x:v>31000</x:v>
      </x:c>
      <x:c r="F98" s="12">
        <x:f>TRUNC(E98*D98,1)</x:f>
        <x:v>34100</x:v>
      </x:c>
      <x:c r="G98" s="10">
        <x:f>단가대비표!P67</x:f>
        <x:v>0</x:v>
      </x:c>
      <x:c r="H98" s="12">
        <x:f>TRUNC(G98*D98,1)</x:f>
        <x:v>0</x:v>
      </x:c>
      <x:c r="I98" s="10">
        <x:f>단가대비표!V67</x:f>
        <x:v>0</x:v>
      </x:c>
      <x:c r="J98" s="12">
        <x:f>TRUNC(I98*D98,1)</x:f>
        <x:v>0</x:v>
      </x:c>
      <x:c r="K98" s="10">
        <x:f>TRUNC(E98+G98+I98,1)</x:f>
        <x:v>31000</x:v>
      </x:c>
      <x:c r="L98" s="12">
        <x:f>TRUNC(F98+H98+J98,1)</x:f>
        <x:v>34100</x:v>
      </x:c>
      <x:c r="M98" s="8" t="s">
        <x:v>984</x:v>
      </x:c>
      <x:c r="N98" s="5" t="s">
        <x:v>1459</x:v>
      </x:c>
      <x:c r="O98" s="5" t="s">
        <x:v>866</x:v>
      </x:c>
      <x:c r="P98" s="5" t="s">
        <x:v>988</x:v>
      </x:c>
      <x:c r="Q98" s="5" t="s">
        <x:v>988</x:v>
      </x:c>
      <x:c r="R98" s="5" t="s">
        <x:v>974</x:v>
      </x:c>
      <x:c r="S98" s="1"/>
      <x:c r="T98" s="1"/>
      <x:c r="U98" s="1"/>
      <x:c r="V98" s="1"/>
      <x:c r="W98" s="1"/>
      <x:c r="X98" s="1"/>
      <x:c r="Y98" s="1"/>
      <x:c r="Z98" s="1"/>
      <x:c r="AA98" s="1"/>
      <x:c r="AB98" s="1"/>
      <x:c r="AC98" s="1"/>
      <x:c r="AD98" s="1"/>
      <x:c r="AE98" s="1"/>
      <x:c r="AF98" s="1"/>
      <x:c r="AG98" s="1"/>
      <x:c r="AH98" s="1"/>
      <x:c r="AI98" s="1"/>
      <x:c r="AJ98" s="5" t="s">
        <x:v>984</x:v>
      </x:c>
      <x:c r="AK98" s="5" t="s">
        <x:v>1155</x:v>
      </x:c>
      <x:c r="AL98" s="5" t="s">
        <x:v>984</x:v>
      </x:c>
    </x:row>
    <x:row r="99" spans="1:38" ht="30" customHeight="1">
      <x:c r="A99" s="8" t="s">
        <x:v>188</x:v>
      </x:c>
      <x:c r="B99" s="8" t="s">
        <x:v>1865</x:v>
      </x:c>
      <x:c r="C99" s="8" t="s">
        <x:v>986</x:v>
      </x:c>
      <x:c r="D99" s="9">
        <x:v>1</x:v>
      </x:c>
      <x:c r="E99" s="10">
        <x:f ca="1">일위대가목록!E75</x:f>
        <x:v>2441</x:v>
      </x:c>
      <x:c r="F99" s="12">
        <x:f ca="1">TRUNC(E99*D99,1)</x:f>
        <x:v>2441</x:v>
      </x:c>
      <x:c r="G99" s="10">
        <x:f ca="1">일위대가목록!F75</x:f>
        <x:v>81371</x:v>
      </x:c>
      <x:c r="H99" s="12">
        <x:f ca="1">TRUNC(G99*D99,1)</x:f>
        <x:v>81371</x:v>
      </x:c>
      <x:c r="I99" s="10">
        <x:f>일위대가목록!G75</x:f>
        <x:v>0</x:v>
      </x:c>
      <x:c r="J99" s="12">
        <x:f>TRUNC(I99*D99,1)</x:f>
        <x:v>0</x:v>
      </x:c>
      <x:c r="K99" s="10">
        <x:f ca="1">TRUNC(E99+G99+I99,1)</x:f>
        <x:v>83812</x:v>
      </x:c>
      <x:c r="L99" s="12">
        <x:f ca="1">TRUNC(F99+H99+J99,1)</x:f>
        <x:v>83812</x:v>
      </x:c>
      <x:c r="M99" s="8" t="s">
        <x:v>984</x:v>
      </x:c>
      <x:c r="N99" s="5" t="s">
        <x:v>1459</x:v>
      </x:c>
      <x:c r="O99" s="5" t="s">
        <x:v>863</x:v>
      </x:c>
      <x:c r="P99" s="5" t="s">
        <x:v>974</x:v>
      </x:c>
      <x:c r="Q99" s="5" t="s">
        <x:v>988</x:v>
      </x:c>
      <x:c r="R99" s="5" t="s">
        <x:v>988</x:v>
      </x:c>
      <x:c r="S99" s="1"/>
      <x:c r="T99" s="1"/>
      <x:c r="U99" s="1"/>
      <x:c r="V99" s="1"/>
      <x:c r="W99" s="1"/>
      <x:c r="X99" s="1"/>
      <x:c r="Y99" s="1"/>
      <x:c r="Z99" s="1"/>
      <x:c r="AA99" s="1"/>
      <x:c r="AB99" s="1"/>
      <x:c r="AC99" s="1"/>
      <x:c r="AD99" s="1"/>
      <x:c r="AE99" s="1"/>
      <x:c r="AF99" s="1"/>
      <x:c r="AG99" s="1"/>
      <x:c r="AH99" s="1"/>
      <x:c r="AI99" s="1"/>
      <x:c r="AJ99" s="5" t="s">
        <x:v>984</x:v>
      </x:c>
      <x:c r="AK99" s="5" t="s">
        <x:v>1156</x:v>
      </x:c>
      <x:c r="AL99" s="5" t="s">
        <x:v>984</x:v>
      </x:c>
    </x:row>
    <x:row r="100" spans="1:38" ht="30" customHeight="1">
      <x:c r="A100" s="8" t="s">
        <x:v>195</x:v>
      </x:c>
      <x:c r="B100" s="8" t="s">
        <x:v>984</x:v>
      </x:c>
      <x:c r="C100" s="8" t="s">
        <x:v>984</x:v>
      </x:c>
      <x:c r="D100" s="9"/>
      <x:c r="E100" s="10"/>
      <x:c r="F100" s="12">
        <x:f ca="1">TRUNC(SUMIF(N98:N99,N97,F98:F99),0)</x:f>
        <x:v>36541</x:v>
      </x:c>
      <x:c r="G100" s="10"/>
      <x:c r="H100" s="12">
        <x:f ca="1">TRUNC(SUMIF(N98:N99,N97,H98:H99),0)</x:f>
        <x:v>81371</x:v>
      </x:c>
      <x:c r="I100" s="10"/>
      <x:c r="J100" s="12">
        <x:f>TRUNC(SUMIF(N98:N99,N97,J98:J99),0)</x:f>
        <x:v>0</x:v>
      </x:c>
      <x:c r="K100" s="10"/>
      <x:c r="L100" s="12">
        <x:f ca="1">F100+H100+J100</x:f>
        <x:v>117912</x:v>
      </x:c>
      <x:c r="M100" s="8" t="s">
        <x:v>984</x:v>
      </x:c>
      <x:c r="N100" s="5" t="s">
        <x:v>315</x:v>
      </x:c>
      <x:c r="O100" s="5" t="s">
        <x:v>315</x:v>
      </x:c>
      <x:c r="P100" s="5" t="s">
        <x:v>984</x:v>
      </x:c>
      <x:c r="Q100" s="5" t="s">
        <x:v>984</x:v>
      </x:c>
      <x:c r="R100" s="5" t="s">
        <x:v>984</x:v>
      </x:c>
      <x:c r="S100" s="1"/>
      <x:c r="T100" s="1"/>
      <x:c r="U100" s="1"/>
      <x:c r="V100" s="1"/>
      <x:c r="W100" s="1"/>
      <x:c r="X100" s="1"/>
      <x:c r="Y100" s="1"/>
      <x:c r="Z100" s="1"/>
      <x:c r="AA100" s="1"/>
      <x:c r="AB100" s="1"/>
      <x:c r="AC100" s="1"/>
      <x:c r="AD100" s="1"/>
      <x:c r="AE100" s="1"/>
      <x:c r="AF100" s="1"/>
      <x:c r="AG100" s="1"/>
      <x:c r="AH100" s="1"/>
      <x:c r="AI100" s="1"/>
      <x:c r="AJ100" s="5" t="s">
        <x:v>984</x:v>
      </x:c>
      <x:c r="AK100" s="5" t="s">
        <x:v>984</x:v>
      </x:c>
      <x:c r="AL100" s="5" t="s">
        <x:v>984</x:v>
      </x:c>
    </x:row>
    <x:row r="101" spans="1:13" ht="30" customHeight="1">
      <x:c r="A101" s="9"/>
      <x:c r="B101" s="9"/>
      <x:c r="C101" s="9"/>
      <x:c r="D101" s="9"/>
      <x:c r="E101" s="10"/>
      <x:c r="F101" s="12"/>
      <x:c r="G101" s="10"/>
      <x:c r="H101" s="12"/>
      <x:c r="I101" s="10"/>
      <x:c r="J101" s="12"/>
      <x:c r="K101" s="10"/>
      <x:c r="L101" s="12"/>
      <x:c r="M101" s="9"/>
    </x:row>
    <x:row r="102" spans="1:14" ht="30" customHeight="1">
      <x:c r="A102" s="93" t="s">
        <x:v>9</x:v>
      </x:c>
      <x:c r="B102" s="93"/>
      <x:c r="C102" s="93"/>
      <x:c r="D102" s="93"/>
      <x:c r="E102" s="94"/>
      <x:c r="F102" s="95"/>
      <x:c r="G102" s="94"/>
      <x:c r="H102" s="95"/>
      <x:c r="I102" s="94"/>
      <x:c r="J102" s="95"/>
      <x:c r="K102" s="94"/>
      <x:c r="L102" s="95"/>
      <x:c r="M102" s="93"/>
      <x:c r="N102" s="2" t="s">
        <x:v>1458</x:v>
      </x:c>
    </x:row>
    <x:row r="103" spans="1:38" ht="30" customHeight="1">
      <x:c r="A103" s="8" t="s">
        <x:v>412</x:v>
      </x:c>
      <x:c r="B103" s="8" t="s">
        <x:v>123</x:v>
      </x:c>
      <x:c r="C103" s="8" t="s">
        <x:v>986</x:v>
      </x:c>
      <x:c r="D103" s="9">
        <x:v>0.55000000000000004</x:v>
      </x:c>
      <x:c r="E103" s="10">
        <x:f>단가대비표!O64</x:f>
        <x:v>102000</x:v>
      </x:c>
      <x:c r="F103" s="12">
        <x:f>TRUNC(E103*D103,1)</x:f>
        <x:v>56100</x:v>
      </x:c>
      <x:c r="G103" s="10">
        <x:f>단가대비표!P64</x:f>
        <x:v>0</x:v>
      </x:c>
      <x:c r="H103" s="12">
        <x:f>TRUNC(G103*D103,1)</x:f>
        <x:v>0</x:v>
      </x:c>
      <x:c r="I103" s="10">
        <x:f>단가대비표!V64</x:f>
        <x:v>0</x:v>
      </x:c>
      <x:c r="J103" s="12">
        <x:f>TRUNC(I103*D103,1)</x:f>
        <x:v>0</x:v>
      </x:c>
      <x:c r="K103" s="10">
        <x:f>TRUNC(E103+G103+I103,1)</x:f>
        <x:v>102000</x:v>
      </x:c>
      <x:c r="L103" s="12">
        <x:f>TRUNC(F103+H103+J103,1)</x:f>
        <x:v>56100</x:v>
      </x:c>
      <x:c r="M103" s="8" t="s">
        <x:v>984</x:v>
      </x:c>
      <x:c r="N103" s="5" t="s">
        <x:v>1458</x:v>
      </x:c>
      <x:c r="O103" s="5" t="s">
        <x:v>864</x:v>
      </x:c>
      <x:c r="P103" s="5" t="s">
        <x:v>988</x:v>
      </x:c>
      <x:c r="Q103" s="5" t="s">
        <x:v>988</x:v>
      </x:c>
      <x:c r="R103" s="5" t="s">
        <x:v>974</x:v>
      </x:c>
      <x:c r="S103" s="1"/>
      <x:c r="T103" s="1"/>
      <x:c r="U103" s="1"/>
      <x:c r="V103" s="1"/>
      <x:c r="W103" s="1"/>
      <x:c r="X103" s="1"/>
      <x:c r="Y103" s="1"/>
      <x:c r="Z103" s="1"/>
      <x:c r="AA103" s="1"/>
      <x:c r="AB103" s="1"/>
      <x:c r="AC103" s="1"/>
      <x:c r="AD103" s="1"/>
      <x:c r="AE103" s="1"/>
      <x:c r="AF103" s="1"/>
      <x:c r="AG103" s="1"/>
      <x:c r="AH103" s="1"/>
      <x:c r="AI103" s="1"/>
      <x:c r="AJ103" s="5" t="s">
        <x:v>984</x:v>
      </x:c>
      <x:c r="AK103" s="5" t="s">
        <x:v>1157</x:v>
      </x:c>
      <x:c r="AL103" s="5" t="s">
        <x:v>984</x:v>
      </x:c>
    </x:row>
    <x:row r="104" spans="1:38" ht="30" customHeight="1">
      <x:c r="A104" s="8" t="s">
        <x:v>1866</x:v>
      </x:c>
      <x:c r="B104" s="8" t="s">
        <x:v>124</x:v>
      </x:c>
      <x:c r="C104" s="8" t="s">
        <x:v>976</x:v>
      </x:c>
      <x:c r="D104" s="9">
        <x:v>0.0089999999999999991</x:v>
      </x:c>
      <x:c r="E104" s="10">
        <x:f>일위대가목록!E76</x:f>
        <x:v>0</x:v>
      </x:c>
      <x:c r="F104" s="12">
        <x:f>TRUNC(E104*D104,1)</x:f>
        <x:v>0</x:v>
      </x:c>
      <x:c r="G104" s="10">
        <x:f>일위대가목록!F76</x:f>
        <x:v>0</x:v>
      </x:c>
      <x:c r="H104" s="12">
        <x:f>TRUNC(G104*D104,1)</x:f>
        <x:v>0</x:v>
      </x:c>
      <x:c r="I104" s="10">
        <x:f>일위대가목록!G76</x:f>
        <x:v>0</x:v>
      </x:c>
      <x:c r="J104" s="12">
        <x:f>TRUNC(I104*D104,1)</x:f>
        <x:v>0</x:v>
      </x:c>
      <x:c r="K104" s="10">
        <x:f>TRUNC(E104+G104+I104,1)</x:f>
        <x:v>0</x:v>
      </x:c>
      <x:c r="L104" s="12">
        <x:f>TRUNC(F104+H104+J104,1)</x:f>
        <x:v>0</x:v>
      </x:c>
      <x:c r="M104" s="8" t="s">
        <x:v>984</x:v>
      </x:c>
      <x:c r="N104" s="5" t="s">
        <x:v>1458</x:v>
      </x:c>
      <x:c r="O104" s="5" t="s">
        <x:v>861</x:v>
      </x:c>
      <x:c r="P104" s="5" t="s">
        <x:v>974</x:v>
      </x:c>
      <x:c r="Q104" s="5" t="s">
        <x:v>988</x:v>
      </x:c>
      <x:c r="R104" s="5" t="s">
        <x:v>988</x:v>
      </x:c>
      <x:c r="S104" s="1"/>
      <x:c r="T104" s="1"/>
      <x:c r="U104" s="1"/>
      <x:c r="V104" s="1"/>
      <x:c r="W104" s="1"/>
      <x:c r="X104" s="1"/>
      <x:c r="Y104" s="1"/>
      <x:c r="Z104" s="1"/>
      <x:c r="AA104" s="1"/>
      <x:c r="AB104" s="1"/>
      <x:c r="AC104" s="1"/>
      <x:c r="AD104" s="1"/>
      <x:c r="AE104" s="1"/>
      <x:c r="AF104" s="1"/>
      <x:c r="AG104" s="1"/>
      <x:c r="AH104" s="1"/>
      <x:c r="AI104" s="1"/>
      <x:c r="AJ104" s="5" t="s">
        <x:v>984</x:v>
      </x:c>
      <x:c r="AK104" s="5" t="s">
        <x:v>1158</x:v>
      </x:c>
      <x:c r="AL104" s="5" t="s">
        <x:v>984</x:v>
      </x:c>
    </x:row>
    <x:row r="105" spans="1:38" ht="30" customHeight="1">
      <x:c r="A105" s="8" t="s">
        <x:v>1867</x:v>
      </x:c>
      <x:c r="B105" s="8" t="s">
        <x:v>1870</x:v>
      </x:c>
      <x:c r="C105" s="8" t="s">
        <x:v>986</x:v>
      </x:c>
      <x:c r="D105" s="9">
        <x:v>0.29999999999999999</x:v>
      </x:c>
      <x:c r="E105" s="10">
        <x:f>일위대가목록!E77</x:f>
        <x:v>0</x:v>
      </x:c>
      <x:c r="F105" s="12">
        <x:f>TRUNC(E105*D105,1)</x:f>
        <x:v>0</x:v>
      </x:c>
      <x:c r="G105" s="10">
        <x:f>일위대가목록!F77</x:f>
        <x:v>73096</x:v>
      </x:c>
      <x:c r="H105" s="12">
        <x:f>TRUNC(G105*D105,1)</x:f>
        <x:v>21928.799999999999</x:v>
      </x:c>
      <x:c r="I105" s="10">
        <x:f>일위대가목록!G77</x:f>
        <x:v>0</x:v>
      </x:c>
      <x:c r="J105" s="12">
        <x:f>TRUNC(I105*D105,1)</x:f>
        <x:v>0</x:v>
      </x:c>
      <x:c r="K105" s="10">
        <x:f>TRUNC(E105+G105+I105,1)</x:f>
        <x:v>73096</x:v>
      </x:c>
      <x:c r="L105" s="12">
        <x:f>TRUNC(F105+H105+J105,1)</x:f>
        <x:v>21928.799999999999</x:v>
      </x:c>
      <x:c r="M105" s="8" t="s">
        <x:v>984</x:v>
      </x:c>
      <x:c r="N105" s="5" t="s">
        <x:v>1458</x:v>
      </x:c>
      <x:c r="O105" s="5" t="s">
        <x:v>862</x:v>
      </x:c>
      <x:c r="P105" s="5" t="s">
        <x:v>974</x:v>
      </x:c>
      <x:c r="Q105" s="5" t="s">
        <x:v>988</x:v>
      </x:c>
      <x:c r="R105" s="5" t="s">
        <x:v>988</x:v>
      </x:c>
      <x:c r="S105" s="1"/>
      <x:c r="T105" s="1"/>
      <x:c r="U105" s="1"/>
      <x:c r="V105" s="1"/>
      <x:c r="W105" s="1"/>
      <x:c r="X105" s="1"/>
      <x:c r="Y105" s="1"/>
      <x:c r="Z105" s="1"/>
      <x:c r="AA105" s="1"/>
      <x:c r="AB105" s="1"/>
      <x:c r="AC105" s="1"/>
      <x:c r="AD105" s="1"/>
      <x:c r="AE105" s="1"/>
      <x:c r="AF105" s="1"/>
      <x:c r="AG105" s="1"/>
      <x:c r="AH105" s="1"/>
      <x:c r="AI105" s="1"/>
      <x:c r="AJ105" s="5" t="s">
        <x:v>984</x:v>
      </x:c>
      <x:c r="AK105" s="5" t="s">
        <x:v>1159</x:v>
      </x:c>
      <x:c r="AL105" s="5" t="s">
        <x:v>984</x:v>
      </x:c>
    </x:row>
    <x:row r="106" spans="1:38" ht="30" customHeight="1">
      <x:c r="A106" s="8" t="s">
        <x:v>195</x:v>
      </x:c>
      <x:c r="B106" s="8" t="s">
        <x:v>984</x:v>
      </x:c>
      <x:c r="C106" s="8" t="s">
        <x:v>984</x:v>
      </x:c>
      <x:c r="D106" s="9"/>
      <x:c r="E106" s="10"/>
      <x:c r="F106" s="12">
        <x:f>TRUNC(SUMIF(N103:N105,N102,F103:F105),0)</x:f>
        <x:v>56100</x:v>
      </x:c>
      <x:c r="G106" s="10"/>
      <x:c r="H106" s="12">
        <x:f>TRUNC(SUMIF(N103:N105,N102,H103:H105),0)</x:f>
        <x:v>21928</x:v>
      </x:c>
      <x:c r="I106" s="10"/>
      <x:c r="J106" s="12">
        <x:f>TRUNC(SUMIF(N103:N105,N102,J103:J105),0)</x:f>
        <x:v>0</x:v>
      </x:c>
      <x:c r="K106" s="10"/>
      <x:c r="L106" s="12">
        <x:f>F106+H106+J106</x:f>
        <x:v>78028</x:v>
      </x:c>
      <x:c r="M106" s="8" t="s">
        <x:v>984</x:v>
      </x:c>
      <x:c r="N106" s="5" t="s">
        <x:v>315</x:v>
      </x:c>
      <x:c r="O106" s="5" t="s">
        <x:v>315</x:v>
      </x:c>
      <x:c r="P106" s="5" t="s">
        <x:v>984</x:v>
      </x:c>
      <x:c r="Q106" s="5" t="s">
        <x:v>984</x:v>
      </x:c>
      <x:c r="R106" s="5" t="s">
        <x:v>984</x:v>
      </x:c>
      <x:c r="S106" s="1"/>
      <x:c r="T106" s="1"/>
      <x:c r="U106" s="1"/>
      <x:c r="V106" s="1"/>
      <x:c r="W106" s="1"/>
      <x:c r="X106" s="1"/>
      <x:c r="Y106" s="1"/>
      <x:c r="Z106" s="1"/>
      <x:c r="AA106" s="1"/>
      <x:c r="AB106" s="1"/>
      <x:c r="AC106" s="1"/>
      <x:c r="AD106" s="1"/>
      <x:c r="AE106" s="1"/>
      <x:c r="AF106" s="1"/>
      <x:c r="AG106" s="1"/>
      <x:c r="AH106" s="1"/>
      <x:c r="AI106" s="1"/>
      <x:c r="AJ106" s="5" t="s">
        <x:v>984</x:v>
      </x:c>
      <x:c r="AK106" s="5" t="s">
        <x:v>984</x:v>
      </x:c>
      <x:c r="AL106" s="5" t="s">
        <x:v>984</x:v>
      </x:c>
    </x:row>
    <x:row r="107" spans="1:13" ht="30" customHeight="1">
      <x:c r="A107" s="9"/>
      <x:c r="B107" s="9"/>
      <x:c r="C107" s="9"/>
      <x:c r="D107" s="9"/>
      <x:c r="E107" s="10"/>
      <x:c r="F107" s="12"/>
      <x:c r="G107" s="10"/>
      <x:c r="H107" s="12"/>
      <x:c r="I107" s="10"/>
      <x:c r="J107" s="12"/>
      <x:c r="K107" s="10"/>
      <x:c r="L107" s="12"/>
      <x:c r="M107" s="9"/>
    </x:row>
    <x:row r="108" spans="1:14" ht="30" customHeight="1">
      <x:c r="A108" s="93" t="s">
        <x:v>158</x:v>
      </x:c>
      <x:c r="B108" s="93"/>
      <x:c r="C108" s="93"/>
      <x:c r="D108" s="93"/>
      <x:c r="E108" s="94"/>
      <x:c r="F108" s="95"/>
      <x:c r="G108" s="94"/>
      <x:c r="H108" s="95"/>
      <x:c r="I108" s="94"/>
      <x:c r="J108" s="95"/>
      <x:c r="K108" s="94"/>
      <x:c r="L108" s="95"/>
      <x:c r="M108" s="93"/>
      <x:c r="N108" s="2" t="s">
        <x:v>1457</x:v>
      </x:c>
    </x:row>
    <x:row r="109" spans="1:38" ht="30" customHeight="1">
      <x:c r="A109" s="8" t="s">
        <x:v>412</x:v>
      </x:c>
      <x:c r="B109" s="8" t="s">
        <x:v>125</x:v>
      </x:c>
      <x:c r="C109" s="8" t="s">
        <x:v>986</x:v>
      </x:c>
      <x:c r="D109" s="9">
        <x:v>1.1000000000000001</x:v>
      </x:c>
      <x:c r="E109" s="10">
        <x:f>단가대비표!O65</x:f>
        <x:v>63000</x:v>
      </x:c>
      <x:c r="F109" s="12">
        <x:f>TRUNC(E109*D109,1)</x:f>
        <x:v>69300</x:v>
      </x:c>
      <x:c r="G109" s="10">
        <x:f>단가대비표!P65</x:f>
        <x:v>0</x:v>
      </x:c>
      <x:c r="H109" s="12">
        <x:f>TRUNC(G109*D109,1)</x:f>
        <x:v>0</x:v>
      </x:c>
      <x:c r="I109" s="10">
        <x:f>단가대비표!V65</x:f>
        <x:v>0</x:v>
      </x:c>
      <x:c r="J109" s="12">
        <x:f>TRUNC(I109*D109,1)</x:f>
        <x:v>0</x:v>
      </x:c>
      <x:c r="K109" s="10">
        <x:f>TRUNC(E109+G109+I109,1)</x:f>
        <x:v>63000</x:v>
      </x:c>
      <x:c r="L109" s="12">
        <x:f>TRUNC(F109+H109+J109,1)</x:f>
        <x:v>69300</x:v>
      </x:c>
      <x:c r="M109" s="8" t="s">
        <x:v>984</x:v>
      </x:c>
      <x:c r="N109" s="5" t="s">
        <x:v>1457</x:v>
      </x:c>
      <x:c r="O109" s="5" t="s">
        <x:v>860</x:v>
      </x:c>
      <x:c r="P109" s="5" t="s">
        <x:v>988</x:v>
      </x:c>
      <x:c r="Q109" s="5" t="s">
        <x:v>988</x:v>
      </x:c>
      <x:c r="R109" s="5" t="s">
        <x:v>974</x:v>
      </x:c>
      <x:c r="S109" s="1"/>
      <x:c r="T109" s="1"/>
      <x:c r="U109" s="1"/>
      <x:c r="V109" s="1"/>
      <x:c r="W109" s="1"/>
      <x:c r="X109" s="1"/>
      <x:c r="Y109" s="1"/>
      <x:c r="Z109" s="1"/>
      <x:c r="AA109" s="1"/>
      <x:c r="AB109" s="1"/>
      <x:c r="AC109" s="1"/>
      <x:c r="AD109" s="1"/>
      <x:c r="AE109" s="1"/>
      <x:c r="AF109" s="1"/>
      <x:c r="AG109" s="1"/>
      <x:c r="AH109" s="1"/>
      <x:c r="AI109" s="1"/>
      <x:c r="AJ109" s="5" t="s">
        <x:v>984</x:v>
      </x:c>
      <x:c r="AK109" s="5" t="s">
        <x:v>1160</x:v>
      </x:c>
      <x:c r="AL109" s="5" t="s">
        <x:v>984</x:v>
      </x:c>
    </x:row>
    <x:row r="110" spans="1:38" ht="30" customHeight="1">
      <x:c r="A110" s="8" t="s">
        <x:v>1866</x:v>
      </x:c>
      <x:c r="B110" s="8" t="s">
        <x:v>124</x:v>
      </x:c>
      <x:c r="C110" s="8" t="s">
        <x:v>976</x:v>
      </x:c>
      <x:c r="D110" s="9">
        <x:v>0.05</x:v>
      </x:c>
      <x:c r="E110" s="10">
        <x:f>일위대가목록!E76</x:f>
        <x:v>0</x:v>
      </x:c>
      <x:c r="F110" s="12">
        <x:f>TRUNC(E110*D110,1)</x:f>
        <x:v>0</x:v>
      </x:c>
      <x:c r="G110" s="10">
        <x:f>일위대가목록!F76</x:f>
        <x:v>0</x:v>
      </x:c>
      <x:c r="H110" s="12">
        <x:f>TRUNC(G110*D110,1)</x:f>
        <x:v>0</x:v>
      </x:c>
      <x:c r="I110" s="10">
        <x:f>일위대가목록!G76</x:f>
        <x:v>0</x:v>
      </x:c>
      <x:c r="J110" s="12">
        <x:f>TRUNC(I110*D110,1)</x:f>
        <x:v>0</x:v>
      </x:c>
      <x:c r="K110" s="10">
        <x:f>TRUNC(E110+G110+I110,1)</x:f>
        <x:v>0</x:v>
      </x:c>
      <x:c r="L110" s="12">
        <x:f>TRUNC(F110+H110+J110,1)</x:f>
        <x:v>0</x:v>
      </x:c>
      <x:c r="M110" s="8" t="s">
        <x:v>984</x:v>
      </x:c>
      <x:c r="N110" s="5" t="s">
        <x:v>1457</x:v>
      </x:c>
      <x:c r="O110" s="5" t="s">
        <x:v>861</x:v>
      </x:c>
      <x:c r="P110" s="5" t="s">
        <x:v>974</x:v>
      </x:c>
      <x:c r="Q110" s="5" t="s">
        <x:v>988</x:v>
      </x:c>
      <x:c r="R110" s="5" t="s">
        <x:v>988</x:v>
      </x:c>
      <x:c r="S110" s="1"/>
      <x:c r="T110" s="1"/>
      <x:c r="U110" s="1"/>
      <x:c r="V110" s="1"/>
      <x:c r="W110" s="1"/>
      <x:c r="X110" s="1"/>
      <x:c r="Y110" s="1"/>
      <x:c r="Z110" s="1"/>
      <x:c r="AA110" s="1"/>
      <x:c r="AB110" s="1"/>
      <x:c r="AC110" s="1"/>
      <x:c r="AD110" s="1"/>
      <x:c r="AE110" s="1"/>
      <x:c r="AF110" s="1"/>
      <x:c r="AG110" s="1"/>
      <x:c r="AH110" s="1"/>
      <x:c r="AI110" s="1"/>
      <x:c r="AJ110" s="5" t="s">
        <x:v>984</x:v>
      </x:c>
      <x:c r="AK110" s="5" t="s">
        <x:v>1161</x:v>
      </x:c>
      <x:c r="AL110" s="5" t="s">
        <x:v>984</x:v>
      </x:c>
    </x:row>
    <x:row r="111" spans="1:38" ht="30" customHeight="1">
      <x:c r="A111" s="8" t="s">
        <x:v>1867</x:v>
      </x:c>
      <x:c r="B111" s="8" t="s">
        <x:v>1870</x:v>
      </x:c>
      <x:c r="C111" s="8" t="s">
        <x:v>986</x:v>
      </x:c>
      <x:c r="D111" s="9">
        <x:v>1</x:v>
      </x:c>
      <x:c r="E111" s="10">
        <x:f>일위대가목록!E77</x:f>
        <x:v>0</x:v>
      </x:c>
      <x:c r="F111" s="12">
        <x:f>TRUNC(E111*D111,1)</x:f>
        <x:v>0</x:v>
      </x:c>
      <x:c r="G111" s="10">
        <x:f>일위대가목록!F77</x:f>
        <x:v>73096</x:v>
      </x:c>
      <x:c r="H111" s="12">
        <x:f>TRUNC(G111*D111,1)</x:f>
        <x:v>73096</x:v>
      </x:c>
      <x:c r="I111" s="10">
        <x:f>일위대가목록!G77</x:f>
        <x:v>0</x:v>
      </x:c>
      <x:c r="J111" s="12">
        <x:f>TRUNC(I111*D111,1)</x:f>
        <x:v>0</x:v>
      </x:c>
      <x:c r="K111" s="10">
        <x:f>TRUNC(E111+G111+I111,1)</x:f>
        <x:v>73096</x:v>
      </x:c>
      <x:c r="L111" s="12">
        <x:f>TRUNC(F111+H111+J111,1)</x:f>
        <x:v>73096</x:v>
      </x:c>
      <x:c r="M111" s="8" t="s">
        <x:v>984</x:v>
      </x:c>
      <x:c r="N111" s="5" t="s">
        <x:v>1457</x:v>
      </x:c>
      <x:c r="O111" s="5" t="s">
        <x:v>862</x:v>
      </x:c>
      <x:c r="P111" s="5" t="s">
        <x:v>974</x:v>
      </x:c>
      <x:c r="Q111" s="5" t="s">
        <x:v>988</x:v>
      </x:c>
      <x:c r="R111" s="5" t="s">
        <x:v>988</x:v>
      </x:c>
      <x:c r="S111" s="1"/>
      <x:c r="T111" s="1"/>
      <x:c r="U111" s="1"/>
      <x:c r="V111" s="1"/>
      <x:c r="W111" s="1"/>
      <x:c r="X111" s="1"/>
      <x:c r="Y111" s="1"/>
      <x:c r="Z111" s="1"/>
      <x:c r="AA111" s="1"/>
      <x:c r="AB111" s="1"/>
      <x:c r="AC111" s="1"/>
      <x:c r="AD111" s="1"/>
      <x:c r="AE111" s="1"/>
      <x:c r="AF111" s="1"/>
      <x:c r="AG111" s="1"/>
      <x:c r="AH111" s="1"/>
      <x:c r="AI111" s="1"/>
      <x:c r="AJ111" s="5" t="s">
        <x:v>984</x:v>
      </x:c>
      <x:c r="AK111" s="5" t="s">
        <x:v>1162</x:v>
      </x:c>
      <x:c r="AL111" s="5" t="s">
        <x:v>984</x:v>
      </x:c>
    </x:row>
    <x:row r="112" spans="1:38" ht="30" customHeight="1">
      <x:c r="A112" s="8" t="s">
        <x:v>195</x:v>
      </x:c>
      <x:c r="B112" s="8" t="s">
        <x:v>984</x:v>
      </x:c>
      <x:c r="C112" s="8" t="s">
        <x:v>984</x:v>
      </x:c>
      <x:c r="D112" s="9"/>
      <x:c r="E112" s="10"/>
      <x:c r="F112" s="12">
        <x:f>TRUNC(SUMIF(N109:N111,N108,F109:F111),0)</x:f>
        <x:v>69300</x:v>
      </x:c>
      <x:c r="G112" s="10"/>
      <x:c r="H112" s="12">
        <x:f>TRUNC(SUMIF(N109:N111,N108,H109:H111),0)</x:f>
        <x:v>73096</x:v>
      </x:c>
      <x:c r="I112" s="10"/>
      <x:c r="J112" s="12">
        <x:f>TRUNC(SUMIF(N109:N111,N108,J109:J111),0)</x:f>
        <x:v>0</x:v>
      </x:c>
      <x:c r="K112" s="10"/>
      <x:c r="L112" s="12">
        <x:f>F112+H112+J112</x:f>
        <x:v>142396</x:v>
      </x:c>
      <x:c r="M112" s="8" t="s">
        <x:v>984</x:v>
      </x:c>
      <x:c r="N112" s="5" t="s">
        <x:v>315</x:v>
      </x:c>
      <x:c r="O112" s="5" t="s">
        <x:v>315</x:v>
      </x:c>
      <x:c r="P112" s="5" t="s">
        <x:v>984</x:v>
      </x:c>
      <x:c r="Q112" s="5" t="s">
        <x:v>984</x:v>
      </x:c>
      <x:c r="R112" s="5" t="s">
        <x:v>984</x:v>
      </x:c>
      <x:c r="S112" s="1"/>
      <x:c r="T112" s="1"/>
      <x:c r="U112" s="1"/>
      <x:c r="V112" s="1"/>
      <x:c r="W112" s="1"/>
      <x:c r="X112" s="1"/>
      <x:c r="Y112" s="1"/>
      <x:c r="Z112" s="1"/>
      <x:c r="AA112" s="1"/>
      <x:c r="AB112" s="1"/>
      <x:c r="AC112" s="1"/>
      <x:c r="AD112" s="1"/>
      <x:c r="AE112" s="1"/>
      <x:c r="AF112" s="1"/>
      <x:c r="AG112" s="1"/>
      <x:c r="AH112" s="1"/>
      <x:c r="AI112" s="1"/>
      <x:c r="AJ112" s="5" t="s">
        <x:v>984</x:v>
      </x:c>
      <x:c r="AK112" s="5" t="s">
        <x:v>984</x:v>
      </x:c>
      <x:c r="AL112" s="5" t="s">
        <x:v>984</x:v>
      </x:c>
    </x:row>
    <x:row r="113" spans="1:13" ht="30" customHeight="1">
      <x:c r="A113" s="9"/>
      <x:c r="B113" s="9"/>
      <x:c r="C113" s="9"/>
      <x:c r="D113" s="9"/>
      <x:c r="E113" s="10"/>
      <x:c r="F113" s="12"/>
      <x:c r="G113" s="10"/>
      <x:c r="H113" s="12"/>
      <x:c r="I113" s="10"/>
      <x:c r="J113" s="12"/>
      <x:c r="K113" s="10"/>
      <x:c r="L113" s="12"/>
      <x:c r="M113" s="9"/>
    </x:row>
    <x:row r="114" spans="1:14" ht="30" customHeight="1">
      <x:c r="A114" s="93" t="s">
        <x:v>1376</x:v>
      </x:c>
      <x:c r="B114" s="93"/>
      <x:c r="C114" s="93"/>
      <x:c r="D114" s="93"/>
      <x:c r="E114" s="94"/>
      <x:c r="F114" s="95"/>
      <x:c r="G114" s="94"/>
      <x:c r="H114" s="95"/>
      <x:c r="I114" s="94"/>
      <x:c r="J114" s="95"/>
      <x:c r="K114" s="94"/>
      <x:c r="L114" s="95"/>
      <x:c r="M114" s="93"/>
      <x:c r="N114" s="2" t="s">
        <x:v>1456</x:v>
      </x:c>
    </x:row>
    <x:row r="115" spans="1:38" ht="30" customHeight="1">
      <x:c r="A115" s="8" t="s">
        <x:v>412</x:v>
      </x:c>
      <x:c r="B115" s="8" t="s">
        <x:v>125</x:v>
      </x:c>
      <x:c r="C115" s="8" t="s">
        <x:v>986</x:v>
      </x:c>
      <x:c r="D115" s="9">
        <x:v>0.41799999999999998</x:v>
      </x:c>
      <x:c r="E115" s="10">
        <x:f>단가대비표!O65</x:f>
        <x:v>63000</x:v>
      </x:c>
      <x:c r="F115" s="12">
        <x:f>TRUNC(E115*D115,1)</x:f>
        <x:v>26334</x:v>
      </x:c>
      <x:c r="G115" s="10">
        <x:f>단가대비표!P65</x:f>
        <x:v>0</x:v>
      </x:c>
      <x:c r="H115" s="12">
        <x:f>TRUNC(G115*D115,1)</x:f>
        <x:v>0</x:v>
      </x:c>
      <x:c r="I115" s="10">
        <x:f>단가대비표!V65</x:f>
        <x:v>0</x:v>
      </x:c>
      <x:c r="J115" s="12">
        <x:f>TRUNC(I115*D115,1)</x:f>
        <x:v>0</x:v>
      </x:c>
      <x:c r="K115" s="10">
        <x:f>TRUNC(E115+G115+I115,1)</x:f>
        <x:v>63000</x:v>
      </x:c>
      <x:c r="L115" s="12">
        <x:f>TRUNC(F115+H115+J115,1)</x:f>
        <x:v>26334</x:v>
      </x:c>
      <x:c r="M115" s="8" t="s">
        <x:v>984</x:v>
      </x:c>
      <x:c r="N115" s="5" t="s">
        <x:v>1456</x:v>
      </x:c>
      <x:c r="O115" s="5" t="s">
        <x:v>860</x:v>
      </x:c>
      <x:c r="P115" s="5" t="s">
        <x:v>988</x:v>
      </x:c>
      <x:c r="Q115" s="5" t="s">
        <x:v>988</x:v>
      </x:c>
      <x:c r="R115" s="5" t="s">
        <x:v>974</x:v>
      </x:c>
      <x:c r="S115" s="1"/>
      <x:c r="T115" s="1"/>
      <x:c r="U115" s="1"/>
      <x:c r="V115" s="1"/>
      <x:c r="W115" s="1"/>
      <x:c r="X115" s="1"/>
      <x:c r="Y115" s="1"/>
      <x:c r="Z115" s="1"/>
      <x:c r="AA115" s="1"/>
      <x:c r="AB115" s="1"/>
      <x:c r="AC115" s="1"/>
      <x:c r="AD115" s="1"/>
      <x:c r="AE115" s="1"/>
      <x:c r="AF115" s="1"/>
      <x:c r="AG115" s="1"/>
      <x:c r="AH115" s="1"/>
      <x:c r="AI115" s="1"/>
      <x:c r="AJ115" s="5" t="s">
        <x:v>984</x:v>
      </x:c>
      <x:c r="AK115" s="5" t="s">
        <x:v>1163</x:v>
      </x:c>
      <x:c r="AL115" s="5" t="s">
        <x:v>984</x:v>
      </x:c>
    </x:row>
    <x:row r="116" spans="1:38" ht="30" customHeight="1">
      <x:c r="A116" s="8" t="s">
        <x:v>1866</x:v>
      </x:c>
      <x:c r="B116" s="8" t="s">
        <x:v>124</x:v>
      </x:c>
      <x:c r="C116" s="8" t="s">
        <x:v>976</x:v>
      </x:c>
      <x:c r="D116" s="9">
        <x:v>0.016500000000000001</x:v>
      </x:c>
      <x:c r="E116" s="10">
        <x:f>일위대가목록!E76</x:f>
        <x:v>0</x:v>
      </x:c>
      <x:c r="F116" s="12">
        <x:f>TRUNC(E116*D116,1)</x:f>
        <x:v>0</x:v>
      </x:c>
      <x:c r="G116" s="10">
        <x:f>일위대가목록!F76</x:f>
        <x:v>0</x:v>
      </x:c>
      <x:c r="H116" s="12">
        <x:f>TRUNC(G116*D116,1)</x:f>
        <x:v>0</x:v>
      </x:c>
      <x:c r="I116" s="10">
        <x:f>일위대가목록!G76</x:f>
        <x:v>0</x:v>
      </x:c>
      <x:c r="J116" s="12">
        <x:f>TRUNC(I116*D116,1)</x:f>
        <x:v>0</x:v>
      </x:c>
      <x:c r="K116" s="10">
        <x:f>TRUNC(E116+G116+I116,1)</x:f>
        <x:v>0</x:v>
      </x:c>
      <x:c r="L116" s="12">
        <x:f>TRUNC(F116+H116+J116,1)</x:f>
        <x:v>0</x:v>
      </x:c>
      <x:c r="M116" s="8" t="s">
        <x:v>984</x:v>
      </x:c>
      <x:c r="N116" s="5" t="s">
        <x:v>1456</x:v>
      </x:c>
      <x:c r="O116" s="5" t="s">
        <x:v>861</x:v>
      </x:c>
      <x:c r="P116" s="5" t="s">
        <x:v>974</x:v>
      </x:c>
      <x:c r="Q116" s="5" t="s">
        <x:v>988</x:v>
      </x:c>
      <x:c r="R116" s="5" t="s">
        <x:v>988</x:v>
      </x:c>
      <x:c r="S116" s="1"/>
      <x:c r="T116" s="1"/>
      <x:c r="U116" s="1"/>
      <x:c r="V116" s="1"/>
      <x:c r="W116" s="1"/>
      <x:c r="X116" s="1"/>
      <x:c r="Y116" s="1"/>
      <x:c r="Z116" s="1"/>
      <x:c r="AA116" s="1"/>
      <x:c r="AB116" s="1"/>
      <x:c r="AC116" s="1"/>
      <x:c r="AD116" s="1"/>
      <x:c r="AE116" s="1"/>
      <x:c r="AF116" s="1"/>
      <x:c r="AG116" s="1"/>
      <x:c r="AH116" s="1"/>
      <x:c r="AI116" s="1"/>
      <x:c r="AJ116" s="5" t="s">
        <x:v>984</x:v>
      </x:c>
      <x:c r="AK116" s="5" t="s">
        <x:v>1164</x:v>
      </x:c>
      <x:c r="AL116" s="5" t="s">
        <x:v>984</x:v>
      </x:c>
    </x:row>
    <x:row r="117" spans="1:38" ht="30" customHeight="1">
      <x:c r="A117" s="8" t="s">
        <x:v>1867</x:v>
      </x:c>
      <x:c r="B117" s="8" t="s">
        <x:v>1870</x:v>
      </x:c>
      <x:c r="C117" s="8" t="s">
        <x:v>986</x:v>
      </x:c>
      <x:c r="D117" s="9">
        <x:v>0.33000000000000002</x:v>
      </x:c>
      <x:c r="E117" s="10">
        <x:f>일위대가목록!E77</x:f>
        <x:v>0</x:v>
      </x:c>
      <x:c r="F117" s="12">
        <x:f>TRUNC(E117*D117,1)</x:f>
        <x:v>0</x:v>
      </x:c>
      <x:c r="G117" s="10">
        <x:f>일위대가목록!F77</x:f>
        <x:v>73096</x:v>
      </x:c>
      <x:c r="H117" s="12">
        <x:f>TRUNC(G117*D117,1)</x:f>
        <x:v>24121.599999999999</x:v>
      </x:c>
      <x:c r="I117" s="10">
        <x:f>일위대가목록!G77</x:f>
        <x:v>0</x:v>
      </x:c>
      <x:c r="J117" s="12">
        <x:f>TRUNC(I117*D117,1)</x:f>
        <x:v>0</x:v>
      </x:c>
      <x:c r="K117" s="10">
        <x:f>TRUNC(E117+G117+I117,1)</x:f>
        <x:v>73096</x:v>
      </x:c>
      <x:c r="L117" s="12">
        <x:f>TRUNC(F117+H117+J117,1)</x:f>
        <x:v>24121.599999999999</x:v>
      </x:c>
      <x:c r="M117" s="8" t="s">
        <x:v>984</x:v>
      </x:c>
      <x:c r="N117" s="5" t="s">
        <x:v>1456</x:v>
      </x:c>
      <x:c r="O117" s="5" t="s">
        <x:v>862</x:v>
      </x:c>
      <x:c r="P117" s="5" t="s">
        <x:v>974</x:v>
      </x:c>
      <x:c r="Q117" s="5" t="s">
        <x:v>988</x:v>
      </x:c>
      <x:c r="R117" s="5" t="s">
        <x:v>988</x:v>
      </x:c>
      <x:c r="S117" s="1"/>
      <x:c r="T117" s="1"/>
      <x:c r="U117" s="1"/>
      <x:c r="V117" s="1"/>
      <x:c r="W117" s="1"/>
      <x:c r="X117" s="1"/>
      <x:c r="Y117" s="1"/>
      <x:c r="Z117" s="1"/>
      <x:c r="AA117" s="1"/>
      <x:c r="AB117" s="1"/>
      <x:c r="AC117" s="1"/>
      <x:c r="AD117" s="1"/>
      <x:c r="AE117" s="1"/>
      <x:c r="AF117" s="1"/>
      <x:c r="AG117" s="1"/>
      <x:c r="AH117" s="1"/>
      <x:c r="AI117" s="1"/>
      <x:c r="AJ117" s="5" t="s">
        <x:v>984</x:v>
      </x:c>
      <x:c r="AK117" s="5" t="s">
        <x:v>1165</x:v>
      </x:c>
      <x:c r="AL117" s="5" t="s">
        <x:v>984</x:v>
      </x:c>
    </x:row>
    <x:row r="118" spans="1:38" ht="30" customHeight="1">
      <x:c r="A118" s="8" t="s">
        <x:v>195</x:v>
      </x:c>
      <x:c r="B118" s="8" t="s">
        <x:v>984</x:v>
      </x:c>
      <x:c r="C118" s="8" t="s">
        <x:v>984</x:v>
      </x:c>
      <x:c r="D118" s="9"/>
      <x:c r="E118" s="10"/>
      <x:c r="F118" s="12">
        <x:f>TRUNC(SUMIF(N115:N117,N114,F115:F117),0)</x:f>
        <x:v>26334</x:v>
      </x:c>
      <x:c r="G118" s="10"/>
      <x:c r="H118" s="12">
        <x:f>TRUNC(SUMIF(N115:N117,N114,H115:H117),0)</x:f>
        <x:v>24121</x:v>
      </x:c>
      <x:c r="I118" s="10"/>
      <x:c r="J118" s="12">
        <x:f>TRUNC(SUMIF(N115:N117,N114,J115:J117),0)</x:f>
        <x:v>0</x:v>
      </x:c>
      <x:c r="K118" s="10"/>
      <x:c r="L118" s="12">
        <x:f>F118+H118+J118</x:f>
        <x:v>50455</x:v>
      </x:c>
      <x:c r="M118" s="8" t="s">
        <x:v>984</x:v>
      </x:c>
      <x:c r="N118" s="5" t="s">
        <x:v>315</x:v>
      </x:c>
      <x:c r="O118" s="5" t="s">
        <x:v>315</x:v>
      </x:c>
      <x:c r="P118" s="5" t="s">
        <x:v>984</x:v>
      </x:c>
      <x:c r="Q118" s="5" t="s">
        <x:v>984</x:v>
      </x:c>
      <x:c r="R118" s="5" t="s">
        <x:v>984</x:v>
      </x:c>
      <x:c r="S118" s="1"/>
      <x:c r="T118" s="1"/>
      <x:c r="U118" s="1"/>
      <x:c r="V118" s="1"/>
      <x:c r="W118" s="1"/>
      <x:c r="X118" s="1"/>
      <x:c r="Y118" s="1"/>
      <x:c r="Z118" s="1"/>
      <x:c r="AA118" s="1"/>
      <x:c r="AB118" s="1"/>
      <x:c r="AC118" s="1"/>
      <x:c r="AD118" s="1"/>
      <x:c r="AE118" s="1"/>
      <x:c r="AF118" s="1"/>
      <x:c r="AG118" s="1"/>
      <x:c r="AH118" s="1"/>
      <x:c r="AI118" s="1"/>
      <x:c r="AJ118" s="5" t="s">
        <x:v>984</x:v>
      </x:c>
      <x:c r="AK118" s="5" t="s">
        <x:v>984</x:v>
      </x:c>
      <x:c r="AL118" s="5" t="s">
        <x:v>984</x:v>
      </x:c>
    </x:row>
    <x:row r="119" spans="1:13" ht="30" customHeight="1">
      <x:c r="A119" s="9"/>
      <x:c r="B119" s="9"/>
      <x:c r="C119" s="9"/>
      <x:c r="D119" s="9"/>
      <x:c r="E119" s="10"/>
      <x:c r="F119" s="12"/>
      <x:c r="G119" s="10"/>
      <x:c r="H119" s="12"/>
      <x:c r="I119" s="10"/>
      <x:c r="J119" s="12"/>
      <x:c r="K119" s="10"/>
      <x:c r="L119" s="12"/>
      <x:c r="M119" s="9"/>
    </x:row>
    <x:row r="120" spans="1:14" ht="30" customHeight="1">
      <x:c r="A120" s="93" t="s">
        <x:v>1377</x:v>
      </x:c>
      <x:c r="B120" s="93"/>
      <x:c r="C120" s="93"/>
      <x:c r="D120" s="93"/>
      <x:c r="E120" s="94"/>
      <x:c r="F120" s="95"/>
      <x:c r="G120" s="94"/>
      <x:c r="H120" s="95"/>
      <x:c r="I120" s="94"/>
      <x:c r="J120" s="95"/>
      <x:c r="K120" s="94"/>
      <x:c r="L120" s="95"/>
      <x:c r="M120" s="93"/>
      <x:c r="N120" s="2" t="s">
        <x:v>1455</x:v>
      </x:c>
    </x:row>
    <x:row r="121" spans="1:38" ht="30" customHeight="1">
      <x:c r="A121" s="8" t="s">
        <x:v>412</x:v>
      </x:c>
      <x:c r="B121" s="8" t="s">
        <x:v>126</x:v>
      </x:c>
      <x:c r="C121" s="8" t="s">
        <x:v>986</x:v>
      </x:c>
      <x:c r="D121" s="9">
        <x:v>0.11</x:v>
      </x:c>
      <x:c r="E121" s="10">
        <x:f>단가대비표!O66</x:f>
        <x:v>29000</x:v>
      </x:c>
      <x:c r="F121" s="12">
        <x:f>TRUNC(E121*D121,1)</x:f>
        <x:v>3190</x:v>
      </x:c>
      <x:c r="G121" s="10">
        <x:f>단가대비표!P66</x:f>
        <x:v>0</x:v>
      </x:c>
      <x:c r="H121" s="12">
        <x:f>TRUNC(G121*D121,1)</x:f>
        <x:v>0</x:v>
      </x:c>
      <x:c r="I121" s="10">
        <x:f>단가대비표!V66</x:f>
        <x:v>0</x:v>
      </x:c>
      <x:c r="J121" s="12">
        <x:f>TRUNC(I121*D121,1)</x:f>
        <x:v>0</x:v>
      </x:c>
      <x:c r="K121" s="10">
        <x:f>TRUNC(E121+G121+I121,1)</x:f>
        <x:v>29000</x:v>
      </x:c>
      <x:c r="L121" s="12">
        <x:f>TRUNC(F121+H121+J121,1)</x:f>
        <x:v>3190</x:v>
      </x:c>
      <x:c r="M121" s="8" t="s">
        <x:v>984</x:v>
      </x:c>
      <x:c r="N121" s="5" t="s">
        <x:v>1455</x:v>
      </x:c>
      <x:c r="O121" s="5" t="s">
        <x:v>859</x:v>
      </x:c>
      <x:c r="P121" s="5" t="s">
        <x:v>988</x:v>
      </x:c>
      <x:c r="Q121" s="5" t="s">
        <x:v>988</x:v>
      </x:c>
      <x:c r="R121" s="5" t="s">
        <x:v>974</x:v>
      </x:c>
      <x:c r="S121" s="1"/>
      <x:c r="T121" s="1"/>
      <x:c r="U121" s="1"/>
      <x:c r="V121" s="1"/>
      <x:c r="W121" s="1"/>
      <x:c r="X121" s="1"/>
      <x:c r="Y121" s="1"/>
      <x:c r="Z121" s="1"/>
      <x:c r="AA121" s="1"/>
      <x:c r="AB121" s="1"/>
      <x:c r="AC121" s="1"/>
      <x:c r="AD121" s="1"/>
      <x:c r="AE121" s="1"/>
      <x:c r="AF121" s="1"/>
      <x:c r="AG121" s="1"/>
      <x:c r="AH121" s="1"/>
      <x:c r="AI121" s="1"/>
      <x:c r="AJ121" s="5" t="s">
        <x:v>984</x:v>
      </x:c>
      <x:c r="AK121" s="5" t="s">
        <x:v>1166</x:v>
      </x:c>
      <x:c r="AL121" s="5" t="s">
        <x:v>984</x:v>
      </x:c>
    </x:row>
    <x:row r="122" spans="1:38" ht="30" customHeight="1">
      <x:c r="A122" s="8" t="s">
        <x:v>1871</x:v>
      </x:c>
      <x:c r="B122" s="8" t="s">
        <x:v>124</x:v>
      </x:c>
      <x:c r="C122" s="8" t="s">
        <x:v>976</x:v>
      </x:c>
      <x:c r="D122" s="9">
        <x:v>0.0025</x:v>
      </x:c>
      <x:c r="E122" s="10">
        <x:f>일위대가목록!E78</x:f>
        <x:v>0</x:v>
      </x:c>
      <x:c r="F122" s="12">
        <x:f>TRUNC(E122*D122,1)</x:f>
        <x:v>0</x:v>
      </x:c>
      <x:c r="G122" s="10">
        <x:f>일위대가목록!F78</x:f>
        <x:v>0</x:v>
      </x:c>
      <x:c r="H122" s="12">
        <x:f>TRUNC(G122*D122,1)</x:f>
        <x:v>0</x:v>
      </x:c>
      <x:c r="I122" s="10">
        <x:f>일위대가목록!G78</x:f>
        <x:v>0</x:v>
      </x:c>
      <x:c r="J122" s="12">
        <x:f>TRUNC(I122*D122,1)</x:f>
        <x:v>0</x:v>
      </x:c>
      <x:c r="K122" s="10">
        <x:f>TRUNC(E122+G122+I122,1)</x:f>
        <x:v>0</x:v>
      </x:c>
      <x:c r="L122" s="12">
        <x:f>TRUNC(F122+H122+J122,1)</x:f>
        <x:v>0</x:v>
      </x:c>
      <x:c r="M122" s="8" t="s">
        <x:v>984</x:v>
      </x:c>
      <x:c r="N122" s="5" t="s">
        <x:v>1455</x:v>
      </x:c>
      <x:c r="O122" s="5" t="s">
        <x:v>858</x:v>
      </x:c>
      <x:c r="P122" s="5" t="s">
        <x:v>974</x:v>
      </x:c>
      <x:c r="Q122" s="5" t="s">
        <x:v>988</x:v>
      </x:c>
      <x:c r="R122" s="5" t="s">
        <x:v>988</x:v>
      </x:c>
      <x:c r="S122" s="1"/>
      <x:c r="T122" s="1"/>
      <x:c r="U122" s="1"/>
      <x:c r="V122" s="1"/>
      <x:c r="W122" s="1"/>
      <x:c r="X122" s="1"/>
      <x:c r="Y122" s="1"/>
      <x:c r="Z122" s="1"/>
      <x:c r="AA122" s="1"/>
      <x:c r="AB122" s="1"/>
      <x:c r="AC122" s="1"/>
      <x:c r="AD122" s="1"/>
      <x:c r="AE122" s="1"/>
      <x:c r="AF122" s="1"/>
      <x:c r="AG122" s="1"/>
      <x:c r="AH122" s="1"/>
      <x:c r="AI122" s="1"/>
      <x:c r="AJ122" s="5" t="s">
        <x:v>984</x:v>
      </x:c>
      <x:c r="AK122" s="5" t="s">
        <x:v>1167</x:v>
      </x:c>
      <x:c r="AL122" s="5" t="s">
        <x:v>984</x:v>
      </x:c>
    </x:row>
    <x:row r="123" spans="1:38" ht="30" customHeight="1">
      <x:c r="A123" s="8" t="s">
        <x:v>1867</x:v>
      </x:c>
      <x:c r="B123" s="8" t="s">
        <x:v>1868</x:v>
      </x:c>
      <x:c r="C123" s="8" t="s">
        <x:v>986</x:v>
      </x:c>
      <x:c r="D123" s="9">
        <x:v>0.10000000000000001</x:v>
      </x:c>
      <x:c r="E123" s="10">
        <x:f>일위대가목록!E79</x:f>
        <x:v>0</x:v>
      </x:c>
      <x:c r="F123" s="12">
        <x:f>TRUNC(E123*D123,1)</x:f>
        <x:v>0</x:v>
      </x:c>
      <x:c r="G123" s="10">
        <x:f>일위대가목록!F79</x:f>
        <x:v>95475</x:v>
      </x:c>
      <x:c r="H123" s="12">
        <x:f>TRUNC(G123*D123,1)</x:f>
        <x:v>9547.5</x:v>
      </x:c>
      <x:c r="I123" s="10">
        <x:f>일위대가목록!G79</x:f>
        <x:v>0</x:v>
      </x:c>
      <x:c r="J123" s="12">
        <x:f>TRUNC(I123*D123,1)</x:f>
        <x:v>0</x:v>
      </x:c>
      <x:c r="K123" s="10">
        <x:f>TRUNC(E123+G123+I123,1)</x:f>
        <x:v>95475</x:v>
      </x:c>
      <x:c r="L123" s="12">
        <x:f>TRUNC(F123+H123+J123,1)</x:f>
        <x:v>9547.5</x:v>
      </x:c>
      <x:c r="M123" s="8" t="s">
        <x:v>984</x:v>
      </x:c>
      <x:c r="N123" s="5" t="s">
        <x:v>1455</x:v>
      </x:c>
      <x:c r="O123" s="5" t="s">
        <x:v>857</x:v>
      </x:c>
      <x:c r="P123" s="5" t="s">
        <x:v>974</x:v>
      </x:c>
      <x:c r="Q123" s="5" t="s">
        <x:v>988</x:v>
      </x:c>
      <x:c r="R123" s="5" t="s">
        <x:v>988</x:v>
      </x:c>
      <x:c r="S123" s="1"/>
      <x:c r="T123" s="1"/>
      <x:c r="U123" s="1"/>
      <x:c r="V123" s="1"/>
      <x:c r="W123" s="1"/>
      <x:c r="X123" s="1"/>
      <x:c r="Y123" s="1"/>
      <x:c r="Z123" s="1"/>
      <x:c r="AA123" s="1"/>
      <x:c r="AB123" s="1"/>
      <x:c r="AC123" s="1"/>
      <x:c r="AD123" s="1"/>
      <x:c r="AE123" s="1"/>
      <x:c r="AF123" s="1"/>
      <x:c r="AG123" s="1"/>
      <x:c r="AH123" s="1"/>
      <x:c r="AI123" s="1"/>
      <x:c r="AJ123" s="5" t="s">
        <x:v>984</x:v>
      </x:c>
      <x:c r="AK123" s="5" t="s">
        <x:v>1168</x:v>
      </x:c>
      <x:c r="AL123" s="5" t="s">
        <x:v>984</x:v>
      </x:c>
    </x:row>
    <x:row r="124" spans="1:38" ht="30" customHeight="1">
      <x:c r="A124" s="8" t="s">
        <x:v>195</x:v>
      </x:c>
      <x:c r="B124" s="8" t="s">
        <x:v>984</x:v>
      </x:c>
      <x:c r="C124" s="8" t="s">
        <x:v>984</x:v>
      </x:c>
      <x:c r="D124" s="9"/>
      <x:c r="E124" s="10"/>
      <x:c r="F124" s="12">
        <x:f>TRUNC(SUMIF(N121:N123,N120,F121:F123),0)</x:f>
        <x:v>3190</x:v>
      </x:c>
      <x:c r="G124" s="10"/>
      <x:c r="H124" s="12">
        <x:f>TRUNC(SUMIF(N121:N123,N120,H121:H123),0)</x:f>
        <x:v>9547</x:v>
      </x:c>
      <x:c r="I124" s="10"/>
      <x:c r="J124" s="12">
        <x:f>TRUNC(SUMIF(N121:N123,N120,J121:J123),0)</x:f>
        <x:v>0</x:v>
      </x:c>
      <x:c r="K124" s="10"/>
      <x:c r="L124" s="12">
        <x:f>F124+H124+J124</x:f>
        <x:v>12737</x:v>
      </x:c>
      <x:c r="M124" s="8" t="s">
        <x:v>984</x:v>
      </x:c>
      <x:c r="N124" s="5" t="s">
        <x:v>315</x:v>
      </x:c>
      <x:c r="O124" s="5" t="s">
        <x:v>315</x:v>
      </x:c>
      <x:c r="P124" s="5" t="s">
        <x:v>984</x:v>
      </x:c>
      <x:c r="Q124" s="5" t="s">
        <x:v>984</x:v>
      </x:c>
      <x:c r="R124" s="5" t="s">
        <x:v>984</x:v>
      </x:c>
      <x:c r="S124" s="1"/>
      <x:c r="T124" s="1"/>
      <x:c r="U124" s="1"/>
      <x:c r="V124" s="1"/>
      <x:c r="W124" s="1"/>
      <x:c r="X124" s="1"/>
      <x:c r="Y124" s="1"/>
      <x:c r="Z124" s="1"/>
      <x:c r="AA124" s="1"/>
      <x:c r="AB124" s="1"/>
      <x:c r="AC124" s="1"/>
      <x:c r="AD124" s="1"/>
      <x:c r="AE124" s="1"/>
      <x:c r="AF124" s="1"/>
      <x:c r="AG124" s="1"/>
      <x:c r="AH124" s="1"/>
      <x:c r="AI124" s="1"/>
      <x:c r="AJ124" s="5" t="s">
        <x:v>984</x:v>
      </x:c>
      <x:c r="AK124" s="5" t="s">
        <x:v>984</x:v>
      </x:c>
      <x:c r="AL124" s="5" t="s">
        <x:v>984</x:v>
      </x:c>
    </x:row>
    <x:row r="125" spans="1:13" ht="30" customHeight="1">
      <x:c r="A125" s="9"/>
      <x:c r="B125" s="9"/>
      <x:c r="C125" s="9"/>
      <x:c r="D125" s="9"/>
      <x:c r="E125" s="10"/>
      <x:c r="F125" s="12"/>
      <x:c r="G125" s="10"/>
      <x:c r="H125" s="12"/>
      <x:c r="I125" s="10"/>
      <x:c r="J125" s="12"/>
      <x:c r="K125" s="10"/>
      <x:c r="L125" s="12"/>
      <x:c r="M125" s="9"/>
    </x:row>
    <x:row r="126" spans="1:14" ht="30" customHeight="1">
      <x:c r="A126" s="93" t="s">
        <x:v>1381</x:v>
      </x:c>
      <x:c r="B126" s="93"/>
      <x:c r="C126" s="93"/>
      <x:c r="D126" s="93"/>
      <x:c r="E126" s="94"/>
      <x:c r="F126" s="95"/>
      <x:c r="G126" s="94"/>
      <x:c r="H126" s="95"/>
      <x:c r="I126" s="94"/>
      <x:c r="J126" s="95"/>
      <x:c r="K126" s="94"/>
      <x:c r="L126" s="95"/>
      <x:c r="M126" s="93"/>
      <x:c r="N126" s="2" t="s">
        <x:v>1454</x:v>
      </x:c>
    </x:row>
    <x:row r="127" spans="1:38" ht="30" customHeight="1">
      <x:c r="A127" s="8" t="s">
        <x:v>412</x:v>
      </x:c>
      <x:c r="B127" s="8" t="s">
        <x:v>126</x:v>
      </x:c>
      <x:c r="C127" s="8" t="s">
        <x:v>986</x:v>
      </x:c>
      <x:c r="D127" s="9">
        <x:v>1.1000000000000001</x:v>
      </x:c>
      <x:c r="E127" s="10">
        <x:f>단가대비표!O66</x:f>
        <x:v>29000</x:v>
      </x:c>
      <x:c r="F127" s="12">
        <x:f>TRUNC(E127*D127,1)</x:f>
        <x:v>31900</x:v>
      </x:c>
      <x:c r="G127" s="10">
        <x:f>단가대비표!P66</x:f>
        <x:v>0</x:v>
      </x:c>
      <x:c r="H127" s="12">
        <x:f>TRUNC(G127*D127,1)</x:f>
        <x:v>0</x:v>
      </x:c>
      <x:c r="I127" s="10">
        <x:f>단가대비표!V66</x:f>
        <x:v>0</x:v>
      </x:c>
      <x:c r="J127" s="12">
        <x:f>TRUNC(I127*D127,1)</x:f>
        <x:v>0</x:v>
      </x:c>
      <x:c r="K127" s="10">
        <x:f>TRUNC(E127+G127+I127,1)</x:f>
        <x:v>29000</x:v>
      </x:c>
      <x:c r="L127" s="12">
        <x:f>TRUNC(F127+H127+J127,1)</x:f>
        <x:v>31900</x:v>
      </x:c>
      <x:c r="M127" s="8" t="s">
        <x:v>984</x:v>
      </x:c>
      <x:c r="N127" s="5" t="s">
        <x:v>1454</x:v>
      </x:c>
      <x:c r="O127" s="5" t="s">
        <x:v>859</x:v>
      </x:c>
      <x:c r="P127" s="5" t="s">
        <x:v>988</x:v>
      </x:c>
      <x:c r="Q127" s="5" t="s">
        <x:v>988</x:v>
      </x:c>
      <x:c r="R127" s="5" t="s">
        <x:v>974</x:v>
      </x:c>
      <x:c r="S127" s="1"/>
      <x:c r="T127" s="1"/>
      <x:c r="U127" s="1"/>
      <x:c r="V127" s="1"/>
      <x:c r="W127" s="1"/>
      <x:c r="X127" s="1"/>
      <x:c r="Y127" s="1"/>
      <x:c r="Z127" s="1"/>
      <x:c r="AA127" s="1"/>
      <x:c r="AB127" s="1"/>
      <x:c r="AC127" s="1"/>
      <x:c r="AD127" s="1"/>
      <x:c r="AE127" s="1"/>
      <x:c r="AF127" s="1"/>
      <x:c r="AG127" s="1"/>
      <x:c r="AH127" s="1"/>
      <x:c r="AI127" s="1"/>
      <x:c r="AJ127" s="5" t="s">
        <x:v>984</x:v>
      </x:c>
      <x:c r="AK127" s="5" t="s">
        <x:v>1169</x:v>
      </x:c>
      <x:c r="AL127" s="5" t="s">
        <x:v>984</x:v>
      </x:c>
    </x:row>
    <x:row r="128" spans="1:38" ht="30" customHeight="1">
      <x:c r="A128" s="8" t="s">
        <x:v>1871</x:v>
      </x:c>
      <x:c r="B128" s="8" t="s">
        <x:v>124</x:v>
      </x:c>
      <x:c r="C128" s="8" t="s">
        <x:v>976</x:v>
      </x:c>
      <x:c r="D128" s="9">
        <x:v>0.026000000000000001</x:v>
      </x:c>
      <x:c r="E128" s="10">
        <x:f>일위대가목록!E78</x:f>
        <x:v>0</x:v>
      </x:c>
      <x:c r="F128" s="12">
        <x:f>TRUNC(E128*D128,1)</x:f>
        <x:v>0</x:v>
      </x:c>
      <x:c r="G128" s="10">
        <x:f>일위대가목록!F78</x:f>
        <x:v>0</x:v>
      </x:c>
      <x:c r="H128" s="12">
        <x:f>TRUNC(G128*D128,1)</x:f>
        <x:v>0</x:v>
      </x:c>
      <x:c r="I128" s="10">
        <x:f>일위대가목록!G78</x:f>
        <x:v>0</x:v>
      </x:c>
      <x:c r="J128" s="12">
        <x:f>TRUNC(I128*D128,1)</x:f>
        <x:v>0</x:v>
      </x:c>
      <x:c r="K128" s="10">
        <x:f>TRUNC(E128+G128+I128,1)</x:f>
        <x:v>0</x:v>
      </x:c>
      <x:c r="L128" s="12">
        <x:f>TRUNC(F128+H128+J128,1)</x:f>
        <x:v>0</x:v>
      </x:c>
      <x:c r="M128" s="8" t="s">
        <x:v>984</x:v>
      </x:c>
      <x:c r="N128" s="5" t="s">
        <x:v>1454</x:v>
      </x:c>
      <x:c r="O128" s="5" t="s">
        <x:v>858</x:v>
      </x:c>
      <x:c r="P128" s="5" t="s">
        <x:v>974</x:v>
      </x:c>
      <x:c r="Q128" s="5" t="s">
        <x:v>988</x:v>
      </x:c>
      <x:c r="R128" s="5" t="s">
        <x:v>988</x:v>
      </x:c>
      <x:c r="S128" s="1"/>
      <x:c r="T128" s="1"/>
      <x:c r="U128" s="1"/>
      <x:c r="V128" s="1"/>
      <x:c r="W128" s="1"/>
      <x:c r="X128" s="1"/>
      <x:c r="Y128" s="1"/>
      <x:c r="Z128" s="1"/>
      <x:c r="AA128" s="1"/>
      <x:c r="AB128" s="1"/>
      <x:c r="AC128" s="1"/>
      <x:c r="AD128" s="1"/>
      <x:c r="AE128" s="1"/>
      <x:c r="AF128" s="1"/>
      <x:c r="AG128" s="1"/>
      <x:c r="AH128" s="1"/>
      <x:c r="AI128" s="1"/>
      <x:c r="AJ128" s="5" t="s">
        <x:v>984</x:v>
      </x:c>
      <x:c r="AK128" s="5" t="s">
        <x:v>1170</x:v>
      </x:c>
      <x:c r="AL128" s="5" t="s">
        <x:v>984</x:v>
      </x:c>
    </x:row>
    <x:row r="129" spans="1:38" ht="30" customHeight="1">
      <x:c r="A129" s="8" t="s">
        <x:v>1934</x:v>
      </x:c>
      <x:c r="B129" s="8" t="s">
        <x:v>1873</x:v>
      </x:c>
      <x:c r="C129" s="8" t="s">
        <x:v>1013</x:v>
      </x:c>
      <x:c r="D129" s="9">
        <x:v>2.25</x:v>
      </x:c>
      <x:c r="E129" s="10">
        <x:f>단가대비표!O133</x:f>
        <x:v>9190</x:v>
      </x:c>
      <x:c r="F129" s="12">
        <x:f>TRUNC(E129*D129,1)</x:f>
        <x:v>20677.5</x:v>
      </x:c>
      <x:c r="G129" s="10">
        <x:f>단가대비표!P133</x:f>
        <x:v>0</x:v>
      </x:c>
      <x:c r="H129" s="12">
        <x:f>TRUNC(G129*D129,1)</x:f>
        <x:v>0</x:v>
      </x:c>
      <x:c r="I129" s="10">
        <x:f>단가대비표!V133</x:f>
        <x:v>0</x:v>
      </x:c>
      <x:c r="J129" s="12">
        <x:f>TRUNC(I129*D129,1)</x:f>
        <x:v>0</x:v>
      </x:c>
      <x:c r="K129" s="10">
        <x:f>TRUNC(E129+G129+I129,1)</x:f>
        <x:v>9190</x:v>
      </x:c>
      <x:c r="L129" s="12">
        <x:f>TRUNC(F129+H129+J129,1)</x:f>
        <x:v>20677.5</x:v>
      </x:c>
      <x:c r="M129" s="8" t="s">
        <x:v>984</x:v>
      </x:c>
      <x:c r="N129" s="5" t="s">
        <x:v>1454</x:v>
      </x:c>
      <x:c r="O129" s="5" t="s">
        <x:v>856</x:v>
      </x:c>
      <x:c r="P129" s="5" t="s">
        <x:v>988</x:v>
      </x:c>
      <x:c r="Q129" s="5" t="s">
        <x:v>988</x:v>
      </x:c>
      <x:c r="R129" s="5" t="s">
        <x:v>974</x:v>
      </x:c>
      <x:c r="S129" s="1"/>
      <x:c r="T129" s="1"/>
      <x:c r="U129" s="1"/>
      <x:c r="V129" s="1"/>
      <x:c r="W129" s="1"/>
      <x:c r="X129" s="1"/>
      <x:c r="Y129" s="1"/>
      <x:c r="Z129" s="1"/>
      <x:c r="AA129" s="1"/>
      <x:c r="AB129" s="1"/>
      <x:c r="AC129" s="1"/>
      <x:c r="AD129" s="1"/>
      <x:c r="AE129" s="1"/>
      <x:c r="AF129" s="1"/>
      <x:c r="AG129" s="1"/>
      <x:c r="AH129" s="1"/>
      <x:c r="AI129" s="1"/>
      <x:c r="AJ129" s="5" t="s">
        <x:v>984</x:v>
      </x:c>
      <x:c r="AK129" s="5" t="s">
        <x:v>1171</x:v>
      </x:c>
      <x:c r="AL129" s="5" t="s">
        <x:v>984</x:v>
      </x:c>
    </x:row>
    <x:row r="130" spans="1:38" ht="30" customHeight="1">
      <x:c r="A130" s="8" t="s">
        <x:v>1867</x:v>
      </x:c>
      <x:c r="B130" s="8" t="s">
        <x:v>1868</x:v>
      </x:c>
      <x:c r="C130" s="8" t="s">
        <x:v>986</x:v>
      </x:c>
      <x:c r="D130" s="9">
        <x:v>1</x:v>
      </x:c>
      <x:c r="E130" s="10">
        <x:f>일위대가목록!E79</x:f>
        <x:v>0</x:v>
      </x:c>
      <x:c r="F130" s="12">
        <x:f>TRUNC(E130*D130,1)</x:f>
        <x:v>0</x:v>
      </x:c>
      <x:c r="G130" s="10">
        <x:f>일위대가목록!F79</x:f>
        <x:v>95475</x:v>
      </x:c>
      <x:c r="H130" s="12">
        <x:f>TRUNC(G130*D130,1)</x:f>
        <x:v>95475</x:v>
      </x:c>
      <x:c r="I130" s="10">
        <x:f>일위대가목록!G79</x:f>
        <x:v>0</x:v>
      </x:c>
      <x:c r="J130" s="12">
        <x:f>TRUNC(I130*D130,1)</x:f>
        <x:v>0</x:v>
      </x:c>
      <x:c r="K130" s="10">
        <x:f>TRUNC(E130+G130+I130,1)</x:f>
        <x:v>95475</x:v>
      </x:c>
      <x:c r="L130" s="12">
        <x:f>TRUNC(F130+H130+J130,1)</x:f>
        <x:v>95475</x:v>
      </x:c>
      <x:c r="M130" s="8" t="s">
        <x:v>984</x:v>
      </x:c>
      <x:c r="N130" s="5" t="s">
        <x:v>1454</x:v>
      </x:c>
      <x:c r="O130" s="5" t="s">
        <x:v>857</x:v>
      </x:c>
      <x:c r="P130" s="5" t="s">
        <x:v>974</x:v>
      </x:c>
      <x:c r="Q130" s="5" t="s">
        <x:v>988</x:v>
      </x:c>
      <x:c r="R130" s="5" t="s">
        <x:v>988</x:v>
      </x:c>
      <x:c r="S130" s="1"/>
      <x:c r="T130" s="1"/>
      <x:c r="U130" s="1"/>
      <x:c r="V130" s="1"/>
      <x:c r="W130" s="1"/>
      <x:c r="X130" s="1"/>
      <x:c r="Y130" s="1"/>
      <x:c r="Z130" s="1"/>
      <x:c r="AA130" s="1"/>
      <x:c r="AB130" s="1"/>
      <x:c r="AC130" s="1"/>
      <x:c r="AD130" s="1"/>
      <x:c r="AE130" s="1"/>
      <x:c r="AF130" s="1"/>
      <x:c r="AG130" s="1"/>
      <x:c r="AH130" s="1"/>
      <x:c r="AI130" s="1"/>
      <x:c r="AJ130" s="5" t="s">
        <x:v>984</x:v>
      </x:c>
      <x:c r="AK130" s="5" t="s">
        <x:v>1172</x:v>
      </x:c>
      <x:c r="AL130" s="5" t="s">
        <x:v>984</x:v>
      </x:c>
    </x:row>
    <x:row r="131" spans="1:38" ht="30" customHeight="1">
      <x:c r="A131" s="8" t="s">
        <x:v>195</x:v>
      </x:c>
      <x:c r="B131" s="8" t="s">
        <x:v>984</x:v>
      </x:c>
      <x:c r="C131" s="8" t="s">
        <x:v>984</x:v>
      </x:c>
      <x:c r="D131" s="9"/>
      <x:c r="E131" s="10"/>
      <x:c r="F131" s="12">
        <x:f>TRUNC(SUMIF(N127:N130,N126,F127:F130),0)</x:f>
        <x:v>52577</x:v>
      </x:c>
      <x:c r="G131" s="10"/>
      <x:c r="H131" s="12">
        <x:f>TRUNC(SUMIF(N127:N130,N126,H127:H130),0)</x:f>
        <x:v>95475</x:v>
      </x:c>
      <x:c r="I131" s="10"/>
      <x:c r="J131" s="12">
        <x:f>TRUNC(SUMIF(N127:N130,N126,J127:J130),0)</x:f>
        <x:v>0</x:v>
      </x:c>
      <x:c r="K131" s="10"/>
      <x:c r="L131" s="12">
        <x:f>F131+H131+J131</x:f>
        <x:v>148052</x:v>
      </x:c>
      <x:c r="M131" s="8" t="s">
        <x:v>984</x:v>
      </x:c>
      <x:c r="N131" s="5" t="s">
        <x:v>315</x:v>
      </x:c>
      <x:c r="O131" s="5" t="s">
        <x:v>315</x:v>
      </x:c>
      <x:c r="P131" s="5" t="s">
        <x:v>984</x:v>
      </x:c>
      <x:c r="Q131" s="5" t="s">
        <x:v>984</x:v>
      </x:c>
      <x:c r="R131" s="5" t="s">
        <x:v>984</x:v>
      </x:c>
      <x:c r="S131" s="1"/>
      <x:c r="T131" s="1"/>
      <x:c r="U131" s="1"/>
      <x:c r="V131" s="1"/>
      <x:c r="W131" s="1"/>
      <x:c r="X131" s="1"/>
      <x:c r="Y131" s="1"/>
      <x:c r="Z131" s="1"/>
      <x:c r="AA131" s="1"/>
      <x:c r="AB131" s="1"/>
      <x:c r="AC131" s="1"/>
      <x:c r="AD131" s="1"/>
      <x:c r="AE131" s="1"/>
      <x:c r="AF131" s="1"/>
      <x:c r="AG131" s="1"/>
      <x:c r="AH131" s="1"/>
      <x:c r="AI131" s="1"/>
      <x:c r="AJ131" s="5" t="s">
        <x:v>984</x:v>
      </x:c>
      <x:c r="AK131" s="5" t="s">
        <x:v>984</x:v>
      </x:c>
      <x:c r="AL131" s="5" t="s">
        <x:v>984</x:v>
      </x:c>
    </x:row>
    <x:row r="132" spans="1:13" ht="30" customHeight="1">
      <x:c r="A132" s="9"/>
      <x:c r="B132" s="9"/>
      <x:c r="C132" s="9"/>
      <x:c r="D132" s="9"/>
      <x:c r="E132" s="10"/>
      <x:c r="F132" s="12"/>
      <x:c r="G132" s="10"/>
      <x:c r="H132" s="12"/>
      <x:c r="I132" s="10"/>
      <x:c r="J132" s="12"/>
      <x:c r="K132" s="10"/>
      <x:c r="L132" s="12"/>
      <x:c r="M132" s="9"/>
    </x:row>
    <x:row r="133" spans="1:14" ht="30" customHeight="1">
      <x:c r="A133" s="93" t="s">
        <x:v>1378</x:v>
      </x:c>
      <x:c r="B133" s="93"/>
      <x:c r="C133" s="93"/>
      <x:c r="D133" s="93"/>
      <x:c r="E133" s="94"/>
      <x:c r="F133" s="95"/>
      <x:c r="G133" s="94"/>
      <x:c r="H133" s="95"/>
      <x:c r="I133" s="94"/>
      <x:c r="J133" s="95"/>
      <x:c r="K133" s="94"/>
      <x:c r="L133" s="95"/>
      <x:c r="M133" s="93"/>
      <x:c r="N133" s="2" t="s">
        <x:v>1453</x:v>
      </x:c>
    </x:row>
    <x:row r="134" spans="1:38" ht="30" customHeight="1">
      <x:c r="A134" s="8" t="s">
        <x:v>1028</x:v>
      </x:c>
      <x:c r="B134" s="8" t="s">
        <x:v>187</x:v>
      </x:c>
      <x:c r="C134" s="8" t="s">
        <x:v>1027</x:v>
      </x:c>
      <x:c r="D134" s="9">
        <x:v>0.059999999999999998</x:v>
      </x:c>
      <x:c r="E134" s="10">
        <x:f>단가대비표!O72</x:f>
        <x:v>9999</x:v>
      </x:c>
      <x:c r="F134" s="12">
        <x:f>TRUNC(E134*D134,1)</x:f>
        <x:v>599.89999999999998</x:v>
      </x:c>
      <x:c r="G134" s="10">
        <x:f>단가대비표!P72</x:f>
        <x:v>0</x:v>
      </x:c>
      <x:c r="H134" s="12">
        <x:f>TRUNC(G134*D134,1)</x:f>
        <x:v>0</x:v>
      </x:c>
      <x:c r="I134" s="10">
        <x:f>단가대비표!V72</x:f>
        <x:v>0</x:v>
      </x:c>
      <x:c r="J134" s="12">
        <x:f>TRUNC(I134*D134,1)</x:f>
        <x:v>0</x:v>
      </x:c>
      <x:c r="K134" s="10">
        <x:f>TRUNC(E134+G134+I134,1)</x:f>
        <x:v>9999</x:v>
      </x:c>
      <x:c r="L134" s="12">
        <x:f>TRUNC(F134+H134+J134,1)</x:f>
        <x:v>599.89999999999998</x:v>
      </x:c>
      <x:c r="M134" s="8" t="s">
        <x:v>984</x:v>
      </x:c>
      <x:c r="N134" s="5" t="s">
        <x:v>1453</x:v>
      </x:c>
      <x:c r="O134" s="5" t="s">
        <x:v>854</x:v>
      </x:c>
      <x:c r="P134" s="5" t="s">
        <x:v>988</x:v>
      </x:c>
      <x:c r="Q134" s="5" t="s">
        <x:v>988</x:v>
      </x:c>
      <x:c r="R134" s="5" t="s">
        <x:v>974</x:v>
      </x:c>
      <x:c r="S134" s="1"/>
      <x:c r="T134" s="1"/>
      <x:c r="U134" s="1"/>
      <x:c r="V134" s="1"/>
      <x:c r="W134" s="1"/>
      <x:c r="X134" s="1"/>
      <x:c r="Y134" s="1"/>
      <x:c r="Z134" s="1"/>
      <x:c r="AA134" s="1"/>
      <x:c r="AB134" s="1"/>
      <x:c r="AC134" s="1"/>
      <x:c r="AD134" s="1"/>
      <x:c r="AE134" s="1"/>
      <x:c r="AF134" s="1"/>
      <x:c r="AG134" s="1"/>
      <x:c r="AH134" s="1"/>
      <x:c r="AI134" s="1"/>
      <x:c r="AJ134" s="5" t="s">
        <x:v>984</x:v>
      </x:c>
      <x:c r="AK134" s="5" t="s">
        <x:v>1173</x:v>
      </x:c>
      <x:c r="AL134" s="5" t="s">
        <x:v>984</x:v>
      </x:c>
    </x:row>
    <x:row r="135" spans="1:38" ht="30" customHeight="1">
      <x:c r="A135" s="8" t="s">
        <x:v>1936</x:v>
      </x:c>
      <x:c r="B135" s="8" t="s">
        <x:v>325</x:v>
      </x:c>
      <x:c r="C135" s="8" t="s">
        <x:v>999</x:v>
      </x:c>
      <x:c r="D135" s="9">
        <x:v>1</x:v>
      </x:c>
      <x:c r="E135" s="10">
        <x:f>일위대가목록!E80</x:f>
        <x:v>0</x:v>
      </x:c>
      <x:c r="F135" s="12">
        <x:f>TRUNC(E135*D135,1)</x:f>
        <x:v>0</x:v>
      </x:c>
      <x:c r="G135" s="10">
        <x:f>일위대가목록!F80</x:f>
        <x:v>3473</x:v>
      </x:c>
      <x:c r="H135" s="12">
        <x:f>TRUNC(G135*D135,1)</x:f>
        <x:v>3473</x:v>
      </x:c>
      <x:c r="I135" s="10">
        <x:f>일위대가목록!G80</x:f>
        <x:v>0</x:v>
      </x:c>
      <x:c r="J135" s="12">
        <x:f>TRUNC(I135*D135,1)</x:f>
        <x:v>0</x:v>
      </x:c>
      <x:c r="K135" s="10">
        <x:f>TRUNC(E135+G135+I135,1)</x:f>
        <x:v>3473</x:v>
      </x:c>
      <x:c r="L135" s="12">
        <x:f>TRUNC(F135+H135+J135,1)</x:f>
        <x:v>3473</x:v>
      </x:c>
      <x:c r="M135" s="8" t="s">
        <x:v>984</x:v>
      </x:c>
      <x:c r="N135" s="5" t="s">
        <x:v>1453</x:v>
      </x:c>
      <x:c r="O135" s="5" t="s">
        <x:v>855</x:v>
      </x:c>
      <x:c r="P135" s="5" t="s">
        <x:v>974</x:v>
      </x:c>
      <x:c r="Q135" s="5" t="s">
        <x:v>988</x:v>
      </x:c>
      <x:c r="R135" s="5" t="s">
        <x:v>988</x:v>
      </x:c>
      <x:c r="S135" s="1"/>
      <x:c r="T135" s="1"/>
      <x:c r="U135" s="1"/>
      <x:c r="V135" s="1"/>
      <x:c r="W135" s="1"/>
      <x:c r="X135" s="1"/>
      <x:c r="Y135" s="1"/>
      <x:c r="Z135" s="1"/>
      <x:c r="AA135" s="1"/>
      <x:c r="AB135" s="1"/>
      <x:c r="AC135" s="1"/>
      <x:c r="AD135" s="1"/>
      <x:c r="AE135" s="1"/>
      <x:c r="AF135" s="1"/>
      <x:c r="AG135" s="1"/>
      <x:c r="AH135" s="1"/>
      <x:c r="AI135" s="1"/>
      <x:c r="AJ135" s="5" t="s">
        <x:v>984</x:v>
      </x:c>
      <x:c r="AK135" s="5" t="s">
        <x:v>1174</x:v>
      </x:c>
      <x:c r="AL135" s="5" t="s">
        <x:v>984</x:v>
      </x:c>
    </x:row>
    <x:row r="136" spans="1:38" ht="30" customHeight="1">
      <x:c r="A136" s="8" t="s">
        <x:v>195</x:v>
      </x:c>
      <x:c r="B136" s="8" t="s">
        <x:v>984</x:v>
      </x:c>
      <x:c r="C136" s="8" t="s">
        <x:v>984</x:v>
      </x:c>
      <x:c r="D136" s="9"/>
      <x:c r="E136" s="10"/>
      <x:c r="F136" s="12">
        <x:f>TRUNC(SUMIF(N134:N135,N133,F134:F135),0)</x:f>
        <x:v>599</x:v>
      </x:c>
      <x:c r="G136" s="10"/>
      <x:c r="H136" s="12">
        <x:f>TRUNC(SUMIF(N134:N135,N133,H134:H135),0)</x:f>
        <x:v>3473</x:v>
      </x:c>
      <x:c r="I136" s="10"/>
      <x:c r="J136" s="12">
        <x:f>TRUNC(SUMIF(N134:N135,N133,J134:J135),0)</x:f>
        <x:v>0</x:v>
      </x:c>
      <x:c r="K136" s="10"/>
      <x:c r="L136" s="12">
        <x:f>F136+H136+J136</x:f>
        <x:v>4072</x:v>
      </x:c>
      <x:c r="M136" s="8" t="s">
        <x:v>984</x:v>
      </x:c>
      <x:c r="N136" s="5" t="s">
        <x:v>315</x:v>
      </x:c>
      <x:c r="O136" s="5" t="s">
        <x:v>315</x:v>
      </x:c>
      <x:c r="P136" s="5" t="s">
        <x:v>984</x:v>
      </x:c>
      <x:c r="Q136" s="5" t="s">
        <x:v>984</x:v>
      </x:c>
      <x:c r="R136" s="5" t="s">
        <x:v>984</x:v>
      </x:c>
      <x:c r="S136" s="1"/>
      <x:c r="T136" s="1"/>
      <x:c r="U136" s="1"/>
      <x:c r="V136" s="1"/>
      <x:c r="W136" s="1"/>
      <x:c r="X136" s="1"/>
      <x:c r="Y136" s="1"/>
      <x:c r="Z136" s="1"/>
      <x:c r="AA136" s="1"/>
      <x:c r="AB136" s="1"/>
      <x:c r="AC136" s="1"/>
      <x:c r="AD136" s="1"/>
      <x:c r="AE136" s="1"/>
      <x:c r="AF136" s="1"/>
      <x:c r="AG136" s="1"/>
      <x:c r="AH136" s="1"/>
      <x:c r="AI136" s="1"/>
      <x:c r="AJ136" s="5" t="s">
        <x:v>984</x:v>
      </x:c>
      <x:c r="AK136" s="5" t="s">
        <x:v>984</x:v>
      </x:c>
      <x:c r="AL136" s="5" t="s">
        <x:v>984</x:v>
      </x:c>
    </x:row>
    <x:row r="137" spans="1:13" ht="30" customHeight="1">
      <x:c r="A137" s="9"/>
      <x:c r="B137" s="9"/>
      <x:c r="C137" s="9"/>
      <x:c r="D137" s="9"/>
      <x:c r="E137" s="10"/>
      <x:c r="F137" s="12"/>
      <x:c r="G137" s="10"/>
      <x:c r="H137" s="12"/>
      <x:c r="I137" s="10"/>
      <x:c r="J137" s="12"/>
      <x:c r="K137" s="10"/>
      <x:c r="L137" s="12"/>
      <x:c r="M137" s="9"/>
    </x:row>
    <x:row r="138" spans="1:14" ht="30" customHeight="1">
      <x:c r="A138" s="93" t="s">
        <x:v>66</x:v>
      </x:c>
      <x:c r="B138" s="93"/>
      <x:c r="C138" s="93"/>
      <x:c r="D138" s="93"/>
      <x:c r="E138" s="94"/>
      <x:c r="F138" s="95"/>
      <x:c r="G138" s="94"/>
      <x:c r="H138" s="95"/>
      <x:c r="I138" s="94"/>
      <x:c r="J138" s="95"/>
      <x:c r="K138" s="94"/>
      <x:c r="L138" s="95"/>
      <x:c r="M138" s="93"/>
      <x:c r="N138" s="2" t="s">
        <x:v>1452</x:v>
      </x:c>
    </x:row>
    <x:row r="139" spans="1:38" ht="30" customHeight="1">
      <x:c r="A139" s="8" t="s">
        <x:v>1017</x:v>
      </x:c>
      <x:c r="B139" s="8" t="s">
        <x:v>1030</x:v>
      </x:c>
      <x:c r="C139" s="8" t="s">
        <x:v>1015</x:v>
      </x:c>
      <x:c r="D139" s="9">
        <x:v>4</x:v>
      </x:c>
      <x:c r="E139" s="10">
        <x:f>단가대비표!O103</x:f>
        <x:v>0</x:v>
      </x:c>
      <x:c r="F139" s="12">
        <x:f>TRUNC(E139*D139,1)</x:f>
        <x:v>0</x:v>
      </x:c>
      <x:c r="G139" s="10">
        <x:f>단가대비표!P103</x:f>
        <x:v>132746</x:v>
      </x:c>
      <x:c r="H139" s="12">
        <x:f>TRUNC(G139*D139,1)</x:f>
        <x:v>530984</x:v>
      </x:c>
      <x:c r="I139" s="10">
        <x:f>단가대비표!V103</x:f>
        <x:v>0</x:v>
      </x:c>
      <x:c r="J139" s="12">
        <x:f>TRUNC(I139*D139,1)</x:f>
        <x:v>0</x:v>
      </x:c>
      <x:c r="K139" s="10">
        <x:f>TRUNC(E139+G139+I139,1)</x:f>
        <x:v>132746</x:v>
      </x:c>
      <x:c r="L139" s="12">
        <x:f>TRUNC(F139+H139+J139,1)</x:f>
        <x:v>530984</x:v>
      </x:c>
      <x:c r="M139" s="8" t="s">
        <x:v>984</x:v>
      </x:c>
      <x:c r="N139" s="5" t="s">
        <x:v>1452</x:v>
      </x:c>
      <x:c r="O139" s="5" t="s">
        <x:v>853</x:v>
      </x:c>
      <x:c r="P139" s="5" t="s">
        <x:v>988</x:v>
      </x:c>
      <x:c r="Q139" s="5" t="s">
        <x:v>988</x:v>
      </x:c>
      <x:c r="R139" s="5" t="s">
        <x:v>974</x:v>
      </x:c>
      <x:c r="S139" s="1"/>
      <x:c r="T139" s="1"/>
      <x:c r="U139" s="1"/>
      <x:c r="V139" s="1"/>
      <x:c r="W139" s="1"/>
      <x:c r="X139" s="1"/>
      <x:c r="Y139" s="1"/>
      <x:c r="Z139" s="1"/>
      <x:c r="AA139" s="1"/>
      <x:c r="AB139" s="1"/>
      <x:c r="AC139" s="1"/>
      <x:c r="AD139" s="1"/>
      <x:c r="AE139" s="1"/>
      <x:c r="AF139" s="1"/>
      <x:c r="AG139" s="1"/>
      <x:c r="AH139" s="1"/>
      <x:c r="AI139" s="1"/>
      <x:c r="AJ139" s="5" t="s">
        <x:v>984</x:v>
      </x:c>
      <x:c r="AK139" s="5" t="s">
        <x:v>1175</x:v>
      </x:c>
      <x:c r="AL139" s="5" t="s">
        <x:v>984</x:v>
      </x:c>
    </x:row>
    <x:row r="140" spans="1:38" ht="30" customHeight="1">
      <x:c r="A140" s="8" t="s">
        <x:v>195</x:v>
      </x:c>
      <x:c r="B140" s="8" t="s">
        <x:v>984</x:v>
      </x:c>
      <x:c r="C140" s="8" t="s">
        <x:v>984</x:v>
      </x:c>
      <x:c r="D140" s="9"/>
      <x:c r="E140" s="10"/>
      <x:c r="F140" s="12">
        <x:f>TRUNC(SUMIF(N139:N139,N138,F139:F139),0)</x:f>
        <x:v>0</x:v>
      </x:c>
      <x:c r="G140" s="10"/>
      <x:c r="H140" s="12">
        <x:f>TRUNC(SUMIF(N139:N139,N138,H139:H139),0)</x:f>
        <x:v>530984</x:v>
      </x:c>
      <x:c r="I140" s="10"/>
      <x:c r="J140" s="12">
        <x:f>TRUNC(SUMIF(N139:N139,N138,J139:J139),0)</x:f>
        <x:v>0</x:v>
      </x:c>
      <x:c r="K140" s="10"/>
      <x:c r="L140" s="12">
        <x:f>F140+H140+J140</x:f>
        <x:v>530984</x:v>
      </x:c>
      <x:c r="M140" s="8" t="s">
        <x:v>984</x:v>
      </x:c>
      <x:c r="N140" s="5" t="s">
        <x:v>315</x:v>
      </x:c>
      <x:c r="O140" s="5" t="s">
        <x:v>315</x:v>
      </x:c>
      <x:c r="P140" s="5" t="s">
        <x:v>984</x:v>
      </x:c>
      <x:c r="Q140" s="5" t="s">
        <x:v>984</x:v>
      </x:c>
      <x:c r="R140" s="5" t="s">
        <x:v>984</x:v>
      </x:c>
      <x:c r="S140" s="1"/>
      <x:c r="T140" s="1"/>
      <x:c r="U140" s="1"/>
      <x:c r="V140" s="1"/>
      <x:c r="W140" s="1"/>
      <x:c r="X140" s="1"/>
      <x:c r="Y140" s="1"/>
      <x:c r="Z140" s="1"/>
      <x:c r="AA140" s="1"/>
      <x:c r="AB140" s="1"/>
      <x:c r="AC140" s="1"/>
      <x:c r="AD140" s="1"/>
      <x:c r="AE140" s="1"/>
      <x:c r="AF140" s="1"/>
      <x:c r="AG140" s="1"/>
      <x:c r="AH140" s="1"/>
      <x:c r="AI140" s="1"/>
      <x:c r="AJ140" s="5" t="s">
        <x:v>984</x:v>
      </x:c>
      <x:c r="AK140" s="5" t="s">
        <x:v>984</x:v>
      </x:c>
      <x:c r="AL140" s="5" t="s">
        <x:v>984</x:v>
      </x:c>
    </x:row>
    <x:row r="141" spans="1:13" ht="30" customHeight="1">
      <x:c r="A141" s="9"/>
      <x:c r="B141" s="9"/>
      <x:c r="C141" s="9"/>
      <x:c r="D141" s="9"/>
      <x:c r="E141" s="10"/>
      <x:c r="F141" s="12"/>
      <x:c r="G141" s="10"/>
      <x:c r="H141" s="12"/>
      <x:c r="I141" s="10"/>
      <x:c r="J141" s="12"/>
      <x:c r="K141" s="10"/>
      <x:c r="L141" s="12"/>
      <x:c r="M141" s="9"/>
    </x:row>
    <x:row r="142" spans="1:14" ht="30" customHeight="1">
      <x:c r="A142" s="93" t="s">
        <x:v>1176</x:v>
      </x:c>
      <x:c r="B142" s="93"/>
      <x:c r="C142" s="93"/>
      <x:c r="D142" s="93"/>
      <x:c r="E142" s="94"/>
      <x:c r="F142" s="95"/>
      <x:c r="G142" s="94"/>
      <x:c r="H142" s="95"/>
      <x:c r="I142" s="94"/>
      <x:c r="J142" s="95"/>
      <x:c r="K142" s="94"/>
      <x:c r="L142" s="95"/>
      <x:c r="M142" s="93"/>
      <x:c r="N142" s="2" t="s">
        <x:v>1449</x:v>
      </x:c>
    </x:row>
    <x:row r="143" spans="1:38" ht="30" customHeight="1">
      <x:c r="A143" s="8" t="s">
        <x:v>424</x:v>
      </x:c>
      <x:c r="B143" s="8" t="s">
        <x:v>100</x:v>
      </x:c>
      <x:c r="C143" s="8" t="s">
        <x:v>999</x:v>
      </x:c>
      <x:c r="D143" s="9">
        <x:v>1.1000000000000001</x:v>
      </x:c>
      <x:c r="E143" s="10">
        <x:f>단가대비표!O87</x:f>
        <x:v>1890</x:v>
      </x:c>
      <x:c r="F143" s="12">
        <x:f>TRUNC(E143*D143,1)</x:f>
        <x:v>2079</x:v>
      </x:c>
      <x:c r="G143" s="10">
        <x:f>단가대비표!P87</x:f>
        <x:v>0</x:v>
      </x:c>
      <x:c r="H143" s="12">
        <x:f>TRUNC(G143*D143,1)</x:f>
        <x:v>0</x:v>
      </x:c>
      <x:c r="I143" s="10">
        <x:f>단가대비표!V87</x:f>
        <x:v>0</x:v>
      </x:c>
      <x:c r="J143" s="12">
        <x:f>TRUNC(I143*D143,1)</x:f>
        <x:v>0</x:v>
      </x:c>
      <x:c r="K143" s="10">
        <x:f>TRUNC(E143+G143+I143,1)</x:f>
        <x:v>1890</x:v>
      </x:c>
      <x:c r="L143" s="12">
        <x:f>TRUNC(F143+H143+J143,1)</x:f>
        <x:v>2079</x:v>
      </x:c>
      <x:c r="M143" s="8" t="s">
        <x:v>984</x:v>
      </x:c>
      <x:c r="N143" s="5" t="s">
        <x:v>1449</x:v>
      </x:c>
      <x:c r="O143" s="5" t="s">
        <x:v>852</x:v>
      </x:c>
      <x:c r="P143" s="5" t="s">
        <x:v>988</x:v>
      </x:c>
      <x:c r="Q143" s="5" t="s">
        <x:v>988</x:v>
      </x:c>
      <x:c r="R143" s="5" t="s">
        <x:v>974</x:v>
      </x:c>
      <x:c r="S143" s="1"/>
      <x:c r="T143" s="1"/>
      <x:c r="U143" s="1"/>
      <x:c r="V143" s="1">
        <x:v>1</x:v>
      </x:c>
      <x:c r="W143" s="1"/>
      <x:c r="X143" s="1"/>
      <x:c r="Y143" s="1"/>
      <x:c r="Z143" s="1"/>
      <x:c r="AA143" s="1"/>
      <x:c r="AB143" s="1"/>
      <x:c r="AC143" s="1"/>
      <x:c r="AD143" s="1"/>
      <x:c r="AE143" s="1"/>
      <x:c r="AF143" s="1"/>
      <x:c r="AG143" s="1"/>
      <x:c r="AH143" s="1"/>
      <x:c r="AI143" s="1"/>
      <x:c r="AJ143" s="5" t="s">
        <x:v>984</x:v>
      </x:c>
      <x:c r="AK143" s="5" t="s">
        <x:v>1177</x:v>
      </x:c>
      <x:c r="AL143" s="5" t="s">
        <x:v>984</x:v>
      </x:c>
    </x:row>
    <x:row r="144" spans="1:38" ht="30" customHeight="1">
      <x:c r="A144" s="8" t="s">
        <x:v>1031</x:v>
      </x:c>
      <x:c r="B144" s="8" t="s">
        <x:v>421</x:v>
      </x:c>
      <x:c r="C144" s="8" t="s">
        <x:v>1000</x:v>
      </x:c>
      <x:c r="D144" s="9">
        <x:v>1</x:v>
      </x:c>
      <x:c r="E144" s="10">
        <x:f ca="1">ROUNDDOWN(SUMIF(V143:V145,RIGHTB(O144,1),F143:F145)*U144,2)</x:f>
        <x:v>103.95</x:v>
      </x:c>
      <x:c r="F144" s="12">
        <x:f ca="1">TRUNC(E144*D144,1)</x:f>
        <x:v>103.90000000000001</x:v>
      </x:c>
      <x:c r="G144" s="10">
        <x:v>0</x:v>
      </x:c>
      <x:c r="H144" s="12">
        <x:f>TRUNC(G144*D144,1)</x:f>
        <x:v>0</x:v>
      </x:c>
      <x:c r="I144" s="10">
        <x:v>0</x:v>
      </x:c>
      <x:c r="J144" s="12">
        <x:f>TRUNC(I144*D144,1)</x:f>
        <x:v>0</x:v>
      </x:c>
      <x:c r="K144" s="10">
        <x:f ca="1">TRUNC(E144+G144+I144,1)</x:f>
        <x:v>103.90000000000001</x:v>
      </x:c>
      <x:c r="L144" s="12">
        <x:f ca="1">TRUNC(F144+H144+J144,1)</x:f>
        <x:v>103.90000000000001</x:v>
      </x:c>
      <x:c r="M144" s="8" t="s">
        <x:v>984</x:v>
      </x:c>
      <x:c r="N144" s="5" t="s">
        <x:v>1449</x:v>
      </x:c>
      <x:c r="O144" s="5" t="s">
        <x:v>1407</x:v>
      </x:c>
      <x:c r="P144" s="5" t="s">
        <x:v>988</x:v>
      </x:c>
      <x:c r="Q144" s="5" t="s">
        <x:v>988</x:v>
      </x:c>
      <x:c r="R144" s="5" t="s">
        <x:v>988</x:v>
      </x:c>
      <x:c r="S144" s="1">
        <x:v>0</x:v>
      </x:c>
      <x:c r="T144" s="1">
        <x:v>0</x:v>
      </x:c>
      <x:c r="U144" s="1">
        <x:v>0.05</x:v>
      </x:c>
      <x:c r="V144" s="1"/>
      <x:c r="W144" s="1"/>
      <x:c r="X144" s="1"/>
      <x:c r="Y144" s="1"/>
      <x:c r="Z144" s="1"/>
      <x:c r="AA144" s="1"/>
      <x:c r="AB144" s="1"/>
      <x:c r="AC144" s="1"/>
      <x:c r="AD144" s="1"/>
      <x:c r="AE144" s="1"/>
      <x:c r="AF144" s="1"/>
      <x:c r="AG144" s="1"/>
      <x:c r="AH144" s="1"/>
      <x:c r="AI144" s="1"/>
      <x:c r="AJ144" s="5" t="s">
        <x:v>984</x:v>
      </x:c>
      <x:c r="AK144" s="5" t="s">
        <x:v>1178</x:v>
      </x:c>
      <x:c r="AL144" s="5" t="s">
        <x:v>984</x:v>
      </x:c>
    </x:row>
    <x:row r="145" spans="1:38" ht="30" customHeight="1">
      <x:c r="A145" s="8" t="s">
        <x:v>423</x:v>
      </x:c>
      <x:c r="B145" s="8" t="s">
        <x:v>325</x:v>
      </x:c>
      <x:c r="C145" s="8" t="s">
        <x:v>999</x:v>
      </x:c>
      <x:c r="D145" s="9">
        <x:v>1</x:v>
      </x:c>
      <x:c r="E145" s="10">
        <x:f>일위대가목록!E81</x:f>
        <x:v>147</x:v>
      </x:c>
      <x:c r="F145" s="12">
        <x:f>TRUNC(E145*D145,1)</x:f>
        <x:v>147</x:v>
      </x:c>
      <x:c r="G145" s="10">
        <x:f>일위대가목록!F81</x:f>
        <x:v>4931</x:v>
      </x:c>
      <x:c r="H145" s="12">
        <x:f>TRUNC(G145*D145,1)</x:f>
        <x:v>4931</x:v>
      </x:c>
      <x:c r="I145" s="10">
        <x:f>일위대가목록!G81</x:f>
        <x:v>0</x:v>
      </x:c>
      <x:c r="J145" s="12">
        <x:f>TRUNC(I145*D145,1)</x:f>
        <x:v>0</x:v>
      </x:c>
      <x:c r="K145" s="10">
        <x:f>TRUNC(E145+G145+I145,1)</x:f>
        <x:v>5078</x:v>
      </x:c>
      <x:c r="L145" s="12">
        <x:f>TRUNC(F145+H145+J145,1)</x:f>
        <x:v>5078</x:v>
      </x:c>
      <x:c r="M145" s="8" t="s">
        <x:v>984</x:v>
      </x:c>
      <x:c r="N145" s="5" t="s">
        <x:v>1449</x:v>
      </x:c>
      <x:c r="O145" s="5" t="s">
        <x:v>851</x:v>
      </x:c>
      <x:c r="P145" s="5" t="s">
        <x:v>974</x:v>
      </x:c>
      <x:c r="Q145" s="5" t="s">
        <x:v>988</x:v>
      </x:c>
      <x:c r="R145" s="5" t="s">
        <x:v>988</x:v>
      </x:c>
      <x:c r="S145" s="1"/>
      <x:c r="T145" s="1"/>
      <x:c r="U145" s="1"/>
      <x:c r="V145" s="1"/>
      <x:c r="W145" s="1"/>
      <x:c r="X145" s="1"/>
      <x:c r="Y145" s="1"/>
      <x:c r="Z145" s="1"/>
      <x:c r="AA145" s="1"/>
      <x:c r="AB145" s="1"/>
      <x:c r="AC145" s="1"/>
      <x:c r="AD145" s="1"/>
      <x:c r="AE145" s="1"/>
      <x:c r="AF145" s="1"/>
      <x:c r="AG145" s="1"/>
      <x:c r="AH145" s="1"/>
      <x:c r="AI145" s="1"/>
      <x:c r="AJ145" s="5" t="s">
        <x:v>984</x:v>
      </x:c>
      <x:c r="AK145" s="5" t="s">
        <x:v>1179</x:v>
      </x:c>
      <x:c r="AL145" s="5" t="s">
        <x:v>984</x:v>
      </x:c>
    </x:row>
    <x:row r="146" spans="1:38" ht="30" customHeight="1">
      <x:c r="A146" s="8" t="s">
        <x:v>195</x:v>
      </x:c>
      <x:c r="B146" s="8" t="s">
        <x:v>984</x:v>
      </x:c>
      <x:c r="C146" s="8" t="s">
        <x:v>984</x:v>
      </x:c>
      <x:c r="D146" s="9"/>
      <x:c r="E146" s="10"/>
      <x:c r="F146" s="12">
        <x:f ca="1">TRUNC(SUMIF(N143:N145,N142,F143:F145),0)</x:f>
        <x:v>2329</x:v>
      </x:c>
      <x:c r="G146" s="10"/>
      <x:c r="H146" s="12">
        <x:f>TRUNC(SUMIF(N143:N145,N142,H143:H145),0)</x:f>
        <x:v>4931</x:v>
      </x:c>
      <x:c r="I146" s="10"/>
      <x:c r="J146" s="12">
        <x:f>TRUNC(SUMIF(N143:N145,N142,J143:J145),0)</x:f>
        <x:v>0</x:v>
      </x:c>
      <x:c r="K146" s="10"/>
      <x:c r="L146" s="12">
        <x:f ca="1">F146+H146+J146</x:f>
        <x:v>7260</x:v>
      </x:c>
      <x:c r="M146" s="8" t="s">
        <x:v>984</x:v>
      </x:c>
      <x:c r="N146" s="5" t="s">
        <x:v>315</x:v>
      </x:c>
      <x:c r="O146" s="5" t="s">
        <x:v>315</x:v>
      </x:c>
      <x:c r="P146" s="5" t="s">
        <x:v>984</x:v>
      </x:c>
      <x:c r="Q146" s="5" t="s">
        <x:v>984</x:v>
      </x:c>
      <x:c r="R146" s="5" t="s">
        <x:v>984</x:v>
      </x:c>
      <x:c r="S146" s="1"/>
      <x:c r="T146" s="1"/>
      <x:c r="U146" s="1"/>
      <x:c r="V146" s="1"/>
      <x:c r="W146" s="1"/>
      <x:c r="X146" s="1"/>
      <x:c r="Y146" s="1"/>
      <x:c r="Z146" s="1"/>
      <x:c r="AA146" s="1"/>
      <x:c r="AB146" s="1"/>
      <x:c r="AC146" s="1"/>
      <x:c r="AD146" s="1"/>
      <x:c r="AE146" s="1"/>
      <x:c r="AF146" s="1"/>
      <x:c r="AG146" s="1"/>
      <x:c r="AH146" s="1"/>
      <x:c r="AI146" s="1"/>
      <x:c r="AJ146" s="5" t="s">
        <x:v>984</x:v>
      </x:c>
      <x:c r="AK146" s="5" t="s">
        <x:v>984</x:v>
      </x:c>
      <x:c r="AL146" s="5" t="s">
        <x:v>984</x:v>
      </x:c>
    </x:row>
    <x:row r="147" spans="1:13" ht="30" customHeight="1">
      <x:c r="A147" s="9"/>
      <x:c r="B147" s="9"/>
      <x:c r="C147" s="9"/>
      <x:c r="D147" s="9"/>
      <x:c r="E147" s="10"/>
      <x:c r="F147" s="12"/>
      <x:c r="G147" s="10"/>
      <x:c r="H147" s="12"/>
      <x:c r="I147" s="10"/>
      <x:c r="J147" s="12"/>
      <x:c r="K147" s="10"/>
      <x:c r="L147" s="12"/>
      <x:c r="M147" s="9"/>
    </x:row>
    <x:row r="148" spans="1:14" ht="30" customHeight="1">
      <x:c r="A148" s="93" t="s">
        <x:v>1380</x:v>
      </x:c>
      <x:c r="B148" s="93"/>
      <x:c r="C148" s="93"/>
      <x:c r="D148" s="93"/>
      <x:c r="E148" s="94"/>
      <x:c r="F148" s="95"/>
      <x:c r="G148" s="94"/>
      <x:c r="H148" s="95"/>
      <x:c r="I148" s="94"/>
      <x:c r="J148" s="95"/>
      <x:c r="K148" s="94"/>
      <x:c r="L148" s="95"/>
      <x:c r="M148" s="93"/>
      <x:c r="N148" s="2" t="s">
        <x:v>1448</x:v>
      </x:c>
    </x:row>
    <x:row r="149" spans="1:38" ht="30" customHeight="1">
      <x:c r="A149" s="8" t="s">
        <x:v>1029</x:v>
      </x:c>
      <x:c r="B149" s="8" t="s">
        <x:v>190</x:v>
      </x:c>
      <x:c r="C149" s="8" t="s">
        <x:v>998</x:v>
      </x:c>
      <x:c r="D149" s="9">
        <x:v>1</x:v>
      </x:c>
      <x:c r="E149" s="10">
        <x:f>단가대비표!O88</x:f>
        <x:v>9000</x:v>
      </x:c>
      <x:c r="F149" s="12">
        <x:f>TRUNC(E149*D149,1)</x:f>
        <x:v>9000</x:v>
      </x:c>
      <x:c r="G149" s="10">
        <x:f>단가대비표!P88</x:f>
        <x:v>0</x:v>
      </x:c>
      <x:c r="H149" s="12">
        <x:f>TRUNC(G149*D149,1)</x:f>
        <x:v>0</x:v>
      </x:c>
      <x:c r="I149" s="10">
        <x:f>단가대비표!V88</x:f>
        <x:v>0</x:v>
      </x:c>
      <x:c r="J149" s="12">
        <x:f>TRUNC(I149*D149,1)</x:f>
        <x:v>0</x:v>
      </x:c>
      <x:c r="K149" s="10">
        <x:f>TRUNC(E149+G149+I149,1)</x:f>
        <x:v>9000</x:v>
      </x:c>
      <x:c r="L149" s="12">
        <x:f>TRUNC(F149+H149+J149,1)</x:f>
        <x:v>9000</x:v>
      </x:c>
      <x:c r="M149" s="8" t="s">
        <x:v>984</x:v>
      </x:c>
      <x:c r="N149" s="5" t="s">
        <x:v>1448</x:v>
      </x:c>
      <x:c r="O149" s="5" t="s">
        <x:v>849</x:v>
      </x:c>
      <x:c r="P149" s="5" t="s">
        <x:v>988</x:v>
      </x:c>
      <x:c r="Q149" s="5" t="s">
        <x:v>988</x:v>
      </x:c>
      <x:c r="R149" s="5" t="s">
        <x:v>974</x:v>
      </x:c>
      <x:c r="S149" s="1"/>
      <x:c r="T149" s="1"/>
      <x:c r="U149" s="1"/>
      <x:c r="V149" s="1">
        <x:v>1</x:v>
      </x:c>
      <x:c r="W149" s="1"/>
      <x:c r="X149" s="1"/>
      <x:c r="Y149" s="1"/>
      <x:c r="Z149" s="1"/>
      <x:c r="AA149" s="1"/>
      <x:c r="AB149" s="1"/>
      <x:c r="AC149" s="1"/>
      <x:c r="AD149" s="1"/>
      <x:c r="AE149" s="1"/>
      <x:c r="AF149" s="1"/>
      <x:c r="AG149" s="1"/>
      <x:c r="AH149" s="1"/>
      <x:c r="AI149" s="1"/>
      <x:c r="AJ149" s="5" t="s">
        <x:v>984</x:v>
      </x:c>
      <x:c r="AK149" s="5" t="s">
        <x:v>1180</x:v>
      </x:c>
      <x:c r="AL149" s="5" t="s">
        <x:v>984</x:v>
      </x:c>
    </x:row>
    <x:row r="150" spans="1:38" ht="30" customHeight="1">
      <x:c r="A150" s="8" t="s">
        <x:v>1031</x:v>
      </x:c>
      <x:c r="B150" s="8" t="s">
        <x:v>421</x:v>
      </x:c>
      <x:c r="C150" s="8" t="s">
        <x:v>1000</x:v>
      </x:c>
      <x:c r="D150" s="9">
        <x:v>1</x:v>
      </x:c>
      <x:c r="E150" s="10">
        <x:f ca="1">ROUNDDOWN(SUMIF(V149:V153,RIGHTB(O150,1),F149:F153)*U150,2)</x:f>
        <x:v>450</x:v>
      </x:c>
      <x:c r="F150" s="12">
        <x:f ca="1">TRUNC(E150*D150,1)</x:f>
        <x:v>450</x:v>
      </x:c>
      <x:c r="G150" s="10">
        <x:v>0</x:v>
      </x:c>
      <x:c r="H150" s="12">
        <x:f>TRUNC(G150*D150,1)</x:f>
        <x:v>0</x:v>
      </x:c>
      <x:c r="I150" s="10">
        <x:v>0</x:v>
      </x:c>
      <x:c r="J150" s="12">
        <x:f>TRUNC(I150*D150,1)</x:f>
        <x:v>0</x:v>
      </x:c>
      <x:c r="K150" s="10">
        <x:f ca="1">TRUNC(E150+G150+I150,1)</x:f>
        <x:v>450</x:v>
      </x:c>
      <x:c r="L150" s="12">
        <x:f ca="1">TRUNC(F150+H150+J150,1)</x:f>
        <x:v>450</x:v>
      </x:c>
      <x:c r="M150" s="8" t="s">
        <x:v>984</x:v>
      </x:c>
      <x:c r="N150" s="5" t="s">
        <x:v>1448</x:v>
      </x:c>
      <x:c r="O150" s="5" t="s">
        <x:v>1407</x:v>
      </x:c>
      <x:c r="P150" s="5" t="s">
        <x:v>988</x:v>
      </x:c>
      <x:c r="Q150" s="5" t="s">
        <x:v>988</x:v>
      </x:c>
      <x:c r="R150" s="5" t="s">
        <x:v>988</x:v>
      </x:c>
      <x:c r="S150" s="1">
        <x:v>0</x:v>
      </x:c>
      <x:c r="T150" s="1">
        <x:v>0</x:v>
      </x:c>
      <x:c r="U150" s="1">
        <x:v>0.05</x:v>
      </x:c>
      <x:c r="V150" s="1"/>
      <x:c r="W150" s="1"/>
      <x:c r="X150" s="1"/>
      <x:c r="Y150" s="1"/>
      <x:c r="Z150" s="1"/>
      <x:c r="AA150" s="1"/>
      <x:c r="AB150" s="1"/>
      <x:c r="AC150" s="1"/>
      <x:c r="AD150" s="1"/>
      <x:c r="AE150" s="1"/>
      <x:c r="AF150" s="1"/>
      <x:c r="AG150" s="1"/>
      <x:c r="AH150" s="1"/>
      <x:c r="AI150" s="1"/>
      <x:c r="AJ150" s="5" t="s">
        <x:v>984</x:v>
      </x:c>
      <x:c r="AK150" s="5" t="s">
        <x:v>1181</x:v>
      </x:c>
      <x:c r="AL150" s="5" t="s">
        <x:v>984</x:v>
      </x:c>
    </x:row>
    <x:row r="151" spans="1:38" ht="30" customHeight="1">
      <x:c r="A151" s="8" t="s">
        <x:v>1017</x:v>
      </x:c>
      <x:c r="B151" s="8" t="s">
        <x:v>1024</x:v>
      </x:c>
      <x:c r="C151" s="8" t="s">
        <x:v>1015</x:v>
      </x:c>
      <x:c r="D151" s="9">
        <x:v>0.26700000000000002</x:v>
      </x:c>
      <x:c r="E151" s="10">
        <x:f>단가대비표!O91</x:f>
        <x:v>0</x:v>
      </x:c>
      <x:c r="F151" s="12">
        <x:f>TRUNC(E151*D151,1)</x:f>
        <x:v>0</x:v>
      </x:c>
      <x:c r="G151" s="10">
        <x:f>단가대비표!P91</x:f>
        <x:v>135112</x:v>
      </x:c>
      <x:c r="H151" s="12">
        <x:f>TRUNC(G151*D151,1)</x:f>
        <x:v>36074.900000000001</x:v>
      </x:c>
      <x:c r="I151" s="10">
        <x:f>단가대비표!V91</x:f>
        <x:v>0</x:v>
      </x:c>
      <x:c r="J151" s="12">
        <x:f>TRUNC(I151*D151,1)</x:f>
        <x:v>0</x:v>
      </x:c>
      <x:c r="K151" s="10">
        <x:f>TRUNC(E151+G151+I151,1)</x:f>
        <x:v>135112</x:v>
      </x:c>
      <x:c r="L151" s="12">
        <x:f>TRUNC(F151+H151+J151,1)</x:f>
        <x:v>36074.900000000001</x:v>
      </x:c>
      <x:c r="M151" s="8" t="s">
        <x:v>984</x:v>
      </x:c>
      <x:c r="N151" s="5" t="s">
        <x:v>1448</x:v>
      </x:c>
      <x:c r="O151" s="5" t="s">
        <x:v>850</x:v>
      </x:c>
      <x:c r="P151" s="5" t="s">
        <x:v>988</x:v>
      </x:c>
      <x:c r="Q151" s="5" t="s">
        <x:v>988</x:v>
      </x:c>
      <x:c r="R151" s="5" t="s">
        <x:v>974</x:v>
      </x:c>
      <x:c r="S151" s="1"/>
      <x:c r="T151" s="1"/>
      <x:c r="U151" s="1"/>
      <x:c r="V151" s="1"/>
      <x:c r="W151" s="1">
        <x:v>2</x:v>
      </x:c>
      <x:c r="X151" s="1"/>
      <x:c r="Y151" s="1"/>
      <x:c r="Z151" s="1"/>
      <x:c r="AA151" s="1"/>
      <x:c r="AB151" s="1"/>
      <x:c r="AC151" s="1"/>
      <x:c r="AD151" s="1"/>
      <x:c r="AE151" s="1"/>
      <x:c r="AF151" s="1"/>
      <x:c r="AG151" s="1"/>
      <x:c r="AH151" s="1"/>
      <x:c r="AI151" s="1"/>
      <x:c r="AJ151" s="5" t="s">
        <x:v>984</x:v>
      </x:c>
      <x:c r="AK151" s="5" t="s">
        <x:v>1182</x:v>
      </x:c>
      <x:c r="AL151" s="5" t="s">
        <x:v>984</x:v>
      </x:c>
    </x:row>
    <x:row r="152" spans="1:38" ht="30" customHeight="1">
      <x:c r="A152" s="8" t="s">
        <x:v>1017</x:v>
      </x:c>
      <x:c r="B152" s="8" t="s">
        <x:v>1034</x:v>
      </x:c>
      <x:c r="C152" s="8" t="s">
        <x:v>1015</x:v>
      </x:c>
      <x:c r="D152" s="9">
        <x:v>0.13</x:v>
      </x:c>
      <x:c r="E152" s="10">
        <x:f>단가대비표!O92</x:f>
        <x:v>0</x:v>
      </x:c>
      <x:c r="F152" s="12">
        <x:f>TRUNC(E152*D152,1)</x:f>
        <x:v>0</x:v>
      </x:c>
      <x:c r="G152" s="10">
        <x:f>단가대비표!P92</x:f>
        <x:v>108388</x:v>
      </x:c>
      <x:c r="H152" s="12">
        <x:f>TRUNC(G152*D152,1)</x:f>
        <x:v>14090.4</x:v>
      </x:c>
      <x:c r="I152" s="10">
        <x:f>단가대비표!V92</x:f>
        <x:v>0</x:v>
      </x:c>
      <x:c r="J152" s="12">
        <x:f>TRUNC(I152*D152,1)</x:f>
        <x:v>0</x:v>
      </x:c>
      <x:c r="K152" s="10">
        <x:f>TRUNC(E152+G152+I152,1)</x:f>
        <x:v>108388</x:v>
      </x:c>
      <x:c r="L152" s="12">
        <x:f>TRUNC(F152+H152+J152,1)</x:f>
        <x:v>14090.4</x:v>
      </x:c>
      <x:c r="M152" s="8" t="s">
        <x:v>984</x:v>
      </x:c>
      <x:c r="N152" s="5" t="s">
        <x:v>1448</x:v>
      </x:c>
      <x:c r="O152" s="5" t="s">
        <x:v>848</x:v>
      </x:c>
      <x:c r="P152" s="5" t="s">
        <x:v>988</x:v>
      </x:c>
      <x:c r="Q152" s="5" t="s">
        <x:v>988</x:v>
      </x:c>
      <x:c r="R152" s="5" t="s">
        <x:v>974</x:v>
      </x:c>
      <x:c r="S152" s="1"/>
      <x:c r="T152" s="1"/>
      <x:c r="U152" s="1"/>
      <x:c r="V152" s="1"/>
      <x:c r="W152" s="1">
        <x:v>2</x:v>
      </x:c>
      <x:c r="X152" s="1"/>
      <x:c r="Y152" s="1"/>
      <x:c r="Z152" s="1"/>
      <x:c r="AA152" s="1"/>
      <x:c r="AB152" s="1"/>
      <x:c r="AC152" s="1"/>
      <x:c r="AD152" s="1"/>
      <x:c r="AE152" s="1"/>
      <x:c r="AF152" s="1"/>
      <x:c r="AG152" s="1"/>
      <x:c r="AH152" s="1"/>
      <x:c r="AI152" s="1"/>
      <x:c r="AJ152" s="5" t="s">
        <x:v>984</x:v>
      </x:c>
      <x:c r="AK152" s="5" t="s">
        <x:v>1183</x:v>
      </x:c>
      <x:c r="AL152" s="5" t="s">
        <x:v>984</x:v>
      </x:c>
    </x:row>
    <x:row r="153" spans="1:38" ht="30" customHeight="1">
      <x:c r="A153" s="8" t="s">
        <x:v>426</x:v>
      </x:c>
      <x:c r="B153" s="8" t="s">
        <x:v>430</x:v>
      </x:c>
      <x:c r="C153" s="8" t="s">
        <x:v>1000</x:v>
      </x:c>
      <x:c r="D153" s="9">
        <x:v>1</x:v>
      </x:c>
      <x:c r="E153" s="10">
        <x:f>ROUNDDOWN(SUMIF(W149:W153,RIGHTB(O153,1),H149:H153)*U153,2)</x:f>
        <x:v>1504.95</x:v>
      </x:c>
      <x:c r="F153" s="12">
        <x:f>TRUNC(E153*D153,1)</x:f>
        <x:v>1504.9000000000001</x:v>
      </x:c>
      <x:c r="G153" s="10">
        <x:v>0</x:v>
      </x:c>
      <x:c r="H153" s="12">
        <x:f>TRUNC(G153*D153,1)</x:f>
        <x:v>0</x:v>
      </x:c>
      <x:c r="I153" s="10">
        <x:v>0</x:v>
      </x:c>
      <x:c r="J153" s="12">
        <x:f>TRUNC(I153*D153,1)</x:f>
        <x:v>0</x:v>
      </x:c>
      <x:c r="K153" s="10">
        <x:f>TRUNC(E153+G153+I153,1)</x:f>
        <x:v>1504.9000000000001</x:v>
      </x:c>
      <x:c r="L153" s="12">
        <x:f>TRUNC(F153+H153+J153,1)</x:f>
        <x:v>1504.9000000000001</x:v>
      </x:c>
      <x:c r="M153" s="8" t="s">
        <x:v>984</x:v>
      </x:c>
      <x:c r="N153" s="5" t="s">
        <x:v>1448</x:v>
      </x:c>
      <x:c r="O153" s="5" t="s">
        <x:v>868</x:v>
      </x:c>
      <x:c r="P153" s="5" t="s">
        <x:v>988</x:v>
      </x:c>
      <x:c r="Q153" s="5" t="s">
        <x:v>988</x:v>
      </x:c>
      <x:c r="R153" s="5" t="s">
        <x:v>988</x:v>
      </x:c>
      <x:c r="S153" s="1">
        <x:v>1</x:v>
      </x:c>
      <x:c r="T153" s="1">
        <x:v>0</x:v>
      </x:c>
      <x:c r="U153" s="1">
        <x:v>0.029999999999999999</x:v>
      </x:c>
      <x:c r="V153" s="1"/>
      <x:c r="W153" s="1"/>
      <x:c r="X153" s="1"/>
      <x:c r="Y153" s="1"/>
      <x:c r="Z153" s="1"/>
      <x:c r="AA153" s="1"/>
      <x:c r="AB153" s="1"/>
      <x:c r="AC153" s="1"/>
      <x:c r="AD153" s="1"/>
      <x:c r="AE153" s="1"/>
      <x:c r="AF153" s="1"/>
      <x:c r="AG153" s="1"/>
      <x:c r="AH153" s="1"/>
      <x:c r="AI153" s="1"/>
      <x:c r="AJ153" s="5" t="s">
        <x:v>984</x:v>
      </x:c>
      <x:c r="AK153" s="5" t="s">
        <x:v>1181</x:v>
      </x:c>
      <x:c r="AL153" s="5" t="s">
        <x:v>984</x:v>
      </x:c>
    </x:row>
    <x:row r="154" spans="1:38" ht="30" customHeight="1">
      <x:c r="A154" s="8" t="s">
        <x:v>195</x:v>
      </x:c>
      <x:c r="B154" s="8" t="s">
        <x:v>984</x:v>
      </x:c>
      <x:c r="C154" s="8" t="s">
        <x:v>984</x:v>
      </x:c>
      <x:c r="D154" s="9"/>
      <x:c r="E154" s="10"/>
      <x:c r="F154" s="12">
        <x:f ca="1">TRUNC(SUMIF(N149:N153,N148,F149:F153),0)</x:f>
        <x:v>10954</x:v>
      </x:c>
      <x:c r="G154" s="10"/>
      <x:c r="H154" s="12">
        <x:f>TRUNC(SUMIF(N149:N153,N148,H149:H153),0)</x:f>
        <x:v>50165</x:v>
      </x:c>
      <x:c r="I154" s="10"/>
      <x:c r="J154" s="12">
        <x:f>TRUNC(SUMIF(N149:N153,N148,J149:J153),0)</x:f>
        <x:v>0</x:v>
      </x:c>
      <x:c r="K154" s="10"/>
      <x:c r="L154" s="12">
        <x:f ca="1">F154+H154+J154</x:f>
        <x:v>61119</x:v>
      </x:c>
      <x:c r="M154" s="8" t="s">
        <x:v>984</x:v>
      </x:c>
      <x:c r="N154" s="5" t="s">
        <x:v>315</x:v>
      </x:c>
      <x:c r="O154" s="5" t="s">
        <x:v>315</x:v>
      </x:c>
      <x:c r="P154" s="5" t="s">
        <x:v>984</x:v>
      </x:c>
      <x:c r="Q154" s="5" t="s">
        <x:v>984</x:v>
      </x:c>
      <x:c r="R154" s="5" t="s">
        <x:v>984</x:v>
      </x:c>
      <x:c r="S154" s="1"/>
      <x:c r="T154" s="1"/>
      <x:c r="U154" s="1"/>
      <x:c r="V154" s="1"/>
      <x:c r="W154" s="1"/>
      <x:c r="X154" s="1"/>
      <x:c r="Y154" s="1"/>
      <x:c r="Z154" s="1"/>
      <x:c r="AA154" s="1"/>
      <x:c r="AB154" s="1"/>
      <x:c r="AC154" s="1"/>
      <x:c r="AD154" s="1"/>
      <x:c r="AE154" s="1"/>
      <x:c r="AF154" s="1"/>
      <x:c r="AG154" s="1"/>
      <x:c r="AH154" s="1"/>
      <x:c r="AI154" s="1"/>
      <x:c r="AJ154" s="5" t="s">
        <x:v>984</x:v>
      </x:c>
      <x:c r="AK154" s="5" t="s">
        <x:v>984</x:v>
      </x:c>
      <x:c r="AL154" s="5" t="s">
        <x:v>984</x:v>
      </x:c>
    </x:row>
    <x:row r="155" spans="1:13" ht="30" customHeight="1">
      <x:c r="A155" s="9"/>
      <x:c r="B155" s="9"/>
      <x:c r="C155" s="9"/>
      <x:c r="D155" s="9"/>
      <x:c r="E155" s="10"/>
      <x:c r="F155" s="12"/>
      <x:c r="G155" s="10"/>
      <x:c r="H155" s="12"/>
      <x:c r="I155" s="10"/>
      <x:c r="J155" s="12"/>
      <x:c r="K155" s="10"/>
      <x:c r="L155" s="12"/>
      <x:c r="M155" s="9"/>
    </x:row>
    <x:row r="156" spans="1:14" ht="30" customHeight="1">
      <x:c r="A156" s="93" t="s">
        <x:v>68</x:v>
      </x:c>
      <x:c r="B156" s="93"/>
      <x:c r="C156" s="93"/>
      <x:c r="D156" s="93"/>
      <x:c r="E156" s="94"/>
      <x:c r="F156" s="95"/>
      <x:c r="G156" s="94"/>
      <x:c r="H156" s="95"/>
      <x:c r="I156" s="94"/>
      <x:c r="J156" s="95"/>
      <x:c r="K156" s="94"/>
      <x:c r="L156" s="95"/>
      <x:c r="M156" s="93"/>
      <x:c r="N156" s="2" t="s">
        <x:v>1447</x:v>
      </x:c>
    </x:row>
    <x:row r="157" spans="1:38" ht="30" customHeight="1">
      <x:c r="A157" s="8" t="s">
        <x:v>427</x:v>
      </x:c>
      <x:c r="B157" s="8" t="s">
        <x:v>1872</x:v>
      </x:c>
      <x:c r="C157" s="8" t="s">
        <x:v>1013</x:v>
      </x:c>
      <x:c r="D157" s="9">
        <x:v>1.8318300000000001</x:v>
      </x:c>
      <x:c r="E157" s="10">
        <x:f>단가대비표!O130</x:f>
        <x:v>4675</x:v>
      </x:c>
      <x:c r="F157" s="12">
        <x:f>TRUNC(E157*D157,1)</x:f>
        <x:v>8563.7999999999993</x:v>
      </x:c>
      <x:c r="G157" s="10">
        <x:f>단가대비표!P130</x:f>
        <x:v>0</x:v>
      </x:c>
      <x:c r="H157" s="12">
        <x:f>TRUNC(G157*D157,1)</x:f>
        <x:v>0</x:v>
      </x:c>
      <x:c r="I157" s="10">
        <x:f>단가대비표!V130</x:f>
        <x:v>0</x:v>
      </x:c>
      <x:c r="J157" s="12">
        <x:f>TRUNC(I157*D157,1)</x:f>
        <x:v>0</x:v>
      </x:c>
      <x:c r="K157" s="10">
        <x:f>TRUNC(E157+G157+I157,1)</x:f>
        <x:v>4675</x:v>
      </x:c>
      <x:c r="L157" s="12">
        <x:f>TRUNC(F157+H157+J157,1)</x:f>
        <x:v>8563.7999999999993</x:v>
      </x:c>
      <x:c r="M157" s="8" t="s">
        <x:v>984</x:v>
      </x:c>
      <x:c r="N157" s="5" t="s">
        <x:v>1447</x:v>
      </x:c>
      <x:c r="O157" s="5" t="s">
        <x:v>847</x:v>
      </x:c>
      <x:c r="P157" s="5" t="s">
        <x:v>988</x:v>
      </x:c>
      <x:c r="Q157" s="5" t="s">
        <x:v>988</x:v>
      </x:c>
      <x:c r="R157" s="5" t="s">
        <x:v>974</x:v>
      </x:c>
      <x:c r="S157" s="1"/>
      <x:c r="T157" s="1"/>
      <x:c r="U157" s="1"/>
      <x:c r="V157" s="1"/>
      <x:c r="W157" s="1"/>
      <x:c r="X157" s="1"/>
      <x:c r="Y157" s="1"/>
      <x:c r="Z157" s="1"/>
      <x:c r="AA157" s="1"/>
      <x:c r="AB157" s="1"/>
      <x:c r="AC157" s="1"/>
      <x:c r="AD157" s="1"/>
      <x:c r="AE157" s="1"/>
      <x:c r="AF157" s="1"/>
      <x:c r="AG157" s="1"/>
      <x:c r="AH157" s="1"/>
      <x:c r="AI157" s="1"/>
      <x:c r="AJ157" s="5" t="s">
        <x:v>984</x:v>
      </x:c>
      <x:c r="AK157" s="5" t="s">
        <x:v>1184</x:v>
      </x:c>
      <x:c r="AL157" s="5" t="s">
        <x:v>984</x:v>
      </x:c>
    </x:row>
    <x:row r="158" spans="1:38" ht="30" customHeight="1">
      <x:c r="A158" s="8" t="s">
        <x:v>1938</x:v>
      </x:c>
      <x:c r="B158" s="8" t="s">
        <x:v>429</x:v>
      </x:c>
      <x:c r="C158" s="8" t="s">
        <x:v>1013</x:v>
      </x:c>
      <x:c r="D158" s="9">
        <x:v>4.7665199999999999</x:v>
      </x:c>
      <x:c r="E158" s="10">
        <x:f>단가대비표!O132</x:f>
        <x:v>1149</x:v>
      </x:c>
      <x:c r="F158" s="12">
        <x:f>TRUNC(E158*D158,1)</x:f>
        <x:v>5476.6999999999998</x:v>
      </x:c>
      <x:c r="G158" s="10">
        <x:f>단가대비표!P132</x:f>
        <x:v>0</x:v>
      </x:c>
      <x:c r="H158" s="12">
        <x:f>TRUNC(G158*D158,1)</x:f>
        <x:v>0</x:v>
      </x:c>
      <x:c r="I158" s="10">
        <x:f>단가대비표!V132</x:f>
        <x:v>0</x:v>
      </x:c>
      <x:c r="J158" s="12">
        <x:f>TRUNC(I158*D158,1)</x:f>
        <x:v>0</x:v>
      </x:c>
      <x:c r="K158" s="10">
        <x:f>TRUNC(E158+G158+I158,1)</x:f>
        <x:v>1149</x:v>
      </x:c>
      <x:c r="L158" s="12">
        <x:f>TRUNC(F158+H158+J158,1)</x:f>
        <x:v>5476.6999999999998</x:v>
      </x:c>
      <x:c r="M158" s="8" t="s">
        <x:v>984</x:v>
      </x:c>
      <x:c r="N158" s="5" t="s">
        <x:v>1447</x:v>
      </x:c>
      <x:c r="O158" s="5" t="s">
        <x:v>846</x:v>
      </x:c>
      <x:c r="P158" s="5" t="s">
        <x:v>988</x:v>
      </x:c>
      <x:c r="Q158" s="5" t="s">
        <x:v>988</x:v>
      </x:c>
      <x:c r="R158" s="5" t="s">
        <x:v>974</x:v>
      </x:c>
      <x:c r="S158" s="1"/>
      <x:c r="T158" s="1"/>
      <x:c r="U158" s="1"/>
      <x:c r="V158" s="1"/>
      <x:c r="W158" s="1"/>
      <x:c r="X158" s="1"/>
      <x:c r="Y158" s="1"/>
      <x:c r="Z158" s="1"/>
      <x:c r="AA158" s="1"/>
      <x:c r="AB158" s="1"/>
      <x:c r="AC158" s="1"/>
      <x:c r="AD158" s="1"/>
      <x:c r="AE158" s="1"/>
      <x:c r="AF158" s="1"/>
      <x:c r="AG158" s="1"/>
      <x:c r="AH158" s="1"/>
      <x:c r="AI158" s="1"/>
      <x:c r="AJ158" s="5" t="s">
        <x:v>984</x:v>
      </x:c>
      <x:c r="AK158" s="5" t="s">
        <x:v>1185</x:v>
      </x:c>
      <x:c r="AL158" s="5" t="s">
        <x:v>984</x:v>
      </x:c>
    </x:row>
    <x:row r="159" spans="1:38" ht="30" customHeight="1">
      <x:c r="A159" s="8" t="s">
        <x:v>1938</x:v>
      </x:c>
      <x:c r="B159" s="8" t="s">
        <x:v>431</x:v>
      </x:c>
      <x:c r="C159" s="8" t="s">
        <x:v>1013</x:v>
      </x:c>
      <x:c r="D159" s="9">
        <x:v>0.051100000000000001</x:v>
      </x:c>
      <x:c r="E159" s="10">
        <x:f>단가대비표!O131</x:f>
        <x:v>1161</x:v>
      </x:c>
      <x:c r="F159" s="12">
        <x:f>TRUNC(E159*D159,1)</x:f>
        <x:v>59.299999999999997</x:v>
      </x:c>
      <x:c r="G159" s="10">
        <x:f>단가대비표!P131</x:f>
        <x:v>0</x:v>
      </x:c>
      <x:c r="H159" s="12">
        <x:f>TRUNC(G159*D159,1)</x:f>
        <x:v>0</x:v>
      </x:c>
      <x:c r="I159" s="10">
        <x:f>단가대비표!V131</x:f>
        <x:v>0</x:v>
      </x:c>
      <x:c r="J159" s="12">
        <x:f>TRUNC(I159*D159,1)</x:f>
        <x:v>0</x:v>
      </x:c>
      <x:c r="K159" s="10">
        <x:f>TRUNC(E159+G159+I159,1)</x:f>
        <x:v>1161</x:v>
      </x:c>
      <x:c r="L159" s="12">
        <x:f>TRUNC(F159+H159+J159,1)</x:f>
        <x:v>59.299999999999997</x:v>
      </x:c>
      <x:c r="M159" s="8" t="s">
        <x:v>984</x:v>
      </x:c>
      <x:c r="N159" s="5" t="s">
        <x:v>1447</x:v>
      </x:c>
      <x:c r="O159" s="5" t="s">
        <x:v>845</x:v>
      </x:c>
      <x:c r="P159" s="5" t="s">
        <x:v>988</x:v>
      </x:c>
      <x:c r="Q159" s="5" t="s">
        <x:v>988</x:v>
      </x:c>
      <x:c r="R159" s="5" t="s">
        <x:v>974</x:v>
      </x:c>
      <x:c r="S159" s="1"/>
      <x:c r="T159" s="1"/>
      <x:c r="U159" s="1"/>
      <x:c r="V159" s="1"/>
      <x:c r="W159" s="1"/>
      <x:c r="X159" s="1"/>
      <x:c r="Y159" s="1"/>
      <x:c r="Z159" s="1"/>
      <x:c r="AA159" s="1"/>
      <x:c r="AB159" s="1"/>
      <x:c r="AC159" s="1"/>
      <x:c r="AD159" s="1"/>
      <x:c r="AE159" s="1"/>
      <x:c r="AF159" s="1"/>
      <x:c r="AG159" s="1"/>
      <x:c r="AH159" s="1"/>
      <x:c r="AI159" s="1"/>
      <x:c r="AJ159" s="5" t="s">
        <x:v>984</x:v>
      </x:c>
      <x:c r="AK159" s="5" t="s">
        <x:v>1186</x:v>
      </x:c>
      <x:c r="AL159" s="5" t="s">
        <x:v>984</x:v>
      </x:c>
    </x:row>
    <x:row r="160" spans="1:38" ht="30" customHeight="1">
      <x:c r="A160" s="8" t="s">
        <x:v>1580</x:v>
      </x:c>
      <x:c r="B160" s="8" t="s">
        <x:v>1036</x:v>
      </x:c>
      <x:c r="C160" s="8" t="s">
        <x:v>1013</x:v>
      </x:c>
      <x:c r="D160" s="9">
        <x:v>1.6653</x:v>
      </x:c>
      <x:c r="E160" s="10">
        <x:f>일위대가목록!E82</x:f>
        <x:v>321</x:v>
      </x:c>
      <x:c r="F160" s="12">
        <x:f>TRUNC(E160*D160,1)</x:f>
        <x:v>534.5</x:v>
      </x:c>
      <x:c r="G160" s="10">
        <x:f>일위대가목록!F82</x:f>
        <x:v>3870</x:v>
      </x:c>
      <x:c r="H160" s="12">
        <x:f>TRUNC(G160*D160,1)</x:f>
        <x:v>6444.6999999999998</x:v>
      </x:c>
      <x:c r="I160" s="10">
        <x:f>일위대가목록!G82</x:f>
        <x:v>12</x:v>
      </x:c>
      <x:c r="J160" s="12">
        <x:f>TRUNC(I160*D160,1)</x:f>
        <x:v>19.899999999999999</x:v>
      </x:c>
      <x:c r="K160" s="10">
        <x:f>TRUNC(E160+G160+I160,1)</x:f>
        <x:v>4203</x:v>
      </x:c>
      <x:c r="L160" s="12">
        <x:f>TRUNC(F160+H160+J160,1)</x:f>
        <x:v>6999.1000000000004</x:v>
      </x:c>
      <x:c r="M160" s="8" t="s">
        <x:v>984</x:v>
      </x:c>
      <x:c r="N160" s="5" t="s">
        <x:v>1447</x:v>
      </x:c>
      <x:c r="O160" s="5" t="s">
        <x:v>843</x:v>
      </x:c>
      <x:c r="P160" s="5" t="s">
        <x:v>974</x:v>
      </x:c>
      <x:c r="Q160" s="5" t="s">
        <x:v>988</x:v>
      </x:c>
      <x:c r="R160" s="5" t="s">
        <x:v>988</x:v>
      </x:c>
      <x:c r="S160" s="1"/>
      <x:c r="T160" s="1"/>
      <x:c r="U160" s="1"/>
      <x:c r="V160" s="1"/>
      <x:c r="W160" s="1"/>
      <x:c r="X160" s="1"/>
      <x:c r="Y160" s="1"/>
      <x:c r="Z160" s="1"/>
      <x:c r="AA160" s="1"/>
      <x:c r="AB160" s="1"/>
      <x:c r="AC160" s="1"/>
      <x:c r="AD160" s="1"/>
      <x:c r="AE160" s="1"/>
      <x:c r="AF160" s="1"/>
      <x:c r="AG160" s="1"/>
      <x:c r="AH160" s="1"/>
      <x:c r="AI160" s="1"/>
      <x:c r="AJ160" s="5" t="s">
        <x:v>984</x:v>
      </x:c>
      <x:c r="AK160" s="5" t="s">
        <x:v>1187</x:v>
      </x:c>
      <x:c r="AL160" s="5" t="s">
        <x:v>984</x:v>
      </x:c>
    </x:row>
    <x:row r="161" spans="1:38" ht="30" customHeight="1">
      <x:c r="A161" s="8" t="s">
        <x:v>191</x:v>
      </x:c>
      <x:c r="B161" s="8" t="s">
        <x:v>1036</x:v>
      </x:c>
      <x:c r="C161" s="8" t="s">
        <x:v>1013</x:v>
      </x:c>
      <x:c r="D161" s="9">
        <x:v>4.3795999999999999</x:v>
      </x:c>
      <x:c r="E161" s="10">
        <x:f>일위대가목록!E83</x:f>
        <x:v>199</x:v>
      </x:c>
      <x:c r="F161" s="12">
        <x:f>TRUNC(E161*D161,1)</x:f>
        <x:v>871.5</x:v>
      </x:c>
      <x:c r="G161" s="10">
        <x:f>일위대가목록!F83</x:f>
        <x:v>3821</x:v>
      </x:c>
      <x:c r="H161" s="12">
        <x:f>TRUNC(G161*D161,1)</x:f>
        <x:v>16734.400000000001</x:v>
      </x:c>
      <x:c r="I161" s="10">
        <x:f>일위대가목록!G83</x:f>
        <x:v>12</x:v>
      </x:c>
      <x:c r="J161" s="12">
        <x:f>TRUNC(I161*D161,1)</x:f>
        <x:v>52.5</x:v>
      </x:c>
      <x:c r="K161" s="10">
        <x:f>TRUNC(E161+G161+I161,1)</x:f>
        <x:v>4032</x:v>
      </x:c>
      <x:c r="L161" s="12">
        <x:f>TRUNC(F161+H161+J161,1)</x:f>
        <x:v>17658.400000000001</x:v>
      </x:c>
      <x:c r="M161" s="8" t="s">
        <x:v>984</x:v>
      </x:c>
      <x:c r="N161" s="5" t="s">
        <x:v>1447</x:v>
      </x:c>
      <x:c r="O161" s="5" t="s">
        <x:v>842</x:v>
      </x:c>
      <x:c r="P161" s="5" t="s">
        <x:v>974</x:v>
      </x:c>
      <x:c r="Q161" s="5" t="s">
        <x:v>988</x:v>
      </x:c>
      <x:c r="R161" s="5" t="s">
        <x:v>988</x:v>
      </x:c>
      <x:c r="S161" s="1"/>
      <x:c r="T161" s="1"/>
      <x:c r="U161" s="1"/>
      <x:c r="V161" s="1"/>
      <x:c r="W161" s="1"/>
      <x:c r="X161" s="1"/>
      <x:c r="Y161" s="1"/>
      <x:c r="Z161" s="1"/>
      <x:c r="AA161" s="1"/>
      <x:c r="AB161" s="1"/>
      <x:c r="AC161" s="1"/>
      <x:c r="AD161" s="1"/>
      <x:c r="AE161" s="1"/>
      <x:c r="AF161" s="1"/>
      <x:c r="AG161" s="1"/>
      <x:c r="AH161" s="1"/>
      <x:c r="AI161" s="1"/>
      <x:c r="AJ161" s="5" t="s">
        <x:v>984</x:v>
      </x:c>
      <x:c r="AK161" s="5" t="s">
        <x:v>1188</x:v>
      </x:c>
      <x:c r="AL161" s="5" t="s">
        <x:v>984</x:v>
      </x:c>
    </x:row>
    <x:row r="162" spans="1:38" ht="30" customHeight="1">
      <x:c r="A162" s="8" t="s">
        <x:v>992</x:v>
      </x:c>
      <x:c r="B162" s="8" t="s">
        <x:v>432</x:v>
      </x:c>
      <x:c r="C162" s="8" t="s">
        <x:v>1013</x:v>
      </x:c>
      <x:c r="D162" s="9">
        <x:v>-0.16653000000000001</x:v>
      </x:c>
      <x:c r="E162" s="10">
        <x:f>단가대비표!O136</x:f>
        <x:v>1250</x:v>
      </x:c>
      <x:c r="F162" s="12">
        <x:f>TRUNC(E162*D162,1)</x:f>
        <x:v>-208.09999999999999</x:v>
      </x:c>
      <x:c r="G162" s="10">
        <x:f>단가대비표!P136</x:f>
        <x:v>0</x:v>
      </x:c>
      <x:c r="H162" s="12">
        <x:f>TRUNC(G162*D162,1)</x:f>
        <x:v>0</x:v>
      </x:c>
      <x:c r="I162" s="10">
        <x:f>단가대비표!V136</x:f>
        <x:v>0</x:v>
      </x:c>
      <x:c r="J162" s="12">
        <x:f>TRUNC(I162*D162,1)</x:f>
        <x:v>0</x:v>
      </x:c>
      <x:c r="K162" s="10">
        <x:f>TRUNC(E162+G162+I162,1)</x:f>
        <x:v>1250</x:v>
      </x:c>
      <x:c r="L162" s="12">
        <x:f>TRUNC(F162+H162+J162,1)</x:f>
        <x:v>-208.09999999999999</x:v>
      </x:c>
      <x:c r="M162" s="8" t="s">
        <x:v>434</x:v>
      </x:c>
      <x:c r="N162" s="5" t="s">
        <x:v>1447</x:v>
      </x:c>
      <x:c r="O162" s="5" t="s">
        <x:v>844</x:v>
      </x:c>
      <x:c r="P162" s="5" t="s">
        <x:v>988</x:v>
      </x:c>
      <x:c r="Q162" s="5" t="s">
        <x:v>988</x:v>
      </x:c>
      <x:c r="R162" s="5" t="s">
        <x:v>974</x:v>
      </x:c>
      <x:c r="S162" s="1"/>
      <x:c r="T162" s="1"/>
      <x:c r="U162" s="1"/>
      <x:c r="V162" s="1"/>
      <x:c r="W162" s="1"/>
      <x:c r="X162" s="1"/>
      <x:c r="Y162" s="1"/>
      <x:c r="Z162" s="1"/>
      <x:c r="AA162" s="1"/>
      <x:c r="AB162" s="1"/>
      <x:c r="AC162" s="1"/>
      <x:c r="AD162" s="1"/>
      <x:c r="AE162" s="1"/>
      <x:c r="AF162" s="1"/>
      <x:c r="AG162" s="1"/>
      <x:c r="AH162" s="1"/>
      <x:c r="AI162" s="1"/>
      <x:c r="AJ162" s="5" t="s">
        <x:v>984</x:v>
      </x:c>
      <x:c r="AK162" s="5" t="s">
        <x:v>1189</x:v>
      </x:c>
      <x:c r="AL162" s="5" t="s">
        <x:v>984</x:v>
      </x:c>
    </x:row>
    <x:row r="163" spans="1:38" ht="30" customHeight="1">
      <x:c r="A163" s="8" t="s">
        <x:v>992</x:v>
      </x:c>
      <x:c r="B163" s="8" t="s">
        <x:v>1939</x:v>
      </x:c>
      <x:c r="C163" s="8" t="s">
        <x:v>1013</x:v>
      </x:c>
      <x:c r="D163" s="9">
        <x:v>-0.43802000000000002</x:v>
      </x:c>
      <x:c r="E163" s="10">
        <x:f>단가대비표!O135</x:f>
        <x:v>180</x:v>
      </x:c>
      <x:c r="F163" s="12">
        <x:f>TRUNC(E163*D163,1)</x:f>
        <x:v>-78.799999999999997</x:v>
      </x:c>
      <x:c r="G163" s="10">
        <x:f>단가대비표!P135</x:f>
        <x:v>0</x:v>
      </x:c>
      <x:c r="H163" s="12">
        <x:f>TRUNC(G163*D163,1)</x:f>
        <x:v>0</x:v>
      </x:c>
      <x:c r="I163" s="10">
        <x:f>단가대비표!V135</x:f>
        <x:v>0</x:v>
      </x:c>
      <x:c r="J163" s="12">
        <x:f>TRUNC(I163*D163,1)</x:f>
        <x:v>0</x:v>
      </x:c>
      <x:c r="K163" s="10">
        <x:f>TRUNC(E163+G163+I163,1)</x:f>
        <x:v>180</x:v>
      </x:c>
      <x:c r="L163" s="12">
        <x:f>TRUNC(F163+H163+J163,1)</x:f>
        <x:v>-78.799999999999997</x:v>
      </x:c>
      <x:c r="M163" s="8" t="s">
        <x:v>434</x:v>
      </x:c>
      <x:c r="N163" s="5" t="s">
        <x:v>1447</x:v>
      </x:c>
      <x:c r="O163" s="5" t="s">
        <x:v>841</x:v>
      </x:c>
      <x:c r="P163" s="5" t="s">
        <x:v>988</x:v>
      </x:c>
      <x:c r="Q163" s="5" t="s">
        <x:v>988</x:v>
      </x:c>
      <x:c r="R163" s="5" t="s">
        <x:v>974</x:v>
      </x:c>
      <x:c r="S163" s="1"/>
      <x:c r="T163" s="1"/>
      <x:c r="U163" s="1"/>
      <x:c r="V163" s="1"/>
      <x:c r="W163" s="1"/>
      <x:c r="X163" s="1"/>
      <x:c r="Y163" s="1"/>
      <x:c r="Z163" s="1"/>
      <x:c r="AA163" s="1"/>
      <x:c r="AB163" s="1"/>
      <x:c r="AC163" s="1"/>
      <x:c r="AD163" s="1"/>
      <x:c r="AE163" s="1"/>
      <x:c r="AF163" s="1"/>
      <x:c r="AG163" s="1"/>
      <x:c r="AH163" s="1"/>
      <x:c r="AI163" s="1"/>
      <x:c r="AJ163" s="5" t="s">
        <x:v>984</x:v>
      </x:c>
      <x:c r="AK163" s="5" t="s">
        <x:v>1190</x:v>
      </x:c>
      <x:c r="AL163" s="5" t="s">
        <x:v>984</x:v>
      </x:c>
    </x:row>
    <x:row r="164" spans="1:38" ht="30" customHeight="1">
      <x:c r="A164" s="8" t="s">
        <x:v>195</x:v>
      </x:c>
      <x:c r="B164" s="8" t="s">
        <x:v>984</x:v>
      </x:c>
      <x:c r="C164" s="8" t="s">
        <x:v>984</x:v>
      </x:c>
      <x:c r="D164" s="9"/>
      <x:c r="E164" s="10"/>
      <x:c r="F164" s="12">
        <x:f>TRUNC(SUMIF(N157:N163,N156,F157:F163),0)</x:f>
        <x:v>15218</x:v>
      </x:c>
      <x:c r="G164" s="10"/>
      <x:c r="H164" s="12">
        <x:f>TRUNC(SUMIF(N157:N163,N156,H157:H163),0)</x:f>
        <x:v>23179</x:v>
      </x:c>
      <x:c r="I164" s="10"/>
      <x:c r="J164" s="12">
        <x:f>TRUNC(SUMIF(N157:N163,N156,J157:J163),0)</x:f>
        <x:v>72</x:v>
      </x:c>
      <x:c r="K164" s="10"/>
      <x:c r="L164" s="12">
        <x:f>F164+H164+J164</x:f>
        <x:v>38469</x:v>
      </x:c>
      <x:c r="M164" s="8" t="s">
        <x:v>984</x:v>
      </x:c>
      <x:c r="N164" s="5" t="s">
        <x:v>315</x:v>
      </x:c>
      <x:c r="O164" s="5" t="s">
        <x:v>315</x:v>
      </x:c>
      <x:c r="P164" s="5" t="s">
        <x:v>984</x:v>
      </x:c>
      <x:c r="Q164" s="5" t="s">
        <x:v>984</x:v>
      </x:c>
      <x:c r="R164" s="5" t="s">
        <x:v>984</x:v>
      </x:c>
      <x:c r="S164" s="1"/>
      <x:c r="T164" s="1"/>
      <x:c r="U164" s="1"/>
      <x:c r="V164" s="1"/>
      <x:c r="W164" s="1"/>
      <x:c r="X164" s="1"/>
      <x:c r="Y164" s="1"/>
      <x:c r="Z164" s="1"/>
      <x:c r="AA164" s="1"/>
      <x:c r="AB164" s="1"/>
      <x:c r="AC164" s="1"/>
      <x:c r="AD164" s="1"/>
      <x:c r="AE164" s="1"/>
      <x:c r="AF164" s="1"/>
      <x:c r="AG164" s="1"/>
      <x:c r="AH164" s="1"/>
      <x:c r="AI164" s="1"/>
      <x:c r="AJ164" s="5" t="s">
        <x:v>984</x:v>
      </x:c>
      <x:c r="AK164" s="5" t="s">
        <x:v>984</x:v>
      </x:c>
      <x:c r="AL164" s="5" t="s">
        <x:v>984</x:v>
      </x:c>
    </x:row>
    <x:row r="165" spans="1:13" ht="30" customHeight="1">
      <x:c r="A165" s="9"/>
      <x:c r="B165" s="9"/>
      <x:c r="C165" s="9"/>
      <x:c r="D165" s="9"/>
      <x:c r="E165" s="10"/>
      <x:c r="F165" s="12"/>
      <x:c r="G165" s="10"/>
      <x:c r="H165" s="12"/>
      <x:c r="I165" s="10"/>
      <x:c r="J165" s="12"/>
      <x:c r="K165" s="10"/>
      <x:c r="L165" s="12"/>
      <x:c r="M165" s="9"/>
    </x:row>
    <x:row r="166" spans="1:14" ht="30" customHeight="1">
      <x:c r="A166" s="93" t="s">
        <x:v>954</x:v>
      </x:c>
      <x:c r="B166" s="93"/>
      <x:c r="C166" s="93"/>
      <x:c r="D166" s="93"/>
      <x:c r="E166" s="94"/>
      <x:c r="F166" s="95"/>
      <x:c r="G166" s="94"/>
      <x:c r="H166" s="95"/>
      <x:c r="I166" s="94"/>
      <x:c r="J166" s="95"/>
      <x:c r="K166" s="94"/>
      <x:c r="L166" s="95"/>
      <x:c r="M166" s="93"/>
      <x:c r="N166" s="2" t="s">
        <x:v>1443</x:v>
      </x:c>
    </x:row>
    <x:row r="167" spans="1:38" ht="30" customHeight="1">
      <x:c r="A167" s="8" t="s">
        <x:v>1017</x:v>
      </x:c>
      <x:c r="B167" s="8" t="s">
        <x:v>1033</x:v>
      </x:c>
      <x:c r="C167" s="8" t="s">
        <x:v>1015</x:v>
      </x:c>
      <x:c r="D167" s="9">
        <x:v>0.062</x:v>
      </x:c>
      <x:c r="E167" s="10">
        <x:f>단가대비표!O102</x:f>
        <x:v>0</x:v>
      </x:c>
      <x:c r="F167" s="12">
        <x:f>TRUNC(E167*D167,1)</x:f>
        <x:v>0</x:v>
      </x:c>
      <x:c r="G167" s="10">
        <x:f>단가대비표!P102</x:f>
        <x:v>132695</x:v>
      </x:c>
      <x:c r="H167" s="12">
        <x:f>TRUNC(G167*D167,1)</x:f>
        <x:v>8227</x:v>
      </x:c>
      <x:c r="I167" s="10">
        <x:f>단가대비표!V102</x:f>
        <x:v>0</x:v>
      </x:c>
      <x:c r="J167" s="12">
        <x:f>TRUNC(I167*D167,1)</x:f>
        <x:v>0</x:v>
      </x:c>
      <x:c r="K167" s="10">
        <x:f>TRUNC(E167+G167+I167,1)</x:f>
        <x:v>132695</x:v>
      </x:c>
      <x:c r="L167" s="12">
        <x:f>TRUNC(F167+H167+J167,1)</x:f>
        <x:v>8227</x:v>
      </x:c>
      <x:c r="M167" s="8" t="s">
        <x:v>984</x:v>
      </x:c>
      <x:c r="N167" s="5" t="s">
        <x:v>1443</x:v>
      </x:c>
      <x:c r="O167" s="5" t="s">
        <x:v>840</x:v>
      </x:c>
      <x:c r="P167" s="5" t="s">
        <x:v>988</x:v>
      </x:c>
      <x:c r="Q167" s="5" t="s">
        <x:v>988</x:v>
      </x:c>
      <x:c r="R167" s="5" t="s">
        <x:v>974</x:v>
      </x:c>
      <x:c r="S167" s="1"/>
      <x:c r="T167" s="1"/>
      <x:c r="U167" s="1"/>
      <x:c r="V167" s="1">
        <x:v>1</x:v>
      </x:c>
      <x:c r="W167" s="1"/>
      <x:c r="X167" s="1"/>
      <x:c r="Y167" s="1"/>
      <x:c r="Z167" s="1"/>
      <x:c r="AA167" s="1"/>
      <x:c r="AB167" s="1"/>
      <x:c r="AC167" s="1"/>
      <x:c r="AD167" s="1"/>
      <x:c r="AE167" s="1"/>
      <x:c r="AF167" s="1"/>
      <x:c r="AG167" s="1"/>
      <x:c r="AH167" s="1"/>
      <x:c r="AI167" s="1"/>
      <x:c r="AJ167" s="5" t="s">
        <x:v>984</x:v>
      </x:c>
      <x:c r="AK167" s="5" t="s">
        <x:v>1191</x:v>
      </x:c>
      <x:c r="AL167" s="5" t="s">
        <x:v>984</x:v>
      </x:c>
    </x:row>
    <x:row r="168" spans="1:38" ht="30" customHeight="1">
      <x:c r="A168" s="8" t="s">
        <x:v>1017</x:v>
      </x:c>
      <x:c r="B168" s="8" t="s">
        <x:v>374</x:v>
      </x:c>
      <x:c r="C168" s="8" t="s">
        <x:v>1015</x:v>
      </x:c>
      <x:c r="D168" s="9">
        <x:v>0.031</x:v>
      </x:c>
      <x:c r="E168" s="10">
        <x:f>단가대비표!O95</x:f>
        <x:v>0</x:v>
      </x:c>
      <x:c r="F168" s="12">
        <x:f>TRUNC(E168*D168,1)</x:f>
        <x:v>0</x:v>
      </x:c>
      <x:c r="G168" s="10">
        <x:f>단가대비표!P95</x:f>
        <x:v>87805</x:v>
      </x:c>
      <x:c r="H168" s="12">
        <x:f>TRUNC(G168*D168,1)</x:f>
        <x:v>2721.9000000000001</x:v>
      </x:c>
      <x:c r="I168" s="10">
        <x:f>단가대비표!V95</x:f>
        <x:v>0</x:v>
      </x:c>
      <x:c r="J168" s="12">
        <x:f>TRUNC(I168*D168,1)</x:f>
        <x:v>0</x:v>
      </x:c>
      <x:c r="K168" s="10">
        <x:f>TRUNC(E168+G168+I168,1)</x:f>
        <x:v>87805</x:v>
      </x:c>
      <x:c r="L168" s="12">
        <x:f>TRUNC(F168+H168+J168,1)</x:f>
        <x:v>2721.9000000000001</x:v>
      </x:c>
      <x:c r="M168" s="8" t="s">
        <x:v>984</x:v>
      </x:c>
      <x:c r="N168" s="5" t="s">
        <x:v>1443</x:v>
      </x:c>
      <x:c r="O168" s="5" t="s">
        <x:v>129</x:v>
      </x:c>
      <x:c r="P168" s="5" t="s">
        <x:v>988</x:v>
      </x:c>
      <x:c r="Q168" s="5" t="s">
        <x:v>988</x:v>
      </x:c>
      <x:c r="R168" s="5" t="s">
        <x:v>974</x:v>
      </x:c>
      <x:c r="S168" s="1"/>
      <x:c r="T168" s="1"/>
      <x:c r="U168" s="1"/>
      <x:c r="V168" s="1">
        <x:v>1</x:v>
      </x:c>
      <x:c r="W168" s="1"/>
      <x:c r="X168" s="1"/>
      <x:c r="Y168" s="1"/>
      <x:c r="Z168" s="1"/>
      <x:c r="AA168" s="1"/>
      <x:c r="AB168" s="1"/>
      <x:c r="AC168" s="1"/>
      <x:c r="AD168" s="1"/>
      <x:c r="AE168" s="1"/>
      <x:c r="AF168" s="1"/>
      <x:c r="AG168" s="1"/>
      <x:c r="AH168" s="1"/>
      <x:c r="AI168" s="1"/>
      <x:c r="AJ168" s="5" t="s">
        <x:v>984</x:v>
      </x:c>
      <x:c r="AK168" s="5" t="s">
        <x:v>1192</x:v>
      </x:c>
      <x:c r="AL168" s="5" t="s">
        <x:v>984</x:v>
      </x:c>
    </x:row>
    <x:row r="169" spans="1:38" ht="30" customHeight="1">
      <x:c r="A169" s="8" t="s">
        <x:v>426</x:v>
      </x:c>
      <x:c r="B169" s="8" t="s">
        <x:v>435</x:v>
      </x:c>
      <x:c r="C169" s="8" t="s">
        <x:v>1000</x:v>
      </x:c>
      <x:c r="D169" s="9">
        <x:v>1</x:v>
      </x:c>
      <x:c r="E169" s="10">
        <x:v>0</x:v>
      </x:c>
      <x:c r="F169" s="12">
        <x:f>TRUNC(E169*D169,1)</x:f>
        <x:v>0</x:v>
      </x:c>
      <x:c r="G169" s="10">
        <x:v>0</x:v>
      </x:c>
      <x:c r="H169" s="12">
        <x:f>TRUNC(G169*D169,1)</x:f>
        <x:v>0</x:v>
      </x:c>
      <x:c r="I169" s="10">
        <x:f>ROUNDDOWN(SUMIF(V167:V169,RIGHTB(O169,1),H167:H169)*U169,2)</x:f>
        <x:v>218.97</x:v>
      </x:c>
      <x:c r="J169" s="12">
        <x:f>TRUNC(I169*D169,1)</x:f>
        <x:v>218.90000000000001</x:v>
      </x:c>
      <x:c r="K169" s="10">
        <x:f>TRUNC(E169+G169+I169,1)</x:f>
        <x:v>218.90000000000001</x:v>
      </x:c>
      <x:c r="L169" s="12">
        <x:f>TRUNC(F169+H169+J169,1)</x:f>
        <x:v>218.90000000000001</x:v>
      </x:c>
      <x:c r="M169" s="8" t="s">
        <x:v>984</x:v>
      </x:c>
      <x:c r="N169" s="5" t="s">
        <x:v>1443</x:v>
      </x:c>
      <x:c r="O169" s="5" t="s">
        <x:v>1407</x:v>
      </x:c>
      <x:c r="P169" s="5" t="s">
        <x:v>988</x:v>
      </x:c>
      <x:c r="Q169" s="5" t="s">
        <x:v>988</x:v>
      </x:c>
      <x:c r="R169" s="5" t="s">
        <x:v>988</x:v>
      </x:c>
      <x:c r="S169" s="1">
        <x:v>1</x:v>
      </x:c>
      <x:c r="T169" s="1">
        <x:v>2</x:v>
      </x:c>
      <x:c r="U169" s="1">
        <x:v>0.020000000000000001</x:v>
      </x:c>
      <x:c r="V169" s="1"/>
      <x:c r="W169" s="1"/>
      <x:c r="X169" s="1"/>
      <x:c r="Y169" s="1"/>
      <x:c r="Z169" s="1"/>
      <x:c r="AA169" s="1"/>
      <x:c r="AB169" s="1"/>
      <x:c r="AC169" s="1"/>
      <x:c r="AD169" s="1"/>
      <x:c r="AE169" s="1"/>
      <x:c r="AF169" s="1"/>
      <x:c r="AG169" s="1"/>
      <x:c r="AH169" s="1"/>
      <x:c r="AI169" s="1"/>
      <x:c r="AJ169" s="5" t="s">
        <x:v>984</x:v>
      </x:c>
      <x:c r="AK169" s="5" t="s">
        <x:v>1193</x:v>
      </x:c>
      <x:c r="AL169" s="5" t="s">
        <x:v>984</x:v>
      </x:c>
    </x:row>
    <x:row r="170" spans="1:38" ht="30" customHeight="1">
      <x:c r="A170" s="8" t="s">
        <x:v>195</x:v>
      </x:c>
      <x:c r="B170" s="8" t="s">
        <x:v>984</x:v>
      </x:c>
      <x:c r="C170" s="8" t="s">
        <x:v>984</x:v>
      </x:c>
      <x:c r="D170" s="9"/>
      <x:c r="E170" s="10"/>
      <x:c r="F170" s="12">
        <x:f>TRUNC(SUMIF(N167:N169,N166,F167:F169),0)</x:f>
        <x:v>0</x:v>
      </x:c>
      <x:c r="G170" s="10"/>
      <x:c r="H170" s="12">
        <x:f>TRUNC(SUMIF(N167:N169,N166,H167:H169),0)</x:f>
        <x:v>10948</x:v>
      </x:c>
      <x:c r="I170" s="10"/>
      <x:c r="J170" s="12">
        <x:f>TRUNC(SUMIF(N167:N169,N166,J167:J169),0)</x:f>
        <x:v>218</x:v>
      </x:c>
      <x:c r="K170" s="10"/>
      <x:c r="L170" s="12">
        <x:f>F170+H170+J170</x:f>
        <x:v>11166</x:v>
      </x:c>
      <x:c r="M170" s="8" t="s">
        <x:v>984</x:v>
      </x:c>
      <x:c r="N170" s="5" t="s">
        <x:v>315</x:v>
      </x:c>
      <x:c r="O170" s="5" t="s">
        <x:v>315</x:v>
      </x:c>
      <x:c r="P170" s="5" t="s">
        <x:v>984</x:v>
      </x:c>
      <x:c r="Q170" s="5" t="s">
        <x:v>984</x:v>
      </x:c>
      <x:c r="R170" s="5" t="s">
        <x:v>984</x:v>
      </x:c>
      <x:c r="S170" s="1"/>
      <x:c r="T170" s="1"/>
      <x:c r="U170" s="1"/>
      <x:c r="V170" s="1"/>
      <x:c r="W170" s="1"/>
      <x:c r="X170" s="1"/>
      <x:c r="Y170" s="1"/>
      <x:c r="Z170" s="1"/>
      <x:c r="AA170" s="1"/>
      <x:c r="AB170" s="1"/>
      <x:c r="AC170" s="1"/>
      <x:c r="AD170" s="1"/>
      <x:c r="AE170" s="1"/>
      <x:c r="AF170" s="1"/>
      <x:c r="AG170" s="1"/>
      <x:c r="AH170" s="1"/>
      <x:c r="AI170" s="1"/>
      <x:c r="AJ170" s="5" t="s">
        <x:v>984</x:v>
      </x:c>
      <x:c r="AK170" s="5" t="s">
        <x:v>984</x:v>
      </x:c>
      <x:c r="AL170" s="5" t="s">
        <x:v>984</x:v>
      </x:c>
    </x:row>
    <x:row r="171" spans="1:13" ht="30" customHeight="1">
      <x:c r="A171" s="9"/>
      <x:c r="B171" s="9"/>
      <x:c r="C171" s="9"/>
      <x:c r="D171" s="9"/>
      <x:c r="E171" s="10"/>
      <x:c r="F171" s="12"/>
      <x:c r="G171" s="10"/>
      <x:c r="H171" s="12"/>
      <x:c r="I171" s="10"/>
      <x:c r="J171" s="12"/>
      <x:c r="K171" s="10"/>
      <x:c r="L171" s="12"/>
      <x:c r="M171" s="9"/>
    </x:row>
    <x:row r="172" spans="1:14" ht="30" customHeight="1">
      <x:c r="A172" s="93" t="s">
        <x:v>75</x:v>
      </x:c>
      <x:c r="B172" s="93"/>
      <x:c r="C172" s="93"/>
      <x:c r="D172" s="93"/>
      <x:c r="E172" s="94"/>
      <x:c r="F172" s="95"/>
      <x:c r="G172" s="94"/>
      <x:c r="H172" s="95"/>
      <x:c r="I172" s="94"/>
      <x:c r="J172" s="95"/>
      <x:c r="K172" s="94"/>
      <x:c r="L172" s="95"/>
      <x:c r="M172" s="93"/>
      <x:c r="N172" s="2" t="s">
        <x:v>1440</x:v>
      </x:c>
    </x:row>
    <x:row r="173" spans="1:38" ht="30" customHeight="1">
      <x:c r="A173" s="8" t="s">
        <x:v>1017</x:v>
      </x:c>
      <x:c r="B173" s="8" t="s">
        <x:v>1033</x:v>
      </x:c>
      <x:c r="C173" s="8" t="s">
        <x:v>1015</x:v>
      </x:c>
      <x:c r="D173" s="9">
        <x:v>0.095999999999999996</x:v>
      </x:c>
      <x:c r="E173" s="10">
        <x:f>단가대비표!O102</x:f>
        <x:v>0</x:v>
      </x:c>
      <x:c r="F173" s="12">
        <x:f>TRUNC(E173*D173,1)</x:f>
        <x:v>0</x:v>
      </x:c>
      <x:c r="G173" s="10">
        <x:f>단가대비표!P102</x:f>
        <x:v>132695</x:v>
      </x:c>
      <x:c r="H173" s="12">
        <x:f>TRUNC(G173*D173,1)</x:f>
        <x:v>12738.700000000001</x:v>
      </x:c>
      <x:c r="I173" s="10">
        <x:f>단가대비표!V102</x:f>
        <x:v>0</x:v>
      </x:c>
      <x:c r="J173" s="12">
        <x:f>TRUNC(I173*D173,1)</x:f>
        <x:v>0</x:v>
      </x:c>
      <x:c r="K173" s="10">
        <x:f>TRUNC(E173+G173+I173,1)</x:f>
        <x:v>132695</x:v>
      </x:c>
      <x:c r="L173" s="12">
        <x:f>TRUNC(F173+H173+J173,1)</x:f>
        <x:v>12738.700000000001</x:v>
      </x:c>
      <x:c r="M173" s="8" t="s">
        <x:v>984</x:v>
      </x:c>
      <x:c r="N173" s="5" t="s">
        <x:v>1440</x:v>
      </x:c>
      <x:c r="O173" s="5" t="s">
        <x:v>840</x:v>
      </x:c>
      <x:c r="P173" s="5" t="s">
        <x:v>988</x:v>
      </x:c>
      <x:c r="Q173" s="5" t="s">
        <x:v>988</x:v>
      </x:c>
      <x:c r="R173" s="5" t="s">
        <x:v>974</x:v>
      </x:c>
      <x:c r="S173" s="1"/>
      <x:c r="T173" s="1"/>
      <x:c r="U173" s="1"/>
      <x:c r="V173" s="1">
        <x:v>1</x:v>
      </x:c>
      <x:c r="W173" s="1"/>
      <x:c r="X173" s="1"/>
      <x:c r="Y173" s="1"/>
      <x:c r="Z173" s="1"/>
      <x:c r="AA173" s="1"/>
      <x:c r="AB173" s="1"/>
      <x:c r="AC173" s="1"/>
      <x:c r="AD173" s="1"/>
      <x:c r="AE173" s="1"/>
      <x:c r="AF173" s="1"/>
      <x:c r="AG173" s="1"/>
      <x:c r="AH173" s="1"/>
      <x:c r="AI173" s="1"/>
      <x:c r="AJ173" s="5" t="s">
        <x:v>984</x:v>
      </x:c>
      <x:c r="AK173" s="5" t="s">
        <x:v>1194</x:v>
      </x:c>
      <x:c r="AL173" s="5" t="s">
        <x:v>984</x:v>
      </x:c>
    </x:row>
    <x:row r="174" spans="1:38" ht="30" customHeight="1">
      <x:c r="A174" s="8" t="s">
        <x:v>1017</x:v>
      </x:c>
      <x:c r="B174" s="8" t="s">
        <x:v>374</x:v>
      </x:c>
      <x:c r="C174" s="8" t="s">
        <x:v>1015</x:v>
      </x:c>
      <x:c r="D174" s="9">
        <x:v>0.047999999999999998</x:v>
      </x:c>
      <x:c r="E174" s="10">
        <x:f>단가대비표!O95</x:f>
        <x:v>0</x:v>
      </x:c>
      <x:c r="F174" s="12">
        <x:f>TRUNC(E174*D174,1)</x:f>
        <x:v>0</x:v>
      </x:c>
      <x:c r="G174" s="10">
        <x:f>단가대비표!P95</x:f>
        <x:v>87805</x:v>
      </x:c>
      <x:c r="H174" s="12">
        <x:f>TRUNC(G174*D174,1)</x:f>
        <x:v>4214.6000000000004</x:v>
      </x:c>
      <x:c r="I174" s="10">
        <x:f>단가대비표!V95</x:f>
        <x:v>0</x:v>
      </x:c>
      <x:c r="J174" s="12">
        <x:f>TRUNC(I174*D174,1)</x:f>
        <x:v>0</x:v>
      </x:c>
      <x:c r="K174" s="10">
        <x:f>TRUNC(E174+G174+I174,1)</x:f>
        <x:v>87805</x:v>
      </x:c>
      <x:c r="L174" s="12">
        <x:f>TRUNC(F174+H174+J174,1)</x:f>
        <x:v>4214.6000000000004</x:v>
      </x:c>
      <x:c r="M174" s="8" t="s">
        <x:v>984</x:v>
      </x:c>
      <x:c r="N174" s="5" t="s">
        <x:v>1440</x:v>
      </x:c>
      <x:c r="O174" s="5" t="s">
        <x:v>129</x:v>
      </x:c>
      <x:c r="P174" s="5" t="s">
        <x:v>988</x:v>
      </x:c>
      <x:c r="Q174" s="5" t="s">
        <x:v>988</x:v>
      </x:c>
      <x:c r="R174" s="5" t="s">
        <x:v>974</x:v>
      </x:c>
      <x:c r="S174" s="1"/>
      <x:c r="T174" s="1"/>
      <x:c r="U174" s="1"/>
      <x:c r="V174" s="1">
        <x:v>1</x:v>
      </x:c>
      <x:c r="W174" s="1"/>
      <x:c r="X174" s="1"/>
      <x:c r="Y174" s="1"/>
      <x:c r="Z174" s="1"/>
      <x:c r="AA174" s="1"/>
      <x:c r="AB174" s="1"/>
      <x:c r="AC174" s="1"/>
      <x:c r="AD174" s="1"/>
      <x:c r="AE174" s="1"/>
      <x:c r="AF174" s="1"/>
      <x:c r="AG174" s="1"/>
      <x:c r="AH174" s="1"/>
      <x:c r="AI174" s="1"/>
      <x:c r="AJ174" s="5" t="s">
        <x:v>984</x:v>
      </x:c>
      <x:c r="AK174" s="5" t="s">
        <x:v>1195</x:v>
      </x:c>
      <x:c r="AL174" s="5" t="s">
        <x:v>984</x:v>
      </x:c>
    </x:row>
    <x:row r="175" spans="1:38" ht="30" customHeight="1">
      <x:c r="A175" s="8" t="s">
        <x:v>426</x:v>
      </x:c>
      <x:c r="B175" s="8" t="s">
        <x:v>435</x:v>
      </x:c>
      <x:c r="C175" s="8" t="s">
        <x:v>1000</x:v>
      </x:c>
      <x:c r="D175" s="9">
        <x:v>1</x:v>
      </x:c>
      <x:c r="E175" s="10">
        <x:v>0</x:v>
      </x:c>
      <x:c r="F175" s="12">
        <x:f>TRUNC(E175*D175,1)</x:f>
        <x:v>0</x:v>
      </x:c>
      <x:c r="G175" s="10">
        <x:v>0</x:v>
      </x:c>
      <x:c r="H175" s="12">
        <x:f>TRUNC(G175*D175,1)</x:f>
        <x:v>0</x:v>
      </x:c>
      <x:c r="I175" s="10">
        <x:f>ROUNDDOWN(SUMIF(V173:V175,RIGHTB(O175,1),H173:H175)*U175,2)</x:f>
        <x:v>339.06</x:v>
      </x:c>
      <x:c r="J175" s="12">
        <x:f>TRUNC(I175*D175,1)</x:f>
        <x:v>339</x:v>
      </x:c>
      <x:c r="K175" s="10">
        <x:f>TRUNC(E175+G175+I175,1)</x:f>
        <x:v>339</x:v>
      </x:c>
      <x:c r="L175" s="12">
        <x:f>TRUNC(F175+H175+J175,1)</x:f>
        <x:v>339</x:v>
      </x:c>
      <x:c r="M175" s="8" t="s">
        <x:v>984</x:v>
      </x:c>
      <x:c r="N175" s="5" t="s">
        <x:v>1440</x:v>
      </x:c>
      <x:c r="O175" s="5" t="s">
        <x:v>1407</x:v>
      </x:c>
      <x:c r="P175" s="5" t="s">
        <x:v>988</x:v>
      </x:c>
      <x:c r="Q175" s="5" t="s">
        <x:v>988</x:v>
      </x:c>
      <x:c r="R175" s="5" t="s">
        <x:v>988</x:v>
      </x:c>
      <x:c r="S175" s="1">
        <x:v>1</x:v>
      </x:c>
      <x:c r="T175" s="1">
        <x:v>2</x:v>
      </x:c>
      <x:c r="U175" s="1">
        <x:v>0.020000000000000001</x:v>
      </x:c>
      <x:c r="V175" s="1"/>
      <x:c r="W175" s="1"/>
      <x:c r="X175" s="1"/>
      <x:c r="Y175" s="1"/>
      <x:c r="Z175" s="1"/>
      <x:c r="AA175" s="1"/>
      <x:c r="AB175" s="1"/>
      <x:c r="AC175" s="1"/>
      <x:c r="AD175" s="1"/>
      <x:c r="AE175" s="1"/>
      <x:c r="AF175" s="1"/>
      <x:c r="AG175" s="1"/>
      <x:c r="AH175" s="1"/>
      <x:c r="AI175" s="1"/>
      <x:c r="AJ175" s="5" t="s">
        <x:v>984</x:v>
      </x:c>
      <x:c r="AK175" s="5" t="s">
        <x:v>1196</x:v>
      </x:c>
      <x:c r="AL175" s="5" t="s">
        <x:v>984</x:v>
      </x:c>
    </x:row>
    <x:row r="176" spans="1:38" ht="30" customHeight="1">
      <x:c r="A176" s="8" t="s">
        <x:v>195</x:v>
      </x:c>
      <x:c r="B176" s="8" t="s">
        <x:v>984</x:v>
      </x:c>
      <x:c r="C176" s="8" t="s">
        <x:v>984</x:v>
      </x:c>
      <x:c r="D176" s="9"/>
      <x:c r="E176" s="10"/>
      <x:c r="F176" s="12">
        <x:f>TRUNC(SUMIF(N173:N175,N172,F173:F175),0)</x:f>
        <x:v>0</x:v>
      </x:c>
      <x:c r="G176" s="10"/>
      <x:c r="H176" s="12">
        <x:f>TRUNC(SUMIF(N173:N175,N172,H173:H175),0)</x:f>
        <x:v>16953</x:v>
      </x:c>
      <x:c r="I176" s="10"/>
      <x:c r="J176" s="12">
        <x:f>TRUNC(SUMIF(N173:N175,N172,J173:J175),0)</x:f>
        <x:v>339</x:v>
      </x:c>
      <x:c r="K176" s="10"/>
      <x:c r="L176" s="12">
        <x:f>F176+H176+J176</x:f>
        <x:v>17292</x:v>
      </x:c>
      <x:c r="M176" s="8" t="s">
        <x:v>984</x:v>
      </x:c>
      <x:c r="N176" s="5" t="s">
        <x:v>315</x:v>
      </x:c>
      <x:c r="O176" s="5" t="s">
        <x:v>315</x:v>
      </x:c>
      <x:c r="P176" s="5" t="s">
        <x:v>984</x:v>
      </x:c>
      <x:c r="Q176" s="5" t="s">
        <x:v>984</x:v>
      </x:c>
      <x:c r="R176" s="5" t="s">
        <x:v>984</x:v>
      </x:c>
      <x:c r="S176" s="1"/>
      <x:c r="T176" s="1"/>
      <x:c r="U176" s="1"/>
      <x:c r="V176" s="1"/>
      <x:c r="W176" s="1"/>
      <x:c r="X176" s="1"/>
      <x:c r="Y176" s="1"/>
      <x:c r="Z176" s="1"/>
      <x:c r="AA176" s="1"/>
      <x:c r="AB176" s="1"/>
      <x:c r="AC176" s="1"/>
      <x:c r="AD176" s="1"/>
      <x:c r="AE176" s="1"/>
      <x:c r="AF176" s="1"/>
      <x:c r="AG176" s="1"/>
      <x:c r="AH176" s="1"/>
      <x:c r="AI176" s="1"/>
      <x:c r="AJ176" s="5" t="s">
        <x:v>984</x:v>
      </x:c>
      <x:c r="AK176" s="5" t="s">
        <x:v>984</x:v>
      </x:c>
      <x:c r="AL176" s="5" t="s">
        <x:v>984</x:v>
      </x:c>
    </x:row>
    <x:row r="177" spans="1:13" ht="30" customHeight="1">
      <x:c r="A177" s="9"/>
      <x:c r="B177" s="9"/>
      <x:c r="C177" s="9"/>
      <x:c r="D177" s="9"/>
      <x:c r="E177" s="10"/>
      <x:c r="F177" s="12"/>
      <x:c r="G177" s="10"/>
      <x:c r="H177" s="12"/>
      <x:c r="I177" s="10"/>
      <x:c r="J177" s="12"/>
      <x:c r="K177" s="10"/>
      <x:c r="L177" s="12"/>
      <x:c r="M177" s="9"/>
    </x:row>
    <x:row r="178" spans="1:14" ht="30" customHeight="1">
      <x:c r="A178" s="93" t="s">
        <x:v>77</x:v>
      </x:c>
      <x:c r="B178" s="93"/>
      <x:c r="C178" s="93"/>
      <x:c r="D178" s="93"/>
      <x:c r="E178" s="94"/>
      <x:c r="F178" s="95"/>
      <x:c r="G178" s="94"/>
      <x:c r="H178" s="95"/>
      <x:c r="I178" s="94"/>
      <x:c r="J178" s="95"/>
      <x:c r="K178" s="94"/>
      <x:c r="L178" s="95"/>
      <x:c r="M178" s="93"/>
      <x:c r="N178" s="2" t="s">
        <x:v>1439</x:v>
      </x:c>
    </x:row>
    <x:row r="179" spans="1:38" ht="30" customHeight="1">
      <x:c r="A179" s="8" t="s">
        <x:v>1017</x:v>
      </x:c>
      <x:c r="B179" s="8" t="s">
        <x:v>1033</x:v>
      </x:c>
      <x:c r="C179" s="8" t="s">
        <x:v>1015</x:v>
      </x:c>
      <x:c r="D179" s="9">
        <x:v>0.010999999999999999</x:v>
      </x:c>
      <x:c r="E179" s="10">
        <x:f>단가대비표!O102</x:f>
        <x:v>0</x:v>
      </x:c>
      <x:c r="F179" s="12">
        <x:f>TRUNC(E179*D179,1)</x:f>
        <x:v>0</x:v>
      </x:c>
      <x:c r="G179" s="10">
        <x:f>단가대비표!P102</x:f>
        <x:v>132695</x:v>
      </x:c>
      <x:c r="H179" s="12">
        <x:f>TRUNC(G179*D179,1)</x:f>
        <x:v>1459.5999999999999</x:v>
      </x:c>
      <x:c r="I179" s="10">
        <x:f>단가대비표!V102</x:f>
        <x:v>0</x:v>
      </x:c>
      <x:c r="J179" s="12">
        <x:f>TRUNC(I179*D179,1)</x:f>
        <x:v>0</x:v>
      </x:c>
      <x:c r="K179" s="10">
        <x:f>TRUNC(E179+G179+I179,1)</x:f>
        <x:v>132695</x:v>
      </x:c>
      <x:c r="L179" s="12">
        <x:f>TRUNC(F179+H179+J179,1)</x:f>
        <x:v>1459.5999999999999</x:v>
      </x:c>
      <x:c r="M179" s="8" t="s">
        <x:v>984</x:v>
      </x:c>
      <x:c r="N179" s="5" t="s">
        <x:v>1439</x:v>
      </x:c>
      <x:c r="O179" s="5" t="s">
        <x:v>840</x:v>
      </x:c>
      <x:c r="P179" s="5" t="s">
        <x:v>988</x:v>
      </x:c>
      <x:c r="Q179" s="5" t="s">
        <x:v>988</x:v>
      </x:c>
      <x:c r="R179" s="5" t="s">
        <x:v>974</x:v>
      </x:c>
      <x:c r="S179" s="1"/>
      <x:c r="T179" s="1"/>
      <x:c r="U179" s="1"/>
      <x:c r="V179" s="1">
        <x:v>1</x:v>
      </x:c>
      <x:c r="W179" s="1"/>
      <x:c r="X179" s="1"/>
      <x:c r="Y179" s="1"/>
      <x:c r="Z179" s="1"/>
      <x:c r="AA179" s="1"/>
      <x:c r="AB179" s="1"/>
      <x:c r="AC179" s="1"/>
      <x:c r="AD179" s="1"/>
      <x:c r="AE179" s="1"/>
      <x:c r="AF179" s="1"/>
      <x:c r="AG179" s="1"/>
      <x:c r="AH179" s="1"/>
      <x:c r="AI179" s="1"/>
      <x:c r="AJ179" s="5" t="s">
        <x:v>984</x:v>
      </x:c>
      <x:c r="AK179" s="5" t="s">
        <x:v>1197</x:v>
      </x:c>
      <x:c r="AL179" s="5" t="s">
        <x:v>984</x:v>
      </x:c>
    </x:row>
    <x:row r="180" spans="1:38" ht="30" customHeight="1">
      <x:c r="A180" s="8" t="s">
        <x:v>426</x:v>
      </x:c>
      <x:c r="B180" s="8" t="s">
        <x:v>435</x:v>
      </x:c>
      <x:c r="C180" s="8" t="s">
        <x:v>1000</x:v>
      </x:c>
      <x:c r="D180" s="9">
        <x:v>1</x:v>
      </x:c>
      <x:c r="E180" s="10">
        <x:v>0</x:v>
      </x:c>
      <x:c r="F180" s="12">
        <x:f>TRUNC(E180*D180,1)</x:f>
        <x:v>0</x:v>
      </x:c>
      <x:c r="G180" s="10">
        <x:v>0</x:v>
      </x:c>
      <x:c r="H180" s="12">
        <x:f>TRUNC(G180*D180,1)</x:f>
        <x:v>0</x:v>
      </x:c>
      <x:c r="I180" s="10">
        <x:f>ROUNDDOWN(SUMIF(V179:V180,RIGHTB(O180,1),H179:H180)*U180,2)</x:f>
        <x:v>29.190000000000001</x:v>
      </x:c>
      <x:c r="J180" s="12">
        <x:f>TRUNC(I180*D180,1)</x:f>
        <x:v>29.100000000000001</x:v>
      </x:c>
      <x:c r="K180" s="10">
        <x:f>TRUNC(E180+G180+I180,1)</x:f>
        <x:v>29.100000000000001</x:v>
      </x:c>
      <x:c r="L180" s="12">
        <x:f>TRUNC(F180+H180+J180,1)</x:f>
        <x:v>29.100000000000001</x:v>
      </x:c>
      <x:c r="M180" s="8" t="s">
        <x:v>984</x:v>
      </x:c>
      <x:c r="N180" s="5" t="s">
        <x:v>1439</x:v>
      </x:c>
      <x:c r="O180" s="5" t="s">
        <x:v>1407</x:v>
      </x:c>
      <x:c r="P180" s="5" t="s">
        <x:v>988</x:v>
      </x:c>
      <x:c r="Q180" s="5" t="s">
        <x:v>988</x:v>
      </x:c>
      <x:c r="R180" s="5" t="s">
        <x:v>988</x:v>
      </x:c>
      <x:c r="S180" s="1">
        <x:v>1</x:v>
      </x:c>
      <x:c r="T180" s="1">
        <x:v>2</x:v>
      </x:c>
      <x:c r="U180" s="1">
        <x:v>0.020000000000000001</x:v>
      </x:c>
      <x:c r="V180" s="1"/>
      <x:c r="W180" s="1"/>
      <x:c r="X180" s="1"/>
      <x:c r="Y180" s="1"/>
      <x:c r="Z180" s="1"/>
      <x:c r="AA180" s="1"/>
      <x:c r="AB180" s="1"/>
      <x:c r="AC180" s="1"/>
      <x:c r="AD180" s="1"/>
      <x:c r="AE180" s="1"/>
      <x:c r="AF180" s="1"/>
      <x:c r="AG180" s="1"/>
      <x:c r="AH180" s="1"/>
      <x:c r="AI180" s="1"/>
      <x:c r="AJ180" s="5" t="s">
        <x:v>984</x:v>
      </x:c>
      <x:c r="AK180" s="5" t="s">
        <x:v>1198</x:v>
      </x:c>
      <x:c r="AL180" s="5" t="s">
        <x:v>984</x:v>
      </x:c>
    </x:row>
    <x:row r="181" spans="1:38" ht="30" customHeight="1">
      <x:c r="A181" s="8" t="s">
        <x:v>195</x:v>
      </x:c>
      <x:c r="B181" s="8" t="s">
        <x:v>984</x:v>
      </x:c>
      <x:c r="C181" s="8" t="s">
        <x:v>984</x:v>
      </x:c>
      <x:c r="D181" s="9"/>
      <x:c r="E181" s="10"/>
      <x:c r="F181" s="12">
        <x:f>TRUNC(SUMIF(N179:N180,N178,F179:F180),0)</x:f>
        <x:v>0</x:v>
      </x:c>
      <x:c r="G181" s="10"/>
      <x:c r="H181" s="12">
        <x:f>TRUNC(SUMIF(N179:N180,N178,H179:H180),0)</x:f>
        <x:v>1459</x:v>
      </x:c>
      <x:c r="I181" s="10"/>
      <x:c r="J181" s="12">
        <x:f>TRUNC(SUMIF(N179:N180,N178,J179:J180),0)</x:f>
        <x:v>29</x:v>
      </x:c>
      <x:c r="K181" s="10"/>
      <x:c r="L181" s="12">
        <x:f>F181+H181+J181</x:f>
        <x:v>1488</x:v>
      </x:c>
      <x:c r="M181" s="8" t="s">
        <x:v>984</x:v>
      </x:c>
      <x:c r="N181" s="5" t="s">
        <x:v>315</x:v>
      </x:c>
      <x:c r="O181" s="5" t="s">
        <x:v>315</x:v>
      </x:c>
      <x:c r="P181" s="5" t="s">
        <x:v>984</x:v>
      </x:c>
      <x:c r="Q181" s="5" t="s">
        <x:v>984</x:v>
      </x:c>
      <x:c r="R181" s="5" t="s">
        <x:v>984</x:v>
      </x:c>
      <x:c r="S181" s="1"/>
      <x:c r="T181" s="1"/>
      <x:c r="U181" s="1"/>
      <x:c r="V181" s="1"/>
      <x:c r="W181" s="1"/>
      <x:c r="X181" s="1"/>
      <x:c r="Y181" s="1"/>
      <x:c r="Z181" s="1"/>
      <x:c r="AA181" s="1"/>
      <x:c r="AB181" s="1"/>
      <x:c r="AC181" s="1"/>
      <x:c r="AD181" s="1"/>
      <x:c r="AE181" s="1"/>
      <x:c r="AF181" s="1"/>
      <x:c r="AG181" s="1"/>
      <x:c r="AH181" s="1"/>
      <x:c r="AI181" s="1"/>
      <x:c r="AJ181" s="5" t="s">
        <x:v>984</x:v>
      </x:c>
      <x:c r="AK181" s="5" t="s">
        <x:v>984</x:v>
      </x:c>
      <x:c r="AL181" s="5" t="s">
        <x:v>984</x:v>
      </x:c>
    </x:row>
    <x:row r="182" spans="1:13" ht="30" customHeight="1">
      <x:c r="A182" s="9"/>
      <x:c r="B182" s="9"/>
      <x:c r="C182" s="9"/>
      <x:c r="D182" s="9"/>
      <x:c r="E182" s="10"/>
      <x:c r="F182" s="12"/>
      <x:c r="G182" s="10"/>
      <x:c r="H182" s="12"/>
      <x:c r="I182" s="10"/>
      <x:c r="J182" s="12"/>
      <x:c r="K182" s="10"/>
      <x:c r="L182" s="12"/>
      <x:c r="M182" s="9"/>
    </x:row>
    <x:row r="183" spans="1:14" ht="30" customHeight="1">
      <x:c r="A183" s="93" t="s">
        <x:v>173</x:v>
      </x:c>
      <x:c r="B183" s="93"/>
      <x:c r="C183" s="93"/>
      <x:c r="D183" s="93"/>
      <x:c r="E183" s="94"/>
      <x:c r="F183" s="95"/>
      <x:c r="G183" s="94"/>
      <x:c r="H183" s="95"/>
      <x:c r="I183" s="94"/>
      <x:c r="J183" s="95"/>
      <x:c r="K183" s="94"/>
      <x:c r="L183" s="95"/>
      <x:c r="M183" s="93"/>
      <x:c r="N183" s="2" t="s">
        <x:v>1438</x:v>
      </x:c>
    </x:row>
    <x:row r="184" spans="1:38" ht="30" customHeight="1">
      <x:c r="A184" s="8" t="s">
        <x:v>1940</x:v>
      </x:c>
      <x:c r="B184" s="8" t="s">
        <x:v>1941</x:v>
      </x:c>
      <x:c r="C184" s="8" t="s">
        <x:v>986</x:v>
      </x:c>
      <x:c r="D184" s="9">
        <x:v>15.4</x:v>
      </x:c>
      <x:c r="E184" s="10">
        <x:f>단가대비표!O75</x:f>
        <x:v>103000</x:v>
      </x:c>
      <x:c r="F184" s="12">
        <x:f>TRUNC(E184*D184,1)</x:f>
        <x:v>1586200</x:v>
      </x:c>
      <x:c r="G184" s="10">
        <x:f>단가대비표!P75</x:f>
        <x:v>0</x:v>
      </x:c>
      <x:c r="H184" s="12">
        <x:f>TRUNC(G184*D184,1)</x:f>
        <x:v>0</x:v>
      </x:c>
      <x:c r="I184" s="10">
        <x:f>단가대비표!V75</x:f>
        <x:v>0</x:v>
      </x:c>
      <x:c r="J184" s="12">
        <x:f>TRUNC(I184*D184,1)</x:f>
        <x:v>0</x:v>
      </x:c>
      <x:c r="K184" s="10">
        <x:f>TRUNC(E184+G184+I184,1)</x:f>
        <x:v>103000</x:v>
      </x:c>
      <x:c r="L184" s="12">
        <x:f>TRUNC(F184+H184+J184,1)</x:f>
        <x:v>1586200</x:v>
      </x:c>
      <x:c r="M184" s="8" t="s">
        <x:v>1025</x:v>
      </x:c>
      <x:c r="N184" s="5" t="s">
        <x:v>1438</x:v>
      </x:c>
      <x:c r="O184" s="5" t="s">
        <x:v>839</x:v>
      </x:c>
      <x:c r="P184" s="5" t="s">
        <x:v>988</x:v>
      </x:c>
      <x:c r="Q184" s="5" t="s">
        <x:v>988</x:v>
      </x:c>
      <x:c r="R184" s="5" t="s">
        <x:v>974</x:v>
      </x:c>
      <x:c r="S184" s="1"/>
      <x:c r="T184" s="1"/>
      <x:c r="U184" s="1"/>
      <x:c r="V184" s="1"/>
      <x:c r="W184" s="1"/>
      <x:c r="X184" s="1"/>
      <x:c r="Y184" s="1"/>
      <x:c r="Z184" s="1"/>
      <x:c r="AA184" s="1"/>
      <x:c r="AB184" s="1"/>
      <x:c r="AC184" s="1"/>
      <x:c r="AD184" s="1"/>
      <x:c r="AE184" s="1"/>
      <x:c r="AF184" s="1"/>
      <x:c r="AG184" s="1"/>
      <x:c r="AH184" s="1"/>
      <x:c r="AI184" s="1"/>
      <x:c r="AJ184" s="5" t="s">
        <x:v>984</x:v>
      </x:c>
      <x:c r="AK184" s="5" t="s">
        <x:v>1199</x:v>
      </x:c>
      <x:c r="AL184" s="5" t="s">
        <x:v>984</x:v>
      </x:c>
    </x:row>
    <x:row r="185" spans="1:38" ht="30" customHeight="1">
      <x:c r="A185" s="8" t="s">
        <x:v>439</x:v>
      </x:c>
      <x:c r="B185" s="8" t="s">
        <x:v>1942</x:v>
      </x:c>
      <x:c r="C185" s="8" t="s">
        <x:v>1023</x:v>
      </x:c>
      <x:c r="D185" s="9">
        <x:v>2</x:v>
      </x:c>
      <x:c r="E185" s="10">
        <x:f>단가대비표!O78</x:f>
        <x:v>652000</x:v>
      </x:c>
      <x:c r="F185" s="12">
        <x:f>TRUNC(E185*D185,1)</x:f>
        <x:v>1304000</x:v>
      </x:c>
      <x:c r="G185" s="10">
        <x:f>단가대비표!P78</x:f>
        <x:v>0</x:v>
      </x:c>
      <x:c r="H185" s="12">
        <x:f>TRUNC(G185*D185,1)</x:f>
        <x:v>0</x:v>
      </x:c>
      <x:c r="I185" s="10">
        <x:f>단가대비표!V78</x:f>
        <x:v>0</x:v>
      </x:c>
      <x:c r="J185" s="12">
        <x:f>TRUNC(I185*D185,1)</x:f>
        <x:v>0</x:v>
      </x:c>
      <x:c r="K185" s="10">
        <x:f>TRUNC(E185+G185+I185,1)</x:f>
        <x:v>652000</x:v>
      </x:c>
      <x:c r="L185" s="12">
        <x:f>TRUNC(F185+H185+J185,1)</x:f>
        <x:v>1304000</x:v>
      </x:c>
      <x:c r="M185" s="8" t="s">
        <x:v>984</x:v>
      </x:c>
      <x:c r="N185" s="5" t="s">
        <x:v>1438</x:v>
      </x:c>
      <x:c r="O185" s="5" t="s">
        <x:v>838</x:v>
      </x:c>
      <x:c r="P185" s="5" t="s">
        <x:v>988</x:v>
      </x:c>
      <x:c r="Q185" s="5" t="s">
        <x:v>988</x:v>
      </x:c>
      <x:c r="R185" s="5" t="s">
        <x:v>974</x:v>
      </x:c>
      <x:c r="S185" s="1"/>
      <x:c r="T185" s="1"/>
      <x:c r="U185" s="1"/>
      <x:c r="V185" s="1"/>
      <x:c r="W185" s="1"/>
      <x:c r="X185" s="1"/>
      <x:c r="Y185" s="1"/>
      <x:c r="Z185" s="1"/>
      <x:c r="AA185" s="1"/>
      <x:c r="AB185" s="1"/>
      <x:c r="AC185" s="1"/>
      <x:c r="AD185" s="1"/>
      <x:c r="AE185" s="1"/>
      <x:c r="AF185" s="1"/>
      <x:c r="AG185" s="1"/>
      <x:c r="AH185" s="1"/>
      <x:c r="AI185" s="1"/>
      <x:c r="AJ185" s="5" t="s">
        <x:v>984</x:v>
      </x:c>
      <x:c r="AK185" s="5" t="s">
        <x:v>1200</x:v>
      </x:c>
      <x:c r="AL185" s="5" t="s">
        <x:v>984</x:v>
      </x:c>
    </x:row>
    <x:row r="186" spans="1:38" ht="30" customHeight="1">
      <x:c r="A186" s="8" t="s">
        <x:v>1943</x:v>
      </x:c>
      <x:c r="B186" s="8" t="s">
        <x:v>1944</x:v>
      </x:c>
      <x:c r="C186" s="8" t="s">
        <x:v>991</x:v>
      </x:c>
      <x:c r="D186" s="9">
        <x:v>1</x:v>
      </x:c>
      <x:c r="E186" s="10">
        <x:f>일위대가목록!E89</x:f>
        <x:v>0</x:v>
      </x:c>
      <x:c r="F186" s="12">
        <x:f>TRUNC(E186*D186,1)</x:f>
        <x:v>0</x:v>
      </x:c>
      <x:c r="G186" s="10">
        <x:f>일위대가목록!F89</x:f>
        <x:v>78125</x:v>
      </x:c>
      <x:c r="H186" s="12">
        <x:f>TRUNC(G186*D186,1)</x:f>
        <x:v>78125</x:v>
      </x:c>
      <x:c r="I186" s="10">
        <x:f>일위대가목록!G89</x:f>
        <x:v>1562</x:v>
      </x:c>
      <x:c r="J186" s="12">
        <x:f>TRUNC(I186*D186,1)</x:f>
        <x:v>1562</x:v>
      </x:c>
      <x:c r="K186" s="10">
        <x:f>TRUNC(E186+G186+I186,1)</x:f>
        <x:v>79687</x:v>
      </x:c>
      <x:c r="L186" s="12">
        <x:f>TRUNC(F186+H186+J186,1)</x:f>
        <x:v>79687</x:v>
      </x:c>
      <x:c r="M186" s="8" t="s">
        <x:v>984</x:v>
      </x:c>
      <x:c r="N186" s="5" t="s">
        <x:v>1438</x:v>
      </x:c>
      <x:c r="O186" s="5" t="s">
        <x:v>837</x:v>
      </x:c>
      <x:c r="P186" s="5" t="s">
        <x:v>974</x:v>
      </x:c>
      <x:c r="Q186" s="5" t="s">
        <x:v>988</x:v>
      </x:c>
      <x:c r="R186" s="5" t="s">
        <x:v>988</x:v>
      </x:c>
      <x:c r="S186" s="1"/>
      <x:c r="T186" s="1"/>
      <x:c r="U186" s="1"/>
      <x:c r="V186" s="1"/>
      <x:c r="W186" s="1"/>
      <x:c r="X186" s="1"/>
      <x:c r="Y186" s="1"/>
      <x:c r="Z186" s="1"/>
      <x:c r="AA186" s="1"/>
      <x:c r="AB186" s="1"/>
      <x:c r="AC186" s="1"/>
      <x:c r="AD186" s="1"/>
      <x:c r="AE186" s="1"/>
      <x:c r="AF186" s="1"/>
      <x:c r="AG186" s="1"/>
      <x:c r="AH186" s="1"/>
      <x:c r="AI186" s="1"/>
      <x:c r="AJ186" s="5" t="s">
        <x:v>984</x:v>
      </x:c>
      <x:c r="AK186" s="5" t="s">
        <x:v>1201</x:v>
      </x:c>
      <x:c r="AL186" s="5" t="s">
        <x:v>984</x:v>
      </x:c>
    </x:row>
    <x:row r="187" spans="1:38" ht="30" customHeight="1">
      <x:c r="A187" s="8" t="s">
        <x:v>1945</x:v>
      </x:c>
      <x:c r="B187" s="8" t="s">
        <x:v>984</x:v>
      </x:c>
      <x:c r="C187" s="8" t="s">
        <x:v>1001</x:v>
      </x:c>
      <x:c r="D187" s="9">
        <x:v>2</x:v>
      </x:c>
      <x:c r="E187" s="10">
        <x:f>단가대비표!O76</x:f>
        <x:v>48000</x:v>
      </x:c>
      <x:c r="F187" s="12">
        <x:f>TRUNC(E187*D187,1)</x:f>
        <x:v>96000</x:v>
      </x:c>
      <x:c r="G187" s="10">
        <x:f>단가대비표!P76</x:f>
        <x:v>0</x:v>
      </x:c>
      <x:c r="H187" s="12">
        <x:f>TRUNC(G187*D187,1)</x:f>
        <x:v>0</x:v>
      </x:c>
      <x:c r="I187" s="10">
        <x:f>단가대비표!V76</x:f>
        <x:v>0</x:v>
      </x:c>
      <x:c r="J187" s="12">
        <x:f>TRUNC(I187*D187,1)</x:f>
        <x:v>0</x:v>
      </x:c>
      <x:c r="K187" s="10">
        <x:f>TRUNC(E187+G187+I187,1)</x:f>
        <x:v>48000</x:v>
      </x:c>
      <x:c r="L187" s="12">
        <x:f>TRUNC(F187+H187+J187,1)</x:f>
        <x:v>96000</x:v>
      </x:c>
      <x:c r="M187" s="8" t="s">
        <x:v>984</x:v>
      </x:c>
      <x:c r="N187" s="5" t="s">
        <x:v>1438</x:v>
      </x:c>
      <x:c r="O187" s="5" t="s">
        <x:v>836</x:v>
      </x:c>
      <x:c r="P187" s="5" t="s">
        <x:v>988</x:v>
      </x:c>
      <x:c r="Q187" s="5" t="s">
        <x:v>988</x:v>
      </x:c>
      <x:c r="R187" s="5" t="s">
        <x:v>974</x:v>
      </x:c>
      <x:c r="S187" s="1"/>
      <x:c r="T187" s="1"/>
      <x:c r="U187" s="1"/>
      <x:c r="V187" s="1"/>
      <x:c r="W187" s="1"/>
      <x:c r="X187" s="1"/>
      <x:c r="Y187" s="1"/>
      <x:c r="Z187" s="1"/>
      <x:c r="AA187" s="1"/>
      <x:c r="AB187" s="1"/>
      <x:c r="AC187" s="1"/>
      <x:c r="AD187" s="1"/>
      <x:c r="AE187" s="1"/>
      <x:c r="AF187" s="1"/>
      <x:c r="AG187" s="1"/>
      <x:c r="AH187" s="1"/>
      <x:c r="AI187" s="1"/>
      <x:c r="AJ187" s="5" t="s">
        <x:v>984</x:v>
      </x:c>
      <x:c r="AK187" s="5" t="s">
        <x:v>1202</x:v>
      </x:c>
      <x:c r="AL187" s="5" t="s">
        <x:v>984</x:v>
      </x:c>
    </x:row>
    <x:row r="188" spans="1:38" ht="30" customHeight="1">
      <x:c r="A188" s="8" t="s">
        <x:v>195</x:v>
      </x:c>
      <x:c r="B188" s="8" t="s">
        <x:v>984</x:v>
      </x:c>
      <x:c r="C188" s="8" t="s">
        <x:v>984</x:v>
      </x:c>
      <x:c r="D188" s="9"/>
      <x:c r="E188" s="10"/>
      <x:c r="F188" s="12">
        <x:f>TRUNC(SUMIF(N184:N187,N183,F184:F187),0)</x:f>
        <x:v>2986200</x:v>
      </x:c>
      <x:c r="G188" s="10"/>
      <x:c r="H188" s="12">
        <x:f>TRUNC(SUMIF(N184:N187,N183,H184:H187),0)</x:f>
        <x:v>78125</x:v>
      </x:c>
      <x:c r="I188" s="10"/>
      <x:c r="J188" s="12">
        <x:f>TRUNC(SUMIF(N184:N187,N183,J184:J187),0)</x:f>
        <x:v>1562</x:v>
      </x:c>
      <x:c r="K188" s="10"/>
      <x:c r="L188" s="12">
        <x:f>F188+H188+J188</x:f>
        <x:v>3065887</x:v>
      </x:c>
      <x:c r="M188" s="8" t="s">
        <x:v>984</x:v>
      </x:c>
      <x:c r="N188" s="5" t="s">
        <x:v>315</x:v>
      </x:c>
      <x:c r="O188" s="5" t="s">
        <x:v>315</x:v>
      </x:c>
      <x:c r="P188" s="5" t="s">
        <x:v>984</x:v>
      </x:c>
      <x:c r="Q188" s="5" t="s">
        <x:v>984</x:v>
      </x:c>
      <x:c r="R188" s="5" t="s">
        <x:v>984</x:v>
      </x:c>
      <x:c r="S188" s="1"/>
      <x:c r="T188" s="1"/>
      <x:c r="U188" s="1"/>
      <x:c r="V188" s="1"/>
      <x:c r="W188" s="1"/>
      <x:c r="X188" s="1"/>
      <x:c r="Y188" s="1"/>
      <x:c r="Z188" s="1"/>
      <x:c r="AA188" s="1"/>
      <x:c r="AB188" s="1"/>
      <x:c r="AC188" s="1"/>
      <x:c r="AD188" s="1"/>
      <x:c r="AE188" s="1"/>
      <x:c r="AF188" s="1"/>
      <x:c r="AG188" s="1"/>
      <x:c r="AH188" s="1"/>
      <x:c r="AI188" s="1"/>
      <x:c r="AJ188" s="5" t="s">
        <x:v>984</x:v>
      </x:c>
      <x:c r="AK188" s="5" t="s">
        <x:v>984</x:v>
      </x:c>
      <x:c r="AL188" s="5" t="s">
        <x:v>984</x:v>
      </x:c>
    </x:row>
    <x:row r="189" spans="1:13" ht="30" customHeight="1">
      <x:c r="A189" s="9"/>
      <x:c r="B189" s="9"/>
      <x:c r="C189" s="9"/>
      <x:c r="D189" s="9"/>
      <x:c r="E189" s="10"/>
      <x:c r="F189" s="12"/>
      <x:c r="G189" s="10"/>
      <x:c r="H189" s="12"/>
      <x:c r="I189" s="10"/>
      <x:c r="J189" s="12"/>
      <x:c r="K189" s="10"/>
      <x:c r="L189" s="12"/>
      <x:c r="M189" s="9"/>
    </x:row>
    <x:row r="190" spans="1:14" ht="30" customHeight="1">
      <x:c r="A190" s="93" t="s">
        <x:v>1379</x:v>
      </x:c>
      <x:c r="B190" s="93"/>
      <x:c r="C190" s="93"/>
      <x:c r="D190" s="93"/>
      <x:c r="E190" s="94"/>
      <x:c r="F190" s="95"/>
      <x:c r="G190" s="94"/>
      <x:c r="H190" s="95"/>
      <x:c r="I190" s="94"/>
      <x:c r="J190" s="95"/>
      <x:c r="K190" s="94"/>
      <x:c r="L190" s="95"/>
      <x:c r="M190" s="93"/>
      <x:c r="N190" s="2" t="s">
        <x:v>1436</x:v>
      </x:c>
    </x:row>
    <x:row r="191" spans="1:38" ht="30" customHeight="1">
      <x:c r="A191" s="8" t="s">
        <x:v>192</x:v>
      </x:c>
      <x:c r="B191" s="8" t="s">
        <x:v>441</x:v>
      </x:c>
      <x:c r="C191" s="8" t="s">
        <x:v>986</x:v>
      </x:c>
      <x:c r="D191" s="9">
        <x:v>3.1499999999999999</x:v>
      </x:c>
      <x:c r="E191" s="10">
        <x:f>단가대비표!O77</x:f>
        <x:v>79365.070000000007</x:v>
      </x:c>
      <x:c r="F191" s="12">
        <x:f>TRUNC(E191*D191,1)</x:f>
        <x:v>249999.89999999999</x:v>
      </x:c>
      <x:c r="G191" s="10">
        <x:f>단가대비표!P77</x:f>
        <x:v>0</x:v>
      </x:c>
      <x:c r="H191" s="12">
        <x:f>TRUNC(G191*D191,1)</x:f>
        <x:v>0</x:v>
      </x:c>
      <x:c r="I191" s="10">
        <x:f>단가대비표!V77</x:f>
        <x:v>0</x:v>
      </x:c>
      <x:c r="J191" s="12">
        <x:f>TRUNC(I191*D191,1)</x:f>
        <x:v>0</x:v>
      </x:c>
      <x:c r="K191" s="10">
        <x:f>TRUNC(E191+G191+I191,1)</x:f>
        <x:v>79365</x:v>
      </x:c>
      <x:c r="L191" s="12">
        <x:f>TRUNC(F191+H191+J191,1)</x:f>
        <x:v>249999.89999999999</x:v>
      </x:c>
      <x:c r="M191" s="8" t="s">
        <x:v>984</x:v>
      </x:c>
      <x:c r="N191" s="5" t="s">
        <x:v>1436</x:v>
      </x:c>
      <x:c r="O191" s="5" t="s">
        <x:v>834</x:v>
      </x:c>
      <x:c r="P191" s="5" t="s">
        <x:v>988</x:v>
      </x:c>
      <x:c r="Q191" s="5" t="s">
        <x:v>988</x:v>
      </x:c>
      <x:c r="R191" s="5" t="s">
        <x:v>974</x:v>
      </x:c>
      <x:c r="S191" s="1"/>
      <x:c r="T191" s="1"/>
      <x:c r="U191" s="1"/>
      <x:c r="V191" s="1"/>
      <x:c r="W191" s="1"/>
      <x:c r="X191" s="1"/>
      <x:c r="Y191" s="1"/>
      <x:c r="Z191" s="1"/>
      <x:c r="AA191" s="1"/>
      <x:c r="AB191" s="1"/>
      <x:c r="AC191" s="1"/>
      <x:c r="AD191" s="1"/>
      <x:c r="AE191" s="1"/>
      <x:c r="AF191" s="1"/>
      <x:c r="AG191" s="1"/>
      <x:c r="AH191" s="1"/>
      <x:c r="AI191" s="1"/>
      <x:c r="AJ191" s="5" t="s">
        <x:v>984</x:v>
      </x:c>
      <x:c r="AK191" s="5" t="s">
        <x:v>1203</x:v>
      </x:c>
      <x:c r="AL191" s="5" t="s">
        <x:v>984</x:v>
      </x:c>
    </x:row>
    <x:row r="192" spans="1:38" ht="30" customHeight="1">
      <x:c r="A192" s="8" t="s">
        <x:v>443</x:v>
      </x:c>
      <x:c r="B192" s="8" t="s">
        <x:v>1876</x:v>
      </x:c>
      <x:c r="C192" s="8" t="s">
        <x:v>991</x:v>
      </x:c>
      <x:c r="D192" s="9">
        <x:v>1</x:v>
      </x:c>
      <x:c r="E192" s="10">
        <x:f>일위대가목록!E90</x:f>
        <x:v>0</x:v>
      </x:c>
      <x:c r="F192" s="12">
        <x:f>TRUNC(E192*D192,1)</x:f>
        <x:v>0</x:v>
      </x:c>
      <x:c r="G192" s="10">
        <x:f>일위대가목록!F90</x:f>
        <x:v>79955</x:v>
      </x:c>
      <x:c r="H192" s="12">
        <x:f>TRUNC(G192*D192,1)</x:f>
        <x:v>79955</x:v>
      </x:c>
      <x:c r="I192" s="10">
        <x:f>일위대가목록!G90</x:f>
        <x:v>1599</x:v>
      </x:c>
      <x:c r="J192" s="12">
        <x:f>TRUNC(I192*D192,1)</x:f>
        <x:v>1599</x:v>
      </x:c>
      <x:c r="K192" s="10">
        <x:f>TRUNC(E192+G192+I192,1)</x:f>
        <x:v>81554</x:v>
      </x:c>
      <x:c r="L192" s="12">
        <x:f>TRUNC(F192+H192+J192,1)</x:f>
        <x:v>81554</x:v>
      </x:c>
      <x:c r="M192" s="8" t="s">
        <x:v>984</x:v>
      </x:c>
      <x:c r="N192" s="5" t="s">
        <x:v>1436</x:v>
      </x:c>
      <x:c r="O192" s="5" t="s">
        <x:v>835</x:v>
      </x:c>
      <x:c r="P192" s="5" t="s">
        <x:v>974</x:v>
      </x:c>
      <x:c r="Q192" s="5" t="s">
        <x:v>988</x:v>
      </x:c>
      <x:c r="R192" s="5" t="s">
        <x:v>988</x:v>
      </x:c>
      <x:c r="S192" s="1"/>
      <x:c r="T192" s="1"/>
      <x:c r="U192" s="1"/>
      <x:c r="V192" s="1"/>
      <x:c r="W192" s="1"/>
      <x:c r="X192" s="1"/>
      <x:c r="Y192" s="1"/>
      <x:c r="Z192" s="1"/>
      <x:c r="AA192" s="1"/>
      <x:c r="AB192" s="1"/>
      <x:c r="AC192" s="1"/>
      <x:c r="AD192" s="1"/>
      <x:c r="AE192" s="1"/>
      <x:c r="AF192" s="1"/>
      <x:c r="AG192" s="1"/>
      <x:c r="AH192" s="1"/>
      <x:c r="AI192" s="1"/>
      <x:c r="AJ192" s="5" t="s">
        <x:v>984</x:v>
      </x:c>
      <x:c r="AK192" s="5" t="s">
        <x:v>1204</x:v>
      </x:c>
      <x:c r="AL192" s="5" t="s">
        <x:v>984</x:v>
      </x:c>
    </x:row>
    <x:row r="193" spans="1:38" ht="30" customHeight="1">
      <x:c r="A193" s="8" t="s">
        <x:v>1946</x:v>
      </x:c>
      <x:c r="B193" s="8" t="s">
        <x:v>1947</x:v>
      </x:c>
      <x:c r="C193" s="8" t="s">
        <x:v>986</x:v>
      </x:c>
      <x:c r="D193" s="9">
        <x:v>7.875</x:v>
      </x:c>
      <x:c r="E193" s="10">
        <x:f ca="1">일위대가목록!E91</x:f>
        <x:v>1462</x:v>
      </x:c>
      <x:c r="F193" s="12">
        <x:f ca="1">TRUNC(E193*D193,1)</x:f>
        <x:v>11513.200000000001</x:v>
      </x:c>
      <x:c r="G193" s="10">
        <x:f>일위대가목록!F91</x:f>
        <x:v>2095</x:v>
      </x:c>
      <x:c r="H193" s="12">
        <x:f>TRUNC(G193*D193,1)</x:f>
        <x:v>16498.099999999999</x:v>
      </x:c>
      <x:c r="I193" s="10">
        <x:f>일위대가목록!G91</x:f>
        <x:v>0</x:v>
      </x:c>
      <x:c r="J193" s="12">
        <x:f>TRUNC(I193*D193,1)</x:f>
        <x:v>0</x:v>
      </x:c>
      <x:c r="K193" s="10">
        <x:f ca="1">TRUNC(E193+G193+I193,1)</x:f>
        <x:v>3557</x:v>
      </x:c>
      <x:c r="L193" s="12">
        <x:f ca="1">TRUNC(F193+H193+J193,1)</x:f>
        <x:v>28011.299999999999</x:v>
      </x:c>
      <x:c r="M193" s="8" t="s">
        <x:v>984</x:v>
      </x:c>
      <x:c r="N193" s="5" t="s">
        <x:v>1436</x:v>
      </x:c>
      <x:c r="O193" s="5" t="s">
        <x:v>833</x:v>
      </x:c>
      <x:c r="P193" s="5" t="s">
        <x:v>974</x:v>
      </x:c>
      <x:c r="Q193" s="5" t="s">
        <x:v>988</x:v>
      </x:c>
      <x:c r="R193" s="5" t="s">
        <x:v>988</x:v>
      </x:c>
      <x:c r="S193" s="1"/>
      <x:c r="T193" s="1"/>
      <x:c r="U193" s="1"/>
      <x:c r="V193" s="1"/>
      <x:c r="W193" s="1"/>
      <x:c r="X193" s="1"/>
      <x:c r="Y193" s="1"/>
      <x:c r="Z193" s="1"/>
      <x:c r="AA193" s="1"/>
      <x:c r="AB193" s="1"/>
      <x:c r="AC193" s="1"/>
      <x:c r="AD193" s="1"/>
      <x:c r="AE193" s="1"/>
      <x:c r="AF193" s="1"/>
      <x:c r="AG193" s="1"/>
      <x:c r="AH193" s="1"/>
      <x:c r="AI193" s="1"/>
      <x:c r="AJ193" s="5" t="s">
        <x:v>984</x:v>
      </x:c>
      <x:c r="AK193" s="5" t="s">
        <x:v>1205</x:v>
      </x:c>
      <x:c r="AL193" s="5" t="s">
        <x:v>984</x:v>
      </x:c>
    </x:row>
    <x:row r="194" spans="1:38" ht="30" customHeight="1">
      <x:c r="A194" s="8" t="s">
        <x:v>1948</x:v>
      </x:c>
      <x:c r="B194" s="8" t="s">
        <x:v>1949</x:v>
      </x:c>
      <x:c r="C194" s="8" t="s">
        <x:v>986</x:v>
      </x:c>
      <x:c r="D194" s="9">
        <x:v>7.875</x:v>
      </x:c>
      <x:c r="E194" s="10">
        <x:f ca="1">일위대가목록!E92</x:f>
        <x:v>1151</x:v>
      </x:c>
      <x:c r="F194" s="12">
        <x:f ca="1">TRUNC(E194*D194,1)</x:f>
        <x:v>9064.1000000000004</x:v>
      </x:c>
      <x:c r="G194" s="10">
        <x:f>일위대가목록!F92</x:f>
        <x:v>5587</x:v>
      </x:c>
      <x:c r="H194" s="12">
        <x:f>TRUNC(G194*D194,1)</x:f>
        <x:v>43997.599999999999</x:v>
      </x:c>
      <x:c r="I194" s="10">
        <x:f>일위대가목록!G92</x:f>
        <x:v>0</x:v>
      </x:c>
      <x:c r="J194" s="12">
        <x:f>TRUNC(I194*D194,1)</x:f>
        <x:v>0</x:v>
      </x:c>
      <x:c r="K194" s="10">
        <x:f ca="1">TRUNC(E194+G194+I194,1)</x:f>
        <x:v>6738</x:v>
      </x:c>
      <x:c r="L194" s="12">
        <x:f ca="1">TRUNC(F194+H194+J194,1)</x:f>
        <x:v>53061.699999999997</x:v>
      </x:c>
      <x:c r="M194" s="8" t="s">
        <x:v>984</x:v>
      </x:c>
      <x:c r="N194" s="5" t="s">
        <x:v>1436</x:v>
      </x:c>
      <x:c r="O194" s="5" t="s">
        <x:v>832</x:v>
      </x:c>
      <x:c r="P194" s="5" t="s">
        <x:v>974</x:v>
      </x:c>
      <x:c r="Q194" s="5" t="s">
        <x:v>988</x:v>
      </x:c>
      <x:c r="R194" s="5" t="s">
        <x:v>988</x:v>
      </x:c>
      <x:c r="S194" s="1"/>
      <x:c r="T194" s="1"/>
      <x:c r="U194" s="1"/>
      <x:c r="V194" s="1"/>
      <x:c r="W194" s="1"/>
      <x:c r="X194" s="1"/>
      <x:c r="Y194" s="1"/>
      <x:c r="Z194" s="1"/>
      <x:c r="AA194" s="1"/>
      <x:c r="AB194" s="1"/>
      <x:c r="AC194" s="1"/>
      <x:c r="AD194" s="1"/>
      <x:c r="AE194" s="1"/>
      <x:c r="AF194" s="1"/>
      <x:c r="AG194" s="1"/>
      <x:c r="AH194" s="1"/>
      <x:c r="AI194" s="1"/>
      <x:c r="AJ194" s="5" t="s">
        <x:v>984</x:v>
      </x:c>
      <x:c r="AK194" s="5" t="s">
        <x:v>1206</x:v>
      </x:c>
      <x:c r="AL194" s="5" t="s">
        <x:v>984</x:v>
      </x:c>
    </x:row>
    <x:row r="195" spans="1:38" ht="30" customHeight="1">
      <x:c r="A195" s="8" t="s">
        <x:v>195</x:v>
      </x:c>
      <x:c r="B195" s="8" t="s">
        <x:v>984</x:v>
      </x:c>
      <x:c r="C195" s="8" t="s">
        <x:v>984</x:v>
      </x:c>
      <x:c r="D195" s="9"/>
      <x:c r="E195" s="10"/>
      <x:c r="F195" s="12">
        <x:f ca="1">TRUNC(SUMIF(N191:N194,N190,F191:F194),0)</x:f>
        <x:v>270577</x:v>
      </x:c>
      <x:c r="G195" s="10"/>
      <x:c r="H195" s="12">
        <x:f>TRUNC(SUMIF(N191:N194,N190,H191:H194),0)</x:f>
        <x:v>140450</x:v>
      </x:c>
      <x:c r="I195" s="10"/>
      <x:c r="J195" s="12">
        <x:f>TRUNC(SUMIF(N191:N194,N190,J191:J194),0)</x:f>
        <x:v>1599</x:v>
      </x:c>
      <x:c r="K195" s="10"/>
      <x:c r="L195" s="12">
        <x:f ca="1">F195+H195+J195</x:f>
        <x:v>412626</x:v>
      </x:c>
      <x:c r="M195" s="8" t="s">
        <x:v>984</x:v>
      </x:c>
      <x:c r="N195" s="5" t="s">
        <x:v>315</x:v>
      </x:c>
      <x:c r="O195" s="5" t="s">
        <x:v>315</x:v>
      </x:c>
      <x:c r="P195" s="5" t="s">
        <x:v>984</x:v>
      </x:c>
      <x:c r="Q195" s="5" t="s">
        <x:v>984</x:v>
      </x:c>
      <x:c r="R195" s="5" t="s">
        <x:v>984</x:v>
      </x:c>
      <x:c r="S195" s="1"/>
      <x:c r="T195" s="1"/>
      <x:c r="U195" s="1"/>
      <x:c r="V195" s="1"/>
      <x:c r="W195" s="1"/>
      <x:c r="X195" s="1"/>
      <x:c r="Y195" s="1"/>
      <x:c r="Z195" s="1"/>
      <x:c r="AA195" s="1"/>
      <x:c r="AB195" s="1"/>
      <x:c r="AC195" s="1"/>
      <x:c r="AD195" s="1"/>
      <x:c r="AE195" s="1"/>
      <x:c r="AF195" s="1"/>
      <x:c r="AG195" s="1"/>
      <x:c r="AH195" s="1"/>
      <x:c r="AI195" s="1"/>
      <x:c r="AJ195" s="5" t="s">
        <x:v>984</x:v>
      </x:c>
      <x:c r="AK195" s="5" t="s">
        <x:v>984</x:v>
      </x:c>
      <x:c r="AL195" s="5" t="s">
        <x:v>984</x:v>
      </x:c>
    </x:row>
    <x:row r="196" spans="1:13" ht="30" customHeight="1">
      <x:c r="A196" s="9"/>
      <x:c r="B196" s="9"/>
      <x:c r="C196" s="9"/>
      <x:c r="D196" s="9"/>
      <x:c r="E196" s="10"/>
      <x:c r="F196" s="12"/>
      <x:c r="G196" s="10"/>
      <x:c r="H196" s="12"/>
      <x:c r="I196" s="10"/>
      <x:c r="J196" s="12"/>
      <x:c r="K196" s="10"/>
      <x:c r="L196" s="12"/>
      <x:c r="M196" s="9"/>
    </x:row>
    <x:row r="197" spans="1:14" ht="30" customHeight="1">
      <x:c r="A197" s="93" t="s">
        <x:v>174</x:v>
      </x:c>
      <x:c r="B197" s="93"/>
      <x:c r="C197" s="93"/>
      <x:c r="D197" s="93"/>
      <x:c r="E197" s="94"/>
      <x:c r="F197" s="95"/>
      <x:c r="G197" s="94"/>
      <x:c r="H197" s="95"/>
      <x:c r="I197" s="94"/>
      <x:c r="J197" s="95"/>
      <x:c r="K197" s="94"/>
      <x:c r="L197" s="95"/>
      <x:c r="M197" s="93"/>
      <x:c r="N197" s="2" t="s">
        <x:v>1437</x:v>
      </x:c>
    </x:row>
    <x:row r="198" spans="1:38" ht="30" customHeight="1">
      <x:c r="A198" s="8" t="s">
        <x:v>446</x:v>
      </x:c>
      <x:c r="B198" s="8" t="s">
        <x:v>1950</x:v>
      </x:c>
      <x:c r="C198" s="8" t="s">
        <x:v>999</x:v>
      </x:c>
      <x:c r="D198" s="9">
        <x:v>1.8500000000000001</x:v>
      </x:c>
      <x:c r="E198" s="10">
        <x:f>단가대비표!O79</x:f>
        <x:v>48500</x:v>
      </x:c>
      <x:c r="F198" s="12">
        <x:f>TRUNC(E198*D198,1)</x:f>
        <x:v>89725</x:v>
      </x:c>
      <x:c r="G198" s="10">
        <x:f>단가대비표!P79</x:f>
        <x:v>0</x:v>
      </x:c>
      <x:c r="H198" s="12">
        <x:f>TRUNC(G198*D198,1)</x:f>
        <x:v>0</x:v>
      </x:c>
      <x:c r="I198" s="10">
        <x:f>단가대비표!V79</x:f>
        <x:v>0</x:v>
      </x:c>
      <x:c r="J198" s="12">
        <x:f>TRUNC(I198*D198,1)</x:f>
        <x:v>0</x:v>
      </x:c>
      <x:c r="K198" s="10">
        <x:f>TRUNC(E198+G198+I198,1)</x:f>
        <x:v>48500</x:v>
      </x:c>
      <x:c r="L198" s="12">
        <x:f>TRUNC(F198+H198+J198,1)</x:f>
        <x:v>89725</x:v>
      </x:c>
      <x:c r="M198" s="8" t="s">
        <x:v>984</x:v>
      </x:c>
      <x:c r="N198" s="5" t="s">
        <x:v>1437</x:v>
      </x:c>
      <x:c r="O198" s="5" t="s">
        <x:v>831</x:v>
      </x:c>
      <x:c r="P198" s="5" t="s">
        <x:v>988</x:v>
      </x:c>
      <x:c r="Q198" s="5" t="s">
        <x:v>988</x:v>
      </x:c>
      <x:c r="R198" s="5" t="s">
        <x:v>974</x:v>
      </x:c>
      <x:c r="S198" s="1"/>
      <x:c r="T198" s="1"/>
      <x:c r="U198" s="1"/>
      <x:c r="V198" s="1"/>
      <x:c r="W198" s="1"/>
      <x:c r="X198" s="1"/>
      <x:c r="Y198" s="1"/>
      <x:c r="Z198" s="1"/>
      <x:c r="AA198" s="1"/>
      <x:c r="AB198" s="1"/>
      <x:c r="AC198" s="1"/>
      <x:c r="AD198" s="1"/>
      <x:c r="AE198" s="1"/>
      <x:c r="AF198" s="1"/>
      <x:c r="AG198" s="1"/>
      <x:c r="AH198" s="1"/>
      <x:c r="AI198" s="1"/>
      <x:c r="AJ198" s="5" t="s">
        <x:v>984</x:v>
      </x:c>
      <x:c r="AK198" s="5" t="s">
        <x:v>1207</x:v>
      </x:c>
      <x:c r="AL198" s="5" t="s">
        <x:v>984</x:v>
      </x:c>
    </x:row>
    <x:row r="199" spans="1:38" ht="30" customHeight="1">
      <x:c r="A199" s="8" t="s">
        <x:v>447</x:v>
      </x:c>
      <x:c r="B199" s="8" t="s">
        <x:v>445</x:v>
      </x:c>
      <x:c r="C199" s="8" t="s">
        <x:v>1023</x:v>
      </x:c>
      <x:c r="D199" s="9">
        <x:v>1</x:v>
      </x:c>
      <x:c r="E199" s="10">
        <x:f>단가대비표!O80</x:f>
        <x:v>560000</x:v>
      </x:c>
      <x:c r="F199" s="12">
        <x:f>TRUNC(E199*D199,1)</x:f>
        <x:v>560000</x:v>
      </x:c>
      <x:c r="G199" s="10">
        <x:f>단가대비표!P80</x:f>
        <x:v>0</x:v>
      </x:c>
      <x:c r="H199" s="12">
        <x:f>TRUNC(G199*D199,1)</x:f>
        <x:v>0</x:v>
      </x:c>
      <x:c r="I199" s="10">
        <x:f>단가대비표!V80</x:f>
        <x:v>0</x:v>
      </x:c>
      <x:c r="J199" s="12">
        <x:f>TRUNC(I199*D199,1)</x:f>
        <x:v>0</x:v>
      </x:c>
      <x:c r="K199" s="10">
        <x:f>TRUNC(E199+G199+I199,1)</x:f>
        <x:v>560000</x:v>
      </x:c>
      <x:c r="L199" s="12">
        <x:f>TRUNC(F199+H199+J199,1)</x:f>
        <x:v>560000</x:v>
      </x:c>
      <x:c r="M199" s="8" t="s">
        <x:v>984</x:v>
      </x:c>
      <x:c r="N199" s="5" t="s">
        <x:v>1437</x:v>
      </x:c>
      <x:c r="O199" s="5" t="s">
        <x:v>830</x:v>
      </x:c>
      <x:c r="P199" s="5" t="s">
        <x:v>988</x:v>
      </x:c>
      <x:c r="Q199" s="5" t="s">
        <x:v>988</x:v>
      </x:c>
      <x:c r="R199" s="5" t="s">
        <x:v>974</x:v>
      </x:c>
      <x:c r="S199" s="1"/>
      <x:c r="T199" s="1"/>
      <x:c r="U199" s="1"/>
      <x:c r="V199" s="1"/>
      <x:c r="W199" s="1"/>
      <x:c r="X199" s="1"/>
      <x:c r="Y199" s="1"/>
      <x:c r="Z199" s="1"/>
      <x:c r="AA199" s="1"/>
      <x:c r="AB199" s="1"/>
      <x:c r="AC199" s="1"/>
      <x:c r="AD199" s="1"/>
      <x:c r="AE199" s="1"/>
      <x:c r="AF199" s="1"/>
      <x:c r="AG199" s="1"/>
      <x:c r="AH199" s="1"/>
      <x:c r="AI199" s="1"/>
      <x:c r="AJ199" s="5" t="s">
        <x:v>984</x:v>
      </x:c>
      <x:c r="AK199" s="5" t="s">
        <x:v>1208</x:v>
      </x:c>
      <x:c r="AL199" s="5" t="s">
        <x:v>984</x:v>
      </x:c>
    </x:row>
    <x:row r="200" spans="1:38" ht="30" customHeight="1">
      <x:c r="A200" s="8" t="s">
        <x:v>449</x:v>
      </x:c>
      <x:c r="B200" s="8" t="s">
        <x:v>450</x:v>
      </x:c>
      <x:c r="C200" s="8" t="s">
        <x:v>986</x:v>
      </x:c>
      <x:c r="D200" s="9">
        <x:v>6.0119999999999996</x:v>
      </x:c>
      <x:c r="E200" s="10">
        <x:f>단가대비표!O81</x:f>
        <x:v>150000</x:v>
      </x:c>
      <x:c r="F200" s="12">
        <x:f>TRUNC(E200*D200,1)</x:f>
        <x:v>901799.90000000002</x:v>
      </x:c>
      <x:c r="G200" s="10">
        <x:f>단가대비표!P81</x:f>
        <x:v>0</x:v>
      </x:c>
      <x:c r="H200" s="12">
        <x:f>TRUNC(G200*D200,1)</x:f>
        <x:v>0</x:v>
      </x:c>
      <x:c r="I200" s="10">
        <x:f>단가대비표!V81</x:f>
        <x:v>0</x:v>
      </x:c>
      <x:c r="J200" s="12">
        <x:f>TRUNC(I200*D200,1)</x:f>
        <x:v>0</x:v>
      </x:c>
      <x:c r="K200" s="10">
        <x:f>TRUNC(E200+G200+I200,1)</x:f>
        <x:v>150000</x:v>
      </x:c>
      <x:c r="L200" s="12">
        <x:f>TRUNC(F200+H200+J200,1)</x:f>
        <x:v>901799.90000000002</x:v>
      </x:c>
      <x:c r="M200" s="8" t="s">
        <x:v>984</x:v>
      </x:c>
      <x:c r="N200" s="5" t="s">
        <x:v>1437</x:v>
      </x:c>
      <x:c r="O200" s="5" t="s">
        <x:v>829</x:v>
      </x:c>
      <x:c r="P200" s="5" t="s">
        <x:v>988</x:v>
      </x:c>
      <x:c r="Q200" s="5" t="s">
        <x:v>988</x:v>
      </x:c>
      <x:c r="R200" s="5" t="s">
        <x:v>974</x:v>
      </x:c>
      <x:c r="S200" s="1"/>
      <x:c r="T200" s="1"/>
      <x:c r="U200" s="1"/>
      <x:c r="V200" s="1"/>
      <x:c r="W200" s="1"/>
      <x:c r="X200" s="1"/>
      <x:c r="Y200" s="1"/>
      <x:c r="Z200" s="1"/>
      <x:c r="AA200" s="1"/>
      <x:c r="AB200" s="1"/>
      <x:c r="AC200" s="1"/>
      <x:c r="AD200" s="1"/>
      <x:c r="AE200" s="1"/>
      <x:c r="AF200" s="1"/>
      <x:c r="AG200" s="1"/>
      <x:c r="AH200" s="1"/>
      <x:c r="AI200" s="1"/>
      <x:c r="AJ200" s="5" t="s">
        <x:v>984</x:v>
      </x:c>
      <x:c r="AK200" s="5" t="s">
        <x:v>1209</x:v>
      </x:c>
      <x:c r="AL200" s="5" t="s">
        <x:v>984</x:v>
      </x:c>
    </x:row>
    <x:row r="201" spans="1:38" ht="30" customHeight="1">
      <x:c r="A201" s="8" t="s">
        <x:v>1951</x:v>
      </x:c>
      <x:c r="B201" s="8" t="s">
        <x:v>1864</x:v>
      </x:c>
      <x:c r="C201" s="8" t="s">
        <x:v>991</x:v>
      </x:c>
      <x:c r="D201" s="9">
        <x:v>1</x:v>
      </x:c>
      <x:c r="E201" s="10">
        <x:f>일위대가목록!E97</x:f>
        <x:v>0</x:v>
      </x:c>
      <x:c r="F201" s="12">
        <x:f>TRUNC(E201*D201,1)</x:f>
        <x:v>0</x:v>
      </x:c>
      <x:c r="G201" s="10">
        <x:f>일위대가목록!F97</x:f>
        <x:v>477050</x:v>
      </x:c>
      <x:c r="H201" s="12">
        <x:f>TRUNC(G201*D201,1)</x:f>
        <x:v>477050</x:v>
      </x:c>
      <x:c r="I201" s="10">
        <x:f>일위대가목록!G97</x:f>
        <x:v>9541</x:v>
      </x:c>
      <x:c r="J201" s="12">
        <x:f>TRUNC(I201*D201,1)</x:f>
        <x:v>9541</x:v>
      </x:c>
      <x:c r="K201" s="10">
        <x:f>TRUNC(E201+G201+I201,1)</x:f>
        <x:v>486591</x:v>
      </x:c>
      <x:c r="L201" s="12">
        <x:f>TRUNC(F201+H201+J201,1)</x:f>
        <x:v>486591</x:v>
      </x:c>
      <x:c r="M201" s="8" t="s">
        <x:v>984</x:v>
      </x:c>
      <x:c r="N201" s="5" t="s">
        <x:v>1437</x:v>
      </x:c>
      <x:c r="O201" s="5" t="s">
        <x:v>828</x:v>
      </x:c>
      <x:c r="P201" s="5" t="s">
        <x:v>974</x:v>
      </x:c>
      <x:c r="Q201" s="5" t="s">
        <x:v>988</x:v>
      </x:c>
      <x:c r="R201" s="5" t="s">
        <x:v>988</x:v>
      </x:c>
      <x:c r="S201" s="1"/>
      <x:c r="T201" s="1"/>
      <x:c r="U201" s="1"/>
      <x:c r="V201" s="1"/>
      <x:c r="W201" s="1"/>
      <x:c r="X201" s="1"/>
      <x:c r="Y201" s="1"/>
      <x:c r="Z201" s="1"/>
      <x:c r="AA201" s="1"/>
      <x:c r="AB201" s="1"/>
      <x:c r="AC201" s="1"/>
      <x:c r="AD201" s="1"/>
      <x:c r="AE201" s="1"/>
      <x:c r="AF201" s="1"/>
      <x:c r="AG201" s="1"/>
      <x:c r="AH201" s="1"/>
      <x:c r="AI201" s="1"/>
      <x:c r="AJ201" s="5" t="s">
        <x:v>984</x:v>
      </x:c>
      <x:c r="AK201" s="5" t="s">
        <x:v>1517</x:v>
      </x:c>
      <x:c r="AL201" s="5" t="s">
        <x:v>984</x:v>
      </x:c>
    </x:row>
    <x:row r="202" spans="1:38" ht="30" customHeight="1">
      <x:c r="A202" s="8" t="s">
        <x:v>195</x:v>
      </x:c>
      <x:c r="B202" s="8" t="s">
        <x:v>984</x:v>
      </x:c>
      <x:c r="C202" s="8" t="s">
        <x:v>984</x:v>
      </x:c>
      <x:c r="D202" s="9"/>
      <x:c r="E202" s="10"/>
      <x:c r="F202" s="12">
        <x:f>TRUNC(SUMIF(N198:N201,N197,F198:F201),0)</x:f>
        <x:v>1551524</x:v>
      </x:c>
      <x:c r="G202" s="10"/>
      <x:c r="H202" s="12">
        <x:f>TRUNC(SUMIF(N198:N201,N197,H198:H201),0)</x:f>
        <x:v>477050</x:v>
      </x:c>
      <x:c r="I202" s="10"/>
      <x:c r="J202" s="12">
        <x:f>TRUNC(SUMIF(N198:N201,N197,J198:J201),0)</x:f>
        <x:v>9541</x:v>
      </x:c>
      <x:c r="K202" s="10"/>
      <x:c r="L202" s="12">
        <x:f>F202+H202+J202</x:f>
        <x:v>2038115</x:v>
      </x:c>
      <x:c r="M202" s="8" t="s">
        <x:v>984</x:v>
      </x:c>
      <x:c r="N202" s="5" t="s">
        <x:v>315</x:v>
      </x:c>
      <x:c r="O202" s="5" t="s">
        <x:v>315</x:v>
      </x:c>
      <x:c r="P202" s="5" t="s">
        <x:v>984</x:v>
      </x:c>
      <x:c r="Q202" s="5" t="s">
        <x:v>984</x:v>
      </x:c>
      <x:c r="R202" s="5" t="s">
        <x:v>984</x:v>
      </x:c>
      <x:c r="S202" s="1"/>
      <x:c r="T202" s="1"/>
      <x:c r="U202" s="1"/>
      <x:c r="V202" s="1"/>
      <x:c r="W202" s="1"/>
      <x:c r="X202" s="1"/>
      <x:c r="Y202" s="1"/>
      <x:c r="Z202" s="1"/>
      <x:c r="AA202" s="1"/>
      <x:c r="AB202" s="1"/>
      <x:c r="AC202" s="1"/>
      <x:c r="AD202" s="1"/>
      <x:c r="AE202" s="1"/>
      <x:c r="AF202" s="1"/>
      <x:c r="AG202" s="1"/>
      <x:c r="AH202" s="1"/>
      <x:c r="AI202" s="1"/>
      <x:c r="AJ202" s="5" t="s">
        <x:v>984</x:v>
      </x:c>
      <x:c r="AK202" s="5" t="s">
        <x:v>984</x:v>
      </x:c>
      <x:c r="AL202" s="5" t="s">
        <x:v>984</x:v>
      </x:c>
    </x:row>
    <x:row r="203" spans="1:13" ht="30" customHeight="1">
      <x:c r="A203" s="9"/>
      <x:c r="B203" s="9"/>
      <x:c r="C203" s="9"/>
      <x:c r="D203" s="9"/>
      <x:c r="E203" s="10"/>
      <x:c r="F203" s="12"/>
      <x:c r="G203" s="10"/>
      <x:c r="H203" s="12"/>
      <x:c r="I203" s="10"/>
      <x:c r="J203" s="12"/>
      <x:c r="K203" s="10"/>
      <x:c r="L203" s="12"/>
      <x:c r="M203" s="9"/>
    </x:row>
    <x:row r="204" spans="1:14" ht="30" customHeight="1">
      <x:c r="A204" s="93" t="s">
        <x:v>172</x:v>
      </x:c>
      <x:c r="B204" s="93"/>
      <x:c r="C204" s="93"/>
      <x:c r="D204" s="93"/>
      <x:c r="E204" s="94"/>
      <x:c r="F204" s="95"/>
      <x:c r="G204" s="94"/>
      <x:c r="H204" s="95"/>
      <x:c r="I204" s="94"/>
      <x:c r="J204" s="95"/>
      <x:c r="K204" s="94"/>
      <x:c r="L204" s="95"/>
      <x:c r="M204" s="93"/>
      <x:c r="N204" s="2" t="s">
        <x:v>1435</x:v>
      </x:c>
    </x:row>
    <x:row r="205" spans="1:38" ht="30" customHeight="1">
      <x:c r="A205" s="8" t="s">
        <x:v>446</x:v>
      </x:c>
      <x:c r="B205" s="8" t="s">
        <x:v>1950</x:v>
      </x:c>
      <x:c r="C205" s="8" t="s">
        <x:v>999</x:v>
      </x:c>
      <x:c r="D205" s="9">
        <x:v>3.2000000000000002</x:v>
      </x:c>
      <x:c r="E205" s="10">
        <x:f>단가대비표!O79</x:f>
        <x:v>48500</x:v>
      </x:c>
      <x:c r="F205" s="12">
        <x:f>TRUNC(E205*D205,1)</x:f>
        <x:v>155200</x:v>
      </x:c>
      <x:c r="G205" s="10">
        <x:f>단가대비표!P79</x:f>
        <x:v>0</x:v>
      </x:c>
      <x:c r="H205" s="12">
        <x:f>TRUNC(G205*D205,1)</x:f>
        <x:v>0</x:v>
      </x:c>
      <x:c r="I205" s="10">
        <x:f>단가대비표!V79</x:f>
        <x:v>0</x:v>
      </x:c>
      <x:c r="J205" s="12">
        <x:f>TRUNC(I205*D205,1)</x:f>
        <x:v>0</x:v>
      </x:c>
      <x:c r="K205" s="10">
        <x:f>TRUNC(E205+G205+I205,1)</x:f>
        <x:v>48500</x:v>
      </x:c>
      <x:c r="L205" s="12">
        <x:f>TRUNC(F205+H205+J205,1)</x:f>
        <x:v>155200</x:v>
      </x:c>
      <x:c r="M205" s="8" t="s">
        <x:v>984</x:v>
      </x:c>
      <x:c r="N205" s="5" t="s">
        <x:v>1435</x:v>
      </x:c>
      <x:c r="O205" s="5" t="s">
        <x:v>831</x:v>
      </x:c>
      <x:c r="P205" s="5" t="s">
        <x:v>988</x:v>
      </x:c>
      <x:c r="Q205" s="5" t="s">
        <x:v>988</x:v>
      </x:c>
      <x:c r="R205" s="5" t="s">
        <x:v>974</x:v>
      </x:c>
      <x:c r="S205" s="1"/>
      <x:c r="T205" s="1"/>
      <x:c r="U205" s="1"/>
      <x:c r="V205" s="1"/>
      <x:c r="W205" s="1"/>
      <x:c r="X205" s="1"/>
      <x:c r="Y205" s="1"/>
      <x:c r="Z205" s="1"/>
      <x:c r="AA205" s="1"/>
      <x:c r="AB205" s="1"/>
      <x:c r="AC205" s="1"/>
      <x:c r="AD205" s="1"/>
      <x:c r="AE205" s="1"/>
      <x:c r="AF205" s="1"/>
      <x:c r="AG205" s="1"/>
      <x:c r="AH205" s="1"/>
      <x:c r="AI205" s="1"/>
      <x:c r="AJ205" s="5" t="s">
        <x:v>984</x:v>
      </x:c>
      <x:c r="AK205" s="5" t="s">
        <x:v>1518</x:v>
      </x:c>
      <x:c r="AL205" s="5" t="s">
        <x:v>984</x:v>
      </x:c>
    </x:row>
    <x:row r="206" spans="1:38" ht="30" customHeight="1">
      <x:c r="A206" s="8" t="s">
        <x:v>447</x:v>
      </x:c>
      <x:c r="B206" s="8" t="s">
        <x:v>445</x:v>
      </x:c>
      <x:c r="C206" s="8" t="s">
        <x:v>1023</x:v>
      </x:c>
      <x:c r="D206" s="9">
        <x:v>1</x:v>
      </x:c>
      <x:c r="E206" s="10">
        <x:f>단가대비표!O80</x:f>
        <x:v>560000</x:v>
      </x:c>
      <x:c r="F206" s="12">
        <x:f>TRUNC(E206*D206,1)</x:f>
        <x:v>560000</x:v>
      </x:c>
      <x:c r="G206" s="10">
        <x:f>단가대비표!P80</x:f>
        <x:v>0</x:v>
      </x:c>
      <x:c r="H206" s="12">
        <x:f>TRUNC(G206*D206,1)</x:f>
        <x:v>0</x:v>
      </x:c>
      <x:c r="I206" s="10">
        <x:f>단가대비표!V80</x:f>
        <x:v>0</x:v>
      </x:c>
      <x:c r="J206" s="12">
        <x:f>TRUNC(I206*D206,1)</x:f>
        <x:v>0</x:v>
      </x:c>
      <x:c r="K206" s="10">
        <x:f>TRUNC(E206+G206+I206,1)</x:f>
        <x:v>560000</x:v>
      </x:c>
      <x:c r="L206" s="12">
        <x:f>TRUNC(F206+H206+J206,1)</x:f>
        <x:v>560000</x:v>
      </x:c>
      <x:c r="M206" s="8" t="s">
        <x:v>984</x:v>
      </x:c>
      <x:c r="N206" s="5" t="s">
        <x:v>1435</x:v>
      </x:c>
      <x:c r="O206" s="5" t="s">
        <x:v>830</x:v>
      </x:c>
      <x:c r="P206" s="5" t="s">
        <x:v>988</x:v>
      </x:c>
      <x:c r="Q206" s="5" t="s">
        <x:v>988</x:v>
      </x:c>
      <x:c r="R206" s="5" t="s">
        <x:v>974</x:v>
      </x:c>
      <x:c r="S206" s="1"/>
      <x:c r="T206" s="1"/>
      <x:c r="U206" s="1"/>
      <x:c r="V206" s="1"/>
      <x:c r="W206" s="1"/>
      <x:c r="X206" s="1"/>
      <x:c r="Y206" s="1"/>
      <x:c r="Z206" s="1"/>
      <x:c r="AA206" s="1"/>
      <x:c r="AB206" s="1"/>
      <x:c r="AC206" s="1"/>
      <x:c r="AD206" s="1"/>
      <x:c r="AE206" s="1"/>
      <x:c r="AF206" s="1"/>
      <x:c r="AG206" s="1"/>
      <x:c r="AH206" s="1"/>
      <x:c r="AI206" s="1"/>
      <x:c r="AJ206" s="5" t="s">
        <x:v>984</x:v>
      </x:c>
      <x:c r="AK206" s="5" t="s">
        <x:v>1519</x:v>
      </x:c>
      <x:c r="AL206" s="5" t="s">
        <x:v>984</x:v>
      </x:c>
    </x:row>
    <x:row r="207" spans="1:38" ht="30" customHeight="1">
      <x:c r="A207" s="8" t="s">
        <x:v>449</x:v>
      </x:c>
      <x:c r="B207" s="8" t="s">
        <x:v>450</x:v>
      </x:c>
      <x:c r="C207" s="8" t="s">
        <x:v>986</x:v>
      </x:c>
      <x:c r="D207" s="9">
        <x:v>10.4</x:v>
      </x:c>
      <x:c r="E207" s="10">
        <x:f>단가대비표!O81</x:f>
        <x:v>150000</x:v>
      </x:c>
      <x:c r="F207" s="12">
        <x:f>TRUNC(E207*D207,1)</x:f>
        <x:v>1560000</x:v>
      </x:c>
      <x:c r="G207" s="10">
        <x:f>단가대비표!P81</x:f>
        <x:v>0</x:v>
      </x:c>
      <x:c r="H207" s="12">
        <x:f>TRUNC(G207*D207,1)</x:f>
        <x:v>0</x:v>
      </x:c>
      <x:c r="I207" s="10">
        <x:f>단가대비표!V81</x:f>
        <x:v>0</x:v>
      </x:c>
      <x:c r="J207" s="12">
        <x:f>TRUNC(I207*D207,1)</x:f>
        <x:v>0</x:v>
      </x:c>
      <x:c r="K207" s="10">
        <x:f>TRUNC(E207+G207+I207,1)</x:f>
        <x:v>150000</x:v>
      </x:c>
      <x:c r="L207" s="12">
        <x:f>TRUNC(F207+H207+J207,1)</x:f>
        <x:v>1560000</x:v>
      </x:c>
      <x:c r="M207" s="8" t="s">
        <x:v>984</x:v>
      </x:c>
      <x:c r="N207" s="5" t="s">
        <x:v>1435</x:v>
      </x:c>
      <x:c r="O207" s="5" t="s">
        <x:v>829</x:v>
      </x:c>
      <x:c r="P207" s="5" t="s">
        <x:v>988</x:v>
      </x:c>
      <x:c r="Q207" s="5" t="s">
        <x:v>988</x:v>
      </x:c>
      <x:c r="R207" s="5" t="s">
        <x:v>974</x:v>
      </x:c>
      <x:c r="S207" s="1"/>
      <x:c r="T207" s="1"/>
      <x:c r="U207" s="1"/>
      <x:c r="V207" s="1"/>
      <x:c r="W207" s="1"/>
      <x:c r="X207" s="1"/>
      <x:c r="Y207" s="1"/>
      <x:c r="Z207" s="1"/>
      <x:c r="AA207" s="1"/>
      <x:c r="AB207" s="1"/>
      <x:c r="AC207" s="1"/>
      <x:c r="AD207" s="1"/>
      <x:c r="AE207" s="1"/>
      <x:c r="AF207" s="1"/>
      <x:c r="AG207" s="1"/>
      <x:c r="AH207" s="1"/>
      <x:c r="AI207" s="1"/>
      <x:c r="AJ207" s="5" t="s">
        <x:v>984</x:v>
      </x:c>
      <x:c r="AK207" s="5" t="s">
        <x:v>1520</x:v>
      </x:c>
      <x:c r="AL207" s="5" t="s">
        <x:v>984</x:v>
      </x:c>
    </x:row>
    <x:row r="208" spans="1:38" ht="30" customHeight="1">
      <x:c r="A208" s="8" t="s">
        <x:v>1951</x:v>
      </x:c>
      <x:c r="B208" s="8" t="s">
        <x:v>1875</x:v>
      </x:c>
      <x:c r="C208" s="8" t="s">
        <x:v>991</x:v>
      </x:c>
      <x:c r="D208" s="9">
        <x:v>1</x:v>
      </x:c>
      <x:c r="E208" s="10">
        <x:f>일위대가목록!E98</x:f>
        <x:v>0</x:v>
      </x:c>
      <x:c r="F208" s="12">
        <x:f>TRUNC(E208*D208,1)</x:f>
        <x:v>0</x:v>
      </x:c>
      <x:c r="G208" s="10">
        <x:f>일위대가목록!F98</x:f>
        <x:v>572901</x:v>
      </x:c>
      <x:c r="H208" s="12">
        <x:f>TRUNC(G208*D208,1)</x:f>
        <x:v>572901</x:v>
      </x:c>
      <x:c r="I208" s="10">
        <x:f>일위대가목록!G98</x:f>
        <x:v>11458</x:v>
      </x:c>
      <x:c r="J208" s="12">
        <x:f>TRUNC(I208*D208,1)</x:f>
        <x:v>11458</x:v>
      </x:c>
      <x:c r="K208" s="10">
        <x:f>TRUNC(E208+G208+I208,1)</x:f>
        <x:v>584359</x:v>
      </x:c>
      <x:c r="L208" s="12">
        <x:f>TRUNC(F208+H208+J208,1)</x:f>
        <x:v>584359</x:v>
      </x:c>
      <x:c r="M208" s="8" t="s">
        <x:v>984</x:v>
      </x:c>
      <x:c r="N208" s="5" t="s">
        <x:v>1435</x:v>
      </x:c>
      <x:c r="O208" s="5" t="s">
        <x:v>827</x:v>
      </x:c>
      <x:c r="P208" s="5" t="s">
        <x:v>974</x:v>
      </x:c>
      <x:c r="Q208" s="5" t="s">
        <x:v>988</x:v>
      </x:c>
      <x:c r="R208" s="5" t="s">
        <x:v>988</x:v>
      </x:c>
      <x:c r="S208" s="1"/>
      <x:c r="T208" s="1"/>
      <x:c r="U208" s="1"/>
      <x:c r="V208" s="1"/>
      <x:c r="W208" s="1"/>
      <x:c r="X208" s="1"/>
      <x:c r="Y208" s="1"/>
      <x:c r="Z208" s="1"/>
      <x:c r="AA208" s="1"/>
      <x:c r="AB208" s="1"/>
      <x:c r="AC208" s="1"/>
      <x:c r="AD208" s="1"/>
      <x:c r="AE208" s="1"/>
      <x:c r="AF208" s="1"/>
      <x:c r="AG208" s="1"/>
      <x:c r="AH208" s="1"/>
      <x:c r="AI208" s="1"/>
      <x:c r="AJ208" s="5" t="s">
        <x:v>984</x:v>
      </x:c>
      <x:c r="AK208" s="5" t="s">
        <x:v>1521</x:v>
      </x:c>
      <x:c r="AL208" s="5" t="s">
        <x:v>984</x:v>
      </x:c>
    </x:row>
    <x:row r="209" spans="1:38" ht="30" customHeight="1">
      <x:c r="A209" s="8" t="s">
        <x:v>195</x:v>
      </x:c>
      <x:c r="B209" s="8" t="s">
        <x:v>984</x:v>
      </x:c>
      <x:c r="C209" s="8" t="s">
        <x:v>984</x:v>
      </x:c>
      <x:c r="D209" s="9"/>
      <x:c r="E209" s="10"/>
      <x:c r="F209" s="12">
        <x:f>TRUNC(SUMIF(N205:N208,N204,F205:F208),0)</x:f>
        <x:v>2275200</x:v>
      </x:c>
      <x:c r="G209" s="10"/>
      <x:c r="H209" s="12">
        <x:f>TRUNC(SUMIF(N205:N208,N204,H205:H208),0)</x:f>
        <x:v>572901</x:v>
      </x:c>
      <x:c r="I209" s="10"/>
      <x:c r="J209" s="12">
        <x:f>TRUNC(SUMIF(N205:N208,N204,J205:J208),0)</x:f>
        <x:v>11458</x:v>
      </x:c>
      <x:c r="K209" s="10"/>
      <x:c r="L209" s="12">
        <x:f>F209+H209+J209</x:f>
        <x:v>2859559</x:v>
      </x:c>
      <x:c r="M209" s="8" t="s">
        <x:v>984</x:v>
      </x:c>
      <x:c r="N209" s="5" t="s">
        <x:v>315</x:v>
      </x:c>
      <x:c r="O209" s="5" t="s">
        <x:v>315</x:v>
      </x:c>
      <x:c r="P209" s="5" t="s">
        <x:v>984</x:v>
      </x:c>
      <x:c r="Q209" s="5" t="s">
        <x:v>984</x:v>
      </x:c>
      <x:c r="R209" s="5" t="s">
        <x:v>984</x:v>
      </x:c>
      <x:c r="S209" s="1"/>
      <x:c r="T209" s="1"/>
      <x:c r="U209" s="1"/>
      <x:c r="V209" s="1"/>
      <x:c r="W209" s="1"/>
      <x:c r="X209" s="1"/>
      <x:c r="Y209" s="1"/>
      <x:c r="Z209" s="1"/>
      <x:c r="AA209" s="1"/>
      <x:c r="AB209" s="1"/>
      <x:c r="AC209" s="1"/>
      <x:c r="AD209" s="1"/>
      <x:c r="AE209" s="1"/>
      <x:c r="AF209" s="1"/>
      <x:c r="AG209" s="1"/>
      <x:c r="AH209" s="1"/>
      <x:c r="AI209" s="1"/>
      <x:c r="AJ209" s="5" t="s">
        <x:v>984</x:v>
      </x:c>
      <x:c r="AK209" s="5" t="s">
        <x:v>984</x:v>
      </x:c>
      <x:c r="AL209" s="5" t="s">
        <x:v>984</x:v>
      </x:c>
    </x:row>
    <x:row r="210" spans="1:13" ht="30" customHeight="1">
      <x:c r="A210" s="9"/>
      <x:c r="B210" s="9"/>
      <x:c r="C210" s="9"/>
      <x:c r="D210" s="9"/>
      <x:c r="E210" s="10"/>
      <x:c r="F210" s="12"/>
      <x:c r="G210" s="10"/>
      <x:c r="H210" s="12"/>
      <x:c r="I210" s="10"/>
      <x:c r="J210" s="12"/>
      <x:c r="K210" s="10"/>
      <x:c r="L210" s="12"/>
      <x:c r="M210" s="9"/>
    </x:row>
    <x:row r="211" spans="1:14" ht="30" customHeight="1">
      <x:c r="A211" s="93" t="s">
        <x:v>69</x:v>
      </x:c>
      <x:c r="B211" s="93"/>
      <x:c r="C211" s="93"/>
      <x:c r="D211" s="93"/>
      <x:c r="E211" s="94"/>
      <x:c r="F211" s="95"/>
      <x:c r="G211" s="94"/>
      <x:c r="H211" s="95"/>
      <x:c r="I211" s="94"/>
      <x:c r="J211" s="95"/>
      <x:c r="K211" s="94"/>
      <x:c r="L211" s="95"/>
      <x:c r="M211" s="93"/>
      <x:c r="N211" s="2" t="s">
        <x:v>1434</x:v>
      </x:c>
    </x:row>
    <x:row r="212" spans="1:38" ht="30" customHeight="1">
      <x:c r="A212" s="8" t="s">
        <x:v>452</x:v>
      </x:c>
      <x:c r="B212" s="8" t="s">
        <x:v>451</x:v>
      </x:c>
      <x:c r="C212" s="8" t="s">
        <x:v>1013</x:v>
      </x:c>
      <x:c r="D212" s="9">
        <x:v>2.73</x:v>
      </x:c>
      <x:c r="E212" s="10">
        <x:f>단가대비표!O49</x:f>
        <x:v>0</x:v>
      </x:c>
      <x:c r="F212" s="12">
        <x:f>TRUNC(E212*D212,1)</x:f>
        <x:v>0</x:v>
      </x:c>
      <x:c r="G212" s="10">
        <x:f>단가대비표!P49</x:f>
        <x:v>0</x:v>
      </x:c>
      <x:c r="H212" s="12">
        <x:f>TRUNC(G212*D212,1)</x:f>
        <x:v>0</x:v>
      </x:c>
      <x:c r="I212" s="10">
        <x:f>단가대비표!V49</x:f>
        <x:v>0</x:v>
      </x:c>
      <x:c r="J212" s="12">
        <x:f>TRUNC(I212*D212,1)</x:f>
        <x:v>0</x:v>
      </x:c>
      <x:c r="K212" s="10">
        <x:f>TRUNC(E212+G212+I212,1)</x:f>
        <x:v>0</x:v>
      </x:c>
      <x:c r="L212" s="12">
        <x:f>TRUNC(F212+H212+J212,1)</x:f>
        <x:v>0</x:v>
      </x:c>
      <x:c r="M212" s="8" t="s">
        <x:v>1035</x:v>
      </x:c>
      <x:c r="N212" s="5" t="s">
        <x:v>1434</x:v>
      </x:c>
      <x:c r="O212" s="5" t="s">
        <x:v>826</x:v>
      </x:c>
      <x:c r="P212" s="5" t="s">
        <x:v>988</x:v>
      </x:c>
      <x:c r="Q212" s="5" t="s">
        <x:v>988</x:v>
      </x:c>
      <x:c r="R212" s="5" t="s">
        <x:v>974</x:v>
      </x:c>
      <x:c r="S212" s="1"/>
      <x:c r="T212" s="1"/>
      <x:c r="U212" s="1"/>
      <x:c r="V212" s="1"/>
      <x:c r="W212" s="1"/>
      <x:c r="X212" s="1"/>
      <x:c r="Y212" s="1"/>
      <x:c r="Z212" s="1"/>
      <x:c r="AA212" s="1"/>
      <x:c r="AB212" s="1"/>
      <x:c r="AC212" s="1"/>
      <x:c r="AD212" s="1"/>
      <x:c r="AE212" s="1"/>
      <x:c r="AF212" s="1"/>
      <x:c r="AG212" s="1"/>
      <x:c r="AH212" s="1"/>
      <x:c r="AI212" s="1"/>
      <x:c r="AJ212" s="5" t="s">
        <x:v>984</x:v>
      </x:c>
      <x:c r="AK212" s="5" t="s">
        <x:v>1522</x:v>
      </x:c>
      <x:c r="AL212" s="5" t="s">
        <x:v>984</x:v>
      </x:c>
    </x:row>
    <x:row r="213" spans="1:38" ht="30" customHeight="1">
      <x:c r="A213" s="8" t="s">
        <x:v>1953</x:v>
      </x:c>
      <x:c r="B213" s="8" t="s">
        <x:v>451</x:v>
      </x:c>
      <x:c r="C213" s="8" t="s">
        <x:v>976</x:v>
      </x:c>
      <x:c r="D213" s="9">
        <x:v>0.0059999999999999998</x:v>
      </x:c>
      <x:c r="E213" s="10">
        <x:f>단가대비표!O46</x:f>
        <x:v>0</x:v>
      </x:c>
      <x:c r="F213" s="12">
        <x:f>TRUNC(E213*D213,1)</x:f>
        <x:v>0</x:v>
      </x:c>
      <x:c r="G213" s="10">
        <x:f>단가대비표!P46</x:f>
        <x:v>0</x:v>
      </x:c>
      <x:c r="H213" s="12">
        <x:f>TRUNC(G213*D213,1)</x:f>
        <x:v>0</x:v>
      </x:c>
      <x:c r="I213" s="10">
        <x:f>단가대비표!V46</x:f>
        <x:v>0</x:v>
      </x:c>
      <x:c r="J213" s="12">
        <x:f>TRUNC(I213*D213,1)</x:f>
        <x:v>0</x:v>
      </x:c>
      <x:c r="K213" s="10">
        <x:f>TRUNC(E213+G213+I213,1)</x:f>
        <x:v>0</x:v>
      </x:c>
      <x:c r="L213" s="12">
        <x:f>TRUNC(F213+H213+J213,1)</x:f>
        <x:v>0</x:v>
      </x:c>
      <x:c r="M213" s="8" t="s">
        <x:v>1035</x:v>
      </x:c>
      <x:c r="N213" s="5" t="s">
        <x:v>1434</x:v>
      </x:c>
      <x:c r="O213" s="5" t="s">
        <x:v>825</x:v>
      </x:c>
      <x:c r="P213" s="5" t="s">
        <x:v>988</x:v>
      </x:c>
      <x:c r="Q213" s="5" t="s">
        <x:v>988</x:v>
      </x:c>
      <x:c r="R213" s="5" t="s">
        <x:v>974</x:v>
      </x:c>
      <x:c r="S213" s="1"/>
      <x:c r="T213" s="1"/>
      <x:c r="U213" s="1"/>
      <x:c r="V213" s="1"/>
      <x:c r="W213" s="1"/>
      <x:c r="X213" s="1"/>
      <x:c r="Y213" s="1"/>
      <x:c r="Z213" s="1"/>
      <x:c r="AA213" s="1"/>
      <x:c r="AB213" s="1"/>
      <x:c r="AC213" s="1"/>
      <x:c r="AD213" s="1"/>
      <x:c r="AE213" s="1"/>
      <x:c r="AF213" s="1"/>
      <x:c r="AG213" s="1"/>
      <x:c r="AH213" s="1"/>
      <x:c r="AI213" s="1"/>
      <x:c r="AJ213" s="5" t="s">
        <x:v>984</x:v>
      </x:c>
      <x:c r="AK213" s="5" t="s">
        <x:v>1523</x:v>
      </x:c>
      <x:c r="AL213" s="5" t="s">
        <x:v>984</x:v>
      </x:c>
    </x:row>
    <x:row r="214" spans="1:38" ht="30" customHeight="1">
      <x:c r="A214" s="8" t="s">
        <x:v>1017</x:v>
      </x:c>
      <x:c r="B214" s="8" t="s">
        <x:v>1038</x:v>
      </x:c>
      <x:c r="C214" s="8" t="s">
        <x:v>1015</x:v>
      </x:c>
      <x:c r="D214" s="9">
        <x:v>0.014000000000000001</x:v>
      </x:c>
      <x:c r="E214" s="10">
        <x:f>단가대비표!O94</x:f>
        <x:v>0</x:v>
      </x:c>
      <x:c r="F214" s="12">
        <x:f>TRUNC(E214*D214,1)</x:f>
        <x:v>0</x:v>
      </x:c>
      <x:c r="G214" s="10">
        <x:f>단가대비표!P94</x:f>
        <x:v>140811</x:v>
      </x:c>
      <x:c r="H214" s="12">
        <x:f>TRUNC(G214*D214,1)</x:f>
        <x:v>1971.3</x:v>
      </x:c>
      <x:c r="I214" s="10">
        <x:f>단가대비표!V94</x:f>
        <x:v>0</x:v>
      </x:c>
      <x:c r="J214" s="12">
        <x:f>TRUNC(I214*D214,1)</x:f>
        <x:v>0</x:v>
      </x:c>
      <x:c r="K214" s="10">
        <x:f>TRUNC(E214+G214+I214,1)</x:f>
        <x:v>140811</x:v>
      </x:c>
      <x:c r="L214" s="12">
        <x:f>TRUNC(F214+H214+J214,1)</x:f>
        <x:v>1971.3</x:v>
      </x:c>
      <x:c r="M214" s="8" t="s">
        <x:v>984</x:v>
      </x:c>
      <x:c r="N214" s="5" t="s">
        <x:v>1434</x:v>
      </x:c>
      <x:c r="O214" s="5" t="s">
        <x:v>824</x:v>
      </x:c>
      <x:c r="P214" s="5" t="s">
        <x:v>988</x:v>
      </x:c>
      <x:c r="Q214" s="5" t="s">
        <x:v>988</x:v>
      </x:c>
      <x:c r="R214" s="5" t="s">
        <x:v>974</x:v>
      </x:c>
      <x:c r="S214" s="1"/>
      <x:c r="T214" s="1"/>
      <x:c r="U214" s="1"/>
      <x:c r="V214" s="1"/>
      <x:c r="W214" s="1"/>
      <x:c r="X214" s="1"/>
      <x:c r="Y214" s="1"/>
      <x:c r="Z214" s="1"/>
      <x:c r="AA214" s="1"/>
      <x:c r="AB214" s="1"/>
      <x:c r="AC214" s="1"/>
      <x:c r="AD214" s="1"/>
      <x:c r="AE214" s="1"/>
      <x:c r="AF214" s="1"/>
      <x:c r="AG214" s="1"/>
      <x:c r="AH214" s="1"/>
      <x:c r="AI214" s="1"/>
      <x:c r="AJ214" s="5" t="s">
        <x:v>984</x:v>
      </x:c>
      <x:c r="AK214" s="5" t="s">
        <x:v>1524</x:v>
      </x:c>
      <x:c r="AL214" s="5" t="s">
        <x:v>984</x:v>
      </x:c>
    </x:row>
    <x:row r="215" spans="1:38" ht="30" customHeight="1">
      <x:c r="A215" s="8" t="s">
        <x:v>1017</x:v>
      </x:c>
      <x:c r="B215" s="8" t="s">
        <x:v>374</x:v>
      </x:c>
      <x:c r="C215" s="8" t="s">
        <x:v>1015</x:v>
      </x:c>
      <x:c r="D215" s="9">
        <x:v>0.0040000000000000002</x:v>
      </x:c>
      <x:c r="E215" s="10">
        <x:f>단가대비표!O95</x:f>
        <x:v>0</x:v>
      </x:c>
      <x:c r="F215" s="12">
        <x:f>TRUNC(E215*D215,1)</x:f>
        <x:v>0</x:v>
      </x:c>
      <x:c r="G215" s="10">
        <x:f>단가대비표!P95</x:f>
        <x:v>87805</x:v>
      </x:c>
      <x:c r="H215" s="12">
        <x:f>TRUNC(G215*D215,1)</x:f>
        <x:v>351.19999999999999</x:v>
      </x:c>
      <x:c r="I215" s="10">
        <x:f>단가대비표!V95</x:f>
        <x:v>0</x:v>
      </x:c>
      <x:c r="J215" s="12">
        <x:f>TRUNC(I215*D215,1)</x:f>
        <x:v>0</x:v>
      </x:c>
      <x:c r="K215" s="10">
        <x:f>TRUNC(E215+G215+I215,1)</x:f>
        <x:v>87805</x:v>
      </x:c>
      <x:c r="L215" s="12">
        <x:f>TRUNC(F215+H215+J215,1)</x:f>
        <x:v>351.19999999999999</x:v>
      </x:c>
      <x:c r="M215" s="8" t="s">
        <x:v>984</x:v>
      </x:c>
      <x:c r="N215" s="5" t="s">
        <x:v>1434</x:v>
      </x:c>
      <x:c r="O215" s="5" t="s">
        <x:v>129</x:v>
      </x:c>
      <x:c r="P215" s="5" t="s">
        <x:v>988</x:v>
      </x:c>
      <x:c r="Q215" s="5" t="s">
        <x:v>988</x:v>
      </x:c>
      <x:c r="R215" s="5" t="s">
        <x:v>974</x:v>
      </x:c>
      <x:c r="S215" s="1"/>
      <x:c r="T215" s="1"/>
      <x:c r="U215" s="1"/>
      <x:c r="V215" s="1"/>
      <x:c r="W215" s="1"/>
      <x:c r="X215" s="1"/>
      <x:c r="Y215" s="1"/>
      <x:c r="Z215" s="1"/>
      <x:c r="AA215" s="1"/>
      <x:c r="AB215" s="1"/>
      <x:c r="AC215" s="1"/>
      <x:c r="AD215" s="1"/>
      <x:c r="AE215" s="1"/>
      <x:c r="AF215" s="1"/>
      <x:c r="AG215" s="1"/>
      <x:c r="AH215" s="1"/>
      <x:c r="AI215" s="1"/>
      <x:c r="AJ215" s="5" t="s">
        <x:v>984</x:v>
      </x:c>
      <x:c r="AK215" s="5" t="s">
        <x:v>1525</x:v>
      </x:c>
      <x:c r="AL215" s="5" t="s">
        <x:v>984</x:v>
      </x:c>
    </x:row>
    <x:row r="216" spans="1:38" ht="30" customHeight="1">
      <x:c r="A216" s="8" t="s">
        <x:v>195</x:v>
      </x:c>
      <x:c r="B216" s="8" t="s">
        <x:v>984</x:v>
      </x:c>
      <x:c r="C216" s="8" t="s">
        <x:v>984</x:v>
      </x:c>
      <x:c r="D216" s="9"/>
      <x:c r="E216" s="10"/>
      <x:c r="F216" s="12">
        <x:f>TRUNC(SUMIF(N212:N215,N211,F212:F215),0)</x:f>
        <x:v>0</x:v>
      </x:c>
      <x:c r="G216" s="10"/>
      <x:c r="H216" s="12">
        <x:f>TRUNC(SUMIF(N212:N215,N211,H212:H215),0)</x:f>
        <x:v>2322</x:v>
      </x:c>
      <x:c r="I216" s="10"/>
      <x:c r="J216" s="12">
        <x:f>TRUNC(SUMIF(N212:N215,N211,J212:J215),0)</x:f>
        <x:v>0</x:v>
      </x:c>
      <x:c r="K216" s="10"/>
      <x:c r="L216" s="12">
        <x:f>F216+H216+J216</x:f>
        <x:v>2322</x:v>
      </x:c>
      <x:c r="M216" s="8" t="s">
        <x:v>984</x:v>
      </x:c>
      <x:c r="N216" s="5" t="s">
        <x:v>315</x:v>
      </x:c>
      <x:c r="O216" s="5" t="s">
        <x:v>315</x:v>
      </x:c>
      <x:c r="P216" s="5" t="s">
        <x:v>984</x:v>
      </x:c>
      <x:c r="Q216" s="5" t="s">
        <x:v>984</x:v>
      </x:c>
      <x:c r="R216" s="5" t="s">
        <x:v>984</x:v>
      </x:c>
      <x:c r="S216" s="1"/>
      <x:c r="T216" s="1"/>
      <x:c r="U216" s="1"/>
      <x:c r="V216" s="1"/>
      <x:c r="W216" s="1"/>
      <x:c r="X216" s="1"/>
      <x:c r="Y216" s="1"/>
      <x:c r="Z216" s="1"/>
      <x:c r="AA216" s="1"/>
      <x:c r="AB216" s="1"/>
      <x:c r="AC216" s="1"/>
      <x:c r="AD216" s="1"/>
      <x:c r="AE216" s="1"/>
      <x:c r="AF216" s="1"/>
      <x:c r="AG216" s="1"/>
      <x:c r="AH216" s="1"/>
      <x:c r="AI216" s="1"/>
      <x:c r="AJ216" s="5" t="s">
        <x:v>984</x:v>
      </x:c>
      <x:c r="AK216" s="5" t="s">
        <x:v>984</x:v>
      </x:c>
      <x:c r="AL216" s="5" t="s">
        <x:v>984</x:v>
      </x:c>
    </x:row>
    <x:row r="217" spans="1:13" ht="30" customHeight="1">
      <x:c r="A217" s="9"/>
      <x:c r="B217" s="9"/>
      <x:c r="C217" s="9"/>
      <x:c r="D217" s="9"/>
      <x:c r="E217" s="10"/>
      <x:c r="F217" s="12"/>
      <x:c r="G217" s="10"/>
      <x:c r="H217" s="12"/>
      <x:c r="I217" s="10"/>
      <x:c r="J217" s="12"/>
      <x:c r="K217" s="10"/>
      <x:c r="L217" s="12"/>
      <x:c r="M217" s="9"/>
    </x:row>
    <x:row r="218" spans="1:14" ht="30" customHeight="1">
      <x:c r="A218" s="93" t="s">
        <x:v>1526</x:v>
      </x:c>
      <x:c r="B218" s="93"/>
      <x:c r="C218" s="93"/>
      <x:c r="D218" s="93"/>
      <x:c r="E218" s="94"/>
      <x:c r="F218" s="95"/>
      <x:c r="G218" s="94"/>
      <x:c r="H218" s="95"/>
      <x:c r="I218" s="94"/>
      <x:c r="J218" s="95"/>
      <x:c r="K218" s="94"/>
      <x:c r="L218" s="95"/>
      <x:c r="M218" s="93"/>
      <x:c r="N218" s="2" t="s">
        <x:v>1431</x:v>
      </x:c>
    </x:row>
    <x:row r="219" spans="1:38" ht="30" customHeight="1">
      <x:c r="A219" s="8" t="s">
        <x:v>1017</x:v>
      </x:c>
      <x:c r="B219" s="8" t="s">
        <x:v>1039</x:v>
      </x:c>
      <x:c r="C219" s="8" t="s">
        <x:v>1015</x:v>
      </x:c>
      <x:c r="D219" s="9">
        <x:v>0.13800000000000001</x:v>
      </x:c>
      <x:c r="E219" s="10">
        <x:f>단가대비표!O99</x:f>
        <x:v>0</x:v>
      </x:c>
      <x:c r="F219" s="12">
        <x:f>TRUNC(E219*D219,1)</x:f>
        <x:v>0</x:v>
      </x:c>
      <x:c r="G219" s="10">
        <x:f>단가대비표!P99</x:f>
        <x:v>123257</x:v>
      </x:c>
      <x:c r="H219" s="12">
        <x:f>TRUNC(G219*D219,1)</x:f>
        <x:v>17009.400000000001</x:v>
      </x:c>
      <x:c r="I219" s="10">
        <x:f>단가대비표!V99</x:f>
        <x:v>0</x:v>
      </x:c>
      <x:c r="J219" s="12">
        <x:f>TRUNC(I219*D219,1)</x:f>
        <x:v>0</x:v>
      </x:c>
      <x:c r="K219" s="10">
        <x:f>TRUNC(E219+G219+I219,1)</x:f>
        <x:v>123257</x:v>
      </x:c>
      <x:c r="L219" s="12">
        <x:f>TRUNC(F219+H219+J219,1)</x:f>
        <x:v>17009.400000000001</x:v>
      </x:c>
      <x:c r="M219" s="8" t="s">
        <x:v>984</x:v>
      </x:c>
      <x:c r="N219" s="5" t="s">
        <x:v>1431</x:v>
      </x:c>
      <x:c r="O219" s="5" t="s">
        <x:v>823</x:v>
      </x:c>
      <x:c r="P219" s="5" t="s">
        <x:v>988</x:v>
      </x:c>
      <x:c r="Q219" s="5" t="s">
        <x:v>988</x:v>
      </x:c>
      <x:c r="R219" s="5" t="s">
        <x:v>974</x:v>
      </x:c>
      <x:c r="S219" s="1"/>
      <x:c r="T219" s="1"/>
      <x:c r="U219" s="1"/>
      <x:c r="V219" s="1"/>
      <x:c r="W219" s="1"/>
      <x:c r="X219" s="1"/>
      <x:c r="Y219" s="1"/>
      <x:c r="Z219" s="1"/>
      <x:c r="AA219" s="1"/>
      <x:c r="AB219" s="1"/>
      <x:c r="AC219" s="1"/>
      <x:c r="AD219" s="1"/>
      <x:c r="AE219" s="1"/>
      <x:c r="AF219" s="1"/>
      <x:c r="AG219" s="1"/>
      <x:c r="AH219" s="1"/>
      <x:c r="AI219" s="1"/>
      <x:c r="AJ219" s="5" t="s">
        <x:v>984</x:v>
      </x:c>
      <x:c r="AK219" s="5" t="s">
        <x:v>1527</x:v>
      </x:c>
      <x:c r="AL219" s="5" t="s">
        <x:v>984</x:v>
      </x:c>
    </x:row>
    <x:row r="220" spans="1:38" ht="30" customHeight="1">
      <x:c r="A220" s="8" t="s">
        <x:v>195</x:v>
      </x:c>
      <x:c r="B220" s="8" t="s">
        <x:v>984</x:v>
      </x:c>
      <x:c r="C220" s="8" t="s">
        <x:v>984</x:v>
      </x:c>
      <x:c r="D220" s="9"/>
      <x:c r="E220" s="10"/>
      <x:c r="F220" s="12">
        <x:f>TRUNC(SUMIF(N219:N219,N218,F219:F219),0)</x:f>
        <x:v>0</x:v>
      </x:c>
      <x:c r="G220" s="10"/>
      <x:c r="H220" s="12">
        <x:f>TRUNC(SUMIF(N219:N219,N218,H219:H219),0)</x:f>
        <x:v>17009</x:v>
      </x:c>
      <x:c r="I220" s="10"/>
      <x:c r="J220" s="12">
        <x:f>TRUNC(SUMIF(N219:N219,N218,J219:J219),0)</x:f>
        <x:v>0</x:v>
      </x:c>
      <x:c r="K220" s="10"/>
      <x:c r="L220" s="12">
        <x:f>F220+H220+J220</x:f>
        <x:v>17009</x:v>
      </x:c>
      <x:c r="M220" s="8" t="s">
        <x:v>984</x:v>
      </x:c>
      <x:c r="N220" s="5" t="s">
        <x:v>315</x:v>
      </x:c>
      <x:c r="O220" s="5" t="s">
        <x:v>315</x:v>
      </x:c>
      <x:c r="P220" s="5" t="s">
        <x:v>984</x:v>
      </x:c>
      <x:c r="Q220" s="5" t="s">
        <x:v>984</x:v>
      </x:c>
      <x:c r="R220" s="5" t="s">
        <x:v>984</x:v>
      </x:c>
      <x:c r="S220" s="1"/>
      <x:c r="T220" s="1"/>
      <x:c r="U220" s="1"/>
      <x:c r="V220" s="1"/>
      <x:c r="W220" s="1"/>
      <x:c r="X220" s="1"/>
      <x:c r="Y220" s="1"/>
      <x:c r="Z220" s="1"/>
      <x:c r="AA220" s="1"/>
      <x:c r="AB220" s="1"/>
      <x:c r="AC220" s="1"/>
      <x:c r="AD220" s="1"/>
      <x:c r="AE220" s="1"/>
      <x:c r="AF220" s="1"/>
      <x:c r="AG220" s="1"/>
      <x:c r="AH220" s="1"/>
      <x:c r="AI220" s="1"/>
      <x:c r="AJ220" s="5" t="s">
        <x:v>984</x:v>
      </x:c>
      <x:c r="AK220" s="5" t="s">
        <x:v>984</x:v>
      </x:c>
      <x:c r="AL220" s="5" t="s">
        <x:v>984</x:v>
      </x:c>
    </x:row>
    <x:row r="221" spans="1:13" ht="30" customHeight="1">
      <x:c r="A221" s="9"/>
      <x:c r="B221" s="9"/>
      <x:c r="C221" s="9"/>
      <x:c r="D221" s="9"/>
      <x:c r="E221" s="10"/>
      <x:c r="F221" s="12"/>
      <x:c r="G221" s="10"/>
      <x:c r="H221" s="12"/>
      <x:c r="I221" s="10"/>
      <x:c r="J221" s="12"/>
      <x:c r="K221" s="10"/>
      <x:c r="L221" s="12"/>
      <x:c r="M221" s="9"/>
    </x:row>
    <x:row r="222" spans="1:14" ht="30" customHeight="1">
      <x:c r="A222" s="93" t="s">
        <x:v>70</x:v>
      </x:c>
      <x:c r="B222" s="93"/>
      <x:c r="C222" s="93"/>
      <x:c r="D222" s="93"/>
      <x:c r="E222" s="94"/>
      <x:c r="F222" s="95"/>
      <x:c r="G222" s="94"/>
      <x:c r="H222" s="95"/>
      <x:c r="I222" s="94"/>
      <x:c r="J222" s="95"/>
      <x:c r="K222" s="94"/>
      <x:c r="L222" s="95"/>
      <x:c r="M222" s="93"/>
      <x:c r="N222" s="2" t="s">
        <x:v>1433</x:v>
      </x:c>
    </x:row>
    <x:row r="223" spans="1:38" ht="30" customHeight="1">
      <x:c r="A223" s="8" t="s">
        <x:v>1028</x:v>
      </x:c>
      <x:c r="B223" s="8" t="s">
        <x:v>187</x:v>
      </x:c>
      <x:c r="C223" s="8" t="s">
        <x:v>1027</x:v>
      </x:c>
      <x:c r="D223" s="9">
        <x:v>0.029999999999999999</x:v>
      </x:c>
      <x:c r="E223" s="10">
        <x:f>단가대비표!O72</x:f>
        <x:v>9999</x:v>
      </x:c>
      <x:c r="F223" s="12">
        <x:f>TRUNC(E223*D223,1)</x:f>
        <x:v>299.89999999999998</x:v>
      </x:c>
      <x:c r="G223" s="10">
        <x:f>단가대비표!P72</x:f>
        <x:v>0</x:v>
      </x:c>
      <x:c r="H223" s="12">
        <x:f>TRUNC(G223*D223,1)</x:f>
        <x:v>0</x:v>
      </x:c>
      <x:c r="I223" s="10">
        <x:f>단가대비표!V72</x:f>
        <x:v>0</x:v>
      </x:c>
      <x:c r="J223" s="12">
        <x:f>TRUNC(I223*D223,1)</x:f>
        <x:v>0</x:v>
      </x:c>
      <x:c r="K223" s="10">
        <x:f>TRUNC(E223+G223+I223,1)</x:f>
        <x:v>9999</x:v>
      </x:c>
      <x:c r="L223" s="12">
        <x:f>TRUNC(F223+H223+J223,1)</x:f>
        <x:v>299.89999999999998</x:v>
      </x:c>
      <x:c r="M223" s="8" t="s">
        <x:v>984</x:v>
      </x:c>
      <x:c r="N223" s="5" t="s">
        <x:v>1433</x:v>
      </x:c>
      <x:c r="O223" s="5" t="s">
        <x:v>854</x:v>
      </x:c>
      <x:c r="P223" s="5" t="s">
        <x:v>988</x:v>
      </x:c>
      <x:c r="Q223" s="5" t="s">
        <x:v>988</x:v>
      </x:c>
      <x:c r="R223" s="5" t="s">
        <x:v>974</x:v>
      </x:c>
      <x:c r="S223" s="1"/>
      <x:c r="T223" s="1"/>
      <x:c r="U223" s="1"/>
      <x:c r="V223" s="1"/>
      <x:c r="W223" s="1"/>
      <x:c r="X223" s="1"/>
      <x:c r="Y223" s="1"/>
      <x:c r="Z223" s="1"/>
      <x:c r="AA223" s="1"/>
      <x:c r="AB223" s="1"/>
      <x:c r="AC223" s="1"/>
      <x:c r="AD223" s="1"/>
      <x:c r="AE223" s="1"/>
      <x:c r="AF223" s="1"/>
      <x:c r="AG223" s="1"/>
      <x:c r="AH223" s="1"/>
      <x:c r="AI223" s="1"/>
      <x:c r="AJ223" s="5" t="s">
        <x:v>984</x:v>
      </x:c>
      <x:c r="AK223" s="5" t="s">
        <x:v>1528</x:v>
      </x:c>
      <x:c r="AL223" s="5" t="s">
        <x:v>984</x:v>
      </x:c>
    </x:row>
    <x:row r="224" spans="1:38" ht="30" customHeight="1">
      <x:c r="A224" s="8" t="s">
        <x:v>195</x:v>
      </x:c>
      <x:c r="B224" s="8" t="s">
        <x:v>984</x:v>
      </x:c>
      <x:c r="C224" s="8" t="s">
        <x:v>984</x:v>
      </x:c>
      <x:c r="D224" s="9"/>
      <x:c r="E224" s="10"/>
      <x:c r="F224" s="12">
        <x:f>TRUNC(SUMIF(N223:N223,N222,F223:F223),0)</x:f>
        <x:v>299</x:v>
      </x:c>
      <x:c r="G224" s="10"/>
      <x:c r="H224" s="12">
        <x:f>TRUNC(SUMIF(N223:N223,N222,H223:H223),0)</x:f>
        <x:v>0</x:v>
      </x:c>
      <x:c r="I224" s="10"/>
      <x:c r="J224" s="12">
        <x:f>TRUNC(SUMIF(N223:N223,N222,J223:J223),0)</x:f>
        <x:v>0</x:v>
      </x:c>
      <x:c r="K224" s="10"/>
      <x:c r="L224" s="12">
        <x:f>F224+H224+J224</x:f>
        <x:v>299</x:v>
      </x:c>
      <x:c r="M224" s="8" t="s">
        <x:v>984</x:v>
      </x:c>
      <x:c r="N224" s="5" t="s">
        <x:v>315</x:v>
      </x:c>
      <x:c r="O224" s="5" t="s">
        <x:v>315</x:v>
      </x:c>
      <x:c r="P224" s="5" t="s">
        <x:v>984</x:v>
      </x:c>
      <x:c r="Q224" s="5" t="s">
        <x:v>984</x:v>
      </x:c>
      <x:c r="R224" s="5" t="s">
        <x:v>984</x:v>
      </x:c>
      <x:c r="S224" s="1"/>
      <x:c r="T224" s="1"/>
      <x:c r="U224" s="1"/>
      <x:c r="V224" s="1"/>
      <x:c r="W224" s="1"/>
      <x:c r="X224" s="1"/>
      <x:c r="Y224" s="1"/>
      <x:c r="Z224" s="1"/>
      <x:c r="AA224" s="1"/>
      <x:c r="AB224" s="1"/>
      <x:c r="AC224" s="1"/>
      <x:c r="AD224" s="1"/>
      <x:c r="AE224" s="1"/>
      <x:c r="AF224" s="1"/>
      <x:c r="AG224" s="1"/>
      <x:c r="AH224" s="1"/>
      <x:c r="AI224" s="1"/>
      <x:c r="AJ224" s="5" t="s">
        <x:v>984</x:v>
      </x:c>
      <x:c r="AK224" s="5" t="s">
        <x:v>984</x:v>
      </x:c>
      <x:c r="AL224" s="5" t="s">
        <x:v>984</x:v>
      </x:c>
    </x:row>
    <x:row r="225" spans="1:13" ht="30" customHeight="1">
      <x:c r="A225" s="9"/>
      <x:c r="B225" s="9"/>
      <x:c r="C225" s="9"/>
      <x:c r="D225" s="9"/>
      <x:c r="E225" s="10"/>
      <x:c r="F225" s="12"/>
      <x:c r="G225" s="10"/>
      <x:c r="H225" s="12"/>
      <x:c r="I225" s="10"/>
      <x:c r="J225" s="12"/>
      <x:c r="K225" s="10"/>
      <x:c r="L225" s="12"/>
      <x:c r="M225" s="9"/>
    </x:row>
    <x:row r="226" spans="1:14" ht="30" customHeight="1">
      <x:c r="A226" s="93" t="s">
        <x:v>822</x:v>
      </x:c>
      <x:c r="B226" s="93"/>
      <x:c r="C226" s="93"/>
      <x:c r="D226" s="93"/>
      <x:c r="E226" s="94"/>
      <x:c r="F226" s="95"/>
      <x:c r="G226" s="94"/>
      <x:c r="H226" s="95"/>
      <x:c r="I226" s="94"/>
      <x:c r="J226" s="95"/>
      <x:c r="K226" s="94"/>
      <x:c r="L226" s="95"/>
      <x:c r="M226" s="93"/>
      <x:c r="N226" s="2" t="s">
        <x:v>1429</x:v>
      </x:c>
    </x:row>
    <x:row r="227" spans="1:38" ht="30" customHeight="1">
      <x:c r="A227" s="8" t="s">
        <x:v>458</x:v>
      </x:c>
      <x:c r="B227" s="8" t="s">
        <x:v>457</x:v>
      </x:c>
      <x:c r="C227" s="8" t="s">
        <x:v>1027</x:v>
      </x:c>
      <x:c r="D227" s="9">
        <x:v>0.17000000000000001</x:v>
      </x:c>
      <x:c r="E227" s="10">
        <x:f>단가대비표!O121</x:f>
        <x:v>2567</x:v>
      </x:c>
      <x:c r="F227" s="12">
        <x:f>TRUNC(E227*D227,1)</x:f>
        <x:v>436.30000000000001</x:v>
      </x:c>
      <x:c r="G227" s="10">
        <x:f>단가대비표!P121</x:f>
        <x:v>0</x:v>
      </x:c>
      <x:c r="H227" s="12">
        <x:f>TRUNC(G227*D227,1)</x:f>
        <x:v>0</x:v>
      </x:c>
      <x:c r="I227" s="10">
        <x:f>단가대비표!V121</x:f>
        <x:v>0</x:v>
      </x:c>
      <x:c r="J227" s="12">
        <x:f>TRUNC(I227*D227,1)</x:f>
        <x:v>0</x:v>
      </x:c>
      <x:c r="K227" s="10">
        <x:f>TRUNC(E227+G227+I227,1)</x:f>
        <x:v>2567</x:v>
      </x:c>
      <x:c r="L227" s="12">
        <x:f>TRUNC(F227+H227+J227,1)</x:f>
        <x:v>436.30000000000001</x:v>
      </x:c>
      <x:c r="M227" s="8" t="s">
        <x:v>984</x:v>
      </x:c>
      <x:c r="N227" s="5" t="s">
        <x:v>1429</x:v>
      </x:c>
      <x:c r="O227" s="5" t="s">
        <x:v>821</x:v>
      </x:c>
      <x:c r="P227" s="5" t="s">
        <x:v>988</x:v>
      </x:c>
      <x:c r="Q227" s="5" t="s">
        <x:v>988</x:v>
      </x:c>
      <x:c r="R227" s="5" t="s">
        <x:v>974</x:v>
      </x:c>
      <x:c r="S227" s="1"/>
      <x:c r="T227" s="1"/>
      <x:c r="U227" s="1"/>
      <x:c r="V227" s="1"/>
      <x:c r="W227" s="1"/>
      <x:c r="X227" s="1"/>
      <x:c r="Y227" s="1"/>
      <x:c r="Z227" s="1"/>
      <x:c r="AA227" s="1"/>
      <x:c r="AB227" s="1"/>
      <x:c r="AC227" s="1"/>
      <x:c r="AD227" s="1"/>
      <x:c r="AE227" s="1"/>
      <x:c r="AF227" s="1"/>
      <x:c r="AG227" s="1"/>
      <x:c r="AH227" s="1"/>
      <x:c r="AI227" s="1"/>
      <x:c r="AJ227" s="5" t="s">
        <x:v>984</x:v>
      </x:c>
      <x:c r="AK227" s="5" t="s">
        <x:v>1529</x:v>
      </x:c>
      <x:c r="AL227" s="5" t="s">
        <x:v>984</x:v>
      </x:c>
    </x:row>
    <x:row r="228" spans="1:38" ht="30" customHeight="1">
      <x:c r="A228" s="8" t="s">
        <x:v>461</x:v>
      </x:c>
      <x:c r="B228" s="8" t="s">
        <x:v>457</x:v>
      </x:c>
      <x:c r="C228" s="8" t="s">
        <x:v>1027</x:v>
      </x:c>
      <x:c r="D228" s="9">
        <x:v>1.6100000000000001</x:v>
      </x:c>
      <x:c r="E228" s="10">
        <x:f>단가대비표!O122</x:f>
        <x:v>6361</x:v>
      </x:c>
      <x:c r="F228" s="12">
        <x:f>TRUNC(E228*D228,1)</x:f>
        <x:v>10241.200000000001</x:v>
      </x:c>
      <x:c r="G228" s="10">
        <x:f>단가대비표!P122</x:f>
        <x:v>0</x:v>
      </x:c>
      <x:c r="H228" s="12">
        <x:f>TRUNC(G228*D228,1)</x:f>
        <x:v>0</x:v>
      </x:c>
      <x:c r="I228" s="10">
        <x:f>단가대비표!V122</x:f>
        <x:v>0</x:v>
      </x:c>
      <x:c r="J228" s="12">
        <x:f>TRUNC(I228*D228,1)</x:f>
        <x:v>0</x:v>
      </x:c>
      <x:c r="K228" s="10">
        <x:f>TRUNC(E228+G228+I228,1)</x:f>
        <x:v>6361</x:v>
      </x:c>
      <x:c r="L228" s="12">
        <x:f>TRUNC(F228+H228+J228,1)</x:f>
        <x:v>10241.200000000001</x:v>
      </x:c>
      <x:c r="M228" s="8" t="s">
        <x:v>984</x:v>
      </x:c>
      <x:c r="N228" s="5" t="s">
        <x:v>1429</x:v>
      </x:c>
      <x:c r="O228" s="5" t="s">
        <x:v>820</x:v>
      </x:c>
      <x:c r="P228" s="5" t="s">
        <x:v>988</x:v>
      </x:c>
      <x:c r="Q228" s="5" t="s">
        <x:v>988</x:v>
      </x:c>
      <x:c r="R228" s="5" t="s">
        <x:v>974</x:v>
      </x:c>
      <x:c r="S228" s="1"/>
      <x:c r="T228" s="1"/>
      <x:c r="U228" s="1"/>
      <x:c r="V228" s="1"/>
      <x:c r="W228" s="1"/>
      <x:c r="X228" s="1"/>
      <x:c r="Y228" s="1"/>
      <x:c r="Z228" s="1"/>
      <x:c r="AA228" s="1"/>
      <x:c r="AB228" s="1"/>
      <x:c r="AC228" s="1"/>
      <x:c r="AD228" s="1"/>
      <x:c r="AE228" s="1"/>
      <x:c r="AF228" s="1"/>
      <x:c r="AG228" s="1"/>
      <x:c r="AH228" s="1"/>
      <x:c r="AI228" s="1"/>
      <x:c r="AJ228" s="5" t="s">
        <x:v>984</x:v>
      </x:c>
      <x:c r="AK228" s="5" t="s">
        <x:v>1530</x:v>
      </x:c>
      <x:c r="AL228" s="5" t="s">
        <x:v>984</x:v>
      </x:c>
    </x:row>
    <x:row r="229" spans="1:38" ht="30" customHeight="1">
      <x:c r="A229" s="8" t="s">
        <x:v>462</x:v>
      </x:c>
      <x:c r="B229" s="8" t="s">
        <x:v>457</x:v>
      </x:c>
      <x:c r="C229" s="8" t="s">
        <x:v>1027</x:v>
      </x:c>
      <x:c r="D229" s="9">
        <x:v>0.29999999999999999</x:v>
      </x:c>
      <x:c r="E229" s="10">
        <x:f>단가대비표!O123</x:f>
        <x:v>6361</x:v>
      </x:c>
      <x:c r="F229" s="12">
        <x:f>TRUNC(E229*D229,1)</x:f>
        <x:v>1908.3</x:v>
      </x:c>
      <x:c r="G229" s="10">
        <x:f>단가대비표!P123</x:f>
        <x:v>0</x:v>
      </x:c>
      <x:c r="H229" s="12">
        <x:f>TRUNC(G229*D229,1)</x:f>
        <x:v>0</x:v>
      </x:c>
      <x:c r="I229" s="10">
        <x:f>단가대비표!V123</x:f>
        <x:v>0</x:v>
      </x:c>
      <x:c r="J229" s="12">
        <x:f>TRUNC(I229*D229,1)</x:f>
        <x:v>0</x:v>
      </x:c>
      <x:c r="K229" s="10">
        <x:f>TRUNC(E229+G229+I229,1)</x:f>
        <x:v>6361</x:v>
      </x:c>
      <x:c r="L229" s="12">
        <x:f>TRUNC(F229+H229+J229,1)</x:f>
        <x:v>1908.3</x:v>
      </x:c>
      <x:c r="M229" s="8" t="s">
        <x:v>984</x:v>
      </x:c>
      <x:c r="N229" s="5" t="s">
        <x:v>1429</x:v>
      </x:c>
      <x:c r="O229" s="5" t="s">
        <x:v>819</x:v>
      </x:c>
      <x:c r="P229" s="5" t="s">
        <x:v>988</x:v>
      </x:c>
      <x:c r="Q229" s="5" t="s">
        <x:v>988</x:v>
      </x:c>
      <x:c r="R229" s="5" t="s">
        <x:v>974</x:v>
      </x:c>
      <x:c r="S229" s="1"/>
      <x:c r="T229" s="1"/>
      <x:c r="U229" s="1"/>
      <x:c r="V229" s="1"/>
      <x:c r="W229" s="1"/>
      <x:c r="X229" s="1"/>
      <x:c r="Y229" s="1"/>
      <x:c r="Z229" s="1"/>
      <x:c r="AA229" s="1"/>
      <x:c r="AB229" s="1"/>
      <x:c r="AC229" s="1"/>
      <x:c r="AD229" s="1"/>
      <x:c r="AE229" s="1"/>
      <x:c r="AF229" s="1"/>
      <x:c r="AG229" s="1"/>
      <x:c r="AH229" s="1"/>
      <x:c r="AI229" s="1"/>
      <x:c r="AJ229" s="5" t="s">
        <x:v>984</x:v>
      </x:c>
      <x:c r="AK229" s="5" t="s">
        <x:v>1531</x:v>
      </x:c>
      <x:c r="AL229" s="5" t="s">
        <x:v>984</x:v>
      </x:c>
    </x:row>
    <x:row r="230" spans="1:38" ht="30" customHeight="1">
      <x:c r="A230" s="8" t="s">
        <x:v>1037</x:v>
      </x:c>
      <x:c r="B230" s="8" t="s">
        <x:v>1955</x:v>
      </x:c>
      <x:c r="C230" s="8" t="s">
        <x:v>1027</x:v>
      </x:c>
      <x:c r="D230" s="9">
        <x:v>0.16700000000000001</x:v>
      </x:c>
      <x:c r="E230" s="10">
        <x:f>단가대비표!O113</x:f>
        <x:v>1777.77</x:v>
      </x:c>
      <x:c r="F230" s="12">
        <x:f>TRUNC(E230*D230,1)</x:f>
        <x:v>296.80000000000001</x:v>
      </x:c>
      <x:c r="G230" s="10">
        <x:f>단가대비표!P113</x:f>
        <x:v>0</x:v>
      </x:c>
      <x:c r="H230" s="12">
        <x:f>TRUNC(G230*D230,1)</x:f>
        <x:v>0</x:v>
      </x:c>
      <x:c r="I230" s="10">
        <x:f>단가대비표!V113</x:f>
        <x:v>0</x:v>
      </x:c>
      <x:c r="J230" s="12">
        <x:f>TRUNC(I230*D230,1)</x:f>
        <x:v>0</x:v>
      </x:c>
      <x:c r="K230" s="10">
        <x:f>TRUNC(E230+G230+I230,1)</x:f>
        <x:v>1777.7</x:v>
      </x:c>
      <x:c r="L230" s="12">
        <x:f>TRUNC(F230+H230+J230,1)</x:f>
        <x:v>296.80000000000001</x:v>
      </x:c>
      <x:c r="M230" s="8" t="s">
        <x:v>984</x:v>
      </x:c>
      <x:c r="N230" s="5" t="s">
        <x:v>1429</x:v>
      </x:c>
      <x:c r="O230" s="5" t="s">
        <x:v>818</x:v>
      </x:c>
      <x:c r="P230" s="5" t="s">
        <x:v>988</x:v>
      </x:c>
      <x:c r="Q230" s="5" t="s">
        <x:v>988</x:v>
      </x:c>
      <x:c r="R230" s="5" t="s">
        <x:v>974</x:v>
      </x:c>
      <x:c r="S230" s="1"/>
      <x:c r="T230" s="1"/>
      <x:c r="U230" s="1"/>
      <x:c r="V230" s="1"/>
      <x:c r="W230" s="1"/>
      <x:c r="X230" s="1"/>
      <x:c r="Y230" s="1"/>
      <x:c r="Z230" s="1"/>
      <x:c r="AA230" s="1"/>
      <x:c r="AB230" s="1"/>
      <x:c r="AC230" s="1"/>
      <x:c r="AD230" s="1"/>
      <x:c r="AE230" s="1"/>
      <x:c r="AF230" s="1"/>
      <x:c r="AG230" s="1"/>
      <x:c r="AH230" s="1"/>
      <x:c r="AI230" s="1"/>
      <x:c r="AJ230" s="5" t="s">
        <x:v>984</x:v>
      </x:c>
      <x:c r="AK230" s="5" t="s">
        <x:v>1532</x:v>
      </x:c>
      <x:c r="AL230" s="5" t="s">
        <x:v>984</x:v>
      </x:c>
    </x:row>
    <x:row r="231" spans="1:38" ht="30" customHeight="1">
      <x:c r="A231" s="8" t="s">
        <x:v>1032</x:v>
      </x:c>
      <x:c r="B231" s="8" t="s">
        <x:v>1581</x:v>
      </x:c>
      <x:c r="C231" s="8" t="s">
        <x:v>956</x:v>
      </x:c>
      <x:c r="D231" s="9">
        <x:v>0.17299999999999999</x:v>
      </x:c>
      <x:c r="E231" s="10">
        <x:f>단가대비표!O23</x:f>
        <x:v>230</x:v>
      </x:c>
      <x:c r="F231" s="12">
        <x:f>TRUNC(E231*D231,1)</x:f>
        <x:v>39.700000000000003</x:v>
      </x:c>
      <x:c r="G231" s="10">
        <x:f>단가대비표!P23</x:f>
        <x:v>0</x:v>
      </x:c>
      <x:c r="H231" s="12">
        <x:f>TRUNC(G231*D231,1)</x:f>
        <x:v>0</x:v>
      </x:c>
      <x:c r="I231" s="10">
        <x:f>단가대비표!V23</x:f>
        <x:v>0</x:v>
      </x:c>
      <x:c r="J231" s="12">
        <x:f>TRUNC(I231*D231,1)</x:f>
        <x:v>0</x:v>
      </x:c>
      <x:c r="K231" s="10">
        <x:f>TRUNC(E231+G231+I231,1)</x:f>
        <x:v>230</x:v>
      </x:c>
      <x:c r="L231" s="12">
        <x:f>TRUNC(F231+H231+J231,1)</x:f>
        <x:v>39.700000000000003</x:v>
      </x:c>
      <x:c r="M231" s="8" t="s">
        <x:v>984</x:v>
      </x:c>
      <x:c r="N231" s="5" t="s">
        <x:v>1429</x:v>
      </x:c>
      <x:c r="O231" s="5" t="s">
        <x:v>816</x:v>
      </x:c>
      <x:c r="P231" s="5" t="s">
        <x:v>988</x:v>
      </x:c>
      <x:c r="Q231" s="5" t="s">
        <x:v>988</x:v>
      </x:c>
      <x:c r="R231" s="5" t="s">
        <x:v>974</x:v>
      </x:c>
      <x:c r="S231" s="1"/>
      <x:c r="T231" s="1"/>
      <x:c r="U231" s="1"/>
      <x:c r="V231" s="1"/>
      <x:c r="W231" s="1"/>
      <x:c r="X231" s="1"/>
      <x:c r="Y231" s="1"/>
      <x:c r="Z231" s="1"/>
      <x:c r="AA231" s="1"/>
      <x:c r="AB231" s="1"/>
      <x:c r="AC231" s="1"/>
      <x:c r="AD231" s="1"/>
      <x:c r="AE231" s="1"/>
      <x:c r="AF231" s="1"/>
      <x:c r="AG231" s="1"/>
      <x:c r="AH231" s="1"/>
      <x:c r="AI231" s="1"/>
      <x:c r="AJ231" s="5" t="s">
        <x:v>984</x:v>
      </x:c>
      <x:c r="AK231" s="5" t="s">
        <x:v>1533</x:v>
      </x:c>
      <x:c r="AL231" s="5" t="s">
        <x:v>984</x:v>
      </x:c>
    </x:row>
    <x:row r="232" spans="1:38" ht="30" customHeight="1">
      <x:c r="A232" s="8" t="s">
        <x:v>1956</x:v>
      </x:c>
      <x:c r="B232" s="8" t="s">
        <x:v>1957</x:v>
      </x:c>
      <x:c r="C232" s="8" t="s">
        <x:v>1013</x:v>
      </x:c>
      <x:c r="D232" s="9">
        <x:v>0.34000000000000002</x:v>
      </x:c>
      <x:c r="E232" s="10">
        <x:f>단가대비표!O117</x:f>
        <x:v>2139.7800000000002</x:v>
      </x:c>
      <x:c r="F232" s="12">
        <x:f>TRUNC(E232*D232,1)</x:f>
        <x:v>727.5</x:v>
      </x:c>
      <x:c r="G232" s="10">
        <x:f>단가대비표!P117</x:f>
        <x:v>0</x:v>
      </x:c>
      <x:c r="H232" s="12">
        <x:f>TRUNC(G232*D232,1)</x:f>
        <x:v>0</x:v>
      </x:c>
      <x:c r="I232" s="10">
        <x:f>단가대비표!V117</x:f>
        <x:v>0</x:v>
      </x:c>
      <x:c r="J232" s="12">
        <x:f>TRUNC(I232*D232,1)</x:f>
        <x:v>0</x:v>
      </x:c>
      <x:c r="K232" s="10">
        <x:f>TRUNC(E232+G232+I232,1)</x:f>
        <x:v>2139.6999999999998</x:v>
      </x:c>
      <x:c r="L232" s="12">
        <x:f>TRUNC(F232+H232+J232,1)</x:f>
        <x:v>727.5</x:v>
      </x:c>
      <x:c r="M232" s="8" t="s">
        <x:v>1958</x:v>
      </x:c>
      <x:c r="N232" s="5" t="s">
        <x:v>1429</x:v>
      </x:c>
      <x:c r="O232" s="5" t="s">
        <x:v>817</x:v>
      </x:c>
      <x:c r="P232" s="5" t="s">
        <x:v>988</x:v>
      </x:c>
      <x:c r="Q232" s="5" t="s">
        <x:v>988</x:v>
      </x:c>
      <x:c r="R232" s="5" t="s">
        <x:v>974</x:v>
      </x:c>
      <x:c r="S232" s="1"/>
      <x:c r="T232" s="1"/>
      <x:c r="U232" s="1"/>
      <x:c r="V232" s="1"/>
      <x:c r="W232" s="1"/>
      <x:c r="X232" s="1"/>
      <x:c r="Y232" s="1"/>
      <x:c r="Z232" s="1"/>
      <x:c r="AA232" s="1"/>
      <x:c r="AB232" s="1"/>
      <x:c r="AC232" s="1"/>
      <x:c r="AD232" s="1"/>
      <x:c r="AE232" s="1"/>
      <x:c r="AF232" s="1"/>
      <x:c r="AG232" s="1"/>
      <x:c r="AH232" s="1"/>
      <x:c r="AI232" s="1"/>
      <x:c r="AJ232" s="5" t="s">
        <x:v>984</x:v>
      </x:c>
      <x:c r="AK232" s="5" t="s">
        <x:v>1534</x:v>
      </x:c>
      <x:c r="AL232" s="5" t="s">
        <x:v>984</x:v>
      </x:c>
    </x:row>
    <x:row r="233" spans="1:38" ht="30" customHeight="1">
      <x:c r="A233" s="8" t="s">
        <x:v>1017</x:v>
      </x:c>
      <x:c r="B233" s="8" t="s">
        <x:v>957</x:v>
      </x:c>
      <x:c r="C233" s="8" t="s">
        <x:v>1015</x:v>
      </x:c>
      <x:c r="D233" s="9">
        <x:v>0.159</x:v>
      </x:c>
      <x:c r="E233" s="10">
        <x:f>단가대비표!O93</x:f>
        <x:v>0</x:v>
      </x:c>
      <x:c r="F233" s="12">
        <x:f>TRUNC(E233*D233,1)</x:f>
        <x:v>0</x:v>
      </x:c>
      <x:c r="G233" s="10">
        <x:f>단가대비표!P93</x:f>
        <x:v>122128</x:v>
      </x:c>
      <x:c r="H233" s="12">
        <x:f>TRUNC(G233*D233,1)</x:f>
        <x:v>19418.299999999999</x:v>
      </x:c>
      <x:c r="I233" s="10">
        <x:f>단가대비표!V93</x:f>
        <x:v>0</x:v>
      </x:c>
      <x:c r="J233" s="12">
        <x:f>TRUNC(I233*D233,1)</x:f>
        <x:v>0</x:v>
      </x:c>
      <x:c r="K233" s="10">
        <x:f>TRUNC(E233+G233+I233,1)</x:f>
        <x:v>122128</x:v>
      </x:c>
      <x:c r="L233" s="12">
        <x:f>TRUNC(F233+H233+J233,1)</x:f>
        <x:v>19418.299999999999</x:v>
      </x:c>
      <x:c r="M233" s="8" t="s">
        <x:v>984</x:v>
      </x:c>
      <x:c r="N233" s="5" t="s">
        <x:v>1429</x:v>
      </x:c>
      <x:c r="O233" s="5" t="s">
        <x:v>815</x:v>
      </x:c>
      <x:c r="P233" s="5" t="s">
        <x:v>988</x:v>
      </x:c>
      <x:c r="Q233" s="5" t="s">
        <x:v>988</x:v>
      </x:c>
      <x:c r="R233" s="5" t="s">
        <x:v>974</x:v>
      </x:c>
      <x:c r="S233" s="1"/>
      <x:c r="T233" s="1"/>
      <x:c r="U233" s="1"/>
      <x:c r="V233" s="1">
        <x:v>1</x:v>
      </x:c>
      <x:c r="W233" s="1"/>
      <x:c r="X233" s="1"/>
      <x:c r="Y233" s="1"/>
      <x:c r="Z233" s="1"/>
      <x:c r="AA233" s="1"/>
      <x:c r="AB233" s="1"/>
      <x:c r="AC233" s="1"/>
      <x:c r="AD233" s="1"/>
      <x:c r="AE233" s="1"/>
      <x:c r="AF233" s="1"/>
      <x:c r="AG233" s="1"/>
      <x:c r="AH233" s="1"/>
      <x:c r="AI233" s="1"/>
      <x:c r="AJ233" s="5" t="s">
        <x:v>984</x:v>
      </x:c>
      <x:c r="AK233" s="5" t="s">
        <x:v>1535</x:v>
      </x:c>
      <x:c r="AL233" s="5" t="s">
        <x:v>984</x:v>
      </x:c>
    </x:row>
    <x:row r="234" spans="1:38" ht="30" customHeight="1">
      <x:c r="A234" s="8" t="s">
        <x:v>426</x:v>
      </x:c>
      <x:c r="B234" s="8" t="s">
        <x:v>435</x:v>
      </x:c>
      <x:c r="C234" s="8" t="s">
        <x:v>1000</x:v>
      </x:c>
      <x:c r="D234" s="9">
        <x:v>1</x:v>
      </x:c>
      <x:c r="E234" s="10">
        <x:f>ROUNDDOWN(SUMIF(V227:V234,RIGHTB(O234,1),H227:H234)*U234,2)</x:f>
        <x:v>388.36000000000001</x:v>
      </x:c>
      <x:c r="F234" s="12">
        <x:f>TRUNC(E234*D234,1)</x:f>
        <x:v>388.30000000000001</x:v>
      </x:c>
      <x:c r="G234" s="10">
        <x:v>0</x:v>
      </x:c>
      <x:c r="H234" s="12">
        <x:f>TRUNC(G234*D234,1)</x:f>
        <x:v>0</x:v>
      </x:c>
      <x:c r="I234" s="10">
        <x:v>0</x:v>
      </x:c>
      <x:c r="J234" s="12">
        <x:f>TRUNC(I234*D234,1)</x:f>
        <x:v>0</x:v>
      </x:c>
      <x:c r="K234" s="10">
        <x:f>TRUNC(E234+G234+I234,1)</x:f>
        <x:v>388.30000000000001</x:v>
      </x:c>
      <x:c r="L234" s="12">
        <x:f>TRUNC(F234+H234+J234,1)</x:f>
        <x:v>388.30000000000001</x:v>
      </x:c>
      <x:c r="M234" s="8" t="s">
        <x:v>984</x:v>
      </x:c>
      <x:c r="N234" s="5" t="s">
        <x:v>1429</x:v>
      </x:c>
      <x:c r="O234" s="5" t="s">
        <x:v>1407</x:v>
      </x:c>
      <x:c r="P234" s="5" t="s">
        <x:v>988</x:v>
      </x:c>
      <x:c r="Q234" s="5" t="s">
        <x:v>988</x:v>
      </x:c>
      <x:c r="R234" s="5" t="s">
        <x:v>988</x:v>
      </x:c>
      <x:c r="S234" s="1">
        <x:v>1</x:v>
      </x:c>
      <x:c r="T234" s="1">
        <x:v>0</x:v>
      </x:c>
      <x:c r="U234" s="1">
        <x:v>0.020000000000000001</x:v>
      </x:c>
      <x:c r="V234" s="1"/>
      <x:c r="W234" s="1"/>
      <x:c r="X234" s="1"/>
      <x:c r="Y234" s="1"/>
      <x:c r="Z234" s="1"/>
      <x:c r="AA234" s="1"/>
      <x:c r="AB234" s="1"/>
      <x:c r="AC234" s="1"/>
      <x:c r="AD234" s="1"/>
      <x:c r="AE234" s="1"/>
      <x:c r="AF234" s="1"/>
      <x:c r="AG234" s="1"/>
      <x:c r="AH234" s="1"/>
      <x:c r="AI234" s="1"/>
      <x:c r="AJ234" s="5" t="s">
        <x:v>984</x:v>
      </x:c>
      <x:c r="AK234" s="5" t="s">
        <x:v>1536</x:v>
      </x:c>
      <x:c r="AL234" s="5" t="s">
        <x:v>984</x:v>
      </x:c>
    </x:row>
    <x:row r="235" spans="1:38" ht="30" customHeight="1">
      <x:c r="A235" s="8" t="s">
        <x:v>195</x:v>
      </x:c>
      <x:c r="B235" s="8" t="s">
        <x:v>984</x:v>
      </x:c>
      <x:c r="C235" s="8" t="s">
        <x:v>984</x:v>
      </x:c>
      <x:c r="D235" s="9"/>
      <x:c r="E235" s="10"/>
      <x:c r="F235" s="12">
        <x:f>TRUNC(SUMIF(N227:N234,N226,F227:F234),0)</x:f>
        <x:v>14038</x:v>
      </x:c>
      <x:c r="G235" s="10"/>
      <x:c r="H235" s="12">
        <x:f>TRUNC(SUMIF(N227:N234,N226,H227:H234),0)</x:f>
        <x:v>19418</x:v>
      </x:c>
      <x:c r="I235" s="10"/>
      <x:c r="J235" s="12">
        <x:f>TRUNC(SUMIF(N227:N234,N226,J227:J234),0)</x:f>
        <x:v>0</x:v>
      </x:c>
      <x:c r="K235" s="10"/>
      <x:c r="L235" s="12">
        <x:f>F235+H235+J235</x:f>
        <x:v>33456</x:v>
      </x:c>
      <x:c r="M235" s="8" t="s">
        <x:v>984</x:v>
      </x:c>
      <x:c r="N235" s="5" t="s">
        <x:v>315</x:v>
      </x:c>
      <x:c r="O235" s="5" t="s">
        <x:v>315</x:v>
      </x:c>
      <x:c r="P235" s="5" t="s">
        <x:v>984</x:v>
      </x:c>
      <x:c r="Q235" s="5" t="s">
        <x:v>984</x:v>
      </x:c>
      <x:c r="R235" s="5" t="s">
        <x:v>984</x:v>
      </x:c>
      <x:c r="S235" s="1"/>
      <x:c r="T235" s="1"/>
      <x:c r="U235" s="1"/>
      <x:c r="V235" s="1"/>
      <x:c r="W235" s="1"/>
      <x:c r="X235" s="1"/>
      <x:c r="Y235" s="1"/>
      <x:c r="Z235" s="1"/>
      <x:c r="AA235" s="1"/>
      <x:c r="AB235" s="1"/>
      <x:c r="AC235" s="1"/>
      <x:c r="AD235" s="1"/>
      <x:c r="AE235" s="1"/>
      <x:c r="AF235" s="1"/>
      <x:c r="AG235" s="1"/>
      <x:c r="AH235" s="1"/>
      <x:c r="AI235" s="1"/>
      <x:c r="AJ235" s="5" t="s">
        <x:v>984</x:v>
      </x:c>
      <x:c r="AK235" s="5" t="s">
        <x:v>984</x:v>
      </x:c>
      <x:c r="AL235" s="5" t="s">
        <x:v>984</x:v>
      </x:c>
    </x:row>
    <x:row r="236" spans="1:13" ht="30" customHeight="1">
      <x:c r="A236" s="9"/>
      <x:c r="B236" s="9"/>
      <x:c r="C236" s="9"/>
      <x:c r="D236" s="9"/>
      <x:c r="E236" s="10"/>
      <x:c r="F236" s="12"/>
      <x:c r="G236" s="10"/>
      <x:c r="H236" s="12"/>
      <x:c r="I236" s="10"/>
      <x:c r="J236" s="12"/>
      <x:c r="K236" s="10"/>
      <x:c r="L236" s="12"/>
      <x:c r="M236" s="9"/>
    </x:row>
    <x:row r="237" spans="1:14" ht="30" customHeight="1">
      <x:c r="A237" s="93" t="s">
        <x:v>1537</x:v>
      </x:c>
      <x:c r="B237" s="93"/>
      <x:c r="C237" s="93"/>
      <x:c r="D237" s="93"/>
      <x:c r="E237" s="94"/>
      <x:c r="F237" s="95"/>
      <x:c r="G237" s="94"/>
      <x:c r="H237" s="95"/>
      <x:c r="I237" s="94"/>
      <x:c r="J237" s="95"/>
      <x:c r="K237" s="94"/>
      <x:c r="L237" s="95"/>
      <x:c r="M237" s="93"/>
      <x:c r="N237" s="2" t="s">
        <x:v>1430</x:v>
      </x:c>
    </x:row>
    <x:row r="238" spans="1:38" ht="30" customHeight="1">
      <x:c r="A238" s="8" t="s">
        <x:v>460</x:v>
      </x:c>
      <x:c r="B238" s="8" t="s">
        <x:v>1869</x:v>
      </x:c>
      <x:c r="C238" s="8" t="s">
        <x:v>986</x:v>
      </x:c>
      <x:c r="D238" s="9">
        <x:v>1</x:v>
      </x:c>
      <x:c r="E238" s="10">
        <x:f>일위대가목록!E99</x:f>
        <x:v>129</x:v>
      </x:c>
      <x:c r="F238" s="12">
        <x:f>TRUNC(E238*D238,1)</x:f>
        <x:v>129</x:v>
      </x:c>
      <x:c r="G238" s="10">
        <x:f>일위대가목록!F99</x:f>
        <x:v>1309</x:v>
      </x:c>
      <x:c r="H238" s="12">
        <x:f>TRUNC(G238*D238,1)</x:f>
        <x:v>1309</x:v>
      </x:c>
      <x:c r="I238" s="10">
        <x:f>일위대가목록!G99</x:f>
        <x:v>0</x:v>
      </x:c>
      <x:c r="J238" s="12">
        <x:f>TRUNC(I238*D238,1)</x:f>
        <x:v>0</x:v>
      </x:c>
      <x:c r="K238" s="10">
        <x:f>TRUNC(E238+G238+I238,1)</x:f>
        <x:v>1438</x:v>
      </x:c>
      <x:c r="L238" s="12">
        <x:f>TRUNC(F238+H238+J238,1)</x:f>
        <x:v>1438</x:v>
      </x:c>
      <x:c r="M238" s="8" t="s">
        <x:v>984</x:v>
      </x:c>
      <x:c r="N238" s="5" t="s">
        <x:v>1430</x:v>
      </x:c>
      <x:c r="O238" s="5" t="s">
        <x:v>813</x:v>
      </x:c>
      <x:c r="P238" s="5" t="s">
        <x:v>974</x:v>
      </x:c>
      <x:c r="Q238" s="5" t="s">
        <x:v>988</x:v>
      </x:c>
      <x:c r="R238" s="5" t="s">
        <x:v>988</x:v>
      </x:c>
      <x:c r="S238" s="1"/>
      <x:c r="T238" s="1"/>
      <x:c r="U238" s="1"/>
      <x:c r="V238" s="1"/>
      <x:c r="W238" s="1"/>
      <x:c r="X238" s="1"/>
      <x:c r="Y238" s="1"/>
      <x:c r="Z238" s="1"/>
      <x:c r="AA238" s="1"/>
      <x:c r="AB238" s="1"/>
      <x:c r="AC238" s="1"/>
      <x:c r="AD238" s="1"/>
      <x:c r="AE238" s="1"/>
      <x:c r="AF238" s="1"/>
      <x:c r="AG238" s="1"/>
      <x:c r="AH238" s="1"/>
      <x:c r="AI238" s="1"/>
      <x:c r="AJ238" s="5" t="s">
        <x:v>984</x:v>
      </x:c>
      <x:c r="AK238" s="5" t="s">
        <x:v>1538</x:v>
      </x:c>
      <x:c r="AL238" s="5" t="s">
        <x:v>984</x:v>
      </x:c>
    </x:row>
    <x:row r="239" spans="1:38" ht="30" customHeight="1">
      <x:c r="A239" s="8" t="s">
        <x:v>236</x:v>
      </x:c>
      <x:c r="B239" s="8" t="s">
        <x:v>237</x:v>
      </x:c>
      <x:c r="C239" s="8" t="s">
        <x:v>986</x:v>
      </x:c>
      <x:c r="D239" s="9">
        <x:v>1</x:v>
      </x:c>
      <x:c r="E239" s="10">
        <x:f ca="1">일위대가목록!E100</x:f>
        <x:v>620</x:v>
      </x:c>
      <x:c r="F239" s="12">
        <x:f ca="1">TRUNC(E239*D239,1)</x:f>
        <x:v>620</x:v>
      </x:c>
      <x:c r="G239" s="10">
        <x:f>일위대가목록!F100</x:f>
        <x:v>0</x:v>
      </x:c>
      <x:c r="H239" s="12">
        <x:f>TRUNC(G239*D239,1)</x:f>
        <x:v>0</x:v>
      </x:c>
      <x:c r="I239" s="10">
        <x:f>일위대가목록!G100</x:f>
        <x:v>0</x:v>
      </x:c>
      <x:c r="J239" s="12">
        <x:f>TRUNC(I239*D239,1)</x:f>
        <x:v>0</x:v>
      </x:c>
      <x:c r="K239" s="10">
        <x:f ca="1">TRUNC(E239+G239+I239,1)</x:f>
        <x:v>620</x:v>
      </x:c>
      <x:c r="L239" s="12">
        <x:f ca="1">TRUNC(F239+H239+J239,1)</x:f>
        <x:v>620</x:v>
      </x:c>
      <x:c r="M239" s="8" t="s">
        <x:v>984</x:v>
      </x:c>
      <x:c r="N239" s="5" t="s">
        <x:v>1430</x:v>
      </x:c>
      <x:c r="O239" s="5" t="s">
        <x:v>814</x:v>
      </x:c>
      <x:c r="P239" s="5" t="s">
        <x:v>974</x:v>
      </x:c>
      <x:c r="Q239" s="5" t="s">
        <x:v>988</x:v>
      </x:c>
      <x:c r="R239" s="5" t="s">
        <x:v>988</x:v>
      </x:c>
      <x:c r="S239" s="1"/>
      <x:c r="T239" s="1"/>
      <x:c r="U239" s="1"/>
      <x:c r="V239" s="1"/>
      <x:c r="W239" s="1"/>
      <x:c r="X239" s="1"/>
      <x:c r="Y239" s="1"/>
      <x:c r="Z239" s="1"/>
      <x:c r="AA239" s="1"/>
      <x:c r="AB239" s="1"/>
      <x:c r="AC239" s="1"/>
      <x:c r="AD239" s="1"/>
      <x:c r="AE239" s="1"/>
      <x:c r="AF239" s="1"/>
      <x:c r="AG239" s="1"/>
      <x:c r="AH239" s="1"/>
      <x:c r="AI239" s="1"/>
      <x:c r="AJ239" s="5" t="s">
        <x:v>984</x:v>
      </x:c>
      <x:c r="AK239" s="5" t="s">
        <x:v>1539</x:v>
      </x:c>
      <x:c r="AL239" s="5" t="s">
        <x:v>984</x:v>
      </x:c>
    </x:row>
    <x:row r="240" spans="1:38" ht="30" customHeight="1">
      <x:c r="A240" s="8" t="s">
        <x:v>238</x:v>
      </x:c>
      <x:c r="B240" s="8" t="s">
        <x:v>466</x:v>
      </x:c>
      <x:c r="C240" s="8" t="s">
        <x:v>986</x:v>
      </x:c>
      <x:c r="D240" s="9">
        <x:v>1</x:v>
      </x:c>
      <x:c r="E240" s="10">
        <x:f>일위대가목록!E101</x:f>
        <x:v>0</x:v>
      </x:c>
      <x:c r="F240" s="12">
        <x:f>TRUNC(E240*D240,1)</x:f>
        <x:v>0</x:v>
      </x:c>
      <x:c r="G240" s="10">
        <x:f>일위대가목록!F101</x:f>
        <x:v>3282</x:v>
      </x:c>
      <x:c r="H240" s="12">
        <x:f>TRUNC(G240*D240,1)</x:f>
        <x:v>3282</x:v>
      </x:c>
      <x:c r="I240" s="10">
        <x:f>일위대가목록!G101</x:f>
        <x:v>0</x:v>
      </x:c>
      <x:c r="J240" s="12">
        <x:f>TRUNC(I240*D240,1)</x:f>
        <x:v>0</x:v>
      </x:c>
      <x:c r="K240" s="10">
        <x:f>TRUNC(E240+G240+I240,1)</x:f>
        <x:v>3282</x:v>
      </x:c>
      <x:c r="L240" s="12">
        <x:f>TRUNC(F240+H240+J240,1)</x:f>
        <x:v>3282</x:v>
      </x:c>
      <x:c r="M240" s="8" t="s">
        <x:v>984</x:v>
      </x:c>
      <x:c r="N240" s="5" t="s">
        <x:v>1430</x:v>
      </x:c>
      <x:c r="O240" s="5" t="s">
        <x:v>811</x:v>
      </x:c>
      <x:c r="P240" s="5" t="s">
        <x:v>974</x:v>
      </x:c>
      <x:c r="Q240" s="5" t="s">
        <x:v>988</x:v>
      </x:c>
      <x:c r="R240" s="5" t="s">
        <x:v>988</x:v>
      </x:c>
      <x:c r="S240" s="1"/>
      <x:c r="T240" s="1"/>
      <x:c r="U240" s="1"/>
      <x:c r="V240" s="1"/>
      <x:c r="W240" s="1"/>
      <x:c r="X240" s="1"/>
      <x:c r="Y240" s="1"/>
      <x:c r="Z240" s="1"/>
      <x:c r="AA240" s="1"/>
      <x:c r="AB240" s="1"/>
      <x:c r="AC240" s="1"/>
      <x:c r="AD240" s="1"/>
      <x:c r="AE240" s="1"/>
      <x:c r="AF240" s="1"/>
      <x:c r="AG240" s="1"/>
      <x:c r="AH240" s="1"/>
      <x:c r="AI240" s="1"/>
      <x:c r="AJ240" s="5" t="s">
        <x:v>984</x:v>
      </x:c>
      <x:c r="AK240" s="5" t="s">
        <x:v>1540</x:v>
      </x:c>
      <x:c r="AL240" s="5" t="s">
        <x:v>984</x:v>
      </x:c>
    </x:row>
    <x:row r="241" spans="1:38" ht="30" customHeight="1">
      <x:c r="A241" s="8" t="s">
        <x:v>1877</x:v>
      </x:c>
      <x:c r="B241" s="8" t="s">
        <x:v>463</x:v>
      </x:c>
      <x:c r="C241" s="8" t="s">
        <x:v>986</x:v>
      </x:c>
      <x:c r="D241" s="9">
        <x:v>1</x:v>
      </x:c>
      <x:c r="E241" s="10">
        <x:f>일위대가목록!E102</x:f>
        <x:v>185</x:v>
      </x:c>
      <x:c r="F241" s="12">
        <x:f>TRUNC(E241*D241,1)</x:f>
        <x:v>185</x:v>
      </x:c>
      <x:c r="G241" s="10">
        <x:f>일위대가목록!F102</x:f>
        <x:v>698</x:v>
      </x:c>
      <x:c r="H241" s="12">
        <x:f>TRUNC(G241*D241,1)</x:f>
        <x:v>698</x:v>
      </x:c>
      <x:c r="I241" s="10">
        <x:f>일위대가목록!G102</x:f>
        <x:v>0</x:v>
      </x:c>
      <x:c r="J241" s="12">
        <x:f>TRUNC(I241*D241,1)</x:f>
        <x:v>0</x:v>
      </x:c>
      <x:c r="K241" s="10">
        <x:f>TRUNC(E241+G241+I241,1)</x:f>
        <x:v>883</x:v>
      </x:c>
      <x:c r="L241" s="12">
        <x:f>TRUNC(F241+H241+J241,1)</x:f>
        <x:v>883</x:v>
      </x:c>
      <x:c r="M241" s="8" t="s">
        <x:v>984</x:v>
      </x:c>
      <x:c r="N241" s="5" t="s">
        <x:v>1430</x:v>
      </x:c>
      <x:c r="O241" s="5" t="s">
        <x:v>812</x:v>
      </x:c>
      <x:c r="P241" s="5" t="s">
        <x:v>974</x:v>
      </x:c>
      <x:c r="Q241" s="5" t="s">
        <x:v>988</x:v>
      </x:c>
      <x:c r="R241" s="5" t="s">
        <x:v>988</x:v>
      </x:c>
      <x:c r="S241" s="1"/>
      <x:c r="T241" s="1"/>
      <x:c r="U241" s="1"/>
      <x:c r="V241" s="1"/>
      <x:c r="W241" s="1"/>
      <x:c r="X241" s="1"/>
      <x:c r="Y241" s="1"/>
      <x:c r="Z241" s="1"/>
      <x:c r="AA241" s="1"/>
      <x:c r="AB241" s="1"/>
      <x:c r="AC241" s="1"/>
      <x:c r="AD241" s="1"/>
      <x:c r="AE241" s="1"/>
      <x:c r="AF241" s="1"/>
      <x:c r="AG241" s="1"/>
      <x:c r="AH241" s="1"/>
      <x:c r="AI241" s="1"/>
      <x:c r="AJ241" s="5" t="s">
        <x:v>984</x:v>
      </x:c>
      <x:c r="AK241" s="5" t="s">
        <x:v>1541</x:v>
      </x:c>
      <x:c r="AL241" s="5" t="s">
        <x:v>984</x:v>
      </x:c>
    </x:row>
    <x:row r="242" spans="1:38" ht="30" customHeight="1">
      <x:c r="A242" s="8" t="s">
        <x:v>195</x:v>
      </x:c>
      <x:c r="B242" s="8" t="s">
        <x:v>984</x:v>
      </x:c>
      <x:c r="C242" s="8" t="s">
        <x:v>984</x:v>
      </x:c>
      <x:c r="D242" s="9"/>
      <x:c r="E242" s="10"/>
      <x:c r="F242" s="12">
        <x:f ca="1">TRUNC(SUMIF(N238:N241,N237,F238:F241),0)</x:f>
        <x:v>934</x:v>
      </x:c>
      <x:c r="G242" s="10"/>
      <x:c r="H242" s="12">
        <x:f>TRUNC(SUMIF(N238:N241,N237,H238:H241),0)</x:f>
        <x:v>5289</x:v>
      </x:c>
      <x:c r="I242" s="10"/>
      <x:c r="J242" s="12">
        <x:f>TRUNC(SUMIF(N238:N241,N237,J238:J241),0)</x:f>
        <x:v>0</x:v>
      </x:c>
      <x:c r="K242" s="10"/>
      <x:c r="L242" s="12">
        <x:f ca="1">F242+H242+J242</x:f>
        <x:v>6223</x:v>
      </x:c>
      <x:c r="M242" s="8" t="s">
        <x:v>984</x:v>
      </x:c>
      <x:c r="N242" s="5" t="s">
        <x:v>315</x:v>
      </x:c>
      <x:c r="O242" s="5" t="s">
        <x:v>315</x:v>
      </x:c>
      <x:c r="P242" s="5" t="s">
        <x:v>984</x:v>
      </x:c>
      <x:c r="Q242" s="5" t="s">
        <x:v>984</x:v>
      </x:c>
      <x:c r="R242" s="5" t="s">
        <x:v>984</x:v>
      </x:c>
      <x:c r="S242" s="1"/>
      <x:c r="T242" s="1"/>
      <x:c r="U242" s="1"/>
      <x:c r="V242" s="1"/>
      <x:c r="W242" s="1"/>
      <x:c r="X242" s="1"/>
      <x:c r="Y242" s="1"/>
      <x:c r="Z242" s="1"/>
      <x:c r="AA242" s="1"/>
      <x:c r="AB242" s="1"/>
      <x:c r="AC242" s="1"/>
      <x:c r="AD242" s="1"/>
      <x:c r="AE242" s="1"/>
      <x:c r="AF242" s="1"/>
      <x:c r="AG242" s="1"/>
      <x:c r="AH242" s="1"/>
      <x:c r="AI242" s="1"/>
      <x:c r="AJ242" s="5" t="s">
        <x:v>984</x:v>
      </x:c>
      <x:c r="AK242" s="5" t="s">
        <x:v>984</x:v>
      </x:c>
      <x:c r="AL242" s="5" t="s">
        <x:v>984</x:v>
      </x:c>
    </x:row>
    <x:row r="243" spans="1:13" ht="30" customHeight="1">
      <x:c r="A243" s="9"/>
      <x:c r="B243" s="9"/>
      <x:c r="C243" s="9"/>
      <x:c r="D243" s="9"/>
      <x:c r="E243" s="10"/>
      <x:c r="F243" s="12"/>
      <x:c r="G243" s="10"/>
      <x:c r="H243" s="12"/>
      <x:c r="I243" s="10"/>
      <x:c r="J243" s="12"/>
      <x:c r="K243" s="10"/>
      <x:c r="L243" s="12"/>
      <x:c r="M243" s="9"/>
    </x:row>
    <x:row r="244" spans="1:14" ht="30" customHeight="1">
      <x:c r="A244" s="93" t="s">
        <x:v>175</x:v>
      </x:c>
      <x:c r="B244" s="93"/>
      <x:c r="C244" s="93"/>
      <x:c r="D244" s="93"/>
      <x:c r="E244" s="94"/>
      <x:c r="F244" s="95"/>
      <x:c r="G244" s="94"/>
      <x:c r="H244" s="95"/>
      <x:c r="I244" s="94"/>
      <x:c r="J244" s="95"/>
      <x:c r="K244" s="94"/>
      <x:c r="L244" s="95"/>
      <x:c r="M244" s="93"/>
      <x:c r="N244" s="2" t="s">
        <x:v>1428</x:v>
      </x:c>
    </x:row>
    <x:row r="245" spans="1:38" ht="30" customHeight="1">
      <x:c r="A245" s="8" t="s">
        <x:v>460</x:v>
      </x:c>
      <x:c r="B245" s="8" t="s">
        <x:v>1874</x:v>
      </x:c>
      <x:c r="C245" s="8" t="s">
        <x:v>986</x:v>
      </x:c>
      <x:c r="D245" s="9">
        <x:v>1</x:v>
      </x:c>
      <x:c r="E245" s="10">
        <x:f>일위대가목록!E103</x:f>
        <x:v>1482</x:v>
      </x:c>
      <x:c r="F245" s="12">
        <x:f>TRUNC(E245*D245,1)</x:f>
        <x:v>1482</x:v>
      </x:c>
      <x:c r="G245" s="10">
        <x:f ca="1">일위대가목록!F103</x:f>
        <x:v>6182</x:v>
      </x:c>
      <x:c r="H245" s="12">
        <x:f ca="1">TRUNC(G245*D245,1)</x:f>
        <x:v>6182</x:v>
      </x:c>
      <x:c r="I245" s="10">
        <x:f ca="1">일위대가목록!G103</x:f>
        <x:v>123</x:v>
      </x:c>
      <x:c r="J245" s="12">
        <x:f ca="1">TRUNC(I245*D245,1)</x:f>
        <x:v>123</x:v>
      </x:c>
      <x:c r="K245" s="10">
        <x:f ca="1">TRUNC(E245+G245+I245,1)</x:f>
        <x:v>7787</x:v>
      </x:c>
      <x:c r="L245" s="12">
        <x:f ca="1">TRUNC(F245+H245+J245,1)</x:f>
        <x:v>7787</x:v>
      </x:c>
      <x:c r="M245" s="8" t="s">
        <x:v>984</x:v>
      </x:c>
      <x:c r="N245" s="5" t="s">
        <x:v>1428</x:v>
      </x:c>
      <x:c r="O245" s="5" t="s">
        <x:v>810</x:v>
      </x:c>
      <x:c r="P245" s="5" t="s">
        <x:v>974</x:v>
      </x:c>
      <x:c r="Q245" s="5" t="s">
        <x:v>988</x:v>
      </x:c>
      <x:c r="R245" s="5" t="s">
        <x:v>988</x:v>
      </x:c>
      <x:c r="S245" s="1"/>
      <x:c r="T245" s="1"/>
      <x:c r="U245" s="1"/>
      <x:c r="V245" s="1"/>
      <x:c r="W245" s="1"/>
      <x:c r="X245" s="1"/>
      <x:c r="Y245" s="1"/>
      <x:c r="Z245" s="1"/>
      <x:c r="AA245" s="1"/>
      <x:c r="AB245" s="1"/>
      <x:c r="AC245" s="1"/>
      <x:c r="AD245" s="1"/>
      <x:c r="AE245" s="1"/>
      <x:c r="AF245" s="1"/>
      <x:c r="AG245" s="1"/>
      <x:c r="AH245" s="1"/>
      <x:c r="AI245" s="1"/>
      <x:c r="AJ245" s="5" t="s">
        <x:v>984</x:v>
      </x:c>
      <x:c r="AK245" s="5" t="s">
        <x:v>1542</x:v>
      </x:c>
      <x:c r="AL245" s="5" t="s">
        <x:v>984</x:v>
      </x:c>
    </x:row>
    <x:row r="246" spans="1:38" ht="30" customHeight="1">
      <x:c r="A246" s="8" t="s">
        <x:v>236</x:v>
      </x:c>
      <x:c r="B246" s="8" t="s">
        <x:v>237</x:v>
      </x:c>
      <x:c r="C246" s="8" t="s">
        <x:v>986</x:v>
      </x:c>
      <x:c r="D246" s="9">
        <x:v>1</x:v>
      </x:c>
      <x:c r="E246" s="10">
        <x:f ca="1">일위대가목록!E100</x:f>
        <x:v>620</x:v>
      </x:c>
      <x:c r="F246" s="12">
        <x:f ca="1">TRUNC(E246*D246,1)</x:f>
        <x:v>620</x:v>
      </x:c>
      <x:c r="G246" s="10">
        <x:f>일위대가목록!F100</x:f>
        <x:v>0</x:v>
      </x:c>
      <x:c r="H246" s="12">
        <x:f>TRUNC(G246*D246,1)</x:f>
        <x:v>0</x:v>
      </x:c>
      <x:c r="I246" s="10">
        <x:f>일위대가목록!G100</x:f>
        <x:v>0</x:v>
      </x:c>
      <x:c r="J246" s="12">
        <x:f>TRUNC(I246*D246,1)</x:f>
        <x:v>0</x:v>
      </x:c>
      <x:c r="K246" s="10">
        <x:f ca="1">TRUNC(E246+G246+I246,1)</x:f>
        <x:v>620</x:v>
      </x:c>
      <x:c r="L246" s="12">
        <x:f ca="1">TRUNC(F246+H246+J246,1)</x:f>
        <x:v>620</x:v>
      </x:c>
      <x:c r="M246" s="8" t="s">
        <x:v>984</x:v>
      </x:c>
      <x:c r="N246" s="5" t="s">
        <x:v>1428</x:v>
      </x:c>
      <x:c r="O246" s="5" t="s">
        <x:v>814</x:v>
      </x:c>
      <x:c r="P246" s="5" t="s">
        <x:v>974</x:v>
      </x:c>
      <x:c r="Q246" s="5" t="s">
        <x:v>988</x:v>
      </x:c>
      <x:c r="R246" s="5" t="s">
        <x:v>988</x:v>
      </x:c>
      <x:c r="S246" s="1"/>
      <x:c r="T246" s="1"/>
      <x:c r="U246" s="1"/>
      <x:c r="V246" s="1"/>
      <x:c r="W246" s="1"/>
      <x:c r="X246" s="1"/>
      <x:c r="Y246" s="1"/>
      <x:c r="Z246" s="1"/>
      <x:c r="AA246" s="1"/>
      <x:c r="AB246" s="1"/>
      <x:c r="AC246" s="1"/>
      <x:c r="AD246" s="1"/>
      <x:c r="AE246" s="1"/>
      <x:c r="AF246" s="1"/>
      <x:c r="AG246" s="1"/>
      <x:c r="AH246" s="1"/>
      <x:c r="AI246" s="1"/>
      <x:c r="AJ246" s="5" t="s">
        <x:v>984</x:v>
      </x:c>
      <x:c r="AK246" s="5" t="s">
        <x:v>1543</x:v>
      </x:c>
      <x:c r="AL246" s="5" t="s">
        <x:v>984</x:v>
      </x:c>
    </x:row>
    <x:row r="247" spans="1:38" ht="30" customHeight="1">
      <x:c r="A247" s="8" t="s">
        <x:v>238</x:v>
      </x:c>
      <x:c r="B247" s="8" t="s">
        <x:v>1960</x:v>
      </x:c>
      <x:c r="C247" s="8" t="s">
        <x:v>986</x:v>
      </x:c>
      <x:c r="D247" s="9">
        <x:v>1</x:v>
      </x:c>
      <x:c r="E247" s="10">
        <x:f>일위대가목록!E104</x:f>
        <x:v>0</x:v>
      </x:c>
      <x:c r="F247" s="12">
        <x:f>TRUNC(E247*D247,1)</x:f>
        <x:v>0</x:v>
      </x:c>
      <x:c r="G247" s="10">
        <x:f ca="1">일위대가목록!F104</x:f>
        <x:v>3938</x:v>
      </x:c>
      <x:c r="H247" s="12">
        <x:f ca="1">TRUNC(G247*D247,1)</x:f>
        <x:v>3938</x:v>
      </x:c>
      <x:c r="I247" s="10">
        <x:f>일위대가목록!G104</x:f>
        <x:v>0</x:v>
      </x:c>
      <x:c r="J247" s="12">
        <x:f>TRUNC(I247*D247,1)</x:f>
        <x:v>0</x:v>
      </x:c>
      <x:c r="K247" s="10">
        <x:f ca="1">TRUNC(E247+G247+I247,1)</x:f>
        <x:v>3938</x:v>
      </x:c>
      <x:c r="L247" s="12">
        <x:f ca="1">TRUNC(F247+H247+J247,1)</x:f>
        <x:v>3938</x:v>
      </x:c>
      <x:c r="M247" s="8" t="s">
        <x:v>984</x:v>
      </x:c>
      <x:c r="N247" s="5" t="s">
        <x:v>1428</x:v>
      </x:c>
      <x:c r="O247" s="5" t="s">
        <x:v>809</x:v>
      </x:c>
      <x:c r="P247" s="5" t="s">
        <x:v>974</x:v>
      </x:c>
      <x:c r="Q247" s="5" t="s">
        <x:v>988</x:v>
      </x:c>
      <x:c r="R247" s="5" t="s">
        <x:v>988</x:v>
      </x:c>
      <x:c r="S247" s="1"/>
      <x:c r="T247" s="1"/>
      <x:c r="U247" s="1"/>
      <x:c r="V247" s="1"/>
      <x:c r="W247" s="1"/>
      <x:c r="X247" s="1"/>
      <x:c r="Y247" s="1"/>
      <x:c r="Z247" s="1"/>
      <x:c r="AA247" s="1"/>
      <x:c r="AB247" s="1"/>
      <x:c r="AC247" s="1"/>
      <x:c r="AD247" s="1"/>
      <x:c r="AE247" s="1"/>
      <x:c r="AF247" s="1"/>
      <x:c r="AG247" s="1"/>
      <x:c r="AH247" s="1"/>
      <x:c r="AI247" s="1"/>
      <x:c r="AJ247" s="5" t="s">
        <x:v>984</x:v>
      </x:c>
      <x:c r="AK247" s="5" t="s">
        <x:v>1544</x:v>
      </x:c>
      <x:c r="AL247" s="5" t="s">
        <x:v>984</x:v>
      </x:c>
    </x:row>
    <x:row r="248" spans="1:38" ht="30" customHeight="1">
      <x:c r="A248" s="8" t="s">
        <x:v>195</x:v>
      </x:c>
      <x:c r="B248" s="8" t="s">
        <x:v>984</x:v>
      </x:c>
      <x:c r="C248" s="8" t="s">
        <x:v>984</x:v>
      </x:c>
      <x:c r="D248" s="9"/>
      <x:c r="E248" s="10"/>
      <x:c r="F248" s="12">
        <x:f ca="1">TRUNC(SUMIF(N245:N247,N244,F245:F247),0)</x:f>
        <x:v>2102</x:v>
      </x:c>
      <x:c r="G248" s="10"/>
      <x:c r="H248" s="12">
        <x:f ca="1">TRUNC(SUMIF(N245:N247,N244,H245:H247),0)</x:f>
        <x:v>10120</x:v>
      </x:c>
      <x:c r="I248" s="10"/>
      <x:c r="J248" s="12">
        <x:f ca="1">TRUNC(SUMIF(N245:N247,N244,J245:J247),0)</x:f>
        <x:v>123</x:v>
      </x:c>
      <x:c r="K248" s="10"/>
      <x:c r="L248" s="12">
        <x:f ca="1">F248+H248+J248</x:f>
        <x:v>12345</x:v>
      </x:c>
      <x:c r="M248" s="8" t="s">
        <x:v>984</x:v>
      </x:c>
      <x:c r="N248" s="5" t="s">
        <x:v>315</x:v>
      </x:c>
      <x:c r="O248" s="5" t="s">
        <x:v>315</x:v>
      </x:c>
      <x:c r="P248" s="5" t="s">
        <x:v>984</x:v>
      </x:c>
      <x:c r="Q248" s="5" t="s">
        <x:v>984</x:v>
      </x:c>
      <x:c r="R248" s="5" t="s">
        <x:v>984</x:v>
      </x:c>
      <x:c r="S248" s="1"/>
      <x:c r="T248" s="1"/>
      <x:c r="U248" s="1"/>
      <x:c r="V248" s="1"/>
      <x:c r="W248" s="1"/>
      <x:c r="X248" s="1"/>
      <x:c r="Y248" s="1"/>
      <x:c r="Z248" s="1"/>
      <x:c r="AA248" s="1"/>
      <x:c r="AB248" s="1"/>
      <x:c r="AC248" s="1"/>
      <x:c r="AD248" s="1"/>
      <x:c r="AE248" s="1"/>
      <x:c r="AF248" s="1"/>
      <x:c r="AG248" s="1"/>
      <x:c r="AH248" s="1"/>
      <x:c r="AI248" s="1"/>
      <x:c r="AJ248" s="5" t="s">
        <x:v>984</x:v>
      </x:c>
      <x:c r="AK248" s="5" t="s">
        <x:v>984</x:v>
      </x:c>
      <x:c r="AL248" s="5" t="s">
        <x:v>984</x:v>
      </x:c>
    </x:row>
    <x:row r="249" spans="1:13" ht="30" customHeight="1">
      <x:c r="A249" s="9"/>
      <x:c r="B249" s="9"/>
      <x:c r="C249" s="9"/>
      <x:c r="D249" s="9"/>
      <x:c r="E249" s="10"/>
      <x:c r="F249" s="12"/>
      <x:c r="G249" s="10"/>
      <x:c r="H249" s="12"/>
      <x:c r="I249" s="10"/>
      <x:c r="J249" s="12"/>
      <x:c r="K249" s="10"/>
      <x:c r="L249" s="12"/>
      <x:c r="M249" s="9"/>
    </x:row>
    <x:row r="250" spans="1:14" ht="30" customHeight="1">
      <x:c r="A250" s="93" t="s">
        <x:v>808</x:v>
      </x:c>
      <x:c r="B250" s="93"/>
      <x:c r="C250" s="93"/>
      <x:c r="D250" s="93"/>
      <x:c r="E250" s="94"/>
      <x:c r="F250" s="95"/>
      <x:c r="G250" s="94"/>
      <x:c r="H250" s="95"/>
      <x:c r="I250" s="94"/>
      <x:c r="J250" s="95"/>
      <x:c r="K250" s="94"/>
      <x:c r="L250" s="95"/>
      <x:c r="M250" s="93"/>
      <x:c r="N250" s="2" t="s">
        <x:v>1425</x:v>
      </x:c>
    </x:row>
    <x:row r="251" spans="1:38" ht="30" customHeight="1">
      <x:c r="A251" s="8" t="s">
        <x:v>1014</x:v>
      </x:c>
      <x:c r="B251" s="8" t="s">
        <x:v>465</x:v>
      </x:c>
      <x:c r="C251" s="8" t="s">
        <x:v>1013</x:v>
      </x:c>
      <x:c r="D251" s="9">
        <x:v>0.035000000000000003</x:v>
      </x:c>
      <x:c r="E251" s="10">
        <x:f>단가대비표!O19</x:f>
        <x:v>1012.5</x:v>
      </x:c>
      <x:c r="F251" s="12">
        <x:f>TRUNC(E251*D251,1)</x:f>
        <x:v>35.399999999999999</x:v>
      </x:c>
      <x:c r="G251" s="10">
        <x:f>단가대비표!P19</x:f>
        <x:v>0</x:v>
      </x:c>
      <x:c r="H251" s="12">
        <x:f>TRUNC(G251*D251,1)</x:f>
        <x:v>0</x:v>
      </x:c>
      <x:c r="I251" s="10">
        <x:f>단가대비표!V19</x:f>
        <x:v>0</x:v>
      </x:c>
      <x:c r="J251" s="12">
        <x:f>TRUNC(I251*D251,1)</x:f>
        <x:v>0</x:v>
      </x:c>
      <x:c r="K251" s="10">
        <x:f>TRUNC(E251+G251+I251,1)</x:f>
        <x:v>1012.5</x:v>
      </x:c>
      <x:c r="L251" s="12">
        <x:f>TRUNC(F251+H251+J251,1)</x:f>
        <x:v>35.399999999999999</x:v>
      </x:c>
      <x:c r="M251" s="8" t="s">
        <x:v>984</x:v>
      </x:c>
      <x:c r="N251" s="5" t="s">
        <x:v>1425</x:v>
      </x:c>
      <x:c r="O251" s="5" t="s">
        <x:v>807</x:v>
      </x:c>
      <x:c r="P251" s="5" t="s">
        <x:v>988</x:v>
      </x:c>
      <x:c r="Q251" s="5" t="s">
        <x:v>988</x:v>
      </x:c>
      <x:c r="R251" s="5" t="s">
        <x:v>974</x:v>
      </x:c>
      <x:c r="S251" s="1"/>
      <x:c r="T251" s="1"/>
      <x:c r="U251" s="1"/>
      <x:c r="V251" s="1"/>
      <x:c r="W251" s="1"/>
      <x:c r="X251" s="1"/>
      <x:c r="Y251" s="1"/>
      <x:c r="Z251" s="1"/>
      <x:c r="AA251" s="1"/>
      <x:c r="AB251" s="1"/>
      <x:c r="AC251" s="1"/>
      <x:c r="AD251" s="1"/>
      <x:c r="AE251" s="1"/>
      <x:c r="AF251" s="1"/>
      <x:c r="AG251" s="1"/>
      <x:c r="AH251" s="1"/>
      <x:c r="AI251" s="1"/>
      <x:c r="AJ251" s="5" t="s">
        <x:v>984</x:v>
      </x:c>
      <x:c r="AK251" s="5" t="s">
        <x:v>1545</x:v>
      </x:c>
      <x:c r="AL251" s="5" t="s">
        <x:v>984</x:v>
      </x:c>
    </x:row>
    <x:row r="252" spans="1:38" ht="30" customHeight="1">
      <x:c r="A252" s="8" t="s">
        <x:v>1017</x:v>
      </x:c>
      <x:c r="B252" s="8" t="s">
        <x:v>375</x:v>
      </x:c>
      <x:c r="C252" s="8" t="s">
        <x:v>1015</x:v>
      </x:c>
      <x:c r="D252" s="9">
        <x:v>0.05</x:v>
      </x:c>
      <x:c r="E252" s="10">
        <x:f>단가대비표!O90</x:f>
        <x:v>0</x:v>
      </x:c>
      <x:c r="F252" s="12">
        <x:f>TRUNC(E252*D252,1)</x:f>
        <x:v>0</x:v>
      </x:c>
      <x:c r="G252" s="10">
        <x:f>단가대비표!P90</x:f>
        <x:v>139327</x:v>
      </x:c>
      <x:c r="H252" s="12">
        <x:f>TRUNC(G252*D252,1)</x:f>
        <x:v>6966.3000000000002</x:v>
      </x:c>
      <x:c r="I252" s="10">
        <x:f>단가대비표!V90</x:f>
        <x:v>0</x:v>
      </x:c>
      <x:c r="J252" s="12">
        <x:f>TRUNC(I252*D252,1)</x:f>
        <x:v>0</x:v>
      </x:c>
      <x:c r="K252" s="10">
        <x:f>TRUNC(E252+G252+I252,1)</x:f>
        <x:v>139327</x:v>
      </x:c>
      <x:c r="L252" s="12">
        <x:f>TRUNC(F252+H252+J252,1)</x:f>
        <x:v>6966.3000000000002</x:v>
      </x:c>
      <x:c r="M252" s="8" t="s">
        <x:v>984</x:v>
      </x:c>
      <x:c r="N252" s="5" t="s">
        <x:v>1425</x:v>
      </x:c>
      <x:c r="O252" s="5" t="s">
        <x:v>127</x:v>
      </x:c>
      <x:c r="P252" s="5" t="s">
        <x:v>988</x:v>
      </x:c>
      <x:c r="Q252" s="5" t="s">
        <x:v>988</x:v>
      </x:c>
      <x:c r="R252" s="5" t="s">
        <x:v>974</x:v>
      </x:c>
      <x:c r="S252" s="1"/>
      <x:c r="T252" s="1"/>
      <x:c r="U252" s="1"/>
      <x:c r="V252" s="1"/>
      <x:c r="W252" s="1"/>
      <x:c r="X252" s="1"/>
      <x:c r="Y252" s="1"/>
      <x:c r="Z252" s="1"/>
      <x:c r="AA252" s="1"/>
      <x:c r="AB252" s="1"/>
      <x:c r="AC252" s="1"/>
      <x:c r="AD252" s="1"/>
      <x:c r="AE252" s="1"/>
      <x:c r="AF252" s="1"/>
      <x:c r="AG252" s="1"/>
      <x:c r="AH252" s="1"/>
      <x:c r="AI252" s="1"/>
      <x:c r="AJ252" s="5" t="s">
        <x:v>984</x:v>
      </x:c>
      <x:c r="AK252" s="5" t="s">
        <x:v>1546</x:v>
      </x:c>
      <x:c r="AL252" s="5" t="s">
        <x:v>984</x:v>
      </x:c>
    </x:row>
    <x:row r="253" spans="1:38" ht="30" customHeight="1">
      <x:c r="A253" s="8" t="s">
        <x:v>1017</x:v>
      </x:c>
      <x:c r="B253" s="8" t="s">
        <x:v>374</x:v>
      </x:c>
      <x:c r="C253" s="8" t="s">
        <x:v>1015</x:v>
      </x:c>
      <x:c r="D253" s="9">
        <x:v>0.05</x:v>
      </x:c>
      <x:c r="E253" s="10">
        <x:f>단가대비표!O95</x:f>
        <x:v>0</x:v>
      </x:c>
      <x:c r="F253" s="12">
        <x:f>TRUNC(E253*D253,1)</x:f>
        <x:v>0</x:v>
      </x:c>
      <x:c r="G253" s="10">
        <x:f>단가대비표!P95</x:f>
        <x:v>87805</x:v>
      </x:c>
      <x:c r="H253" s="12">
        <x:f>TRUNC(G253*D253,1)</x:f>
        <x:v>4390.1999999999998</x:v>
      </x:c>
      <x:c r="I253" s="10">
        <x:f>단가대비표!V95</x:f>
        <x:v>0</x:v>
      </x:c>
      <x:c r="J253" s="12">
        <x:f>TRUNC(I253*D253,1)</x:f>
        <x:v>0</x:v>
      </x:c>
      <x:c r="K253" s="10">
        <x:f>TRUNC(E253+G253+I253,1)</x:f>
        <x:v>87805</x:v>
      </x:c>
      <x:c r="L253" s="12">
        <x:f>TRUNC(F253+H253+J253,1)</x:f>
        <x:v>4390.1999999999998</x:v>
      </x:c>
      <x:c r="M253" s="8" t="s">
        <x:v>984</x:v>
      </x:c>
      <x:c r="N253" s="5" t="s">
        <x:v>1425</x:v>
      </x:c>
      <x:c r="O253" s="5" t="s">
        <x:v>129</x:v>
      </x:c>
      <x:c r="P253" s="5" t="s">
        <x:v>988</x:v>
      </x:c>
      <x:c r="Q253" s="5" t="s">
        <x:v>988</x:v>
      </x:c>
      <x:c r="R253" s="5" t="s">
        <x:v>974</x:v>
      </x:c>
      <x:c r="S253" s="1"/>
      <x:c r="T253" s="1"/>
      <x:c r="U253" s="1"/>
      <x:c r="V253" s="1"/>
      <x:c r="W253" s="1"/>
      <x:c r="X253" s="1"/>
      <x:c r="Y253" s="1"/>
      <x:c r="Z253" s="1"/>
      <x:c r="AA253" s="1"/>
      <x:c r="AB253" s="1"/>
      <x:c r="AC253" s="1"/>
      <x:c r="AD253" s="1"/>
      <x:c r="AE253" s="1"/>
      <x:c r="AF253" s="1"/>
      <x:c r="AG253" s="1"/>
      <x:c r="AH253" s="1"/>
      <x:c r="AI253" s="1"/>
      <x:c r="AJ253" s="5" t="s">
        <x:v>984</x:v>
      </x:c>
      <x:c r="AK253" s="5" t="s">
        <x:v>1547</x:v>
      </x:c>
      <x:c r="AL253" s="5" t="s">
        <x:v>984</x:v>
      </x:c>
    </x:row>
    <x:row r="254" spans="1:38" ht="30" customHeight="1">
      <x:c r="A254" s="8" t="s">
        <x:v>195</x:v>
      </x:c>
      <x:c r="B254" s="8" t="s">
        <x:v>984</x:v>
      </x:c>
      <x:c r="C254" s="8" t="s">
        <x:v>984</x:v>
      </x:c>
      <x:c r="D254" s="9"/>
      <x:c r="E254" s="10"/>
      <x:c r="F254" s="12">
        <x:f>TRUNC(SUMIF(N251:N253,N250,F251:F253),0)</x:f>
        <x:v>35</x:v>
      </x:c>
      <x:c r="G254" s="10"/>
      <x:c r="H254" s="12">
        <x:f>TRUNC(SUMIF(N251:N253,N250,H251:H253),0)</x:f>
        <x:v>11356</x:v>
      </x:c>
      <x:c r="I254" s="10"/>
      <x:c r="J254" s="12">
        <x:f>TRUNC(SUMIF(N251:N253,N250,J251:J253),0)</x:f>
        <x:v>0</x:v>
      </x:c>
      <x:c r="K254" s="10"/>
      <x:c r="L254" s="12">
        <x:f>F254+H254+J254</x:f>
        <x:v>11391</x:v>
      </x:c>
      <x:c r="M254" s="8" t="s">
        <x:v>984</x:v>
      </x:c>
      <x:c r="N254" s="5" t="s">
        <x:v>315</x:v>
      </x:c>
      <x:c r="O254" s="5" t="s">
        <x:v>315</x:v>
      </x:c>
      <x:c r="P254" s="5" t="s">
        <x:v>984</x:v>
      </x:c>
      <x:c r="Q254" s="5" t="s">
        <x:v>984</x:v>
      </x:c>
      <x:c r="R254" s="5" t="s">
        <x:v>984</x:v>
      </x:c>
      <x:c r="S254" s="1"/>
      <x:c r="T254" s="1"/>
      <x:c r="U254" s="1"/>
      <x:c r="V254" s="1"/>
      <x:c r="W254" s="1"/>
      <x:c r="X254" s="1"/>
      <x:c r="Y254" s="1"/>
      <x:c r="Z254" s="1"/>
      <x:c r="AA254" s="1"/>
      <x:c r="AB254" s="1"/>
      <x:c r="AC254" s="1"/>
      <x:c r="AD254" s="1"/>
      <x:c r="AE254" s="1"/>
      <x:c r="AF254" s="1"/>
      <x:c r="AG254" s="1"/>
      <x:c r="AH254" s="1"/>
      <x:c r="AI254" s="1"/>
      <x:c r="AJ254" s="5" t="s">
        <x:v>984</x:v>
      </x:c>
      <x:c r="AK254" s="5" t="s">
        <x:v>984</x:v>
      </x:c>
      <x:c r="AL254" s="5" t="s">
        <x:v>984</x:v>
      </x:c>
    </x:row>
    <x:row r="255" spans="1:13" ht="30" customHeight="1">
      <x:c r="A255" s="9"/>
      <x:c r="B255" s="9"/>
      <x:c r="C255" s="9"/>
      <x:c r="D255" s="9"/>
      <x:c r="E255" s="10"/>
      <x:c r="F255" s="12"/>
      <x:c r="G255" s="10"/>
      <x:c r="H255" s="12"/>
      <x:c r="I255" s="10"/>
      <x:c r="J255" s="12"/>
      <x:c r="K255" s="10"/>
      <x:c r="L255" s="12"/>
      <x:c r="M255" s="9"/>
    </x:row>
    <x:row r="256" spans="1:14" ht="30" customHeight="1">
      <x:c r="A256" s="93" t="s">
        <x:v>11</x:v>
      </x:c>
      <x:c r="B256" s="93"/>
      <x:c r="C256" s="93"/>
      <x:c r="D256" s="93"/>
      <x:c r="E256" s="94"/>
      <x:c r="F256" s="95"/>
      <x:c r="G256" s="94"/>
      <x:c r="H256" s="95"/>
      <x:c r="I256" s="94"/>
      <x:c r="J256" s="95"/>
      <x:c r="K256" s="94"/>
      <x:c r="L256" s="95"/>
      <x:c r="M256" s="93"/>
      <x:c r="N256" s="2" t="s">
        <x:v>1423</x:v>
      </x:c>
    </x:row>
    <x:row r="257" spans="1:38" ht="30" customHeight="1">
      <x:c r="A257" s="8" t="s">
        <x:v>469</x:v>
      </x:c>
      <x:c r="B257" s="8" t="s">
        <x:v>1582</x:v>
      </x:c>
      <x:c r="C257" s="8" t="s">
        <x:v>986</x:v>
      </x:c>
      <x:c r="D257" s="9">
        <x:v>1.05</x:v>
      </x:c>
      <x:c r="E257" s="10">
        <x:f>단가대비표!O68</x:f>
        <x:v>2839.5</x:v>
      </x:c>
      <x:c r="F257" s="12">
        <x:f>TRUNC(E257*D257,1)</x:f>
        <x:v>2981.4000000000001</x:v>
      </x:c>
      <x:c r="G257" s="10">
        <x:f>단가대비표!P68</x:f>
        <x:v>0</x:v>
      </x:c>
      <x:c r="H257" s="12">
        <x:f>TRUNC(G257*D257,1)</x:f>
        <x:v>0</x:v>
      </x:c>
      <x:c r="I257" s="10">
        <x:f>단가대비표!V68</x:f>
        <x:v>0</x:v>
      </x:c>
      <x:c r="J257" s="12">
        <x:f>TRUNC(I257*D257,1)</x:f>
        <x:v>0</x:v>
      </x:c>
      <x:c r="K257" s="10">
        <x:f>TRUNC(E257+G257+I257,1)</x:f>
        <x:v>2839.5</x:v>
      </x:c>
      <x:c r="L257" s="12">
        <x:f>TRUNC(F257+H257+J257,1)</x:f>
        <x:v>2981.4000000000001</x:v>
      </x:c>
      <x:c r="M257" s="8" t="s">
        <x:v>984</x:v>
      </x:c>
      <x:c r="N257" s="5" t="s">
        <x:v>1423</x:v>
      </x:c>
      <x:c r="O257" s="5" t="s">
        <x:v>805</x:v>
      </x:c>
      <x:c r="P257" s="5" t="s">
        <x:v>988</x:v>
      </x:c>
      <x:c r="Q257" s="5" t="s">
        <x:v>988</x:v>
      </x:c>
      <x:c r="R257" s="5" t="s">
        <x:v>974</x:v>
      </x:c>
      <x:c r="S257" s="1"/>
      <x:c r="T257" s="1"/>
      <x:c r="U257" s="1"/>
      <x:c r="V257" s="1"/>
      <x:c r="W257" s="1"/>
      <x:c r="X257" s="1"/>
      <x:c r="Y257" s="1"/>
      <x:c r="Z257" s="1"/>
      <x:c r="AA257" s="1"/>
      <x:c r="AB257" s="1"/>
      <x:c r="AC257" s="1"/>
      <x:c r="AD257" s="1"/>
      <x:c r="AE257" s="1"/>
      <x:c r="AF257" s="1"/>
      <x:c r="AG257" s="1"/>
      <x:c r="AH257" s="1"/>
      <x:c r="AI257" s="1"/>
      <x:c r="AJ257" s="5" t="s">
        <x:v>984</x:v>
      </x:c>
      <x:c r="AK257" s="5" t="s">
        <x:v>1548</x:v>
      </x:c>
      <x:c r="AL257" s="5" t="s">
        <x:v>984</x:v>
      </x:c>
    </x:row>
    <x:row r="258" spans="1:38" ht="30" customHeight="1">
      <x:c r="A258" s="8" t="s">
        <x:v>239</x:v>
      </x:c>
      <x:c r="B258" s="8" t="s">
        <x:v>208</x:v>
      </x:c>
      <x:c r="C258" s="8" t="s">
        <x:v>986</x:v>
      </x:c>
      <x:c r="D258" s="9">
        <x:v>1</x:v>
      </x:c>
      <x:c r="E258" s="10">
        <x:f>일위대가목록!E105</x:f>
        <x:v>0</x:v>
      </x:c>
      <x:c r="F258" s="12">
        <x:f>TRUNC(E258*D258,1)</x:f>
        <x:v>0</x:v>
      </x:c>
      <x:c r="G258" s="10">
        <x:f ca="1">일위대가목록!F105</x:f>
        <x:v>15245</x:v>
      </x:c>
      <x:c r="H258" s="12">
        <x:f ca="1">TRUNC(G258*D258,1)</x:f>
        <x:v>15245</x:v>
      </x:c>
      <x:c r="I258" s="10">
        <x:f ca="1">일위대가목록!G105</x:f>
        <x:v>152</x:v>
      </x:c>
      <x:c r="J258" s="12">
        <x:f ca="1">TRUNC(I258*D258,1)</x:f>
        <x:v>152</x:v>
      </x:c>
      <x:c r="K258" s="10">
        <x:f ca="1">TRUNC(E258+G258+I258,1)</x:f>
        <x:v>15397</x:v>
      </x:c>
      <x:c r="L258" s="12">
        <x:f ca="1">TRUNC(F258+H258+J258,1)</x:f>
        <x:v>15397</x:v>
      </x:c>
      <x:c r="M258" s="8" t="s">
        <x:v>984</x:v>
      </x:c>
      <x:c r="N258" s="5" t="s">
        <x:v>1423</x:v>
      </x:c>
      <x:c r="O258" s="5" t="s">
        <x:v>804</x:v>
      </x:c>
      <x:c r="P258" s="5" t="s">
        <x:v>974</x:v>
      </x:c>
      <x:c r="Q258" s="5" t="s">
        <x:v>988</x:v>
      </x:c>
      <x:c r="R258" s="5" t="s">
        <x:v>988</x:v>
      </x:c>
      <x:c r="S258" s="1"/>
      <x:c r="T258" s="1"/>
      <x:c r="U258" s="1"/>
      <x:c r="V258" s="1"/>
      <x:c r="W258" s="1"/>
      <x:c r="X258" s="1"/>
      <x:c r="Y258" s="1"/>
      <x:c r="Z258" s="1"/>
      <x:c r="AA258" s="1"/>
      <x:c r="AB258" s="1"/>
      <x:c r="AC258" s="1"/>
      <x:c r="AD258" s="1"/>
      <x:c r="AE258" s="1"/>
      <x:c r="AF258" s="1"/>
      <x:c r="AG258" s="1"/>
      <x:c r="AH258" s="1"/>
      <x:c r="AI258" s="1"/>
      <x:c r="AJ258" s="5" t="s">
        <x:v>984</x:v>
      </x:c>
      <x:c r="AK258" s="5" t="s">
        <x:v>1549</x:v>
      </x:c>
      <x:c r="AL258" s="5" t="s">
        <x:v>984</x:v>
      </x:c>
    </x:row>
    <x:row r="259" spans="1:38" ht="30" customHeight="1">
      <x:c r="A259" s="8" t="s">
        <x:v>195</x:v>
      </x:c>
      <x:c r="B259" s="8" t="s">
        <x:v>984</x:v>
      </x:c>
      <x:c r="C259" s="8" t="s">
        <x:v>984</x:v>
      </x:c>
      <x:c r="D259" s="9"/>
      <x:c r="E259" s="10"/>
      <x:c r="F259" s="12">
        <x:f>TRUNC(SUMIF(N257:N258,N256,F257:F258),0)</x:f>
        <x:v>2981</x:v>
      </x:c>
      <x:c r="G259" s="10"/>
      <x:c r="H259" s="12">
        <x:f ca="1">TRUNC(SUMIF(N257:N258,N256,H257:H258),0)</x:f>
        <x:v>15245</x:v>
      </x:c>
      <x:c r="I259" s="10"/>
      <x:c r="J259" s="12">
        <x:f ca="1">TRUNC(SUMIF(N257:N258,N256,J257:J258),0)</x:f>
        <x:v>152</x:v>
      </x:c>
      <x:c r="K259" s="10"/>
      <x:c r="L259" s="12">
        <x:f ca="1">F259+H259+J259</x:f>
        <x:v>18378</x:v>
      </x:c>
      <x:c r="M259" s="8" t="s">
        <x:v>984</x:v>
      </x:c>
      <x:c r="N259" s="5" t="s">
        <x:v>315</x:v>
      </x:c>
      <x:c r="O259" s="5" t="s">
        <x:v>315</x:v>
      </x:c>
      <x:c r="P259" s="5" t="s">
        <x:v>984</x:v>
      </x:c>
      <x:c r="Q259" s="5" t="s">
        <x:v>984</x:v>
      </x:c>
      <x:c r="R259" s="5" t="s">
        <x:v>984</x:v>
      </x:c>
      <x:c r="S259" s="1"/>
      <x:c r="T259" s="1"/>
      <x:c r="U259" s="1"/>
      <x:c r="V259" s="1"/>
      <x:c r="W259" s="1"/>
      <x:c r="X259" s="1"/>
      <x:c r="Y259" s="1"/>
      <x:c r="Z259" s="1"/>
      <x:c r="AA259" s="1"/>
      <x:c r="AB259" s="1"/>
      <x:c r="AC259" s="1"/>
      <x:c r="AD259" s="1"/>
      <x:c r="AE259" s="1"/>
      <x:c r="AF259" s="1"/>
      <x:c r="AG259" s="1"/>
      <x:c r="AH259" s="1"/>
      <x:c r="AI259" s="1"/>
      <x:c r="AJ259" s="5" t="s">
        <x:v>984</x:v>
      </x:c>
      <x:c r="AK259" s="5" t="s">
        <x:v>984</x:v>
      </x:c>
      <x:c r="AL259" s="5" t="s">
        <x:v>984</x:v>
      </x:c>
    </x:row>
    <x:row r="260" spans="1:13" ht="30" customHeight="1">
      <x:c r="A260" s="9"/>
      <x:c r="B260" s="9"/>
      <x:c r="C260" s="9"/>
      <x:c r="D260" s="9"/>
      <x:c r="E260" s="10"/>
      <x:c r="F260" s="12"/>
      <x:c r="G260" s="10"/>
      <x:c r="H260" s="12"/>
      <x:c r="I260" s="10"/>
      <x:c r="J260" s="12"/>
      <x:c r="K260" s="10"/>
      <x:c r="L260" s="12"/>
      <x:c r="M260" s="9"/>
    </x:row>
    <x:row r="261" spans="1:14" ht="30" customHeight="1">
      <x:c r="A261" s="93" t="s">
        <x:v>57</x:v>
      </x:c>
      <x:c r="B261" s="93"/>
      <x:c r="C261" s="93"/>
      <x:c r="D261" s="93"/>
      <x:c r="E261" s="94"/>
      <x:c r="F261" s="95"/>
      <x:c r="G261" s="94"/>
      <x:c r="H261" s="95"/>
      <x:c r="I261" s="94"/>
      <x:c r="J261" s="95"/>
      <x:c r="K261" s="94"/>
      <x:c r="L261" s="95"/>
      <x:c r="M261" s="93"/>
      <x:c r="N261" s="2" t="s">
        <x:v>1422</x:v>
      </x:c>
    </x:row>
    <x:row r="262" spans="1:38" ht="30" customHeight="1">
      <x:c r="A262" s="8" t="s">
        <x:v>1962</x:v>
      </x:c>
      <x:c r="B262" s="8" t="s">
        <x:v>984</x:v>
      </x:c>
      <x:c r="C262" s="8" t="s">
        <x:v>471</x:v>
      </x:c>
      <x:c r="D262" s="9">
        <x:v>0.010000000000000001</x:v>
      </x:c>
      <x:c r="E262" s="10">
        <x:f>일위대가목록!E106</x:f>
        <x:v>0</x:v>
      </x:c>
      <x:c r="F262" s="12">
        <x:f>TRUNC(E262*D262,1)</x:f>
        <x:v>0</x:v>
      </x:c>
      <x:c r="G262" s="10">
        <x:f>일위대가목록!F106</x:f>
        <x:v>326047</x:v>
      </x:c>
      <x:c r="H262" s="12">
        <x:f>TRUNC(G262*D262,1)</x:f>
        <x:v>3260.4000000000001</x:v>
      </x:c>
      <x:c r="I262" s="10">
        <x:f>일위대가목록!G106</x:f>
        <x:v>0</x:v>
      </x:c>
      <x:c r="J262" s="12">
        <x:f>TRUNC(I262*D262,1)</x:f>
        <x:v>0</x:v>
      </x:c>
      <x:c r="K262" s="10">
        <x:f>TRUNC(E262+G262+I262,1)</x:f>
        <x:v>326047</x:v>
      </x:c>
      <x:c r="L262" s="12">
        <x:f>TRUNC(F262+H262+J262,1)</x:f>
        <x:v>3260.4000000000001</x:v>
      </x:c>
      <x:c r="M262" s="8" t="s">
        <x:v>984</x:v>
      </x:c>
      <x:c r="N262" s="5" t="s">
        <x:v>1422</x:v>
      </x:c>
      <x:c r="O262" s="5" t="s">
        <x:v>806</x:v>
      </x:c>
      <x:c r="P262" s="5" t="s">
        <x:v>974</x:v>
      </x:c>
      <x:c r="Q262" s="5" t="s">
        <x:v>988</x:v>
      </x:c>
      <x:c r="R262" s="5" t="s">
        <x:v>988</x:v>
      </x:c>
      <x:c r="S262" s="1"/>
      <x:c r="T262" s="1"/>
      <x:c r="U262" s="1"/>
      <x:c r="V262" s="1"/>
      <x:c r="W262" s="1"/>
      <x:c r="X262" s="1"/>
      <x:c r="Y262" s="1"/>
      <x:c r="Z262" s="1"/>
      <x:c r="AA262" s="1"/>
      <x:c r="AB262" s="1"/>
      <x:c r="AC262" s="1"/>
      <x:c r="AD262" s="1"/>
      <x:c r="AE262" s="1"/>
      <x:c r="AF262" s="1"/>
      <x:c r="AG262" s="1"/>
      <x:c r="AH262" s="1"/>
      <x:c r="AI262" s="1"/>
      <x:c r="AJ262" s="5" t="s">
        <x:v>984</x:v>
      </x:c>
      <x:c r="AK262" s="5" t="s">
        <x:v>1550</x:v>
      </x:c>
      <x:c r="AL262" s="5" t="s">
        <x:v>984</x:v>
      </x:c>
    </x:row>
    <x:row r="263" spans="1:38" ht="30" customHeight="1">
      <x:c r="A263" s="8" t="s">
        <x:v>959</x:v>
      </x:c>
      <x:c r="B263" s="8" t="s">
        <x:v>1882</x:v>
      </x:c>
      <x:c r="C263" s="8" t="s">
        <x:v>986</x:v>
      </x:c>
      <x:c r="D263" s="9">
        <x:v>1.1000000000000001</x:v>
      </x:c>
      <x:c r="E263" s="10">
        <x:f>단가대비표!O124</x:f>
        <x:v>4333.3299999999999</x:v>
      </x:c>
      <x:c r="F263" s="12">
        <x:f>TRUNC(E263*D263,1)</x:f>
        <x:v>4766.6000000000004</x:v>
      </x:c>
      <x:c r="G263" s="10">
        <x:f>단가대비표!P124</x:f>
        <x:v>0</x:v>
      </x:c>
      <x:c r="H263" s="12">
        <x:f>TRUNC(G263*D263,1)</x:f>
        <x:v>0</x:v>
      </x:c>
      <x:c r="I263" s="10">
        <x:f>단가대비표!V124</x:f>
        <x:v>0</x:v>
      </x:c>
      <x:c r="J263" s="12">
        <x:f>TRUNC(I263*D263,1)</x:f>
        <x:v>0</x:v>
      </x:c>
      <x:c r="K263" s="10">
        <x:f>TRUNC(E263+G263+I263,1)</x:f>
        <x:v>4333.3000000000002</x:v>
      </x:c>
      <x:c r="L263" s="12">
        <x:f>TRUNC(F263+H263+J263,1)</x:f>
        <x:v>4766.6000000000004</x:v>
      </x:c>
      <x:c r="M263" s="8" t="s">
        <x:v>1963</x:v>
      </x:c>
      <x:c r="N263" s="5" t="s">
        <x:v>1422</x:v>
      </x:c>
      <x:c r="O263" s="5" t="s">
        <x:v>803</x:v>
      </x:c>
      <x:c r="P263" s="5" t="s">
        <x:v>988</x:v>
      </x:c>
      <x:c r="Q263" s="5" t="s">
        <x:v>988</x:v>
      </x:c>
      <x:c r="R263" s="5" t="s">
        <x:v>974</x:v>
      </x:c>
      <x:c r="S263" s="1"/>
      <x:c r="T263" s="1"/>
      <x:c r="U263" s="1"/>
      <x:c r="V263" s="1"/>
      <x:c r="W263" s="1"/>
      <x:c r="X263" s="1"/>
      <x:c r="Y263" s="1"/>
      <x:c r="Z263" s="1"/>
      <x:c r="AA263" s="1"/>
      <x:c r="AB263" s="1"/>
      <x:c r="AC263" s="1"/>
      <x:c r="AD263" s="1"/>
      <x:c r="AE263" s="1"/>
      <x:c r="AF263" s="1"/>
      <x:c r="AG263" s="1"/>
      <x:c r="AH263" s="1"/>
      <x:c r="AI263" s="1"/>
      <x:c r="AJ263" s="5" t="s">
        <x:v>984</x:v>
      </x:c>
      <x:c r="AK263" s="5" t="s">
        <x:v>1551</x:v>
      </x:c>
      <x:c r="AL263" s="5" t="s">
        <x:v>984</x:v>
      </x:c>
    </x:row>
    <x:row r="264" spans="1:38" ht="30" customHeight="1">
      <x:c r="A264" s="8" t="s">
        <x:v>195</x:v>
      </x:c>
      <x:c r="B264" s="8" t="s">
        <x:v>984</x:v>
      </x:c>
      <x:c r="C264" s="8" t="s">
        <x:v>984</x:v>
      </x:c>
      <x:c r="D264" s="9"/>
      <x:c r="E264" s="10"/>
      <x:c r="F264" s="12">
        <x:f>TRUNC(SUMIF(N262:N263,N261,F262:F263),0)</x:f>
        <x:v>4766</x:v>
      </x:c>
      <x:c r="G264" s="10"/>
      <x:c r="H264" s="12">
        <x:f>TRUNC(SUMIF(N262:N263,N261,H262:H263),0)</x:f>
        <x:v>3260</x:v>
      </x:c>
      <x:c r="I264" s="10"/>
      <x:c r="J264" s="12">
        <x:f>TRUNC(SUMIF(N262:N263,N261,J262:J263),0)</x:f>
        <x:v>0</x:v>
      </x:c>
      <x:c r="K264" s="10"/>
      <x:c r="L264" s="12">
        <x:f>F264+H264+J264</x:f>
        <x:v>8026</x:v>
      </x:c>
      <x:c r="M264" s="8" t="s">
        <x:v>984</x:v>
      </x:c>
      <x:c r="N264" s="5" t="s">
        <x:v>315</x:v>
      </x:c>
      <x:c r="O264" s="5" t="s">
        <x:v>315</x:v>
      </x:c>
      <x:c r="P264" s="5" t="s">
        <x:v>984</x:v>
      </x:c>
      <x:c r="Q264" s="5" t="s">
        <x:v>984</x:v>
      </x:c>
      <x:c r="R264" s="5" t="s">
        <x:v>984</x:v>
      </x:c>
      <x:c r="S264" s="1"/>
      <x:c r="T264" s="1"/>
      <x:c r="U264" s="1"/>
      <x:c r="V264" s="1"/>
      <x:c r="W264" s="1"/>
      <x:c r="X264" s="1"/>
      <x:c r="Y264" s="1"/>
      <x:c r="Z264" s="1"/>
      <x:c r="AA264" s="1"/>
      <x:c r="AB264" s="1"/>
      <x:c r="AC264" s="1"/>
      <x:c r="AD264" s="1"/>
      <x:c r="AE264" s="1"/>
      <x:c r="AF264" s="1"/>
      <x:c r="AG264" s="1"/>
      <x:c r="AH264" s="1"/>
      <x:c r="AI264" s="1"/>
      <x:c r="AJ264" s="5" t="s">
        <x:v>984</x:v>
      </x:c>
      <x:c r="AK264" s="5" t="s">
        <x:v>984</x:v>
      </x:c>
      <x:c r="AL264" s="5" t="s">
        <x:v>984</x:v>
      </x:c>
    </x:row>
    <x:row r="265" spans="1:13" ht="30" customHeight="1">
      <x:c r="A265" s="9"/>
      <x:c r="B265" s="9"/>
      <x:c r="C265" s="9"/>
      <x:c r="D265" s="9"/>
      <x:c r="E265" s="10"/>
      <x:c r="F265" s="12"/>
      <x:c r="G265" s="10"/>
      <x:c r="H265" s="12"/>
      <x:c r="I265" s="10"/>
      <x:c r="J265" s="12"/>
      <x:c r="K265" s="10"/>
      <x:c r="L265" s="12"/>
      <x:c r="M265" s="9"/>
    </x:row>
    <x:row r="266" spans="1:14" ht="30" customHeight="1">
      <x:c r="A266" s="93" t="s">
        <x:v>955</x:v>
      </x:c>
      <x:c r="B266" s="93"/>
      <x:c r="C266" s="93"/>
      <x:c r="D266" s="93"/>
      <x:c r="E266" s="94"/>
      <x:c r="F266" s="95"/>
      <x:c r="G266" s="94"/>
      <x:c r="H266" s="95"/>
      <x:c r="I266" s="94"/>
      <x:c r="J266" s="95"/>
      <x:c r="K266" s="94"/>
      <x:c r="L266" s="95"/>
      <x:c r="M266" s="93"/>
      <x:c r="N266" s="2" t="s">
        <x:v>1417</x:v>
      </x:c>
    </x:row>
    <x:row r="267" spans="1:38" ht="30" customHeight="1">
      <x:c r="A267" s="8" t="s">
        <x:v>1017</x:v>
      </x:c>
      <x:c r="B267" s="8" t="s">
        <x:v>375</x:v>
      </x:c>
      <x:c r="C267" s="8" t="s">
        <x:v>1015</x:v>
      </x:c>
      <x:c r="D267" s="9">
        <x:v>0.035999999999999999</x:v>
      </x:c>
      <x:c r="E267" s="10">
        <x:f>단가대비표!O90</x:f>
        <x:v>0</x:v>
      </x:c>
      <x:c r="F267" s="12">
        <x:f>TRUNC(E267*D267,1)</x:f>
        <x:v>0</x:v>
      </x:c>
      <x:c r="G267" s="10">
        <x:f>단가대비표!P90</x:f>
        <x:v>139327</x:v>
      </x:c>
      <x:c r="H267" s="12">
        <x:f>TRUNC(G267*D267,1)</x:f>
        <x:v>5015.6999999999998</x:v>
      </x:c>
      <x:c r="I267" s="10">
        <x:f>단가대비표!V90</x:f>
        <x:v>0</x:v>
      </x:c>
      <x:c r="J267" s="12">
        <x:f>TRUNC(I267*D267,1)</x:f>
        <x:v>0</x:v>
      </x:c>
      <x:c r="K267" s="10">
        <x:f>TRUNC(E267+G267+I267,1)</x:f>
        <x:v>139327</x:v>
      </x:c>
      <x:c r="L267" s="12">
        <x:f>TRUNC(F267+H267+J267,1)</x:f>
        <x:v>5015.6999999999998</x:v>
      </x:c>
      <x:c r="M267" s="8" t="s">
        <x:v>984</x:v>
      </x:c>
      <x:c r="N267" s="5" t="s">
        <x:v>1417</x:v>
      </x:c>
      <x:c r="O267" s="5" t="s">
        <x:v>127</x:v>
      </x:c>
      <x:c r="P267" s="5" t="s">
        <x:v>988</x:v>
      </x:c>
      <x:c r="Q267" s="5" t="s">
        <x:v>988</x:v>
      </x:c>
      <x:c r="R267" s="5" t="s">
        <x:v>974</x:v>
      </x:c>
      <x:c r="S267" s="1"/>
      <x:c r="T267" s="1"/>
      <x:c r="U267" s="1"/>
      <x:c r="V267" s="1"/>
      <x:c r="W267" s="1"/>
      <x:c r="X267" s="1"/>
      <x:c r="Y267" s="1"/>
      <x:c r="Z267" s="1"/>
      <x:c r="AA267" s="1"/>
      <x:c r="AB267" s="1"/>
      <x:c r="AC267" s="1"/>
      <x:c r="AD267" s="1"/>
      <x:c r="AE267" s="1"/>
      <x:c r="AF267" s="1"/>
      <x:c r="AG267" s="1"/>
      <x:c r="AH267" s="1"/>
      <x:c r="AI267" s="1"/>
      <x:c r="AJ267" s="5" t="s">
        <x:v>984</x:v>
      </x:c>
      <x:c r="AK267" s="5" t="s">
        <x:v>1552</x:v>
      </x:c>
      <x:c r="AL267" s="5" t="s">
        <x:v>984</x:v>
      </x:c>
    </x:row>
    <x:row r="268" spans="1:38" ht="30" customHeight="1">
      <x:c r="A268" s="8" t="s">
        <x:v>1017</x:v>
      </x:c>
      <x:c r="B268" s="8" t="s">
        <x:v>374</x:v>
      </x:c>
      <x:c r="C268" s="8" t="s">
        <x:v>1015</x:v>
      </x:c>
      <x:c r="D268" s="9">
        <x:v>0.029999999999999999</x:v>
      </x:c>
      <x:c r="E268" s="10">
        <x:f>단가대비표!O95</x:f>
        <x:v>0</x:v>
      </x:c>
      <x:c r="F268" s="12">
        <x:f>TRUNC(E268*D268,1)</x:f>
        <x:v>0</x:v>
      </x:c>
      <x:c r="G268" s="10">
        <x:f>단가대비표!P95</x:f>
        <x:v>87805</x:v>
      </x:c>
      <x:c r="H268" s="12">
        <x:f>TRUNC(G268*D268,1)</x:f>
        <x:v>2634.0999999999999</x:v>
      </x:c>
      <x:c r="I268" s="10">
        <x:f>단가대비표!V95</x:f>
        <x:v>0</x:v>
      </x:c>
      <x:c r="J268" s="12">
        <x:f>TRUNC(I268*D268,1)</x:f>
        <x:v>0</x:v>
      </x:c>
      <x:c r="K268" s="10">
        <x:f>TRUNC(E268+G268+I268,1)</x:f>
        <x:v>87805</x:v>
      </x:c>
      <x:c r="L268" s="12">
        <x:f>TRUNC(F268+H268+J268,1)</x:f>
        <x:v>2634.0999999999999</x:v>
      </x:c>
      <x:c r="M268" s="8" t="s">
        <x:v>984</x:v>
      </x:c>
      <x:c r="N268" s="5" t="s">
        <x:v>1417</x:v>
      </x:c>
      <x:c r="O268" s="5" t="s">
        <x:v>129</x:v>
      </x:c>
      <x:c r="P268" s="5" t="s">
        <x:v>988</x:v>
      </x:c>
      <x:c r="Q268" s="5" t="s">
        <x:v>988</x:v>
      </x:c>
      <x:c r="R268" s="5" t="s">
        <x:v>974</x:v>
      </x:c>
      <x:c r="S268" s="1"/>
      <x:c r="T268" s="1"/>
      <x:c r="U268" s="1"/>
      <x:c r="V268" s="1"/>
      <x:c r="W268" s="1"/>
      <x:c r="X268" s="1"/>
      <x:c r="Y268" s="1"/>
      <x:c r="Z268" s="1"/>
      <x:c r="AA268" s="1"/>
      <x:c r="AB268" s="1"/>
      <x:c r="AC268" s="1"/>
      <x:c r="AD268" s="1"/>
      <x:c r="AE268" s="1"/>
      <x:c r="AF268" s="1"/>
      <x:c r="AG268" s="1"/>
      <x:c r="AH268" s="1"/>
      <x:c r="AI268" s="1"/>
      <x:c r="AJ268" s="5" t="s">
        <x:v>984</x:v>
      </x:c>
      <x:c r="AK268" s="5" t="s">
        <x:v>1553</x:v>
      </x:c>
      <x:c r="AL268" s="5" t="s">
        <x:v>984</x:v>
      </x:c>
    </x:row>
    <x:row r="269" spans="1:38" ht="30" customHeight="1">
      <x:c r="A269" s="8" t="s">
        <x:v>195</x:v>
      </x:c>
      <x:c r="B269" s="8" t="s">
        <x:v>984</x:v>
      </x:c>
      <x:c r="C269" s="8" t="s">
        <x:v>984</x:v>
      </x:c>
      <x:c r="D269" s="9"/>
      <x:c r="E269" s="10"/>
      <x:c r="F269" s="12">
        <x:f>TRUNC(SUMIF(N267:N268,N266,F267:F268),0)</x:f>
        <x:v>0</x:v>
      </x:c>
      <x:c r="G269" s="10"/>
      <x:c r="H269" s="12">
        <x:f>TRUNC(SUMIF(N267:N268,N266,H267:H268),0)</x:f>
        <x:v>7649</x:v>
      </x:c>
      <x:c r="I269" s="10"/>
      <x:c r="J269" s="12">
        <x:f>TRUNC(SUMIF(N267:N268,N266,J267:J268),0)</x:f>
        <x:v>0</x:v>
      </x:c>
      <x:c r="K269" s="10"/>
      <x:c r="L269" s="12">
        <x:f>F269+H269+J269</x:f>
        <x:v>7649</x:v>
      </x:c>
      <x:c r="M269" s="8" t="s">
        <x:v>984</x:v>
      </x:c>
      <x:c r="N269" s="5" t="s">
        <x:v>315</x:v>
      </x:c>
      <x:c r="O269" s="5" t="s">
        <x:v>315</x:v>
      </x:c>
      <x:c r="P269" s="5" t="s">
        <x:v>984</x:v>
      </x:c>
      <x:c r="Q269" s="5" t="s">
        <x:v>984</x:v>
      </x:c>
      <x:c r="R269" s="5" t="s">
        <x:v>984</x:v>
      </x:c>
      <x:c r="S269" s="1"/>
      <x:c r="T269" s="1"/>
      <x:c r="U269" s="1"/>
      <x:c r="V269" s="1"/>
      <x:c r="W269" s="1"/>
      <x:c r="X269" s="1"/>
      <x:c r="Y269" s="1"/>
      <x:c r="Z269" s="1"/>
      <x:c r="AA269" s="1"/>
      <x:c r="AB269" s="1"/>
      <x:c r="AC269" s="1"/>
      <x:c r="AD269" s="1"/>
      <x:c r="AE269" s="1"/>
      <x:c r="AF269" s="1"/>
      <x:c r="AG269" s="1"/>
      <x:c r="AH269" s="1"/>
      <x:c r="AI269" s="1"/>
      <x:c r="AJ269" s="5" t="s">
        <x:v>984</x:v>
      </x:c>
      <x:c r="AK269" s="5" t="s">
        <x:v>984</x:v>
      </x:c>
      <x:c r="AL269" s="5" t="s">
        <x:v>984</x:v>
      </x:c>
    </x:row>
    <x:row r="270" spans="1:13" ht="30" customHeight="1">
      <x:c r="A270" s="9"/>
      <x:c r="B270" s="9"/>
      <x:c r="C270" s="9"/>
      <x:c r="D270" s="9"/>
      <x:c r="E270" s="10"/>
      <x:c r="F270" s="12"/>
      <x:c r="G270" s="10"/>
      <x:c r="H270" s="12"/>
      <x:c r="I270" s="10"/>
      <x:c r="J270" s="12"/>
      <x:c r="K270" s="10"/>
      <x:c r="L270" s="12"/>
      <x:c r="M270" s="9"/>
    </x:row>
    <x:row r="271" spans="1:14" ht="30" customHeight="1">
      <x:c r="A271" s="93" t="s">
        <x:v>1382</x:v>
      </x:c>
      <x:c r="B271" s="93"/>
      <x:c r="C271" s="93"/>
      <x:c r="D271" s="93"/>
      <x:c r="E271" s="94"/>
      <x:c r="F271" s="95"/>
      <x:c r="G271" s="94"/>
      <x:c r="H271" s="95"/>
      <x:c r="I271" s="94"/>
      <x:c r="J271" s="95"/>
      <x:c r="K271" s="94"/>
      <x:c r="L271" s="95"/>
      <x:c r="M271" s="93"/>
      <x:c r="N271" s="2" t="s">
        <x:v>1418</x:v>
      </x:c>
    </x:row>
    <x:row r="272" spans="1:38" ht="30" customHeight="1">
      <x:c r="A272" s="8" t="s">
        <x:v>1879</x:v>
      </x:c>
      <x:c r="B272" s="8" t="s">
        <x:v>893</x:v>
      </x:c>
      <x:c r="C272" s="8" t="s">
        <x:v>986</x:v>
      </x:c>
      <x:c r="D272" s="9">
        <x:v>29.940000000000001</x:v>
      </x:c>
      <x:c r="E272" s="10">
        <x:f>일위대가목록!E107</x:f>
        <x:v>0</x:v>
      </x:c>
      <x:c r="F272" s="12">
        <x:f>TRUNC(E272*D272,1)</x:f>
        <x:v>0</x:v>
      </x:c>
      <x:c r="G272" s="10">
        <x:f>일위대가목록!F107</x:f>
        <x:v>2592</x:v>
      </x:c>
      <x:c r="H272" s="12">
        <x:f>TRUNC(G272*D272,1)</x:f>
        <x:v>77604.399999999994</x:v>
      </x:c>
      <x:c r="I272" s="10">
        <x:f>일위대가목록!G107</x:f>
        <x:v>0</x:v>
      </x:c>
      <x:c r="J272" s="12">
        <x:f>TRUNC(I272*D272,1)</x:f>
        <x:v>0</x:v>
      </x:c>
      <x:c r="K272" s="10">
        <x:f>TRUNC(E272+G272+I272,1)</x:f>
        <x:v>2592</x:v>
      </x:c>
      <x:c r="L272" s="12">
        <x:f>TRUNC(F272+H272+J272,1)</x:f>
        <x:v>77604.399999999994</x:v>
      </x:c>
      <x:c r="M272" s="8" t="s">
        <x:v>984</x:v>
      </x:c>
      <x:c r="N272" s="5" t="s">
        <x:v>1418</x:v>
      </x:c>
      <x:c r="O272" s="5" t="s">
        <x:v>802</x:v>
      </x:c>
      <x:c r="P272" s="5" t="s">
        <x:v>974</x:v>
      </x:c>
      <x:c r="Q272" s="5" t="s">
        <x:v>988</x:v>
      </x:c>
      <x:c r="R272" s="5" t="s">
        <x:v>988</x:v>
      </x:c>
      <x:c r="S272" s="1"/>
      <x:c r="T272" s="1"/>
      <x:c r="U272" s="1"/>
      <x:c r="V272" s="1"/>
      <x:c r="W272" s="1"/>
      <x:c r="X272" s="1"/>
      <x:c r="Y272" s="1"/>
      <x:c r="Z272" s="1"/>
      <x:c r="AA272" s="1"/>
      <x:c r="AB272" s="1"/>
      <x:c r="AC272" s="1"/>
      <x:c r="AD272" s="1"/>
      <x:c r="AE272" s="1"/>
      <x:c r="AF272" s="1"/>
      <x:c r="AG272" s="1"/>
      <x:c r="AH272" s="1"/>
      <x:c r="AI272" s="1"/>
      <x:c r="AJ272" s="5" t="s">
        <x:v>984</x:v>
      </x:c>
      <x:c r="AK272" s="5" t="s">
        <x:v>1554</x:v>
      </x:c>
      <x:c r="AL272" s="5" t="s">
        <x:v>984</x:v>
      </x:c>
    </x:row>
    <x:row r="273" spans="1:38" ht="30" customHeight="1">
      <x:c r="A273" s="8" t="s">
        <x:v>195</x:v>
      </x:c>
      <x:c r="B273" s="8" t="s">
        <x:v>984</x:v>
      </x:c>
      <x:c r="C273" s="8" t="s">
        <x:v>984</x:v>
      </x:c>
      <x:c r="D273" s="9"/>
      <x:c r="E273" s="10"/>
      <x:c r="F273" s="12">
        <x:f>TRUNC(SUMIF(N272:N272,N271,F272:F272),0)</x:f>
        <x:v>0</x:v>
      </x:c>
      <x:c r="G273" s="10"/>
      <x:c r="H273" s="12">
        <x:f>TRUNC(SUMIF(N272:N272,N271,H272:H272),0)</x:f>
        <x:v>77604</x:v>
      </x:c>
      <x:c r="I273" s="10"/>
      <x:c r="J273" s="12">
        <x:f>TRUNC(SUMIF(N272:N272,N271,J272:J272),0)</x:f>
        <x:v>0</x:v>
      </x:c>
      <x:c r="K273" s="10"/>
      <x:c r="L273" s="12">
        <x:f>F273+H273+J273</x:f>
        <x:v>77604</x:v>
      </x:c>
      <x:c r="M273" s="8" t="s">
        <x:v>984</x:v>
      </x:c>
      <x:c r="N273" s="5" t="s">
        <x:v>315</x:v>
      </x:c>
      <x:c r="O273" s="5" t="s">
        <x:v>315</x:v>
      </x:c>
      <x:c r="P273" s="5" t="s">
        <x:v>984</x:v>
      </x:c>
      <x:c r="Q273" s="5" t="s">
        <x:v>984</x:v>
      </x:c>
      <x:c r="R273" s="5" t="s">
        <x:v>984</x:v>
      </x:c>
      <x:c r="S273" s="1"/>
      <x:c r="T273" s="1"/>
      <x:c r="U273" s="1"/>
      <x:c r="V273" s="1"/>
      <x:c r="W273" s="1"/>
      <x:c r="X273" s="1"/>
      <x:c r="Y273" s="1"/>
      <x:c r="Z273" s="1"/>
      <x:c r="AA273" s="1"/>
      <x:c r="AB273" s="1"/>
      <x:c r="AC273" s="1"/>
      <x:c r="AD273" s="1"/>
      <x:c r="AE273" s="1"/>
      <x:c r="AF273" s="1"/>
      <x:c r="AG273" s="1"/>
      <x:c r="AH273" s="1"/>
      <x:c r="AI273" s="1"/>
      <x:c r="AJ273" s="5" t="s">
        <x:v>984</x:v>
      </x:c>
      <x:c r="AK273" s="5" t="s">
        <x:v>984</x:v>
      </x:c>
      <x:c r="AL273" s="5" t="s">
        <x:v>984</x:v>
      </x:c>
    </x:row>
    <x:row r="274" spans="1:13" ht="30" customHeight="1">
      <x:c r="A274" s="9"/>
      <x:c r="B274" s="9"/>
      <x:c r="C274" s="9"/>
      <x:c r="D274" s="9"/>
      <x:c r="E274" s="10"/>
      <x:c r="F274" s="12"/>
      <x:c r="G274" s="10"/>
      <x:c r="H274" s="12"/>
      <x:c r="I274" s="10"/>
      <x:c r="J274" s="12"/>
      <x:c r="K274" s="10"/>
      <x:c r="L274" s="12"/>
      <x:c r="M274" s="9"/>
    </x:row>
    <x:row r="275" spans="1:14" ht="30" customHeight="1">
      <x:c r="A275" s="93" t="s">
        <x:v>78</x:v>
      </x:c>
      <x:c r="B275" s="93"/>
      <x:c r="C275" s="93"/>
      <x:c r="D275" s="93"/>
      <x:c r="E275" s="94"/>
      <x:c r="F275" s="95"/>
      <x:c r="G275" s="94"/>
      <x:c r="H275" s="95"/>
      <x:c r="I275" s="94"/>
      <x:c r="J275" s="95"/>
      <x:c r="K275" s="94"/>
      <x:c r="L275" s="95"/>
      <x:c r="M275" s="93"/>
      <x:c r="N275" s="2" t="s">
        <x:v>1416</x:v>
      </x:c>
    </x:row>
    <x:row r="276" spans="1:38" ht="30" customHeight="1">
      <x:c r="A276" s="8" t="s">
        <x:v>1017</x:v>
      </x:c>
      <x:c r="B276" s="8" t="s">
        <x:v>375</x:v>
      </x:c>
      <x:c r="C276" s="8" t="s">
        <x:v>1015</x:v>
      </x:c>
      <x:c r="D276" s="9">
        <x:v>0.0089999999999999991</x:v>
      </x:c>
      <x:c r="E276" s="10">
        <x:f>단가대비표!O90</x:f>
        <x:v>0</x:v>
      </x:c>
      <x:c r="F276" s="12">
        <x:f>TRUNC(E276*D276,1)</x:f>
        <x:v>0</x:v>
      </x:c>
      <x:c r="G276" s="10">
        <x:f>단가대비표!P90</x:f>
        <x:v>139327</x:v>
      </x:c>
      <x:c r="H276" s="12">
        <x:f>TRUNC(G276*D276,1)</x:f>
        <x:v>1253.9000000000001</x:v>
      </x:c>
      <x:c r="I276" s="10">
        <x:f>단가대비표!V90</x:f>
        <x:v>0</x:v>
      </x:c>
      <x:c r="J276" s="12">
        <x:f>TRUNC(I276*D276,1)</x:f>
        <x:v>0</x:v>
      </x:c>
      <x:c r="K276" s="10">
        <x:f>TRUNC(E276+G276+I276,1)</x:f>
        <x:v>139327</x:v>
      </x:c>
      <x:c r="L276" s="12">
        <x:f>TRUNC(F276+H276+J276,1)</x:f>
        <x:v>1253.9000000000001</x:v>
      </x:c>
      <x:c r="M276" s="8" t="s">
        <x:v>984</x:v>
      </x:c>
      <x:c r="N276" s="5" t="s">
        <x:v>1416</x:v>
      </x:c>
      <x:c r="O276" s="5" t="s">
        <x:v>127</x:v>
      </x:c>
      <x:c r="P276" s="5" t="s">
        <x:v>988</x:v>
      </x:c>
      <x:c r="Q276" s="5" t="s">
        <x:v>988</x:v>
      </x:c>
      <x:c r="R276" s="5" t="s">
        <x:v>974</x:v>
      </x:c>
      <x:c r="S276" s="1"/>
      <x:c r="T276" s="1"/>
      <x:c r="U276" s="1"/>
      <x:c r="V276" s="1"/>
      <x:c r="W276" s="1"/>
      <x:c r="X276" s="1"/>
      <x:c r="Y276" s="1"/>
      <x:c r="Z276" s="1"/>
      <x:c r="AA276" s="1"/>
      <x:c r="AB276" s="1"/>
      <x:c r="AC276" s="1"/>
      <x:c r="AD276" s="1"/>
      <x:c r="AE276" s="1"/>
      <x:c r="AF276" s="1"/>
      <x:c r="AG276" s="1"/>
      <x:c r="AH276" s="1"/>
      <x:c r="AI276" s="1"/>
      <x:c r="AJ276" s="5" t="s">
        <x:v>984</x:v>
      </x:c>
      <x:c r="AK276" s="5" t="s">
        <x:v>1555</x:v>
      </x:c>
      <x:c r="AL276" s="5" t="s">
        <x:v>984</x:v>
      </x:c>
    </x:row>
    <x:row r="277" spans="1:38" ht="30" customHeight="1">
      <x:c r="A277" s="8" t="s">
        <x:v>1017</x:v>
      </x:c>
      <x:c r="B277" s="8" t="s">
        <x:v>374</x:v>
      </x:c>
      <x:c r="C277" s="8" t="s">
        <x:v>1015</x:v>
      </x:c>
      <x:c r="D277" s="9">
        <x:v>0.029999999999999999</x:v>
      </x:c>
      <x:c r="E277" s="10">
        <x:f>단가대비표!O95</x:f>
        <x:v>0</x:v>
      </x:c>
      <x:c r="F277" s="12">
        <x:f>TRUNC(E277*D277,1)</x:f>
        <x:v>0</x:v>
      </x:c>
      <x:c r="G277" s="10">
        <x:f>단가대비표!P95</x:f>
        <x:v>87805</x:v>
      </x:c>
      <x:c r="H277" s="12">
        <x:f>TRUNC(G277*D277,1)</x:f>
        <x:v>2634.0999999999999</x:v>
      </x:c>
      <x:c r="I277" s="10">
        <x:f>단가대비표!V95</x:f>
        <x:v>0</x:v>
      </x:c>
      <x:c r="J277" s="12">
        <x:f>TRUNC(I277*D277,1)</x:f>
        <x:v>0</x:v>
      </x:c>
      <x:c r="K277" s="10">
        <x:f>TRUNC(E277+G277+I277,1)</x:f>
        <x:v>87805</x:v>
      </x:c>
      <x:c r="L277" s="12">
        <x:f>TRUNC(F277+H277+J277,1)</x:f>
        <x:v>2634.0999999999999</x:v>
      </x:c>
      <x:c r="M277" s="8" t="s">
        <x:v>984</x:v>
      </x:c>
      <x:c r="N277" s="5" t="s">
        <x:v>1416</x:v>
      </x:c>
      <x:c r="O277" s="5" t="s">
        <x:v>129</x:v>
      </x:c>
      <x:c r="P277" s="5" t="s">
        <x:v>988</x:v>
      </x:c>
      <x:c r="Q277" s="5" t="s">
        <x:v>988</x:v>
      </x:c>
      <x:c r="R277" s="5" t="s">
        <x:v>974</x:v>
      </x:c>
      <x:c r="S277" s="1"/>
      <x:c r="T277" s="1"/>
      <x:c r="U277" s="1"/>
      <x:c r="V277" s="1"/>
      <x:c r="W277" s="1"/>
      <x:c r="X277" s="1"/>
      <x:c r="Y277" s="1"/>
      <x:c r="Z277" s="1"/>
      <x:c r="AA277" s="1"/>
      <x:c r="AB277" s="1"/>
      <x:c r="AC277" s="1"/>
      <x:c r="AD277" s="1"/>
      <x:c r="AE277" s="1"/>
      <x:c r="AF277" s="1"/>
      <x:c r="AG277" s="1"/>
      <x:c r="AH277" s="1"/>
      <x:c r="AI277" s="1"/>
      <x:c r="AJ277" s="5" t="s">
        <x:v>984</x:v>
      </x:c>
      <x:c r="AK277" s="5" t="s">
        <x:v>1556</x:v>
      </x:c>
      <x:c r="AL277" s="5" t="s">
        <x:v>984</x:v>
      </x:c>
    </x:row>
    <x:row r="278" spans="1:38" ht="30" customHeight="1">
      <x:c r="A278" s="8" t="s">
        <x:v>195</x:v>
      </x:c>
      <x:c r="B278" s="8" t="s">
        <x:v>984</x:v>
      </x:c>
      <x:c r="C278" s="8" t="s">
        <x:v>984</x:v>
      </x:c>
      <x:c r="D278" s="9"/>
      <x:c r="E278" s="10"/>
      <x:c r="F278" s="12">
        <x:f>TRUNC(SUMIF(N276:N277,N275,F276:F277),0)</x:f>
        <x:v>0</x:v>
      </x:c>
      <x:c r="G278" s="10"/>
      <x:c r="H278" s="12">
        <x:f>TRUNC(SUMIF(N276:N277,N275,H276:H277),0)</x:f>
        <x:v>3888</x:v>
      </x:c>
      <x:c r="I278" s="10"/>
      <x:c r="J278" s="12">
        <x:f>TRUNC(SUMIF(N276:N277,N275,J276:J277),0)</x:f>
        <x:v>0</x:v>
      </x:c>
      <x:c r="K278" s="10"/>
      <x:c r="L278" s="12">
        <x:f>F278+H278+J278</x:f>
        <x:v>3888</x:v>
      </x:c>
      <x:c r="M278" s="8" t="s">
        <x:v>984</x:v>
      </x:c>
      <x:c r="N278" s="5" t="s">
        <x:v>315</x:v>
      </x:c>
      <x:c r="O278" s="5" t="s">
        <x:v>315</x:v>
      </x:c>
      <x:c r="P278" s="5" t="s">
        <x:v>984</x:v>
      </x:c>
      <x:c r="Q278" s="5" t="s">
        <x:v>984</x:v>
      </x:c>
      <x:c r="R278" s="5" t="s">
        <x:v>984</x:v>
      </x:c>
      <x:c r="S278" s="1"/>
      <x:c r="T278" s="1"/>
      <x:c r="U278" s="1"/>
      <x:c r="V278" s="1"/>
      <x:c r="W278" s="1"/>
      <x:c r="X278" s="1"/>
      <x:c r="Y278" s="1"/>
      <x:c r="Z278" s="1"/>
      <x:c r="AA278" s="1"/>
      <x:c r="AB278" s="1"/>
      <x:c r="AC278" s="1"/>
      <x:c r="AD278" s="1"/>
      <x:c r="AE278" s="1"/>
      <x:c r="AF278" s="1"/>
      <x:c r="AG278" s="1"/>
      <x:c r="AH278" s="1"/>
      <x:c r="AI278" s="1"/>
      <x:c r="AJ278" s="5" t="s">
        <x:v>984</x:v>
      </x:c>
      <x:c r="AK278" s="5" t="s">
        <x:v>984</x:v>
      </x:c>
      <x:c r="AL278" s="5" t="s">
        <x:v>984</x:v>
      </x:c>
    </x:row>
    <x:row r="279" spans="1:13" ht="30" customHeight="1">
      <x:c r="A279" s="9"/>
      <x:c r="B279" s="9"/>
      <x:c r="C279" s="9"/>
      <x:c r="D279" s="9"/>
      <x:c r="E279" s="10"/>
      <x:c r="F279" s="12"/>
      <x:c r="G279" s="10"/>
      <x:c r="H279" s="12"/>
      <x:c r="I279" s="10"/>
      <x:c r="J279" s="12"/>
      <x:c r="K279" s="10"/>
      <x:c r="L279" s="12"/>
      <x:c r="M279" s="9"/>
    </x:row>
    <x:row r="280" spans="1:14" ht="30" customHeight="1">
      <x:c r="A280" s="93" t="s">
        <x:v>79</x:v>
      </x:c>
      <x:c r="B280" s="93"/>
      <x:c r="C280" s="93"/>
      <x:c r="D280" s="93"/>
      <x:c r="E280" s="94"/>
      <x:c r="F280" s="95"/>
      <x:c r="G280" s="94"/>
      <x:c r="H280" s="95"/>
      <x:c r="I280" s="94"/>
      <x:c r="J280" s="95"/>
      <x:c r="K280" s="94"/>
      <x:c r="L280" s="95"/>
      <x:c r="M280" s="93"/>
      <x:c r="N280" s="2" t="s">
        <x:v>1415</x:v>
      </x:c>
    </x:row>
    <x:row r="281" spans="1:38" ht="30" customHeight="1">
      <x:c r="A281" s="8" t="s">
        <x:v>1017</x:v>
      </x:c>
      <x:c r="B281" s="8" t="s">
        <x:v>375</x:v>
      </x:c>
      <x:c r="C281" s="8" t="s">
        <x:v>1015</x:v>
      </x:c>
      <x:c r="D281" s="9">
        <x:v>0.0089999999999999991</x:v>
      </x:c>
      <x:c r="E281" s="10">
        <x:f>단가대비표!O90</x:f>
        <x:v>0</x:v>
      </x:c>
      <x:c r="F281" s="12">
        <x:f>TRUNC(E281*D281,1)</x:f>
        <x:v>0</x:v>
      </x:c>
      <x:c r="G281" s="10">
        <x:f>단가대비표!P90</x:f>
        <x:v>139327</x:v>
      </x:c>
      <x:c r="H281" s="12">
        <x:f>TRUNC(G281*D281,1)</x:f>
        <x:v>1253.9000000000001</x:v>
      </x:c>
      <x:c r="I281" s="10">
        <x:f>단가대비표!V90</x:f>
        <x:v>0</x:v>
      </x:c>
      <x:c r="J281" s="12">
        <x:f>TRUNC(I281*D281,1)</x:f>
        <x:v>0</x:v>
      </x:c>
      <x:c r="K281" s="10">
        <x:f>TRUNC(E281+G281+I281,1)</x:f>
        <x:v>139327</x:v>
      </x:c>
      <x:c r="L281" s="12">
        <x:f>TRUNC(F281+H281+J281,1)</x:f>
        <x:v>1253.9000000000001</x:v>
      </x:c>
      <x:c r="M281" s="8" t="s">
        <x:v>984</x:v>
      </x:c>
      <x:c r="N281" s="5" t="s">
        <x:v>1415</x:v>
      </x:c>
      <x:c r="O281" s="5" t="s">
        <x:v>127</x:v>
      </x:c>
      <x:c r="P281" s="5" t="s">
        <x:v>988</x:v>
      </x:c>
      <x:c r="Q281" s="5" t="s">
        <x:v>988</x:v>
      </x:c>
      <x:c r="R281" s="5" t="s">
        <x:v>974</x:v>
      </x:c>
      <x:c r="S281" s="1"/>
      <x:c r="T281" s="1"/>
      <x:c r="U281" s="1"/>
      <x:c r="V281" s="1"/>
      <x:c r="W281" s="1"/>
      <x:c r="X281" s="1"/>
      <x:c r="Y281" s="1"/>
      <x:c r="Z281" s="1"/>
      <x:c r="AA281" s="1"/>
      <x:c r="AB281" s="1"/>
      <x:c r="AC281" s="1"/>
      <x:c r="AD281" s="1"/>
      <x:c r="AE281" s="1"/>
      <x:c r="AF281" s="1"/>
      <x:c r="AG281" s="1"/>
      <x:c r="AH281" s="1"/>
      <x:c r="AI281" s="1"/>
      <x:c r="AJ281" s="5" t="s">
        <x:v>984</x:v>
      </x:c>
      <x:c r="AK281" s="5" t="s">
        <x:v>1557</x:v>
      </x:c>
      <x:c r="AL281" s="5" t="s">
        <x:v>984</x:v>
      </x:c>
    </x:row>
    <x:row r="282" spans="1:38" ht="30" customHeight="1">
      <x:c r="A282" s="8" t="s">
        <x:v>1017</x:v>
      </x:c>
      <x:c r="B282" s="8" t="s">
        <x:v>374</x:v>
      </x:c>
      <x:c r="C282" s="8" t="s">
        <x:v>1015</x:v>
      </x:c>
      <x:c r="D282" s="9">
        <x:v>0.029999999999999999</x:v>
      </x:c>
      <x:c r="E282" s="10">
        <x:f>단가대비표!O95</x:f>
        <x:v>0</x:v>
      </x:c>
      <x:c r="F282" s="12">
        <x:f>TRUNC(E282*D282,1)</x:f>
        <x:v>0</x:v>
      </x:c>
      <x:c r="G282" s="10">
        <x:f>단가대비표!P95</x:f>
        <x:v>87805</x:v>
      </x:c>
      <x:c r="H282" s="12">
        <x:f>TRUNC(G282*D282,1)</x:f>
        <x:v>2634.0999999999999</x:v>
      </x:c>
      <x:c r="I282" s="10">
        <x:f>단가대비표!V95</x:f>
        <x:v>0</x:v>
      </x:c>
      <x:c r="J282" s="12">
        <x:f>TRUNC(I282*D282,1)</x:f>
        <x:v>0</x:v>
      </x:c>
      <x:c r="K282" s="10">
        <x:f>TRUNC(E282+G282+I282,1)</x:f>
        <x:v>87805</x:v>
      </x:c>
      <x:c r="L282" s="12">
        <x:f>TRUNC(F282+H282+J282,1)</x:f>
        <x:v>2634.0999999999999</x:v>
      </x:c>
      <x:c r="M282" s="8" t="s">
        <x:v>984</x:v>
      </x:c>
      <x:c r="N282" s="5" t="s">
        <x:v>1415</x:v>
      </x:c>
      <x:c r="O282" s="5" t="s">
        <x:v>129</x:v>
      </x:c>
      <x:c r="P282" s="5" t="s">
        <x:v>988</x:v>
      </x:c>
      <x:c r="Q282" s="5" t="s">
        <x:v>988</x:v>
      </x:c>
      <x:c r="R282" s="5" t="s">
        <x:v>974</x:v>
      </x:c>
      <x:c r="S282" s="1"/>
      <x:c r="T282" s="1"/>
      <x:c r="U282" s="1"/>
      <x:c r="V282" s="1"/>
      <x:c r="W282" s="1"/>
      <x:c r="X282" s="1"/>
      <x:c r="Y282" s="1"/>
      <x:c r="Z282" s="1"/>
      <x:c r="AA282" s="1"/>
      <x:c r="AB282" s="1"/>
      <x:c r="AC282" s="1"/>
      <x:c r="AD282" s="1"/>
      <x:c r="AE282" s="1"/>
      <x:c r="AF282" s="1"/>
      <x:c r="AG282" s="1"/>
      <x:c r="AH282" s="1"/>
      <x:c r="AI282" s="1"/>
      <x:c r="AJ282" s="5" t="s">
        <x:v>984</x:v>
      </x:c>
      <x:c r="AK282" s="5" t="s">
        <x:v>1558</x:v>
      </x:c>
      <x:c r="AL282" s="5" t="s">
        <x:v>984</x:v>
      </x:c>
    </x:row>
    <x:row r="283" spans="1:38" ht="30" customHeight="1">
      <x:c r="A283" s="8" t="s">
        <x:v>195</x:v>
      </x:c>
      <x:c r="B283" s="8" t="s">
        <x:v>984</x:v>
      </x:c>
      <x:c r="C283" s="8" t="s">
        <x:v>984</x:v>
      </x:c>
      <x:c r="D283" s="9"/>
      <x:c r="E283" s="10"/>
      <x:c r="F283" s="12">
        <x:f>TRUNC(SUMIF(N281:N282,N280,F281:F282),0)</x:f>
        <x:v>0</x:v>
      </x:c>
      <x:c r="G283" s="10"/>
      <x:c r="H283" s="12">
        <x:f>TRUNC(SUMIF(N281:N282,N280,H281:H282),0)</x:f>
        <x:v>3888</x:v>
      </x:c>
      <x:c r="I283" s="10"/>
      <x:c r="J283" s="12">
        <x:f>TRUNC(SUMIF(N281:N282,N280,J281:J282),0)</x:f>
        <x:v>0</x:v>
      </x:c>
      <x:c r="K283" s="10"/>
      <x:c r="L283" s="12">
        <x:f>F283+H283+J283</x:f>
        <x:v>3888</x:v>
      </x:c>
      <x:c r="M283" s="8" t="s">
        <x:v>984</x:v>
      </x:c>
      <x:c r="N283" s="5" t="s">
        <x:v>315</x:v>
      </x:c>
      <x:c r="O283" s="5" t="s">
        <x:v>315</x:v>
      </x:c>
      <x:c r="P283" s="5" t="s">
        <x:v>984</x:v>
      </x:c>
      <x:c r="Q283" s="5" t="s">
        <x:v>984</x:v>
      </x:c>
      <x:c r="R283" s="5" t="s">
        <x:v>984</x:v>
      </x:c>
      <x:c r="S283" s="1"/>
      <x:c r="T283" s="1"/>
      <x:c r="U283" s="1"/>
      <x:c r="V283" s="1"/>
      <x:c r="W283" s="1"/>
      <x:c r="X283" s="1"/>
      <x:c r="Y283" s="1"/>
      <x:c r="Z283" s="1"/>
      <x:c r="AA283" s="1"/>
      <x:c r="AB283" s="1"/>
      <x:c r="AC283" s="1"/>
      <x:c r="AD283" s="1"/>
      <x:c r="AE283" s="1"/>
      <x:c r="AF283" s="1"/>
      <x:c r="AG283" s="1"/>
      <x:c r="AH283" s="1"/>
      <x:c r="AI283" s="1"/>
      <x:c r="AJ283" s="5" t="s">
        <x:v>984</x:v>
      </x:c>
      <x:c r="AK283" s="5" t="s">
        <x:v>984</x:v>
      </x:c>
      <x:c r="AL283" s="5" t="s">
        <x:v>984</x:v>
      </x:c>
    </x:row>
    <x:row r="284" spans="1:13" ht="30" customHeight="1">
      <x:c r="A284" s="9"/>
      <x:c r="B284" s="9"/>
      <x:c r="C284" s="9"/>
      <x:c r="D284" s="9"/>
      <x:c r="E284" s="10"/>
      <x:c r="F284" s="12"/>
      <x:c r="G284" s="10"/>
      <x:c r="H284" s="12"/>
      <x:c r="I284" s="10"/>
      <x:c r="J284" s="12"/>
      <x:c r="K284" s="10"/>
      <x:c r="L284" s="12"/>
      <x:c r="M284" s="9"/>
    </x:row>
    <x:row r="285" spans="1:14" ht="30" customHeight="1">
      <x:c r="A285" s="93" t="s">
        <x:v>1121</x:v>
      </x:c>
      <x:c r="B285" s="93"/>
      <x:c r="C285" s="93"/>
      <x:c r="D285" s="93"/>
      <x:c r="E285" s="94"/>
      <x:c r="F285" s="95"/>
      <x:c r="G285" s="94"/>
      <x:c r="H285" s="95"/>
      <x:c r="I285" s="94"/>
      <x:c r="J285" s="95"/>
      <x:c r="K285" s="94"/>
      <x:c r="L285" s="95"/>
      <x:c r="M285" s="93"/>
      <x:c r="N285" s="2" t="s">
        <x:v>1414</x:v>
      </x:c>
    </x:row>
    <x:row r="286" spans="1:38" ht="30" customHeight="1">
      <x:c r="A286" s="8" t="s">
        <x:v>477</x:v>
      </x:c>
      <x:c r="B286" s="8" t="s">
        <x:v>958</x:v>
      </x:c>
      <x:c r="C286" s="8" t="s">
        <x:v>1027</x:v>
      </x:c>
      <x:c r="D286" s="9">
        <x:v>6800</x:v>
      </x:c>
      <x:c r="E286" s="10">
        <x:f>단가대비표!O110</x:f>
        <x:v>2.1600000000000001</x:v>
      </x:c>
      <x:c r="F286" s="12">
        <x:f>TRUNC(E286*D286,1)</x:f>
        <x:v>14688</x:v>
      </x:c>
      <x:c r="G286" s="10">
        <x:f>단가대비표!P110</x:f>
        <x:v>0</x:v>
      </x:c>
      <x:c r="H286" s="12">
        <x:f>TRUNC(G286*D286,1)</x:f>
        <x:v>0</x:v>
      </x:c>
      <x:c r="I286" s="10">
        <x:f>단가대비표!V110</x:f>
        <x:v>0</x:v>
      </x:c>
      <x:c r="J286" s="12">
        <x:f>TRUNC(I286*D286,1)</x:f>
        <x:v>0</x:v>
      </x:c>
      <x:c r="K286" s="10">
        <x:f>TRUNC(E286+G286+I286,1)</x:f>
        <x:v>2.1000000000000001</x:v>
      </x:c>
      <x:c r="L286" s="12">
        <x:f>TRUNC(F286+H286+J286,1)</x:f>
        <x:v>14688</x:v>
      </x:c>
      <x:c r="M286" s="8" t="s">
        <x:v>984</x:v>
      </x:c>
      <x:c r="N286" s="5" t="s">
        <x:v>1414</x:v>
      </x:c>
      <x:c r="O286" s="5" t="s">
        <x:v>801</x:v>
      </x:c>
      <x:c r="P286" s="5" t="s">
        <x:v>988</x:v>
      </x:c>
      <x:c r="Q286" s="5" t="s">
        <x:v>988</x:v>
      </x:c>
      <x:c r="R286" s="5" t="s">
        <x:v>974</x:v>
      </x:c>
      <x:c r="S286" s="1"/>
      <x:c r="T286" s="1"/>
      <x:c r="U286" s="1"/>
      <x:c r="V286" s="1"/>
      <x:c r="W286" s="1"/>
      <x:c r="X286" s="1"/>
      <x:c r="Y286" s="1"/>
      <x:c r="Z286" s="1"/>
      <x:c r="AA286" s="1"/>
      <x:c r="AB286" s="1"/>
      <x:c r="AC286" s="1"/>
      <x:c r="AD286" s="1"/>
      <x:c r="AE286" s="1"/>
      <x:c r="AF286" s="1"/>
      <x:c r="AG286" s="1"/>
      <x:c r="AH286" s="1"/>
      <x:c r="AI286" s="1"/>
      <x:c r="AJ286" s="5" t="s">
        <x:v>984</x:v>
      </x:c>
      <x:c r="AK286" s="5" t="s">
        <x:v>1559</x:v>
      </x:c>
      <x:c r="AL286" s="5" t="s">
        <x:v>984</x:v>
      </x:c>
    </x:row>
    <x:row r="287" spans="1:38" ht="30" customHeight="1">
      <x:c r="A287" s="8" t="s">
        <x:v>1885</x:v>
      </x:c>
      <x:c r="B287" s="8" t="s">
        <x:v>478</x:v>
      </x:c>
      <x:c r="C287" s="8" t="s">
        <x:v>1013</x:v>
      </x:c>
      <x:c r="D287" s="9">
        <x:v>2.2999999999999998</x:v>
      </x:c>
      <x:c r="E287" s="10">
        <x:f>단가대비표!O111</x:f>
        <x:v>10000</x:v>
      </x:c>
      <x:c r="F287" s="12">
        <x:f>TRUNC(E287*D287,1)</x:f>
        <x:v>23000</x:v>
      </x:c>
      <x:c r="G287" s="10">
        <x:f>단가대비표!P111</x:f>
        <x:v>0</x:v>
      </x:c>
      <x:c r="H287" s="12">
        <x:f>TRUNC(G287*D287,1)</x:f>
        <x:v>0</x:v>
      </x:c>
      <x:c r="I287" s="10">
        <x:f>단가대비표!V111</x:f>
        <x:v>0</x:v>
      </x:c>
      <x:c r="J287" s="12">
        <x:f>TRUNC(I287*D287,1)</x:f>
        <x:v>0</x:v>
      </x:c>
      <x:c r="K287" s="10">
        <x:f>TRUNC(E287+G287+I287,1)</x:f>
        <x:v>10000</x:v>
      </x:c>
      <x:c r="L287" s="12">
        <x:f>TRUNC(F287+H287+J287,1)</x:f>
        <x:v>23000</x:v>
      </x:c>
      <x:c r="M287" s="8" t="s">
        <x:v>984</x:v>
      </x:c>
      <x:c r="N287" s="5" t="s">
        <x:v>1414</x:v>
      </x:c>
      <x:c r="O287" s="5" t="s">
        <x:v>800</x:v>
      </x:c>
      <x:c r="P287" s="5" t="s">
        <x:v>988</x:v>
      </x:c>
      <x:c r="Q287" s="5" t="s">
        <x:v>988</x:v>
      </x:c>
      <x:c r="R287" s="5" t="s">
        <x:v>974</x:v>
      </x:c>
      <x:c r="S287" s="1"/>
      <x:c r="T287" s="1"/>
      <x:c r="U287" s="1"/>
      <x:c r="V287" s="1"/>
      <x:c r="W287" s="1"/>
      <x:c r="X287" s="1"/>
      <x:c r="Y287" s="1"/>
      <x:c r="Z287" s="1"/>
      <x:c r="AA287" s="1"/>
      <x:c r="AB287" s="1"/>
      <x:c r="AC287" s="1"/>
      <x:c r="AD287" s="1"/>
      <x:c r="AE287" s="1"/>
      <x:c r="AF287" s="1"/>
      <x:c r="AG287" s="1"/>
      <x:c r="AH287" s="1"/>
      <x:c r="AI287" s="1"/>
      <x:c r="AJ287" s="5" t="s">
        <x:v>984</x:v>
      </x:c>
      <x:c r="AK287" s="5" t="s">
        <x:v>1560</x:v>
      </x:c>
      <x:c r="AL287" s="5" t="s">
        <x:v>984</x:v>
      </x:c>
    </x:row>
    <x:row r="288" spans="1:38" ht="30" customHeight="1">
      <x:c r="A288" s="8" t="s">
        <x:v>1017</x:v>
      </x:c>
      <x:c r="B288" s="8" t="s">
        <x:v>960</x:v>
      </x:c>
      <x:c r="C288" s="8" t="s">
        <x:v>1015</x:v>
      </x:c>
      <x:c r="D288" s="9">
        <x:v>1.2</x:v>
      </x:c>
      <x:c r="E288" s="10">
        <x:f>단가대비표!O97</x:f>
        <x:v>0</x:v>
      </x:c>
      <x:c r="F288" s="12">
        <x:f>TRUNC(E288*D288,1)</x:f>
        <x:v>0</x:v>
      </x:c>
      <x:c r="G288" s="10">
        <x:f>단가대비표!P97</x:f>
        <x:v>134516</x:v>
      </x:c>
      <x:c r="H288" s="12">
        <x:f>TRUNC(G288*D288,1)</x:f>
        <x:v>161419.20000000001</x:v>
      </x:c>
      <x:c r="I288" s="10">
        <x:f>단가대비표!V97</x:f>
        <x:v>0</x:v>
      </x:c>
      <x:c r="J288" s="12">
        <x:f>TRUNC(I288*D288,1)</x:f>
        <x:v>0</x:v>
      </x:c>
      <x:c r="K288" s="10">
        <x:f>TRUNC(E288+G288+I288,1)</x:f>
        <x:v>134516</x:v>
      </x:c>
      <x:c r="L288" s="12">
        <x:f>TRUNC(F288+H288+J288,1)</x:f>
        <x:v>161419.20000000001</x:v>
      </x:c>
      <x:c r="M288" s="8" t="s">
        <x:v>984</x:v>
      </x:c>
      <x:c r="N288" s="5" t="s">
        <x:v>1414</x:v>
      </x:c>
      <x:c r="O288" s="5" t="s">
        <x:v>799</x:v>
      </x:c>
      <x:c r="P288" s="5" t="s">
        <x:v>988</x:v>
      </x:c>
      <x:c r="Q288" s="5" t="s">
        <x:v>988</x:v>
      </x:c>
      <x:c r="R288" s="5" t="s">
        <x:v>974</x:v>
      </x:c>
      <x:c r="S288" s="1"/>
      <x:c r="T288" s="1"/>
      <x:c r="U288" s="1"/>
      <x:c r="V288" s="1">
        <x:v>1</x:v>
      </x:c>
      <x:c r="W288" s="1"/>
      <x:c r="X288" s="1"/>
      <x:c r="Y288" s="1"/>
      <x:c r="Z288" s="1"/>
      <x:c r="AA288" s="1"/>
      <x:c r="AB288" s="1"/>
      <x:c r="AC288" s="1"/>
      <x:c r="AD288" s="1"/>
      <x:c r="AE288" s="1"/>
      <x:c r="AF288" s="1"/>
      <x:c r="AG288" s="1"/>
      <x:c r="AH288" s="1"/>
      <x:c r="AI288" s="1"/>
      <x:c r="AJ288" s="5" t="s">
        <x:v>984</x:v>
      </x:c>
      <x:c r="AK288" s="5" t="s">
        <x:v>1561</x:v>
      </x:c>
      <x:c r="AL288" s="5" t="s">
        <x:v>984</x:v>
      </x:c>
    </x:row>
    <x:row r="289" spans="1:38" ht="30" customHeight="1">
      <x:c r="A289" s="8" t="s">
        <x:v>426</x:v>
      </x:c>
      <x:c r="B289" s="8" t="s">
        <x:v>482</x:v>
      </x:c>
      <x:c r="C289" s="8" t="s">
        <x:v>1000</x:v>
      </x:c>
      <x:c r="D289" s="9">
        <x:v>1</x:v>
      </x:c>
      <x:c r="E289" s="10">
        <x:f>ROUNDDOWN(SUMIF(V286:V289,RIGHTB(O289,1),H286:H289)*U289,2)</x:f>
        <x:v>1614.1900000000001</x:v>
      </x:c>
      <x:c r="F289" s="12">
        <x:f>TRUNC(E289*D289,1)</x:f>
        <x:v>1614.0999999999999</x:v>
      </x:c>
      <x:c r="G289" s="10">
        <x:v>0</x:v>
      </x:c>
      <x:c r="H289" s="12">
        <x:f>TRUNC(G289*D289,1)</x:f>
        <x:v>0</x:v>
      </x:c>
      <x:c r="I289" s="10">
        <x:v>0</x:v>
      </x:c>
      <x:c r="J289" s="12">
        <x:f>TRUNC(I289*D289,1)</x:f>
        <x:v>0</x:v>
      </x:c>
      <x:c r="K289" s="10">
        <x:f>TRUNC(E289+G289+I289,1)</x:f>
        <x:v>1614.0999999999999</x:v>
      </x:c>
      <x:c r="L289" s="12">
        <x:f>TRUNC(F289+H289+J289,1)</x:f>
        <x:v>1614.0999999999999</x:v>
      </x:c>
      <x:c r="M289" s="8" t="s">
        <x:v>984</x:v>
      </x:c>
      <x:c r="N289" s="5" t="s">
        <x:v>1414</x:v>
      </x:c>
      <x:c r="O289" s="5" t="s">
        <x:v>1407</x:v>
      </x:c>
      <x:c r="P289" s="5" t="s">
        <x:v>988</x:v>
      </x:c>
      <x:c r="Q289" s="5" t="s">
        <x:v>988</x:v>
      </x:c>
      <x:c r="R289" s="5" t="s">
        <x:v>988</x:v>
      </x:c>
      <x:c r="S289" s="1">
        <x:v>1</x:v>
      </x:c>
      <x:c r="T289" s="1">
        <x:v>0</x:v>
      </x:c>
      <x:c r="U289" s="1">
        <x:v>0.010000000000000001</x:v>
      </x:c>
      <x:c r="V289" s="1"/>
      <x:c r="W289" s="1"/>
      <x:c r="X289" s="1"/>
      <x:c r="Y289" s="1"/>
      <x:c r="Z289" s="1"/>
      <x:c r="AA289" s="1"/>
      <x:c r="AB289" s="1"/>
      <x:c r="AC289" s="1"/>
      <x:c r="AD289" s="1"/>
      <x:c r="AE289" s="1"/>
      <x:c r="AF289" s="1"/>
      <x:c r="AG289" s="1"/>
      <x:c r="AH289" s="1"/>
      <x:c r="AI289" s="1"/>
      <x:c r="AJ289" s="5" t="s">
        <x:v>984</x:v>
      </x:c>
      <x:c r="AK289" s="5" t="s">
        <x:v>1562</x:v>
      </x:c>
      <x:c r="AL289" s="5" t="s">
        <x:v>984</x:v>
      </x:c>
    </x:row>
    <x:row r="290" spans="1:38" ht="30" customHeight="1">
      <x:c r="A290" s="8" t="s">
        <x:v>195</x:v>
      </x:c>
      <x:c r="B290" s="8" t="s">
        <x:v>984</x:v>
      </x:c>
      <x:c r="C290" s="8" t="s">
        <x:v>984</x:v>
      </x:c>
      <x:c r="D290" s="9"/>
      <x:c r="E290" s="10"/>
      <x:c r="F290" s="12">
        <x:f>TRUNC(SUMIF(N286:N289,N285,F286:F289),0)</x:f>
        <x:v>39302</x:v>
      </x:c>
      <x:c r="G290" s="10"/>
      <x:c r="H290" s="12">
        <x:f>TRUNC(SUMIF(N286:N289,N285,H286:H289),0)</x:f>
        <x:v>161419</x:v>
      </x:c>
      <x:c r="I290" s="10"/>
      <x:c r="J290" s="12">
        <x:f>TRUNC(SUMIF(N286:N289,N285,J286:J289),0)</x:f>
        <x:v>0</x:v>
      </x:c>
      <x:c r="K290" s="10"/>
      <x:c r="L290" s="12">
        <x:f>F290+H290+J290</x:f>
        <x:v>200721</x:v>
      </x:c>
      <x:c r="M290" s="8" t="s">
        <x:v>984</x:v>
      </x:c>
      <x:c r="N290" s="5" t="s">
        <x:v>315</x:v>
      </x:c>
      <x:c r="O290" s="5" t="s">
        <x:v>315</x:v>
      </x:c>
      <x:c r="P290" s="5" t="s">
        <x:v>984</x:v>
      </x:c>
      <x:c r="Q290" s="5" t="s">
        <x:v>984</x:v>
      </x:c>
      <x:c r="R290" s="5" t="s">
        <x:v>984</x:v>
      </x:c>
      <x:c r="S290" s="1"/>
      <x:c r="T290" s="1"/>
      <x:c r="U290" s="1"/>
      <x:c r="V290" s="1"/>
      <x:c r="W290" s="1"/>
      <x:c r="X290" s="1"/>
      <x:c r="Y290" s="1"/>
      <x:c r="Z290" s="1"/>
      <x:c r="AA290" s="1"/>
      <x:c r="AB290" s="1"/>
      <x:c r="AC290" s="1"/>
      <x:c r="AD290" s="1"/>
      <x:c r="AE290" s="1"/>
      <x:c r="AF290" s="1"/>
      <x:c r="AG290" s="1"/>
      <x:c r="AH290" s="1"/>
      <x:c r="AI290" s="1"/>
      <x:c r="AJ290" s="5" t="s">
        <x:v>984</x:v>
      </x:c>
      <x:c r="AK290" s="5" t="s">
        <x:v>984</x:v>
      </x:c>
      <x:c r="AL290" s="5" t="s">
        <x:v>984</x:v>
      </x:c>
    </x:row>
    <x:row r="291" spans="1:13" ht="30" customHeight="1">
      <x:c r="A291" s="9"/>
      <x:c r="B291" s="9"/>
      <x:c r="C291" s="9"/>
      <x:c r="D291" s="9"/>
      <x:c r="E291" s="10"/>
      <x:c r="F291" s="12"/>
      <x:c r="G291" s="10"/>
      <x:c r="H291" s="12"/>
      <x:c r="I291" s="10"/>
      <x:c r="J291" s="12"/>
      <x:c r="K291" s="10"/>
      <x:c r="L291" s="12"/>
      <x:c r="M291" s="9"/>
    </x:row>
    <x:row r="292" spans="1:14" ht="30" customHeight="1">
      <x:c r="A292" s="93" t="s">
        <x:v>1383</x:v>
      </x:c>
      <x:c r="B292" s="93"/>
      <x:c r="C292" s="93"/>
      <x:c r="D292" s="93"/>
      <x:c r="E292" s="94"/>
      <x:c r="F292" s="95"/>
      <x:c r="G292" s="94"/>
      <x:c r="H292" s="95"/>
      <x:c r="I292" s="94"/>
      <x:c r="J292" s="95"/>
      <x:c r="K292" s="94"/>
      <x:c r="L292" s="95"/>
      <x:c r="M292" s="93"/>
      <x:c r="N292" s="2" t="s">
        <x:v>1413</x:v>
      </x:c>
    </x:row>
    <x:row r="293" spans="1:38" ht="30" customHeight="1">
      <x:c r="A293" s="8" t="s">
        <x:v>484</x:v>
      </x:c>
      <x:c r="B293" s="8" t="s">
        <x:v>481</x:v>
      </x:c>
      <x:c r="C293" s="8" t="s">
        <x:v>976</x:v>
      </x:c>
      <x:c r="D293" s="9">
        <x:v>1</x:v>
      </x:c>
      <x:c r="E293" s="10">
        <x:f ca="1">일위대가목록!E108</x:f>
        <x:v>15107</x:v>
      </x:c>
      <x:c r="F293" s="12">
        <x:f ca="1">TRUNC(E293*D293,1)</x:f>
        <x:v>15107</x:v>
      </x:c>
      <x:c r="G293" s="10">
        <x:f>일위대가목록!F108</x:f>
        <x:v>145126</x:v>
      </x:c>
      <x:c r="H293" s="12">
        <x:f>TRUNC(G293*D293,1)</x:f>
        <x:v>145126</x:v>
      </x:c>
      <x:c r="I293" s="10">
        <x:f>일위대가목록!G108</x:f>
        <x:v>4556</x:v>
      </x:c>
      <x:c r="J293" s="12">
        <x:f>TRUNC(I293*D293,1)</x:f>
        <x:v>4556</x:v>
      </x:c>
      <x:c r="K293" s="10">
        <x:f ca="1">TRUNC(E293+G293+I293,1)</x:f>
        <x:v>164789</x:v>
      </x:c>
      <x:c r="L293" s="12">
        <x:f ca="1">TRUNC(F293+H293+J293,1)</x:f>
        <x:v>164789</x:v>
      </x:c>
      <x:c r="M293" s="8" t="s">
        <x:v>984</x:v>
      </x:c>
      <x:c r="N293" s="5" t="s">
        <x:v>1413</x:v>
      </x:c>
      <x:c r="O293" s="5" t="s">
        <x:v>798</x:v>
      </x:c>
      <x:c r="P293" s="5" t="s">
        <x:v>974</x:v>
      </x:c>
      <x:c r="Q293" s="5" t="s">
        <x:v>988</x:v>
      </x:c>
      <x:c r="R293" s="5" t="s">
        <x:v>988</x:v>
      </x:c>
      <x:c r="S293" s="1"/>
      <x:c r="T293" s="1"/>
      <x:c r="U293" s="1"/>
      <x:c r="V293" s="1"/>
      <x:c r="W293" s="1"/>
      <x:c r="X293" s="1"/>
      <x:c r="Y293" s="1"/>
      <x:c r="Z293" s="1"/>
      <x:c r="AA293" s="1"/>
      <x:c r="AB293" s="1"/>
      <x:c r="AC293" s="1"/>
      <x:c r="AD293" s="1"/>
      <x:c r="AE293" s="1"/>
      <x:c r="AF293" s="1"/>
      <x:c r="AG293" s="1"/>
      <x:c r="AH293" s="1"/>
      <x:c r="AI293" s="1"/>
      <x:c r="AJ293" s="5" t="s">
        <x:v>984</x:v>
      </x:c>
      <x:c r="AK293" s="5" t="s">
        <x:v>1563</x:v>
      </x:c>
      <x:c r="AL293" s="5" t="s">
        <x:v>984</x:v>
      </x:c>
    </x:row>
    <x:row r="294" spans="1:38" ht="30" customHeight="1">
      <x:c r="A294" s="8" t="s">
        <x:v>195</x:v>
      </x:c>
      <x:c r="B294" s="8" t="s">
        <x:v>984</x:v>
      </x:c>
      <x:c r="C294" s="8" t="s">
        <x:v>984</x:v>
      </x:c>
      <x:c r="D294" s="9"/>
      <x:c r="E294" s="10"/>
      <x:c r="F294" s="12">
        <x:f ca="1">TRUNC(SUMIF(N293:N293,N292,F293:F293),0)</x:f>
        <x:v>15107</x:v>
      </x:c>
      <x:c r="G294" s="10"/>
      <x:c r="H294" s="12">
        <x:f>TRUNC(SUMIF(N293:N293,N292,H293:H293),0)</x:f>
        <x:v>145126</x:v>
      </x:c>
      <x:c r="I294" s="10"/>
      <x:c r="J294" s="12">
        <x:f>TRUNC(SUMIF(N293:N293,N292,J293:J293),0)</x:f>
        <x:v>4556</x:v>
      </x:c>
      <x:c r="K294" s="10"/>
      <x:c r="L294" s="12">
        <x:f ca="1">F294+H294+J294</x:f>
        <x:v>164789</x:v>
      </x:c>
      <x:c r="M294" s="8" t="s">
        <x:v>984</x:v>
      </x:c>
      <x:c r="N294" s="5" t="s">
        <x:v>315</x:v>
      </x:c>
      <x:c r="O294" s="5" t="s">
        <x:v>315</x:v>
      </x:c>
      <x:c r="P294" s="5" t="s">
        <x:v>984</x:v>
      </x:c>
      <x:c r="Q294" s="5" t="s">
        <x:v>984</x:v>
      </x:c>
      <x:c r="R294" s="5" t="s">
        <x:v>984</x:v>
      </x:c>
      <x:c r="S294" s="1"/>
      <x:c r="T294" s="1"/>
      <x:c r="U294" s="1"/>
      <x:c r="V294" s="1"/>
      <x:c r="W294" s="1"/>
      <x:c r="X294" s="1"/>
      <x:c r="Y294" s="1"/>
      <x:c r="Z294" s="1"/>
      <x:c r="AA294" s="1"/>
      <x:c r="AB294" s="1"/>
      <x:c r="AC294" s="1"/>
      <x:c r="AD294" s="1"/>
      <x:c r="AE294" s="1"/>
      <x:c r="AF294" s="1"/>
      <x:c r="AG294" s="1"/>
      <x:c r="AH294" s="1"/>
      <x:c r="AI294" s="1"/>
      <x:c r="AJ294" s="5" t="s">
        <x:v>984</x:v>
      </x:c>
      <x:c r="AK294" s="5" t="s">
        <x:v>984</x:v>
      </x:c>
      <x:c r="AL294" s="5" t="s">
        <x:v>984</x:v>
      </x:c>
    </x:row>
    <x:row r="295" spans="1:13" ht="30" customHeight="1">
      <x:c r="A295" s="9"/>
      <x:c r="B295" s="9"/>
      <x:c r="C295" s="9"/>
      <x:c r="D295" s="9"/>
      <x:c r="E295" s="10"/>
      <x:c r="F295" s="12"/>
      <x:c r="G295" s="10"/>
      <x:c r="H295" s="12"/>
      <x:c r="I295" s="10"/>
      <x:c r="J295" s="12"/>
      <x:c r="K295" s="10"/>
      <x:c r="L295" s="12"/>
      <x:c r="M295" s="9"/>
    </x:row>
    <x:row r="296" spans="1:14" ht="30" customHeight="1">
      <x:c r="A296" s="93" t="s">
        <x:v>1122</x:v>
      </x:c>
      <x:c r="B296" s="93"/>
      <x:c r="C296" s="93"/>
      <x:c r="D296" s="93"/>
      <x:c r="E296" s="94"/>
      <x:c r="F296" s="95"/>
      <x:c r="G296" s="94"/>
      <x:c r="H296" s="95"/>
      <x:c r="I296" s="94"/>
      <x:c r="J296" s="95"/>
      <x:c r="K296" s="94"/>
      <x:c r="L296" s="95"/>
      <x:c r="M296" s="93"/>
      <x:c r="N296" s="2" t="s">
        <x:v>1412</x:v>
      </x:c>
    </x:row>
    <x:row r="297" spans="1:38" ht="30" customHeight="1">
      <x:c r="A297" s="8" t="s">
        <x:v>1965</x:v>
      </x:c>
      <x:c r="B297" s="8" t="s">
        <x:v>1966</x:v>
      </x:c>
      <x:c r="C297" s="8" t="s">
        <x:v>1008</x:v>
      </x:c>
      <x:c r="D297" s="9">
        <x:v>1</x:v>
      </x:c>
      <x:c r="E297" s="10">
        <x:f>일위대가목록!E111</x:f>
        <x:v>0</x:v>
      </x:c>
      <x:c r="F297" s="12">
        <x:f>TRUNC(E297*D297,1)</x:f>
        <x:v>0</x:v>
      </x:c>
      <x:c r="G297" s="10">
        <x:f>일위대가목록!F111</x:f>
        <x:v>11713</x:v>
      </x:c>
      <x:c r="H297" s="12">
        <x:f>TRUNC(G297*D297,1)</x:f>
        <x:v>11713</x:v>
      </x:c>
      <x:c r="I297" s="10">
        <x:f>일위대가목록!G111</x:f>
        <x:v>0</x:v>
      </x:c>
      <x:c r="J297" s="12">
        <x:f>TRUNC(I297*D297,1)</x:f>
        <x:v>0</x:v>
      </x:c>
      <x:c r="K297" s="10">
        <x:f>TRUNC(E297+G297+I297,1)</x:f>
        <x:v>11713</x:v>
      </x:c>
      <x:c r="L297" s="12">
        <x:f>TRUNC(F297+H297+J297,1)</x:f>
        <x:v>11713</x:v>
      </x:c>
      <x:c r="M297" s="8" t="s">
        <x:v>984</x:v>
      </x:c>
      <x:c r="N297" s="5" t="s">
        <x:v>1412</x:v>
      </x:c>
      <x:c r="O297" s="5" t="s">
        <x:v>797</x:v>
      </x:c>
      <x:c r="P297" s="5" t="s">
        <x:v>974</x:v>
      </x:c>
      <x:c r="Q297" s="5" t="s">
        <x:v>988</x:v>
      </x:c>
      <x:c r="R297" s="5" t="s">
        <x:v>988</x:v>
      </x:c>
      <x:c r="S297" s="1"/>
      <x:c r="T297" s="1"/>
      <x:c r="U297" s="1"/>
      <x:c r="V297" s="1"/>
      <x:c r="W297" s="1"/>
      <x:c r="X297" s="1"/>
      <x:c r="Y297" s="1"/>
      <x:c r="Z297" s="1"/>
      <x:c r="AA297" s="1"/>
      <x:c r="AB297" s="1"/>
      <x:c r="AC297" s="1"/>
      <x:c r="AD297" s="1"/>
      <x:c r="AE297" s="1"/>
      <x:c r="AF297" s="1"/>
      <x:c r="AG297" s="1"/>
      <x:c r="AH297" s="1"/>
      <x:c r="AI297" s="1"/>
      <x:c r="AJ297" s="5" t="s">
        <x:v>984</x:v>
      </x:c>
      <x:c r="AK297" s="5" t="s">
        <x:v>1564</x:v>
      </x:c>
      <x:c r="AL297" s="5" t="s">
        <x:v>984</x:v>
      </x:c>
    </x:row>
    <x:row r="298" spans="1:38" ht="30" customHeight="1">
      <x:c r="A298" s="8" t="s">
        <x:v>195</x:v>
      </x:c>
      <x:c r="B298" s="8" t="s">
        <x:v>984</x:v>
      </x:c>
      <x:c r="C298" s="8" t="s">
        <x:v>984</x:v>
      </x:c>
      <x:c r="D298" s="9"/>
      <x:c r="E298" s="10"/>
      <x:c r="F298" s="12">
        <x:f>TRUNC(SUMIF(N297:N297,N296,F297:F297),0)</x:f>
        <x:v>0</x:v>
      </x:c>
      <x:c r="G298" s="10"/>
      <x:c r="H298" s="12">
        <x:f>TRUNC(SUMIF(N297:N297,N296,H297:H297),0)</x:f>
        <x:v>11713</x:v>
      </x:c>
      <x:c r="I298" s="10"/>
      <x:c r="J298" s="12">
        <x:f>TRUNC(SUMIF(N297:N297,N296,J297:J297),0)</x:f>
        <x:v>0</x:v>
      </x:c>
      <x:c r="K298" s="10"/>
      <x:c r="L298" s="12">
        <x:f>F298+H298+J298</x:f>
        <x:v>11713</x:v>
      </x:c>
      <x:c r="M298" s="8" t="s">
        <x:v>984</x:v>
      </x:c>
      <x:c r="N298" s="5" t="s">
        <x:v>315</x:v>
      </x:c>
      <x:c r="O298" s="5" t="s">
        <x:v>315</x:v>
      </x:c>
      <x:c r="P298" s="5" t="s">
        <x:v>984</x:v>
      </x:c>
      <x:c r="Q298" s="5" t="s">
        <x:v>984</x:v>
      </x:c>
      <x:c r="R298" s="5" t="s">
        <x:v>984</x:v>
      </x:c>
      <x:c r="S298" s="1"/>
      <x:c r="T298" s="1"/>
      <x:c r="U298" s="1"/>
      <x:c r="V298" s="1"/>
      <x:c r="W298" s="1"/>
      <x:c r="X298" s="1"/>
      <x:c r="Y298" s="1"/>
      <x:c r="Z298" s="1"/>
      <x:c r="AA298" s="1"/>
      <x:c r="AB298" s="1"/>
      <x:c r="AC298" s="1"/>
      <x:c r="AD298" s="1"/>
      <x:c r="AE298" s="1"/>
      <x:c r="AF298" s="1"/>
      <x:c r="AG298" s="1"/>
      <x:c r="AH298" s="1"/>
      <x:c r="AI298" s="1"/>
      <x:c r="AJ298" s="5" t="s">
        <x:v>984</x:v>
      </x:c>
      <x:c r="AK298" s="5" t="s">
        <x:v>984</x:v>
      </x:c>
      <x:c r="AL298" s="5" t="s">
        <x:v>984</x:v>
      </x:c>
    </x:row>
    <x:row r="299" spans="1:13" ht="30" customHeight="1">
      <x:c r="A299" s="9"/>
      <x:c r="B299" s="9"/>
      <x:c r="C299" s="9"/>
      <x:c r="D299" s="9"/>
      <x:c r="E299" s="10"/>
      <x:c r="F299" s="12"/>
      <x:c r="G299" s="10"/>
      <x:c r="H299" s="12"/>
      <x:c r="I299" s="10"/>
      <x:c r="J299" s="12"/>
      <x:c r="K299" s="10"/>
      <x:c r="L299" s="12"/>
      <x:c r="M299" s="9"/>
    </x:row>
    <x:row r="300" spans="1:14" ht="30" customHeight="1">
      <x:c r="A300" s="93" t="s">
        <x:v>796</x:v>
      </x:c>
      <x:c r="B300" s="93"/>
      <x:c r="C300" s="93"/>
      <x:c r="D300" s="93"/>
      <x:c r="E300" s="94"/>
      <x:c r="F300" s="95"/>
      <x:c r="G300" s="94"/>
      <x:c r="H300" s="95"/>
      <x:c r="I300" s="94"/>
      <x:c r="J300" s="95"/>
      <x:c r="K300" s="94"/>
      <x:c r="L300" s="95"/>
      <x:c r="M300" s="93"/>
      <x:c r="N300" s="2" t="s">
        <x:v>1411</x:v>
      </x:c>
    </x:row>
    <x:row r="301" spans="1:38" ht="30" customHeight="1">
      <x:c r="A301" s="8" t="s">
        <x:v>1017</x:v>
      </x:c>
      <x:c r="B301" s="8" t="s">
        <x:v>960</x:v>
      </x:c>
      <x:c r="C301" s="8" t="s">
        <x:v>1015</x:v>
      </x:c>
      <x:c r="D301" s="9">
        <x:v>0.17000000000000001</x:v>
      </x:c>
      <x:c r="E301" s="10">
        <x:f>단가대비표!O97</x:f>
        <x:v>0</x:v>
      </x:c>
      <x:c r="F301" s="12">
        <x:f>TRUNC(E301*D301,1)</x:f>
        <x:v>0</x:v>
      </x:c>
      <x:c r="G301" s="10">
        <x:f>단가대비표!P97</x:f>
        <x:v>134516</x:v>
      </x:c>
      <x:c r="H301" s="12">
        <x:f>TRUNC(G301*D301,1)</x:f>
        <x:v>22867.700000000001</x:v>
      </x:c>
      <x:c r="I301" s="10">
        <x:f>단가대비표!V97</x:f>
        <x:v>0</x:v>
      </x:c>
      <x:c r="J301" s="12">
        <x:f>TRUNC(I301*D301,1)</x:f>
        <x:v>0</x:v>
      </x:c>
      <x:c r="K301" s="10">
        <x:f>TRUNC(E301+G301+I301,1)</x:f>
        <x:v>134516</x:v>
      </x:c>
      <x:c r="L301" s="12">
        <x:f>TRUNC(F301+H301+J301,1)</x:f>
        <x:v>22867.700000000001</x:v>
      </x:c>
      <x:c r="M301" s="8" t="s">
        <x:v>984</x:v>
      </x:c>
      <x:c r="N301" s="5" t="s">
        <x:v>1411</x:v>
      </x:c>
      <x:c r="O301" s="5" t="s">
        <x:v>799</x:v>
      </x:c>
      <x:c r="P301" s="5" t="s">
        <x:v>988</x:v>
      </x:c>
      <x:c r="Q301" s="5" t="s">
        <x:v>988</x:v>
      </x:c>
      <x:c r="R301" s="5" t="s">
        <x:v>974</x:v>
      </x:c>
      <x:c r="S301" s="1"/>
      <x:c r="T301" s="1"/>
      <x:c r="U301" s="1"/>
      <x:c r="V301" s="1">
        <x:v>1</x:v>
      </x:c>
      <x:c r="W301" s="1"/>
      <x:c r="X301" s="1"/>
      <x:c r="Y301" s="1"/>
      <x:c r="Z301" s="1"/>
      <x:c r="AA301" s="1"/>
      <x:c r="AB301" s="1"/>
      <x:c r="AC301" s="1"/>
      <x:c r="AD301" s="1"/>
      <x:c r="AE301" s="1"/>
      <x:c r="AF301" s="1"/>
      <x:c r="AG301" s="1"/>
      <x:c r="AH301" s="1"/>
      <x:c r="AI301" s="1"/>
      <x:c r="AJ301" s="5" t="s">
        <x:v>984</x:v>
      </x:c>
      <x:c r="AK301" s="5" t="s">
        <x:v>1565</x:v>
      </x:c>
      <x:c r="AL301" s="5" t="s">
        <x:v>984</x:v>
      </x:c>
    </x:row>
    <x:row r="302" spans="1:38" ht="30" customHeight="1">
      <x:c r="A302" s="8" t="s">
        <x:v>1017</x:v>
      </x:c>
      <x:c r="B302" s="8" t="s">
        <x:v>374</x:v>
      </x:c>
      <x:c r="C302" s="8" t="s">
        <x:v>1015</x:v>
      </x:c>
      <x:c r="D302" s="9">
        <x:v>0.13</x:v>
      </x:c>
      <x:c r="E302" s="10">
        <x:f>단가대비표!O95</x:f>
        <x:v>0</x:v>
      </x:c>
      <x:c r="F302" s="12">
        <x:f>TRUNC(E302*D302,1)</x:f>
        <x:v>0</x:v>
      </x:c>
      <x:c r="G302" s="10">
        <x:f>단가대비표!P95</x:f>
        <x:v>87805</x:v>
      </x:c>
      <x:c r="H302" s="12">
        <x:f>TRUNC(G302*D302,1)</x:f>
        <x:v>11414.6</x:v>
      </x:c>
      <x:c r="I302" s="10">
        <x:f>단가대비표!V95</x:f>
        <x:v>0</x:v>
      </x:c>
      <x:c r="J302" s="12">
        <x:f>TRUNC(I302*D302,1)</x:f>
        <x:v>0</x:v>
      </x:c>
      <x:c r="K302" s="10">
        <x:f>TRUNC(E302+G302+I302,1)</x:f>
        <x:v>87805</x:v>
      </x:c>
      <x:c r="L302" s="12">
        <x:f>TRUNC(F302+H302+J302,1)</x:f>
        <x:v>11414.6</x:v>
      </x:c>
      <x:c r="M302" s="8" t="s">
        <x:v>984</x:v>
      </x:c>
      <x:c r="N302" s="5" t="s">
        <x:v>1411</x:v>
      </x:c>
      <x:c r="O302" s="5" t="s">
        <x:v>129</x:v>
      </x:c>
      <x:c r="P302" s="5" t="s">
        <x:v>988</x:v>
      </x:c>
      <x:c r="Q302" s="5" t="s">
        <x:v>988</x:v>
      </x:c>
      <x:c r="R302" s="5" t="s">
        <x:v>974</x:v>
      </x:c>
      <x:c r="S302" s="1"/>
      <x:c r="T302" s="1"/>
      <x:c r="U302" s="1"/>
      <x:c r="V302" s="1">
        <x:v>1</x:v>
      </x:c>
      <x:c r="W302" s="1"/>
      <x:c r="X302" s="1"/>
      <x:c r="Y302" s="1"/>
      <x:c r="Z302" s="1"/>
      <x:c r="AA302" s="1"/>
      <x:c r="AB302" s="1"/>
      <x:c r="AC302" s="1"/>
      <x:c r="AD302" s="1"/>
      <x:c r="AE302" s="1"/>
      <x:c r="AF302" s="1"/>
      <x:c r="AG302" s="1"/>
      <x:c r="AH302" s="1"/>
      <x:c r="AI302" s="1"/>
      <x:c r="AJ302" s="5" t="s">
        <x:v>984</x:v>
      </x:c>
      <x:c r="AK302" s="5" t="s">
        <x:v>1566</x:v>
      </x:c>
      <x:c r="AL302" s="5" t="s">
        <x:v>984</x:v>
      </x:c>
    </x:row>
    <x:row r="303" spans="1:38" ht="30" customHeight="1">
      <x:c r="A303" s="8" t="s">
        <x:v>1031</x:v>
      </x:c>
      <x:c r="B303" s="8" t="s">
        <x:v>487</x:v>
      </x:c>
      <x:c r="C303" s="8" t="s">
        <x:v>1000</x:v>
      </x:c>
      <x:c r="D303" s="9">
        <x:v>1</x:v>
      </x:c>
      <x:c r="E303" s="10">
        <x:f>ROUNDDOWN(SUMIF(V301:V303,RIGHTB(O303,1),H301:H303)*U303,2)</x:f>
        <x:v>1714.1099999999999</x:v>
      </x:c>
      <x:c r="F303" s="12">
        <x:f>TRUNC(E303*D303,1)</x:f>
        <x:v>1714.0999999999999</x:v>
      </x:c>
      <x:c r="G303" s="10">
        <x:v>0</x:v>
      </x:c>
      <x:c r="H303" s="12">
        <x:f>TRUNC(G303*D303,1)</x:f>
        <x:v>0</x:v>
      </x:c>
      <x:c r="I303" s="10">
        <x:v>0</x:v>
      </x:c>
      <x:c r="J303" s="12">
        <x:f>TRUNC(I303*D303,1)</x:f>
        <x:v>0</x:v>
      </x:c>
      <x:c r="K303" s="10">
        <x:f>TRUNC(E303+G303+I303,1)</x:f>
        <x:v>1714.0999999999999</x:v>
      </x:c>
      <x:c r="L303" s="12">
        <x:f>TRUNC(F303+H303+J303,1)</x:f>
        <x:v>1714.0999999999999</x:v>
      </x:c>
      <x:c r="M303" s="8" t="s">
        <x:v>984</x:v>
      </x:c>
      <x:c r="N303" s="5" t="s">
        <x:v>1411</x:v>
      </x:c>
      <x:c r="O303" s="5" t="s">
        <x:v>1407</x:v>
      </x:c>
      <x:c r="P303" s="5" t="s">
        <x:v>988</x:v>
      </x:c>
      <x:c r="Q303" s="5" t="s">
        <x:v>988</x:v>
      </x:c>
      <x:c r="R303" s="5" t="s">
        <x:v>988</x:v>
      </x:c>
      <x:c r="S303" s="1">
        <x:v>1</x:v>
      </x:c>
      <x:c r="T303" s="1">
        <x:v>0</x:v>
      </x:c>
      <x:c r="U303" s="1">
        <x:v>0.05</x:v>
      </x:c>
      <x:c r="V303" s="1"/>
      <x:c r="W303" s="1"/>
      <x:c r="X303" s="1"/>
      <x:c r="Y303" s="1"/>
      <x:c r="Z303" s="1"/>
      <x:c r="AA303" s="1"/>
      <x:c r="AB303" s="1"/>
      <x:c r="AC303" s="1"/>
      <x:c r="AD303" s="1"/>
      <x:c r="AE303" s="1"/>
      <x:c r="AF303" s="1"/>
      <x:c r="AG303" s="1"/>
      <x:c r="AH303" s="1"/>
      <x:c r="AI303" s="1"/>
      <x:c r="AJ303" s="5" t="s">
        <x:v>984</x:v>
      </x:c>
      <x:c r="AK303" s="5" t="s">
        <x:v>1567</x:v>
      </x:c>
      <x:c r="AL303" s="5" t="s">
        <x:v>984</x:v>
      </x:c>
    </x:row>
    <x:row r="304" spans="1:38" ht="30" customHeight="1">
      <x:c r="A304" s="8" t="s">
        <x:v>195</x:v>
      </x:c>
      <x:c r="B304" s="8" t="s">
        <x:v>984</x:v>
      </x:c>
      <x:c r="C304" s="8" t="s">
        <x:v>984</x:v>
      </x:c>
      <x:c r="D304" s="9"/>
      <x:c r="E304" s="10"/>
      <x:c r="F304" s="12">
        <x:f>TRUNC(SUMIF(N301:N303,N300,F301:F303),0)</x:f>
        <x:v>1714</x:v>
      </x:c>
      <x:c r="G304" s="10"/>
      <x:c r="H304" s="12">
        <x:f>TRUNC(SUMIF(N301:N303,N300,H301:H303),0)</x:f>
        <x:v>34282</x:v>
      </x:c>
      <x:c r="I304" s="10"/>
      <x:c r="J304" s="12">
        <x:f>TRUNC(SUMIF(N301:N303,N300,J301:J303),0)</x:f>
        <x:v>0</x:v>
      </x:c>
      <x:c r="K304" s="10"/>
      <x:c r="L304" s="12">
        <x:f>F304+H304+J304</x:f>
        <x:v>35996</x:v>
      </x:c>
      <x:c r="M304" s="8" t="s">
        <x:v>984</x:v>
      </x:c>
      <x:c r="N304" s="5" t="s">
        <x:v>315</x:v>
      </x:c>
      <x:c r="O304" s="5" t="s">
        <x:v>315</x:v>
      </x:c>
      <x:c r="P304" s="5" t="s">
        <x:v>984</x:v>
      </x:c>
      <x:c r="Q304" s="5" t="s">
        <x:v>984</x:v>
      </x:c>
      <x:c r="R304" s="5" t="s">
        <x:v>984</x:v>
      </x:c>
      <x:c r="S304" s="1"/>
      <x:c r="T304" s="1"/>
      <x:c r="U304" s="1"/>
      <x:c r="V304" s="1"/>
      <x:c r="W304" s="1"/>
      <x:c r="X304" s="1"/>
      <x:c r="Y304" s="1"/>
      <x:c r="Z304" s="1"/>
      <x:c r="AA304" s="1"/>
      <x:c r="AB304" s="1"/>
      <x:c r="AC304" s="1"/>
      <x:c r="AD304" s="1"/>
      <x:c r="AE304" s="1"/>
      <x:c r="AF304" s="1"/>
      <x:c r="AG304" s="1"/>
      <x:c r="AH304" s="1"/>
      <x:c r="AI304" s="1"/>
      <x:c r="AJ304" s="5" t="s">
        <x:v>984</x:v>
      </x:c>
      <x:c r="AK304" s="5" t="s">
        <x:v>984</x:v>
      </x:c>
      <x:c r="AL304" s="5" t="s">
        <x:v>984</x:v>
      </x:c>
    </x:row>
    <x:row r="305" spans="1:13" ht="30" customHeight="1">
      <x:c r="A305" s="9"/>
      <x:c r="B305" s="9"/>
      <x:c r="C305" s="9"/>
      <x:c r="D305" s="9"/>
      <x:c r="E305" s="10"/>
      <x:c r="F305" s="12"/>
      <x:c r="G305" s="10"/>
      <x:c r="H305" s="12"/>
      <x:c r="I305" s="10"/>
      <x:c r="J305" s="12"/>
      <x:c r="K305" s="10"/>
      <x:c r="L305" s="12"/>
      <x:c r="M305" s="9"/>
    </x:row>
    <x:row r="306" spans="1:14" ht="30" customHeight="1">
      <x:c r="A306" s="93" t="s">
        <x:v>101</x:v>
      </x:c>
      <x:c r="B306" s="93"/>
      <x:c r="C306" s="93"/>
      <x:c r="D306" s="93"/>
      <x:c r="E306" s="94"/>
      <x:c r="F306" s="95"/>
      <x:c r="G306" s="94"/>
      <x:c r="H306" s="95"/>
      <x:c r="I306" s="94"/>
      <x:c r="J306" s="95"/>
      <x:c r="K306" s="94"/>
      <x:c r="L306" s="95"/>
      <x:c r="M306" s="93"/>
      <x:c r="N306" s="2" t="s">
        <x:v>1410</x:v>
      </x:c>
    </x:row>
    <x:row r="307" spans="1:38" ht="30" customHeight="1">
      <x:c r="A307" s="8" t="s">
        <x:v>1017</x:v>
      </x:c>
      <x:c r="B307" s="8" t="s">
        <x:v>375</x:v>
      </x:c>
      <x:c r="C307" s="8" t="s">
        <x:v>1015</x:v>
      </x:c>
      <x:c r="D307" s="9">
        <x:v>0.13</x:v>
      </x:c>
      <x:c r="E307" s="10">
        <x:f>단가대비표!O90</x:f>
        <x:v>0</x:v>
      </x:c>
      <x:c r="F307" s="12">
        <x:f>TRUNC(E307*D307,1)</x:f>
        <x:v>0</x:v>
      </x:c>
      <x:c r="G307" s="10">
        <x:f>단가대비표!P90</x:f>
        <x:v>139327</x:v>
      </x:c>
      <x:c r="H307" s="12">
        <x:f>TRUNC(G307*D307,1)</x:f>
        <x:v>18112.5</x:v>
      </x:c>
      <x:c r="I307" s="10">
        <x:f>단가대비표!V90</x:f>
        <x:v>0</x:v>
      </x:c>
      <x:c r="J307" s="12">
        <x:f>TRUNC(I307*D307,1)</x:f>
        <x:v>0</x:v>
      </x:c>
      <x:c r="K307" s="10">
        <x:f>TRUNC(E307+G307+I307,1)</x:f>
        <x:v>139327</x:v>
      </x:c>
      <x:c r="L307" s="12">
        <x:f>TRUNC(F307+H307+J307,1)</x:f>
        <x:v>18112.5</x:v>
      </x:c>
      <x:c r="M307" s="8" t="s">
        <x:v>984</x:v>
      </x:c>
      <x:c r="N307" s="5" t="s">
        <x:v>1410</x:v>
      </x:c>
      <x:c r="O307" s="5" t="s">
        <x:v>127</x:v>
      </x:c>
      <x:c r="P307" s="5" t="s">
        <x:v>988</x:v>
      </x:c>
      <x:c r="Q307" s="5" t="s">
        <x:v>988</x:v>
      </x:c>
      <x:c r="R307" s="5" t="s">
        <x:v>974</x:v>
      </x:c>
      <x:c r="S307" s="1"/>
      <x:c r="T307" s="1"/>
      <x:c r="U307" s="1"/>
      <x:c r="V307" s="1">
        <x:v>1</x:v>
      </x:c>
      <x:c r="W307" s="1"/>
      <x:c r="X307" s="1"/>
      <x:c r="Y307" s="1"/>
      <x:c r="Z307" s="1"/>
      <x:c r="AA307" s="1"/>
      <x:c r="AB307" s="1"/>
      <x:c r="AC307" s="1"/>
      <x:c r="AD307" s="1"/>
      <x:c r="AE307" s="1"/>
      <x:c r="AF307" s="1"/>
      <x:c r="AG307" s="1"/>
      <x:c r="AH307" s="1"/>
      <x:c r="AI307" s="1"/>
      <x:c r="AJ307" s="5" t="s">
        <x:v>984</x:v>
      </x:c>
      <x:c r="AK307" s="5" t="s">
        <x:v>1568</x:v>
      </x:c>
      <x:c r="AL307" s="5" t="s">
        <x:v>984</x:v>
      </x:c>
    </x:row>
    <x:row r="308" spans="1:38" ht="30" customHeight="1">
      <x:c r="A308" s="8" t="s">
        <x:v>1017</x:v>
      </x:c>
      <x:c r="B308" s="8" t="s">
        <x:v>374</x:v>
      </x:c>
      <x:c r="C308" s="8" t="s">
        <x:v>1015</x:v>
      </x:c>
      <x:c r="D308" s="9">
        <x:v>0.13</x:v>
      </x:c>
      <x:c r="E308" s="10">
        <x:f>단가대비표!O95</x:f>
        <x:v>0</x:v>
      </x:c>
      <x:c r="F308" s="12">
        <x:f>TRUNC(E308*D308,1)</x:f>
        <x:v>0</x:v>
      </x:c>
      <x:c r="G308" s="10">
        <x:f>단가대비표!P95</x:f>
        <x:v>87805</x:v>
      </x:c>
      <x:c r="H308" s="12">
        <x:f>TRUNC(G308*D308,1)</x:f>
        <x:v>11414.6</x:v>
      </x:c>
      <x:c r="I308" s="10">
        <x:f>단가대비표!V95</x:f>
        <x:v>0</x:v>
      </x:c>
      <x:c r="J308" s="12">
        <x:f>TRUNC(I308*D308,1)</x:f>
        <x:v>0</x:v>
      </x:c>
      <x:c r="K308" s="10">
        <x:f>TRUNC(E308+G308+I308,1)</x:f>
        <x:v>87805</x:v>
      </x:c>
      <x:c r="L308" s="12">
        <x:f>TRUNC(F308+H308+J308,1)</x:f>
        <x:v>11414.6</x:v>
      </x:c>
      <x:c r="M308" s="8" t="s">
        <x:v>984</x:v>
      </x:c>
      <x:c r="N308" s="5" t="s">
        <x:v>1410</x:v>
      </x:c>
      <x:c r="O308" s="5" t="s">
        <x:v>129</x:v>
      </x:c>
      <x:c r="P308" s="5" t="s">
        <x:v>988</x:v>
      </x:c>
      <x:c r="Q308" s="5" t="s">
        <x:v>988</x:v>
      </x:c>
      <x:c r="R308" s="5" t="s">
        <x:v>974</x:v>
      </x:c>
      <x:c r="S308" s="1"/>
      <x:c r="T308" s="1"/>
      <x:c r="U308" s="1"/>
      <x:c r="V308" s="1">
        <x:v>1</x:v>
      </x:c>
      <x:c r="W308" s="1"/>
      <x:c r="X308" s="1"/>
      <x:c r="Y308" s="1"/>
      <x:c r="Z308" s="1"/>
      <x:c r="AA308" s="1"/>
      <x:c r="AB308" s="1"/>
      <x:c r="AC308" s="1"/>
      <x:c r="AD308" s="1"/>
      <x:c r="AE308" s="1"/>
      <x:c r="AF308" s="1"/>
      <x:c r="AG308" s="1"/>
      <x:c r="AH308" s="1"/>
      <x:c r="AI308" s="1"/>
      <x:c r="AJ308" s="5" t="s">
        <x:v>984</x:v>
      </x:c>
      <x:c r="AK308" s="5" t="s">
        <x:v>1569</x:v>
      </x:c>
      <x:c r="AL308" s="5" t="s">
        <x:v>984</x:v>
      </x:c>
    </x:row>
    <x:row r="309" spans="1:38" ht="30" customHeight="1">
      <x:c r="A309" s="8" t="s">
        <x:v>1031</x:v>
      </x:c>
      <x:c r="B309" s="8" t="s">
        <x:v>487</x:v>
      </x:c>
      <x:c r="C309" s="8" t="s">
        <x:v>1000</x:v>
      </x:c>
      <x:c r="D309" s="9">
        <x:v>1</x:v>
      </x:c>
      <x:c r="E309" s="10">
        <x:f>ROUNDDOWN(SUMIF(V307:V309,RIGHTB(O309,1),H307:H309)*U309,2)</x:f>
        <x:v>1476.3499999999999</x:v>
      </x:c>
      <x:c r="F309" s="12">
        <x:f>TRUNC(E309*D309,1)</x:f>
        <x:v>1476.3</x:v>
      </x:c>
      <x:c r="G309" s="10">
        <x:v>0</x:v>
      </x:c>
      <x:c r="H309" s="12">
        <x:f>TRUNC(G309*D309,1)</x:f>
        <x:v>0</x:v>
      </x:c>
      <x:c r="I309" s="10">
        <x:v>0</x:v>
      </x:c>
      <x:c r="J309" s="12">
        <x:f>TRUNC(I309*D309,1)</x:f>
        <x:v>0</x:v>
      </x:c>
      <x:c r="K309" s="10">
        <x:f>TRUNC(E309+G309+I309,1)</x:f>
        <x:v>1476.3</x:v>
      </x:c>
      <x:c r="L309" s="12">
        <x:f>TRUNC(F309+H309+J309,1)</x:f>
        <x:v>1476.3</x:v>
      </x:c>
      <x:c r="M309" s="8" t="s">
        <x:v>984</x:v>
      </x:c>
      <x:c r="N309" s="5" t="s">
        <x:v>1410</x:v>
      </x:c>
      <x:c r="O309" s="5" t="s">
        <x:v>1407</x:v>
      </x:c>
      <x:c r="P309" s="5" t="s">
        <x:v>988</x:v>
      </x:c>
      <x:c r="Q309" s="5" t="s">
        <x:v>988</x:v>
      </x:c>
      <x:c r="R309" s="5" t="s">
        <x:v>988</x:v>
      </x:c>
      <x:c r="S309" s="1">
        <x:v>1</x:v>
      </x:c>
      <x:c r="T309" s="1">
        <x:v>0</x:v>
      </x:c>
      <x:c r="U309" s="1">
        <x:v>0.05</x:v>
      </x:c>
      <x:c r="V309" s="1"/>
      <x:c r="W309" s="1"/>
      <x:c r="X309" s="1"/>
      <x:c r="Y309" s="1"/>
      <x:c r="Z309" s="1"/>
      <x:c r="AA309" s="1"/>
      <x:c r="AB309" s="1"/>
      <x:c r="AC309" s="1"/>
      <x:c r="AD309" s="1"/>
      <x:c r="AE309" s="1"/>
      <x:c r="AF309" s="1"/>
      <x:c r="AG309" s="1"/>
      <x:c r="AH309" s="1"/>
      <x:c r="AI309" s="1"/>
      <x:c r="AJ309" s="5" t="s">
        <x:v>984</x:v>
      </x:c>
      <x:c r="AK309" s="5" t="s">
        <x:v>1570</x:v>
      </x:c>
      <x:c r="AL309" s="5" t="s">
        <x:v>984</x:v>
      </x:c>
    </x:row>
    <x:row r="310" spans="1:38" ht="30" customHeight="1">
      <x:c r="A310" s="8" t="s">
        <x:v>195</x:v>
      </x:c>
      <x:c r="B310" s="8" t="s">
        <x:v>984</x:v>
      </x:c>
      <x:c r="C310" s="8" t="s">
        <x:v>984</x:v>
      </x:c>
      <x:c r="D310" s="9"/>
      <x:c r="E310" s="10"/>
      <x:c r="F310" s="12">
        <x:f>TRUNC(SUMIF(N307:N309,N306,F307:F309),0)</x:f>
        <x:v>1476</x:v>
      </x:c>
      <x:c r="G310" s="10"/>
      <x:c r="H310" s="12">
        <x:f>TRUNC(SUMIF(N307:N309,N306,H307:H309),0)</x:f>
        <x:v>29527</x:v>
      </x:c>
      <x:c r="I310" s="10"/>
      <x:c r="J310" s="12">
        <x:f>TRUNC(SUMIF(N307:N309,N306,J307:J309),0)</x:f>
        <x:v>0</x:v>
      </x:c>
      <x:c r="K310" s="10"/>
      <x:c r="L310" s="12">
        <x:f>F310+H310+J310</x:f>
        <x:v>31003</x:v>
      </x:c>
      <x:c r="M310" s="8" t="s">
        <x:v>984</x:v>
      </x:c>
      <x:c r="N310" s="5" t="s">
        <x:v>315</x:v>
      </x:c>
      <x:c r="O310" s="5" t="s">
        <x:v>315</x:v>
      </x:c>
      <x:c r="P310" s="5" t="s">
        <x:v>984</x:v>
      </x:c>
      <x:c r="Q310" s="5" t="s">
        <x:v>984</x:v>
      </x:c>
      <x:c r="R310" s="5" t="s">
        <x:v>984</x:v>
      </x:c>
      <x:c r="S310" s="1"/>
      <x:c r="T310" s="1"/>
      <x:c r="U310" s="1"/>
      <x:c r="V310" s="1"/>
      <x:c r="W310" s="1"/>
      <x:c r="X310" s="1"/>
      <x:c r="Y310" s="1"/>
      <x:c r="Z310" s="1"/>
      <x:c r="AA310" s="1"/>
      <x:c r="AB310" s="1"/>
      <x:c r="AC310" s="1"/>
      <x:c r="AD310" s="1"/>
      <x:c r="AE310" s="1"/>
      <x:c r="AF310" s="1"/>
      <x:c r="AG310" s="1"/>
      <x:c r="AH310" s="1"/>
      <x:c r="AI310" s="1"/>
      <x:c r="AJ310" s="5" t="s">
        <x:v>984</x:v>
      </x:c>
      <x:c r="AK310" s="5" t="s">
        <x:v>984</x:v>
      </x:c>
      <x:c r="AL310" s="5" t="s">
        <x:v>984</x:v>
      </x:c>
    </x:row>
    <x:row r="311" spans="1:13" ht="30" customHeight="1">
      <x:c r="A311" s="9"/>
      <x:c r="B311" s="9"/>
      <x:c r="C311" s="9"/>
      <x:c r="D311" s="9"/>
      <x:c r="E311" s="10"/>
      <x:c r="F311" s="12"/>
      <x:c r="G311" s="10"/>
      <x:c r="H311" s="12"/>
      <x:c r="I311" s="10"/>
      <x:c r="J311" s="12"/>
      <x:c r="K311" s="10"/>
      <x:c r="L311" s="12"/>
      <x:c r="M311" s="9"/>
    </x:row>
    <x:row r="312" spans="1:14" ht="30" customHeight="1">
      <x:c r="A312" s="93" t="s">
        <x:v>795</x:v>
      </x:c>
      <x:c r="B312" s="93"/>
      <x:c r="C312" s="93"/>
      <x:c r="D312" s="93"/>
      <x:c r="E312" s="94"/>
      <x:c r="F312" s="95"/>
      <x:c r="G312" s="94"/>
      <x:c r="H312" s="95"/>
      <x:c r="I312" s="94"/>
      <x:c r="J312" s="95"/>
      <x:c r="K312" s="94"/>
      <x:c r="L312" s="95"/>
      <x:c r="M312" s="93"/>
      <x:c r="N312" s="2" t="s">
        <x:v>1409</x:v>
      </x:c>
    </x:row>
    <x:row r="313" spans="1:38" ht="30" customHeight="1">
      <x:c r="A313" s="8" t="s">
        <x:v>1017</x:v>
      </x:c>
      <x:c r="B313" s="8" t="s">
        <x:v>374</x:v>
      </x:c>
      <x:c r="C313" s="8" t="s">
        <x:v>1015</x:v>
      </x:c>
      <x:c r="D313" s="9">
        <x:v>0.29999999999999999</x:v>
      </x:c>
      <x:c r="E313" s="10">
        <x:f>단가대비표!O95</x:f>
        <x:v>0</x:v>
      </x:c>
      <x:c r="F313" s="12">
        <x:f>TRUNC(E313*D313,1)</x:f>
        <x:v>0</x:v>
      </x:c>
      <x:c r="G313" s="10">
        <x:f>단가대비표!P95</x:f>
        <x:v>87805</x:v>
      </x:c>
      <x:c r="H313" s="12">
        <x:f>TRUNC(G313*D313,1)</x:f>
        <x:v>26341.5</x:v>
      </x:c>
      <x:c r="I313" s="10">
        <x:f>단가대비표!V95</x:f>
        <x:v>0</x:v>
      </x:c>
      <x:c r="J313" s="12">
        <x:f>TRUNC(I313*D313,1)</x:f>
        <x:v>0</x:v>
      </x:c>
      <x:c r="K313" s="10">
        <x:f>TRUNC(E313+G313+I313,1)</x:f>
        <x:v>87805</x:v>
      </x:c>
      <x:c r="L313" s="12">
        <x:f>TRUNC(F313+H313+J313,1)</x:f>
        <x:v>26341.5</x:v>
      </x:c>
      <x:c r="M313" s="8" t="s">
        <x:v>984</x:v>
      </x:c>
      <x:c r="N313" s="5" t="s">
        <x:v>1409</x:v>
      </x:c>
      <x:c r="O313" s="5" t="s">
        <x:v>129</x:v>
      </x:c>
      <x:c r="P313" s="5" t="s">
        <x:v>988</x:v>
      </x:c>
      <x:c r="Q313" s="5" t="s">
        <x:v>988</x:v>
      </x:c>
      <x:c r="R313" s="5" t="s">
        <x:v>974</x:v>
      </x:c>
      <x:c r="S313" s="1"/>
      <x:c r="T313" s="1"/>
      <x:c r="U313" s="1"/>
      <x:c r="V313" s="1">
        <x:v>1</x:v>
      </x:c>
      <x:c r="W313" s="1"/>
      <x:c r="X313" s="1"/>
      <x:c r="Y313" s="1"/>
      <x:c r="Z313" s="1"/>
      <x:c r="AA313" s="1"/>
      <x:c r="AB313" s="1"/>
      <x:c r="AC313" s="1"/>
      <x:c r="AD313" s="1"/>
      <x:c r="AE313" s="1"/>
      <x:c r="AF313" s="1"/>
      <x:c r="AG313" s="1"/>
      <x:c r="AH313" s="1"/>
      <x:c r="AI313" s="1"/>
      <x:c r="AJ313" s="5" t="s">
        <x:v>984</x:v>
      </x:c>
      <x:c r="AK313" s="5" t="s">
        <x:v>1571</x:v>
      </x:c>
      <x:c r="AL313" s="5" t="s">
        <x:v>984</x:v>
      </x:c>
    </x:row>
    <x:row r="314" spans="1:38" ht="30" customHeight="1">
      <x:c r="A314" s="8" t="s">
        <x:v>1031</x:v>
      </x:c>
      <x:c r="B314" s="8" t="s">
        <x:v>487</x:v>
      </x:c>
      <x:c r="C314" s="8" t="s">
        <x:v>1000</x:v>
      </x:c>
      <x:c r="D314" s="9">
        <x:v>1</x:v>
      </x:c>
      <x:c r="E314" s="10">
        <x:f>ROUNDDOWN(SUMIF(V313:V314,RIGHTB(O314,1),H313:H314)*U314,2)</x:f>
        <x:v>1317.0699999999999</x:v>
      </x:c>
      <x:c r="F314" s="12">
        <x:f>TRUNC(E314*D314,1)</x:f>
        <x:v>1317</x:v>
      </x:c>
      <x:c r="G314" s="10">
        <x:v>0</x:v>
      </x:c>
      <x:c r="H314" s="12">
        <x:f>TRUNC(G314*D314,1)</x:f>
        <x:v>0</x:v>
      </x:c>
      <x:c r="I314" s="10">
        <x:v>0</x:v>
      </x:c>
      <x:c r="J314" s="12">
        <x:f>TRUNC(I314*D314,1)</x:f>
        <x:v>0</x:v>
      </x:c>
      <x:c r="K314" s="10">
        <x:f>TRUNC(E314+G314+I314,1)</x:f>
        <x:v>1317</x:v>
      </x:c>
      <x:c r="L314" s="12">
        <x:f>TRUNC(F314+H314+J314,1)</x:f>
        <x:v>1317</x:v>
      </x:c>
      <x:c r="M314" s="8" t="s">
        <x:v>984</x:v>
      </x:c>
      <x:c r="N314" s="5" t="s">
        <x:v>1409</x:v>
      </x:c>
      <x:c r="O314" s="5" t="s">
        <x:v>1407</x:v>
      </x:c>
      <x:c r="P314" s="5" t="s">
        <x:v>988</x:v>
      </x:c>
      <x:c r="Q314" s="5" t="s">
        <x:v>988</x:v>
      </x:c>
      <x:c r="R314" s="5" t="s">
        <x:v>988</x:v>
      </x:c>
      <x:c r="S314" s="1">
        <x:v>1</x:v>
      </x:c>
      <x:c r="T314" s="1">
        <x:v>0</x:v>
      </x:c>
      <x:c r="U314" s="1">
        <x:v>0.05</x:v>
      </x:c>
      <x:c r="V314" s="1"/>
      <x:c r="W314" s="1"/>
      <x:c r="X314" s="1"/>
      <x:c r="Y314" s="1"/>
      <x:c r="Z314" s="1"/>
      <x:c r="AA314" s="1"/>
      <x:c r="AB314" s="1"/>
      <x:c r="AC314" s="1"/>
      <x:c r="AD314" s="1"/>
      <x:c r="AE314" s="1"/>
      <x:c r="AF314" s="1"/>
      <x:c r="AG314" s="1"/>
      <x:c r="AH314" s="1"/>
      <x:c r="AI314" s="1"/>
      <x:c r="AJ314" s="5" t="s">
        <x:v>984</x:v>
      </x:c>
      <x:c r="AK314" s="5" t="s">
        <x:v>1572</x:v>
      </x:c>
      <x:c r="AL314" s="5" t="s">
        <x:v>984</x:v>
      </x:c>
    </x:row>
    <x:row r="315" spans="1:38" ht="30" customHeight="1">
      <x:c r="A315" s="8" t="s">
        <x:v>195</x:v>
      </x:c>
      <x:c r="B315" s="8" t="s">
        <x:v>984</x:v>
      </x:c>
      <x:c r="C315" s="8" t="s">
        <x:v>984</x:v>
      </x:c>
      <x:c r="D315" s="9"/>
      <x:c r="E315" s="10"/>
      <x:c r="F315" s="12">
        <x:f>TRUNC(SUMIF(N313:N314,N312,F313:F314),0)</x:f>
        <x:v>1317</x:v>
      </x:c>
      <x:c r="G315" s="10"/>
      <x:c r="H315" s="12">
        <x:f>TRUNC(SUMIF(N313:N314,N312,H313:H314),0)</x:f>
        <x:v>26341</x:v>
      </x:c>
      <x:c r="I315" s="10"/>
      <x:c r="J315" s="12">
        <x:f>TRUNC(SUMIF(N313:N314,N312,J313:J314),0)</x:f>
        <x:v>0</x:v>
      </x:c>
      <x:c r="K315" s="10"/>
      <x:c r="L315" s="12">
        <x:f>F315+H315+J315</x:f>
        <x:v>27658</x:v>
      </x:c>
      <x:c r="M315" s="8" t="s">
        <x:v>984</x:v>
      </x:c>
      <x:c r="N315" s="5" t="s">
        <x:v>315</x:v>
      </x:c>
      <x:c r="O315" s="5" t="s">
        <x:v>315</x:v>
      </x:c>
      <x:c r="P315" s="5" t="s">
        <x:v>984</x:v>
      </x:c>
      <x:c r="Q315" s="5" t="s">
        <x:v>984</x:v>
      </x:c>
      <x:c r="R315" s="5" t="s">
        <x:v>984</x:v>
      </x:c>
      <x:c r="S315" s="1"/>
      <x:c r="T315" s="1"/>
      <x:c r="U315" s="1"/>
      <x:c r="V315" s="1"/>
      <x:c r="W315" s="1"/>
      <x:c r="X315" s="1"/>
      <x:c r="Y315" s="1"/>
      <x:c r="Z315" s="1"/>
      <x:c r="AA315" s="1"/>
      <x:c r="AB315" s="1"/>
      <x:c r="AC315" s="1"/>
      <x:c r="AD315" s="1"/>
      <x:c r="AE315" s="1"/>
      <x:c r="AF315" s="1"/>
      <x:c r="AG315" s="1"/>
      <x:c r="AH315" s="1"/>
      <x:c r="AI315" s="1"/>
      <x:c r="AJ315" s="5" t="s">
        <x:v>984</x:v>
      </x:c>
      <x:c r="AK315" s="5" t="s">
        <x:v>984</x:v>
      </x:c>
      <x:c r="AL315" s="5" t="s">
        <x:v>984</x:v>
      </x:c>
    </x:row>
    <x:row r="316" spans="1:13" ht="30" customHeight="1">
      <x:c r="A316" s="9"/>
      <x:c r="B316" s="9"/>
      <x:c r="C316" s="9"/>
      <x:c r="D316" s="9"/>
      <x:c r="E316" s="10"/>
      <x:c r="F316" s="12"/>
      <x:c r="G316" s="10"/>
      <x:c r="H316" s="12"/>
      <x:c r="I316" s="10"/>
      <x:c r="J316" s="12"/>
      <x:c r="K316" s="10"/>
      <x:c r="L316" s="12"/>
      <x:c r="M316" s="9"/>
    </x:row>
    <x:row r="317" spans="1:14" ht="30" customHeight="1">
      <x:c r="A317" s="93" t="s">
        <x:v>102</x:v>
      </x:c>
      <x:c r="B317" s="93"/>
      <x:c r="C317" s="93"/>
      <x:c r="D317" s="93"/>
      <x:c r="E317" s="94"/>
      <x:c r="F317" s="95"/>
      <x:c r="G317" s="94"/>
      <x:c r="H317" s="95"/>
      <x:c r="I317" s="94"/>
      <x:c r="J317" s="95"/>
      <x:c r="K317" s="94"/>
      <x:c r="L317" s="95"/>
      <x:c r="M317" s="93"/>
      <x:c r="N317" s="2" t="s">
        <x:v>1408</x:v>
      </x:c>
    </x:row>
    <x:row r="318" spans="1:38" ht="30" customHeight="1">
      <x:c r="A318" s="8" t="s">
        <x:v>492</x:v>
      </x:c>
      <x:c r="B318" s="8" t="s">
        <x:v>984</x:v>
      </x:c>
      <x:c r="C318" s="8" t="s">
        <x:v>1021</x:v>
      </x:c>
      <x:c r="D318" s="9">
        <x:v>0.26700000000000002</x:v>
      </x:c>
      <x:c r="E318" s="10">
        <x:f>단가대비표!O41</x:f>
        <x:v>0</x:v>
      </x:c>
      <x:c r="F318" s="12">
        <x:f>TRUNC(E318*D318,1)</x:f>
        <x:v>0</x:v>
      </x:c>
      <x:c r="G318" s="10">
        <x:f>단가대비표!P41</x:f>
        <x:v>30489</x:v>
      </x:c>
      <x:c r="H318" s="12">
        <x:f>TRUNC(G318*D318,1)</x:f>
        <x:v>8140.5</x:v>
      </x:c>
      <x:c r="I318" s="10">
        <x:f>단가대비표!V41</x:f>
        <x:v>16735</x:v>
      </x:c>
      <x:c r="J318" s="12">
        <x:f>TRUNC(I318*D318,1)</x:f>
        <x:v>4468.1999999999998</x:v>
      </x:c>
      <x:c r="K318" s="10">
        <x:f>TRUNC(E318+G318+I318,1)</x:f>
        <x:v>47224</x:v>
      </x:c>
      <x:c r="L318" s="12">
        <x:f>TRUNC(F318+H318+J318,1)</x:f>
        <x:v>12608.700000000001</x:v>
      </x:c>
      <x:c r="M318" s="8" t="s">
        <x:v>984</x:v>
      </x:c>
      <x:c r="N318" s="5" t="s">
        <x:v>1408</x:v>
      </x:c>
      <x:c r="O318" s="5" t="s">
        <x:v>794</x:v>
      </x:c>
      <x:c r="P318" s="5" t="s">
        <x:v>988</x:v>
      </x:c>
      <x:c r="Q318" s="5" t="s">
        <x:v>988</x:v>
      </x:c>
      <x:c r="R318" s="5" t="s">
        <x:v>974</x:v>
      </x:c>
      <x:c r="S318" s="1"/>
      <x:c r="T318" s="1"/>
      <x:c r="U318" s="1"/>
      <x:c r="V318" s="1">
        <x:v>1</x:v>
      </x:c>
      <x:c r="W318" s="1">
        <x:v>2</x:v>
      </x:c>
      <x:c r="X318" s="1"/>
      <x:c r="Y318" s="1"/>
      <x:c r="Z318" s="1"/>
      <x:c r="AA318" s="1"/>
      <x:c r="AB318" s="1"/>
      <x:c r="AC318" s="1"/>
      <x:c r="AD318" s="1"/>
      <x:c r="AE318" s="1"/>
      <x:c r="AF318" s="1"/>
      <x:c r="AG318" s="1"/>
      <x:c r="AH318" s="1"/>
      <x:c r="AI318" s="1"/>
      <x:c r="AJ318" s="5" t="s">
        <x:v>984</x:v>
      </x:c>
      <x:c r="AK318" s="5" t="s">
        <x:v>1573</x:v>
      </x:c>
      <x:c r="AL318" s="5" t="s">
        <x:v>984</x:v>
      </x:c>
    </x:row>
    <x:row r="319" spans="1:38" ht="30" customHeight="1">
      <x:c r="A319" s="8" t="s">
        <x:v>486</x:v>
      </x:c>
      <x:c r="B319" s="8" t="s">
        <x:v>1967</x:v>
      </x:c>
      <x:c r="C319" s="8" t="s">
        <x:v>1000</x:v>
      </x:c>
      <x:c r="D319" s="9">
        <x:v>1</x:v>
      </x:c>
      <x:c r="E319" s="10">
        <x:v>0</x:v>
      </x:c>
      <x:c r="F319" s="12">
        <x:f>TRUNC(E319*D319,1)</x:f>
        <x:v>0</x:v>
      </x:c>
      <x:c r="G319" s="10">
        <x:f ca="1">ROUNDDOWN(SUMIF(V318:V322,RIGHTB(O319,1),H318:H322)*U319,2)</x:f>
        <x:v>1628.0999999999999</x:v>
      </x:c>
      <x:c r="H319" s="12">
        <x:f ca="1">TRUNC(G319*D319,1)</x:f>
        <x:v>1628.0999999999999</x:v>
      </x:c>
      <x:c r="I319" s="10">
        <x:v>0</x:v>
      </x:c>
      <x:c r="J319" s="12">
        <x:f>TRUNC(I319*D319,1)</x:f>
        <x:v>0</x:v>
      </x:c>
      <x:c r="K319" s="10">
        <x:f ca="1">TRUNC(E319+G319+I319,1)</x:f>
        <x:v>1628.0999999999999</x:v>
      </x:c>
      <x:c r="L319" s="12">
        <x:f ca="1">TRUNC(F319+H319+J319,1)</x:f>
        <x:v>1628.0999999999999</x:v>
      </x:c>
      <x:c r="M319" s="8" t="s">
        <x:v>984</x:v>
      </x:c>
      <x:c r="N319" s="5" t="s">
        <x:v>1408</x:v>
      </x:c>
      <x:c r="O319" s="5" t="s">
        <x:v>1407</x:v>
      </x:c>
      <x:c r="P319" s="5" t="s">
        <x:v>988</x:v>
      </x:c>
      <x:c r="Q319" s="5" t="s">
        <x:v>988</x:v>
      </x:c>
      <x:c r="R319" s="5" t="s">
        <x:v>988</x:v>
      </x:c>
      <x:c r="S319" s="1">
        <x:v>1</x:v>
      </x:c>
      <x:c r="T319" s="1">
        <x:v>1</x:v>
      </x:c>
      <x:c r="U319" s="1">
        <x:v>0.20000000000000001</x:v>
      </x:c>
      <x:c r="V319" s="1"/>
      <x:c r="W319" s="1"/>
      <x:c r="X319" s="1"/>
      <x:c r="Y319" s="1"/>
      <x:c r="Z319" s="1"/>
      <x:c r="AA319" s="1"/>
      <x:c r="AB319" s="1"/>
      <x:c r="AC319" s="1"/>
      <x:c r="AD319" s="1"/>
      <x:c r="AE319" s="1"/>
      <x:c r="AF319" s="1"/>
      <x:c r="AG319" s="1"/>
      <x:c r="AH319" s="1"/>
      <x:c r="AI319" s="1"/>
      <x:c r="AJ319" s="5" t="s">
        <x:v>984</x:v>
      </x:c>
      <x:c r="AK319" s="5" t="s">
        <x:v>1574</x:v>
      </x:c>
      <x:c r="AL319" s="5" t="s">
        <x:v>984</x:v>
      </x:c>
    </x:row>
    <x:row r="320" spans="1:38" ht="30" customHeight="1">
      <x:c r="A320" s="8" t="s">
        <x:v>1968</x:v>
      </x:c>
      <x:c r="B320" s="8" t="s">
        <x:v>984</x:v>
      </x:c>
      <x:c r="C320" s="8" t="s">
        <x:v>968</x:v>
      </x:c>
      <x:c r="D320" s="9">
        <x:v>0.033000000000000002</x:v>
      </x:c>
      <x:c r="E320" s="10">
        <x:f>단가대비표!O42</x:f>
        <x:v>300000</x:v>
      </x:c>
      <x:c r="F320" s="12">
        <x:f>TRUNC(E320*D320,1)</x:f>
        <x:v>9900</x:v>
      </x:c>
      <x:c r="G320" s="10">
        <x:f>단가대비표!P42</x:f>
        <x:v>0</x:v>
      </x:c>
      <x:c r="H320" s="12">
        <x:f>TRUNC(G320*D320,1)</x:f>
        <x:v>0</x:v>
      </x:c>
      <x:c r="I320" s="10">
        <x:f>단가대비표!V42</x:f>
        <x:v>0</x:v>
      </x:c>
      <x:c r="J320" s="12">
        <x:f>TRUNC(I320*D320,1)</x:f>
        <x:v>0</x:v>
      </x:c>
      <x:c r="K320" s="10">
        <x:f>TRUNC(E320+G320+I320,1)</x:f>
        <x:v>300000</x:v>
      </x:c>
      <x:c r="L320" s="12">
        <x:f>TRUNC(F320+H320+J320,1)</x:f>
        <x:v>9900</x:v>
      </x:c>
      <x:c r="M320" s="8" t="s">
        <x:v>984</x:v>
      </x:c>
      <x:c r="N320" s="5" t="s">
        <x:v>1408</x:v>
      </x:c>
      <x:c r="O320" s="5" t="s">
        <x:v>793</x:v>
      </x:c>
      <x:c r="P320" s="5" t="s">
        <x:v>988</x:v>
      </x:c>
      <x:c r="Q320" s="5" t="s">
        <x:v>988</x:v>
      </x:c>
      <x:c r="R320" s="5" t="s">
        <x:v>974</x:v>
      </x:c>
      <x:c r="S320" s="1"/>
      <x:c r="T320" s="1"/>
      <x:c r="U320" s="1"/>
      <x:c r="V320" s="1"/>
      <x:c r="W320" s="1"/>
      <x:c r="X320" s="1"/>
      <x:c r="Y320" s="1"/>
      <x:c r="Z320" s="1"/>
      <x:c r="AA320" s="1"/>
      <x:c r="AB320" s="1"/>
      <x:c r="AC320" s="1"/>
      <x:c r="AD320" s="1"/>
      <x:c r="AE320" s="1"/>
      <x:c r="AF320" s="1"/>
      <x:c r="AG320" s="1"/>
      <x:c r="AH320" s="1"/>
      <x:c r="AI320" s="1"/>
      <x:c r="AJ320" s="5" t="s">
        <x:v>984</x:v>
      </x:c>
      <x:c r="AK320" s="5" t="s">
        <x:v>1575</x:v>
      </x:c>
      <x:c r="AL320" s="5" t="s">
        <x:v>984</x:v>
      </x:c>
    </x:row>
    <x:row r="321" spans="1:38" ht="30" customHeight="1">
      <x:c r="A321" s="8" t="s">
        <x:v>494</x:v>
      </x:c>
      <x:c r="B321" s="8" t="s">
        <x:v>984</x:v>
      </x:c>
      <x:c r="C321" s="8" t="s">
        <x:v>1001</x:v>
      </x:c>
      <x:c r="D321" s="9">
        <x:v>0.66700000000000004</x:v>
      </x:c>
      <x:c r="E321" s="10">
        <x:f>단가대비표!O43</x:f>
        <x:v>1800</x:v>
      </x:c>
      <x:c r="F321" s="12">
        <x:f>TRUNC(E321*D321,1)</x:f>
        <x:v>1200.5999999999999</x:v>
      </x:c>
      <x:c r="G321" s="10">
        <x:f>단가대비표!P43</x:f>
        <x:v>0</x:v>
      </x:c>
      <x:c r="H321" s="12">
        <x:f>TRUNC(G321*D321,1)</x:f>
        <x:v>0</x:v>
      </x:c>
      <x:c r="I321" s="10">
        <x:f>단가대비표!V43</x:f>
        <x:v>0</x:v>
      </x:c>
      <x:c r="J321" s="12">
        <x:f>TRUNC(I321*D321,1)</x:f>
        <x:v>0</x:v>
      </x:c>
      <x:c r="K321" s="10">
        <x:f>TRUNC(E321+G321+I321,1)</x:f>
        <x:v>1800</x:v>
      </x:c>
      <x:c r="L321" s="12">
        <x:f>TRUNC(F321+H321+J321,1)</x:f>
        <x:v>1200.5999999999999</x:v>
      </x:c>
      <x:c r="M321" s="8" t="s">
        <x:v>984</x:v>
      </x:c>
      <x:c r="N321" s="5" t="s">
        <x:v>1408</x:v>
      </x:c>
      <x:c r="O321" s="5" t="s">
        <x:v>792</x:v>
      </x:c>
      <x:c r="P321" s="5" t="s">
        <x:v>988</x:v>
      </x:c>
      <x:c r="Q321" s="5" t="s">
        <x:v>988</x:v>
      </x:c>
      <x:c r="R321" s="5" t="s">
        <x:v>974</x:v>
      </x:c>
      <x:c r="S321" s="1"/>
      <x:c r="T321" s="1"/>
      <x:c r="U321" s="1"/>
      <x:c r="V321" s="1"/>
      <x:c r="W321" s="1"/>
      <x:c r="X321" s="1"/>
      <x:c r="Y321" s="1"/>
      <x:c r="Z321" s="1"/>
      <x:c r="AA321" s="1"/>
      <x:c r="AB321" s="1"/>
      <x:c r="AC321" s="1"/>
      <x:c r="AD321" s="1"/>
      <x:c r="AE321" s="1"/>
      <x:c r="AF321" s="1"/>
      <x:c r="AG321" s="1"/>
      <x:c r="AH321" s="1"/>
      <x:c r="AI321" s="1"/>
      <x:c r="AJ321" s="5" t="s">
        <x:v>984</x:v>
      </x:c>
      <x:c r="AK321" s="5" t="s">
        <x:v>1576</x:v>
      </x:c>
      <x:c r="AL321" s="5" t="s">
        <x:v>984</x:v>
      </x:c>
    </x:row>
    <x:row r="322" spans="1:38" ht="30" customHeight="1">
      <x:c r="A322" s="8" t="s">
        <x:v>1031</x:v>
      </x:c>
      <x:c r="B322" s="8" t="s">
        <x:v>491</x:v>
      </x:c>
      <x:c r="C322" s="8" t="s">
        <x:v>1000</x:v>
      </x:c>
      <x:c r="D322" s="9">
        <x:v>1</x:v>
      </x:c>
      <x:c r="E322" s="10">
        <x:f ca="1">ROUNDDOWN(SUMIF(W318:W322,RIGHTB(O322,1),H318:H322)*U322,2)</x:f>
        <x:v>407.01999999999998</x:v>
      </x:c>
      <x:c r="F322" s="12">
        <x:f ca="1">TRUNC(E322*D322,1)</x:f>
        <x:v>407</x:v>
      </x:c>
      <x:c r="G322" s="10">
        <x:v>0</x:v>
      </x:c>
      <x:c r="H322" s="12">
        <x:f>TRUNC(G322*D322,1)</x:f>
        <x:v>0</x:v>
      </x:c>
      <x:c r="I322" s="10">
        <x:v>0</x:v>
      </x:c>
      <x:c r="J322" s="12">
        <x:f>TRUNC(I322*D322,1)</x:f>
        <x:v>0</x:v>
      </x:c>
      <x:c r="K322" s="10">
        <x:f ca="1">TRUNC(E322+G322+I322,1)</x:f>
        <x:v>407</x:v>
      </x:c>
      <x:c r="L322" s="12">
        <x:f ca="1">TRUNC(F322+H322+J322,1)</x:f>
        <x:v>407</x:v>
      </x:c>
      <x:c r="M322" s="8" t="s">
        <x:v>984</x:v>
      </x:c>
      <x:c r="N322" s="5" t="s">
        <x:v>1408</x:v>
      </x:c>
      <x:c r="O322" s="5" t="s">
        <x:v>868</x:v>
      </x:c>
      <x:c r="P322" s="5" t="s">
        <x:v>988</x:v>
      </x:c>
      <x:c r="Q322" s="5" t="s">
        <x:v>988</x:v>
      </x:c>
      <x:c r="R322" s="5" t="s">
        <x:v>988</x:v>
      </x:c>
      <x:c r="S322" s="1">
        <x:v>1</x:v>
      </x:c>
      <x:c r="T322" s="1">
        <x:v>0</x:v>
      </x:c>
      <x:c r="U322" s="1">
        <x:v>0.05</x:v>
      </x:c>
      <x:c r="V322" s="1"/>
      <x:c r="W322" s="1"/>
      <x:c r="X322" s="1"/>
      <x:c r="Y322" s="1"/>
      <x:c r="Z322" s="1"/>
      <x:c r="AA322" s="1"/>
      <x:c r="AB322" s="1"/>
      <x:c r="AC322" s="1"/>
      <x:c r="AD322" s="1"/>
      <x:c r="AE322" s="1"/>
      <x:c r="AF322" s="1"/>
      <x:c r="AG322" s="1"/>
      <x:c r="AH322" s="1"/>
      <x:c r="AI322" s="1"/>
      <x:c r="AJ322" s="5" t="s">
        <x:v>984</x:v>
      </x:c>
      <x:c r="AK322" s="5" t="s">
        <x:v>1574</x:v>
      </x:c>
      <x:c r="AL322" s="5" t="s">
        <x:v>984</x:v>
      </x:c>
    </x:row>
    <x:row r="323" spans="1:38" ht="30" customHeight="1">
      <x:c r="A323" s="8" t="s">
        <x:v>195</x:v>
      </x:c>
      <x:c r="B323" s="8" t="s">
        <x:v>984</x:v>
      </x:c>
      <x:c r="C323" s="8" t="s">
        <x:v>984</x:v>
      </x:c>
      <x:c r="D323" s="9"/>
      <x:c r="E323" s="10"/>
      <x:c r="F323" s="12">
        <x:f ca="1">TRUNC(SUMIF(N318:N322,N317,F318:F322),0)</x:f>
        <x:v>11507</x:v>
      </x:c>
      <x:c r="G323" s="10"/>
      <x:c r="H323" s="12">
        <x:f ca="1">TRUNC(SUMIF(N318:N322,N317,H318:H322),0)</x:f>
        <x:v>9768</x:v>
      </x:c>
      <x:c r="I323" s="10"/>
      <x:c r="J323" s="12">
        <x:f>TRUNC(SUMIF(N318:N322,N317,J318:J322),0)</x:f>
        <x:v>4468</x:v>
      </x:c>
      <x:c r="K323" s="10"/>
      <x:c r="L323" s="12">
        <x:f ca="1">F323+H323+J323</x:f>
        <x:v>25743</x:v>
      </x:c>
      <x:c r="M323" s="8" t="s">
        <x:v>984</x:v>
      </x:c>
      <x:c r="N323" s="5" t="s">
        <x:v>315</x:v>
      </x:c>
      <x:c r="O323" s="5" t="s">
        <x:v>315</x:v>
      </x:c>
      <x:c r="P323" s="5" t="s">
        <x:v>984</x:v>
      </x:c>
      <x:c r="Q323" s="5" t="s">
        <x:v>984</x:v>
      </x:c>
      <x:c r="R323" s="5" t="s">
        <x:v>984</x:v>
      </x:c>
      <x:c r="S323" s="1"/>
      <x:c r="T323" s="1"/>
      <x:c r="U323" s="1"/>
      <x:c r="V323" s="1"/>
      <x:c r="W323" s="1"/>
      <x:c r="X323" s="1"/>
      <x:c r="Y323" s="1"/>
      <x:c r="Z323" s="1"/>
      <x:c r="AA323" s="1"/>
      <x:c r="AB323" s="1"/>
      <x:c r="AC323" s="1"/>
      <x:c r="AD323" s="1"/>
      <x:c r="AE323" s="1"/>
      <x:c r="AF323" s="1"/>
      <x:c r="AG323" s="1"/>
      <x:c r="AH323" s="1"/>
      <x:c r="AI323" s="1"/>
      <x:c r="AJ323" s="5" t="s">
        <x:v>984</x:v>
      </x:c>
      <x:c r="AK323" s="5" t="s">
        <x:v>984</x:v>
      </x:c>
      <x:c r="AL323" s="5" t="s">
        <x:v>984</x:v>
      </x:c>
    </x:row>
    <x:row r="324" spans="1:13" ht="30" customHeight="1">
      <x:c r="A324" s="9"/>
      <x:c r="B324" s="9"/>
      <x:c r="C324" s="9"/>
      <x:c r="D324" s="9"/>
      <x:c r="E324" s="10"/>
      <x:c r="F324" s="12"/>
      <x:c r="G324" s="10"/>
      <x:c r="H324" s="12"/>
      <x:c r="I324" s="10"/>
      <x:c r="J324" s="12"/>
      <x:c r="K324" s="10"/>
      <x:c r="L324" s="12"/>
      <x:c r="M324" s="9"/>
    </x:row>
    <x:row r="325" spans="1:14" ht="30" customHeight="1">
      <x:c r="A325" s="93" t="s">
        <x:v>1384</x:v>
      </x:c>
      <x:c r="B325" s="93"/>
      <x:c r="C325" s="93"/>
      <x:c r="D325" s="93"/>
      <x:c r="E325" s="94"/>
      <x:c r="F325" s="95"/>
      <x:c r="G325" s="94"/>
      <x:c r="H325" s="95"/>
      <x:c r="I325" s="94"/>
      <x:c r="J325" s="95"/>
      <x:c r="K325" s="94"/>
      <x:c r="L325" s="95"/>
      <x:c r="M325" s="93"/>
      <x:c r="N325" s="2" t="s">
        <x:v>152</x:v>
      </x:c>
    </x:row>
    <x:row r="326" spans="1:38" ht="30" customHeight="1">
      <x:c r="A326" s="8" t="s">
        <x:v>1881</x:v>
      </x:c>
      <x:c r="B326" s="8" t="s">
        <x:v>1878</x:v>
      </x:c>
      <x:c r="C326" s="8" t="s">
        <x:v>997</x:v>
      </x:c>
      <x:c r="D326" s="9">
        <x:v>1</x:v>
      </x:c>
      <x:c r="E326" s="10">
        <x:f>단가대비표!O58</x:f>
        <x:v>0</x:v>
      </x:c>
      <x:c r="F326" s="12">
        <x:f>TRUNC(E326*D326,1)</x:f>
        <x:v>0</x:v>
      </x:c>
      <x:c r="G326" s="10">
        <x:f>단가대비표!P58</x:f>
        <x:v>0</x:v>
      </x:c>
      <x:c r="H326" s="12">
        <x:f>TRUNC(G326*D326,1)</x:f>
        <x:v>0</x:v>
      </x:c>
      <x:c r="I326" s="10">
        <x:f>단가대비표!V58</x:f>
        <x:v>1820</x:v>
      </x:c>
      <x:c r="J326" s="12">
        <x:f>TRUNC(I326*D326,1)</x:f>
        <x:v>1820</x:v>
      </x:c>
      <x:c r="K326" s="10">
        <x:f>TRUNC(E326+G326+I326,1)</x:f>
        <x:v>1820</x:v>
      </x:c>
      <x:c r="L326" s="12">
        <x:f>TRUNC(F326+H326+J326,1)</x:f>
        <x:v>1820</x:v>
      </x:c>
      <x:c r="M326" s="8" t="s">
        <x:v>984</x:v>
      </x:c>
      <x:c r="N326" s="5" t="s">
        <x:v>152</x:v>
      </x:c>
      <x:c r="O326" s="5" t="s">
        <x:v>791</x:v>
      </x:c>
      <x:c r="P326" s="5" t="s">
        <x:v>988</x:v>
      </x:c>
      <x:c r="Q326" s="5" t="s">
        <x:v>988</x:v>
      </x:c>
      <x:c r="R326" s="5" t="s">
        <x:v>974</x:v>
      </x:c>
      <x:c r="S326" s="1"/>
      <x:c r="T326" s="1"/>
      <x:c r="U326" s="1"/>
      <x:c r="V326" s="1"/>
      <x:c r="W326" s="1"/>
      <x:c r="X326" s="1"/>
      <x:c r="Y326" s="1"/>
      <x:c r="Z326" s="1"/>
      <x:c r="AA326" s="1"/>
      <x:c r="AB326" s="1"/>
      <x:c r="AC326" s="1"/>
      <x:c r="AD326" s="1"/>
      <x:c r="AE326" s="1"/>
      <x:c r="AF326" s="1"/>
      <x:c r="AG326" s="1"/>
      <x:c r="AH326" s="1"/>
      <x:c r="AI326" s="1"/>
      <x:c r="AJ326" s="5" t="s">
        <x:v>984</x:v>
      </x:c>
      <x:c r="AK326" s="5" t="s">
        <x:v>1577</x:v>
      </x:c>
      <x:c r="AL326" s="5" t="s">
        <x:v>984</x:v>
      </x:c>
    </x:row>
    <x:row r="327" spans="1:38" ht="30" customHeight="1">
      <x:c r="A327" s="8" t="s">
        <x:v>1880</x:v>
      </x:c>
      <x:c r="B327" s="8" t="s">
        <x:v>240</x:v>
      </x:c>
      <x:c r="C327" s="8" t="s">
        <x:v>997</x:v>
      </x:c>
      <x:c r="D327" s="9">
        <x:v>1</x:v>
      </x:c>
      <x:c r="E327" s="10">
        <x:f>단가대비표!O61</x:f>
        <x:v>0</x:v>
      </x:c>
      <x:c r="F327" s="12">
        <x:f>TRUNC(E327*D327,1)</x:f>
        <x:v>0</x:v>
      </x:c>
      <x:c r="G327" s="10">
        <x:f>단가대비표!P61</x:f>
        <x:v>0</x:v>
      </x:c>
      <x:c r="H327" s="12">
        <x:f>TRUNC(G327*D327,1)</x:f>
        <x:v>0</x:v>
      </x:c>
      <x:c r="I327" s="10">
        <x:f>단가대비표!V61</x:f>
        <x:v>11840</x:v>
      </x:c>
      <x:c r="J327" s="12">
        <x:f>TRUNC(I327*D327,1)</x:f>
        <x:v>11840</x:v>
      </x:c>
      <x:c r="K327" s="10">
        <x:f>TRUNC(E327+G327+I327,1)</x:f>
        <x:v>11840</x:v>
      </x:c>
      <x:c r="L327" s="12">
        <x:f>TRUNC(F327+H327+J327,1)</x:f>
        <x:v>11840</x:v>
      </x:c>
      <x:c r="M327" s="8" t="s">
        <x:v>984</x:v>
      </x:c>
      <x:c r="N327" s="5" t="s">
        <x:v>152</x:v>
      </x:c>
      <x:c r="O327" s="5" t="s">
        <x:v>789</x:v>
      </x:c>
      <x:c r="P327" s="5" t="s">
        <x:v>988</x:v>
      </x:c>
      <x:c r="Q327" s="5" t="s">
        <x:v>988</x:v>
      </x:c>
      <x:c r="R327" s="5" t="s">
        <x:v>974</x:v>
      </x:c>
      <x:c r="S327" s="1"/>
      <x:c r="T327" s="1"/>
      <x:c r="U327" s="1"/>
      <x:c r="V327" s="1"/>
      <x:c r="W327" s="1"/>
      <x:c r="X327" s="1"/>
      <x:c r="Y327" s="1"/>
      <x:c r="Z327" s="1"/>
      <x:c r="AA327" s="1"/>
      <x:c r="AB327" s="1"/>
      <x:c r="AC327" s="1"/>
      <x:c r="AD327" s="1"/>
      <x:c r="AE327" s="1"/>
      <x:c r="AF327" s="1"/>
      <x:c r="AG327" s="1"/>
      <x:c r="AH327" s="1"/>
      <x:c r="AI327" s="1"/>
      <x:c r="AJ327" s="5" t="s">
        <x:v>984</x:v>
      </x:c>
      <x:c r="AK327" s="5" t="s">
        <x:v>1578</x:v>
      </x:c>
      <x:c r="AL327" s="5" t="s">
        <x:v>984</x:v>
      </x:c>
    </x:row>
    <x:row r="328" spans="1:38" ht="30" customHeight="1">
      <x:c r="A328" s="8" t="s">
        <x:v>195</x:v>
      </x:c>
      <x:c r="B328" s="8" t="s">
        <x:v>984</x:v>
      </x:c>
      <x:c r="C328" s="8" t="s">
        <x:v>984</x:v>
      </x:c>
      <x:c r="D328" s="9"/>
      <x:c r="E328" s="10"/>
      <x:c r="F328" s="12">
        <x:f>TRUNC(SUMIF(N326:N327,N325,F326:F327),0)</x:f>
        <x:v>0</x:v>
      </x:c>
      <x:c r="G328" s="10"/>
      <x:c r="H328" s="12">
        <x:f>TRUNC(SUMIF(N326:N327,N325,H326:H327),0)</x:f>
        <x:v>0</x:v>
      </x:c>
      <x:c r="I328" s="10"/>
      <x:c r="J328" s="12">
        <x:f>TRUNC(SUMIF(N326:N327,N325,J326:J327),0)</x:f>
        <x:v>13660</x:v>
      </x:c>
      <x:c r="K328" s="10"/>
      <x:c r="L328" s="12">
        <x:f>F328+H328+J328</x:f>
        <x:v>13660</x:v>
      </x:c>
      <x:c r="M328" s="8" t="s">
        <x:v>984</x:v>
      </x:c>
      <x:c r="N328" s="5" t="s">
        <x:v>315</x:v>
      </x:c>
      <x:c r="O328" s="5" t="s">
        <x:v>315</x:v>
      </x:c>
      <x:c r="P328" s="5" t="s">
        <x:v>984</x:v>
      </x:c>
      <x:c r="Q328" s="5" t="s">
        <x:v>984</x:v>
      </x:c>
      <x:c r="R328" s="5" t="s">
        <x:v>984</x:v>
      </x:c>
      <x:c r="S328" s="1"/>
      <x:c r="T328" s="1"/>
      <x:c r="U328" s="1"/>
      <x:c r="V328" s="1"/>
      <x:c r="W328" s="1"/>
      <x:c r="X328" s="1"/>
      <x:c r="Y328" s="1"/>
      <x:c r="Z328" s="1"/>
      <x:c r="AA328" s="1"/>
      <x:c r="AB328" s="1"/>
      <x:c r="AC328" s="1"/>
      <x:c r="AD328" s="1"/>
      <x:c r="AE328" s="1"/>
      <x:c r="AF328" s="1"/>
      <x:c r="AG328" s="1"/>
      <x:c r="AH328" s="1"/>
      <x:c r="AI328" s="1"/>
      <x:c r="AJ328" s="5" t="s">
        <x:v>984</x:v>
      </x:c>
      <x:c r="AK328" s="5" t="s">
        <x:v>984</x:v>
      </x:c>
      <x:c r="AL328" s="5" t="s">
        <x:v>984</x:v>
      </x:c>
    </x:row>
    <x:row r="329" spans="1:13" ht="30" customHeight="1">
      <x:c r="A329" s="9"/>
      <x:c r="B329" s="9"/>
      <x:c r="C329" s="9"/>
      <x:c r="D329" s="9"/>
      <x:c r="E329" s="10"/>
      <x:c r="F329" s="12"/>
      <x:c r="G329" s="10"/>
      <x:c r="H329" s="12"/>
      <x:c r="I329" s="10"/>
      <x:c r="J329" s="12"/>
      <x:c r="K329" s="10"/>
      <x:c r="L329" s="12"/>
      <x:c r="M329" s="9"/>
    </x:row>
    <x:row r="330" spans="1:14" ht="30" customHeight="1">
      <x:c r="A330" s="93" t="s">
        <x:v>1385</x:v>
      </x:c>
      <x:c r="B330" s="93"/>
      <x:c r="C330" s="93"/>
      <x:c r="D330" s="93"/>
      <x:c r="E330" s="94"/>
      <x:c r="F330" s="95"/>
      <x:c r="G330" s="94"/>
      <x:c r="H330" s="95"/>
      <x:c r="I330" s="94"/>
      <x:c r="J330" s="95"/>
      <x:c r="K330" s="94"/>
      <x:c r="L330" s="95"/>
      <x:c r="M330" s="93"/>
      <x:c r="N330" s="2" t="s">
        <x:v>153</x:v>
      </x:c>
    </x:row>
    <x:row r="331" spans="1:38" ht="30" customHeight="1">
      <x:c r="A331" s="8" t="s">
        <x:v>1884</x:v>
      </x:c>
      <x:c r="B331" s="8" t="s">
        <x:v>1878</x:v>
      </x:c>
      <x:c r="C331" s="8" t="s">
        <x:v>997</x:v>
      </x:c>
      <x:c r="D331" s="9">
        <x:v>1</x:v>
      </x:c>
      <x:c r="E331" s="10">
        <x:f>단가대비표!O59</x:f>
        <x:v>0</x:v>
      </x:c>
      <x:c r="F331" s="12">
        <x:f>TRUNC(E331*D331,1)</x:f>
        <x:v>0</x:v>
      </x:c>
      <x:c r="G331" s="10">
        <x:f>단가대비표!P59</x:f>
        <x:v>0</x:v>
      </x:c>
      <x:c r="H331" s="12">
        <x:f>TRUNC(G331*D331,1)</x:f>
        <x:v>0</x:v>
      </x:c>
      <x:c r="I331" s="10">
        <x:f>단가대비표!V59</x:f>
        <x:v>3005</x:v>
      </x:c>
      <x:c r="J331" s="12">
        <x:f>TRUNC(I331*D331,1)</x:f>
        <x:v>3005</x:v>
      </x:c>
      <x:c r="K331" s="10">
        <x:f>TRUNC(E331+G331+I331,1)</x:f>
        <x:v>3005</x:v>
      </x:c>
      <x:c r="L331" s="12">
        <x:f>TRUNC(F331+H331+J331,1)</x:f>
        <x:v>3005</x:v>
      </x:c>
      <x:c r="M331" s="8" t="s">
        <x:v>984</x:v>
      </x:c>
      <x:c r="N331" s="5" t="s">
        <x:v>153</x:v>
      </x:c>
      <x:c r="O331" s="5" t="s">
        <x:v>790</x:v>
      </x:c>
      <x:c r="P331" s="5" t="s">
        <x:v>988</x:v>
      </x:c>
      <x:c r="Q331" s="5" t="s">
        <x:v>988</x:v>
      </x:c>
      <x:c r="R331" s="5" t="s">
        <x:v>974</x:v>
      </x:c>
      <x:c r="S331" s="1"/>
      <x:c r="T331" s="1"/>
      <x:c r="U331" s="1"/>
      <x:c r="V331" s="1"/>
      <x:c r="W331" s="1"/>
      <x:c r="X331" s="1"/>
      <x:c r="Y331" s="1"/>
      <x:c r="Z331" s="1"/>
      <x:c r="AA331" s="1"/>
      <x:c r="AB331" s="1"/>
      <x:c r="AC331" s="1"/>
      <x:c r="AD331" s="1"/>
      <x:c r="AE331" s="1"/>
      <x:c r="AF331" s="1"/>
      <x:c r="AG331" s="1"/>
      <x:c r="AH331" s="1"/>
      <x:c r="AI331" s="1"/>
      <x:c r="AJ331" s="5" t="s">
        <x:v>984</x:v>
      </x:c>
      <x:c r="AK331" s="5" t="s">
        <x:v>1579</x:v>
      </x:c>
      <x:c r="AL331" s="5" t="s">
        <x:v>984</x:v>
      </x:c>
    </x:row>
    <x:row r="332" spans="1:38" ht="30" customHeight="1">
      <x:c r="A332" s="8" t="s">
        <x:v>1883</x:v>
      </x:c>
      <x:c r="B332" s="8" t="s">
        <x:v>240</x:v>
      </x:c>
      <x:c r="C332" s="8" t="s">
        <x:v>997</x:v>
      </x:c>
      <x:c r="D332" s="9">
        <x:v>1</x:v>
      </x:c>
      <x:c r="E332" s="10">
        <x:f>단가대비표!O62</x:f>
        <x:v>0</x:v>
      </x:c>
      <x:c r="F332" s="12">
        <x:f>TRUNC(E332*D332,1)</x:f>
        <x:v>0</x:v>
      </x:c>
      <x:c r="G332" s="10">
        <x:f>단가대비표!P62</x:f>
        <x:v>0</x:v>
      </x:c>
      <x:c r="H332" s="12">
        <x:f>TRUNC(G332*D332,1)</x:f>
        <x:v>0</x:v>
      </x:c>
      <x:c r="I332" s="10">
        <x:f>단가대비표!V62</x:f>
        <x:v>61451</x:v>
      </x:c>
      <x:c r="J332" s="12">
        <x:f>TRUNC(I332*D332,1)</x:f>
        <x:v>61451</x:v>
      </x:c>
      <x:c r="K332" s="10">
        <x:f>TRUNC(E332+G332+I332,1)</x:f>
        <x:v>61451</x:v>
      </x:c>
      <x:c r="L332" s="12">
        <x:f>TRUNC(F332+H332+J332,1)</x:f>
        <x:v>61451</x:v>
      </x:c>
      <x:c r="M332" s="8" t="s">
        <x:v>984</x:v>
      </x:c>
      <x:c r="N332" s="5" t="s">
        <x:v>153</x:v>
      </x:c>
      <x:c r="O332" s="5" t="s">
        <x:v>788</x:v>
      </x:c>
      <x:c r="P332" s="5" t="s">
        <x:v>988</x:v>
      </x:c>
      <x:c r="Q332" s="5" t="s">
        <x:v>988</x:v>
      </x:c>
      <x:c r="R332" s="5" t="s">
        <x:v>974</x:v>
      </x:c>
      <x:c r="S332" s="1"/>
      <x:c r="T332" s="1"/>
      <x:c r="U332" s="1"/>
      <x:c r="V332" s="1"/>
      <x:c r="W332" s="1"/>
      <x:c r="X332" s="1"/>
      <x:c r="Y332" s="1"/>
      <x:c r="Z332" s="1"/>
      <x:c r="AA332" s="1"/>
      <x:c r="AB332" s="1"/>
      <x:c r="AC332" s="1"/>
      <x:c r="AD332" s="1"/>
      <x:c r="AE332" s="1"/>
      <x:c r="AF332" s="1"/>
      <x:c r="AG332" s="1"/>
      <x:c r="AH332" s="1"/>
      <x:c r="AI332" s="1"/>
      <x:c r="AJ332" s="5" t="s">
        <x:v>984</x:v>
      </x:c>
      <x:c r="AK332" s="5" t="s">
        <x:v>1583</x:v>
      </x:c>
      <x:c r="AL332" s="5" t="s">
        <x:v>984</x:v>
      </x:c>
    </x:row>
    <x:row r="333" spans="1:38" ht="30" customHeight="1">
      <x:c r="A333" s="8" t="s">
        <x:v>195</x:v>
      </x:c>
      <x:c r="B333" s="8" t="s">
        <x:v>984</x:v>
      </x:c>
      <x:c r="C333" s="8" t="s">
        <x:v>984</x:v>
      </x:c>
      <x:c r="D333" s="9"/>
      <x:c r="E333" s="10"/>
      <x:c r="F333" s="12">
        <x:f>TRUNC(SUMIF(N331:N332,N330,F331:F332),0)</x:f>
        <x:v>0</x:v>
      </x:c>
      <x:c r="G333" s="10"/>
      <x:c r="H333" s="12">
        <x:f>TRUNC(SUMIF(N331:N332,N330,H331:H332),0)</x:f>
        <x:v>0</x:v>
      </x:c>
      <x:c r="I333" s="10"/>
      <x:c r="J333" s="12">
        <x:f>TRUNC(SUMIF(N331:N332,N330,J331:J332),0)</x:f>
        <x:v>64456</x:v>
      </x:c>
      <x:c r="K333" s="10"/>
      <x:c r="L333" s="12">
        <x:f>F333+H333+J333</x:f>
        <x:v>64456</x:v>
      </x:c>
      <x:c r="M333" s="8" t="s">
        <x:v>984</x:v>
      </x:c>
      <x:c r="N333" s="5" t="s">
        <x:v>315</x:v>
      </x:c>
      <x:c r="O333" s="5" t="s">
        <x:v>315</x:v>
      </x:c>
      <x:c r="P333" s="5" t="s">
        <x:v>984</x:v>
      </x:c>
      <x:c r="Q333" s="5" t="s">
        <x:v>984</x:v>
      </x:c>
      <x:c r="R333" s="5" t="s">
        <x:v>984</x:v>
      </x:c>
      <x:c r="S333" s="1"/>
      <x:c r="T333" s="1"/>
      <x:c r="U333" s="1"/>
      <x:c r="V333" s="1"/>
      <x:c r="W333" s="1"/>
      <x:c r="X333" s="1"/>
      <x:c r="Y333" s="1"/>
      <x:c r="Z333" s="1"/>
      <x:c r="AA333" s="1"/>
      <x:c r="AB333" s="1"/>
      <x:c r="AC333" s="1"/>
      <x:c r="AD333" s="1"/>
      <x:c r="AE333" s="1"/>
      <x:c r="AF333" s="1"/>
      <x:c r="AG333" s="1"/>
      <x:c r="AH333" s="1"/>
      <x:c r="AI333" s="1"/>
      <x:c r="AJ333" s="5" t="s">
        <x:v>984</x:v>
      </x:c>
      <x:c r="AK333" s="5" t="s">
        <x:v>984</x:v>
      </x:c>
      <x:c r="AL333" s="5" t="s">
        <x:v>984</x:v>
      </x:c>
    </x:row>
    <x:row r="334" spans="1:13" ht="30" customHeight="1">
      <x:c r="A334" s="9"/>
      <x:c r="B334" s="9"/>
      <x:c r="C334" s="9"/>
      <x:c r="D334" s="9"/>
      <x:c r="E334" s="10"/>
      <x:c r="F334" s="12"/>
      <x:c r="G334" s="10"/>
      <x:c r="H334" s="12"/>
      <x:c r="I334" s="10"/>
      <x:c r="J334" s="12"/>
      <x:c r="K334" s="10"/>
      <x:c r="L334" s="12"/>
      <x:c r="M334" s="9"/>
    </x:row>
    <x:row r="335" spans="1:14" ht="30" customHeight="1">
      <x:c r="A335" s="93" t="s">
        <x:v>80</x:v>
      </x:c>
      <x:c r="B335" s="93"/>
      <x:c r="C335" s="93"/>
      <x:c r="D335" s="93"/>
      <x:c r="E335" s="94"/>
      <x:c r="F335" s="95"/>
      <x:c r="G335" s="94"/>
      <x:c r="H335" s="95"/>
      <x:c r="I335" s="94"/>
      <x:c r="J335" s="95"/>
      <x:c r="K335" s="94"/>
      <x:c r="L335" s="95"/>
      <x:c r="M335" s="93"/>
      <x:c r="N335" s="2" t="s">
        <x:v>787</x:v>
      </x:c>
    </x:row>
    <x:row r="336" spans="1:38" ht="30" customHeight="1">
      <x:c r="A336" s="8" t="s">
        <x:v>108</x:v>
      </x:c>
      <x:c r="B336" s="8" t="s">
        <x:v>498</x:v>
      </x:c>
      <x:c r="C336" s="8" t="s">
        <x:v>966</x:v>
      </x:c>
      <x:c r="D336" s="9">
        <x:v>0.20380000000000001</x:v>
      </x:c>
      <x:c r="E336" s="10">
        <x:f>단가대비표!O11</x:f>
        <x:v>0</x:v>
      </x:c>
      <x:c r="F336" s="12">
        <x:f>TRUNC(E336*D336,1)</x:f>
        <x:v>0</x:v>
      </x:c>
      <x:c r="G336" s="10">
        <x:f>단가대비표!P11</x:f>
        <x:v>0</x:v>
      </x:c>
      <x:c r="H336" s="12">
        <x:f>TRUNC(G336*D336,1)</x:f>
        <x:v>0</x:v>
      </x:c>
      <x:c r="I336" s="10">
        <x:f>단가대비표!V11</x:f>
        <x:v>96703</x:v>
      </x:c>
      <x:c r="J336" s="12">
        <x:f>TRUNC(I336*D336,1)</x:f>
        <x:v>19708</x:v>
      </x:c>
      <x:c r="K336" s="10">
        <x:f>TRUNC(E336+G336+I336,1)</x:f>
        <x:v>96703</x:v>
      </x:c>
      <x:c r="L336" s="12">
        <x:f>TRUNC(F336+H336+J336,1)</x:f>
        <x:v>19708</x:v>
      </x:c>
      <x:c r="M336" s="8" t="s">
        <x:v>965</x:v>
      </x:c>
      <x:c r="N336" s="5" t="s">
        <x:v>787</x:v>
      </x:c>
      <x:c r="O336" s="5" t="s">
        <x:v>786</x:v>
      </x:c>
      <x:c r="P336" s="5" t="s">
        <x:v>988</x:v>
      </x:c>
      <x:c r="Q336" s="5" t="s">
        <x:v>988</x:v>
      </x:c>
      <x:c r="R336" s="5" t="s">
        <x:v>974</x:v>
      </x:c>
      <x:c r="S336" s="1"/>
      <x:c r="T336" s="1"/>
      <x:c r="U336" s="1"/>
      <x:c r="V336" s="1"/>
      <x:c r="W336" s="1"/>
      <x:c r="X336" s="1"/>
      <x:c r="Y336" s="1"/>
      <x:c r="Z336" s="1"/>
      <x:c r="AA336" s="1"/>
      <x:c r="AB336" s="1"/>
      <x:c r="AC336" s="1"/>
      <x:c r="AD336" s="1"/>
      <x:c r="AE336" s="1"/>
      <x:c r="AF336" s="1"/>
      <x:c r="AG336" s="1"/>
      <x:c r="AH336" s="1"/>
      <x:c r="AI336" s="1"/>
      <x:c r="AJ336" s="5" t="s">
        <x:v>984</x:v>
      </x:c>
      <x:c r="AK336" s="5" t="s">
        <x:v>1584</x:v>
      </x:c>
      <x:c r="AL336" s="5" t="s">
        <x:v>984</x:v>
      </x:c>
    </x:row>
    <x:row r="337" spans="1:38" ht="30" customHeight="1">
      <x:c r="A337" s="8" t="s">
        <x:v>967</x:v>
      </x:c>
      <x:c r="B337" s="8" t="s">
        <x:v>1970</x:v>
      </x:c>
      <x:c r="C337" s="8" t="s">
        <x:v>1027</x:v>
      </x:c>
      <x:c r="D337" s="9">
        <x:v>11.6</x:v>
      </x:c>
      <x:c r="E337" s="10">
        <x:f>단가대비표!O125</x:f>
        <x:v>1222.72</x:v>
      </x:c>
      <x:c r="F337" s="12">
        <x:f>TRUNC(E337*D337,1)</x:f>
        <x:v>14183.5</x:v>
      </x:c>
      <x:c r="G337" s="10">
        <x:f>단가대비표!P125</x:f>
        <x:v>0</x:v>
      </x:c>
      <x:c r="H337" s="12">
        <x:f>TRUNC(G337*D337,1)</x:f>
        <x:v>0</x:v>
      </x:c>
      <x:c r="I337" s="10">
        <x:f>단가대비표!V125</x:f>
        <x:v>0</x:v>
      </x:c>
      <x:c r="J337" s="12">
        <x:f>TRUNC(I337*D337,1)</x:f>
        <x:v>0</x:v>
      </x:c>
      <x:c r="K337" s="10">
        <x:f>TRUNC(E337+G337+I337,1)</x:f>
        <x:v>1222.7</x:v>
      </x:c>
      <x:c r="L337" s="12">
        <x:f>TRUNC(F337+H337+J337,1)</x:f>
        <x:v>14183.5</x:v>
      </x:c>
      <x:c r="M337" s="8" t="s">
        <x:v>984</x:v>
      </x:c>
      <x:c r="N337" s="5" t="s">
        <x:v>787</x:v>
      </x:c>
      <x:c r="O337" s="5" t="s">
        <x:v>785</x:v>
      </x:c>
      <x:c r="P337" s="5" t="s">
        <x:v>988</x:v>
      </x:c>
      <x:c r="Q337" s="5" t="s">
        <x:v>988</x:v>
      </x:c>
      <x:c r="R337" s="5" t="s">
        <x:v>974</x:v>
      </x:c>
      <x:c r="S337" s="1"/>
      <x:c r="T337" s="1"/>
      <x:c r="U337" s="1"/>
      <x:c r="V337" s="1">
        <x:v>1</x:v>
      </x:c>
      <x:c r="W337" s="1"/>
      <x:c r="X337" s="1"/>
      <x:c r="Y337" s="1"/>
      <x:c r="Z337" s="1"/>
      <x:c r="AA337" s="1"/>
      <x:c r="AB337" s="1"/>
      <x:c r="AC337" s="1"/>
      <x:c r="AD337" s="1"/>
      <x:c r="AE337" s="1"/>
      <x:c r="AF337" s="1"/>
      <x:c r="AG337" s="1"/>
      <x:c r="AH337" s="1"/>
      <x:c r="AI337" s="1"/>
      <x:c r="AJ337" s="5" t="s">
        <x:v>984</x:v>
      </x:c>
      <x:c r="AK337" s="5" t="s">
        <x:v>1585</x:v>
      </x:c>
      <x:c r="AL337" s="5" t="s">
        <x:v>984</x:v>
      </x:c>
    </x:row>
    <x:row r="338" spans="1:38" ht="30" customHeight="1">
      <x:c r="A338" s="8" t="s">
        <x:v>1031</x:v>
      </x:c>
      <x:c r="B338" s="8" t="s">
        <x:v>1971</x:v>
      </x:c>
      <x:c r="C338" s="8" t="s">
        <x:v>1000</x:v>
      </x:c>
      <x:c r="D338" s="9">
        <x:v>1</x:v>
      </x:c>
      <x:c r="E338" s="10">
        <x:f ca="1">ROUNDDOWN(SUMIF(V336:V339,RIGHTB(O338,1),F336:F339)*U338,2)</x:f>
        <x:v>3120.3699999999999</x:v>
      </x:c>
      <x:c r="F338" s="12">
        <x:f ca="1">TRUNC(E338*D338,1)</x:f>
        <x:v>3120.3000000000002</x:v>
      </x:c>
      <x:c r="G338" s="10">
        <x:v>0</x:v>
      </x:c>
      <x:c r="H338" s="12">
        <x:f>TRUNC(G338*D338,1)</x:f>
        <x:v>0</x:v>
      </x:c>
      <x:c r="I338" s="10">
        <x:v>0</x:v>
      </x:c>
      <x:c r="J338" s="12">
        <x:f>TRUNC(I338*D338,1)</x:f>
        <x:v>0</x:v>
      </x:c>
      <x:c r="K338" s="10">
        <x:f ca="1">TRUNC(E338+G338+I338,1)</x:f>
        <x:v>3120.3000000000002</x:v>
      </x:c>
      <x:c r="L338" s="12">
        <x:f ca="1">TRUNC(F338+H338+J338,1)</x:f>
        <x:v>3120.3000000000002</x:v>
      </x:c>
      <x:c r="M338" s="8" t="s">
        <x:v>984</x:v>
      </x:c>
      <x:c r="N338" s="5" t="s">
        <x:v>787</x:v>
      </x:c>
      <x:c r="O338" s="5" t="s">
        <x:v>1407</x:v>
      </x:c>
      <x:c r="P338" s="5" t="s">
        <x:v>988</x:v>
      </x:c>
      <x:c r="Q338" s="5" t="s">
        <x:v>988</x:v>
      </x:c>
      <x:c r="R338" s="5" t="s">
        <x:v>988</x:v>
      </x:c>
      <x:c r="S338" s="1">
        <x:v>0</x:v>
      </x:c>
      <x:c r="T338" s="1">
        <x:v>0</x:v>
      </x:c>
      <x:c r="U338" s="1">
        <x:v>0.22</x:v>
      </x:c>
      <x:c r="V338" s="1"/>
      <x:c r="W338" s="1"/>
      <x:c r="X338" s="1"/>
      <x:c r="Y338" s="1"/>
      <x:c r="Z338" s="1"/>
      <x:c r="AA338" s="1"/>
      <x:c r="AB338" s="1"/>
      <x:c r="AC338" s="1"/>
      <x:c r="AD338" s="1"/>
      <x:c r="AE338" s="1"/>
      <x:c r="AF338" s="1"/>
      <x:c r="AG338" s="1"/>
      <x:c r="AH338" s="1"/>
      <x:c r="AI338" s="1"/>
      <x:c r="AJ338" s="5" t="s">
        <x:v>984</x:v>
      </x:c>
      <x:c r="AK338" s="5" t="s">
        <x:v>1586</x:v>
      </x:c>
      <x:c r="AL338" s="5" t="s">
        <x:v>984</x:v>
      </x:c>
    </x:row>
    <x:row r="339" spans="1:38" ht="30" customHeight="1">
      <x:c r="A339" s="8" t="s">
        <x:v>1017</x:v>
      </x:c>
      <x:c r="B339" s="8" t="s">
        <x:v>500</x:v>
      </x:c>
      <x:c r="C339" s="8" t="s">
        <x:v>1015</x:v>
      </x:c>
      <x:c r="D339" s="9">
        <x:v>1</x:v>
      </x:c>
      <x:c r="E339" s="10">
        <x:f>TRUNC(단가대비표!O89*TRUNC(1/8*16/12*25/20,6),1)</x:f>
        <x:v>0</x:v>
      </x:c>
      <x:c r="F339" s="12">
        <x:f>TRUNC(E339*D339,1)</x:f>
        <x:v>0</x:v>
      </x:c>
      <x:c r="G339" s="10">
        <x:f>TRUNC(단가대비표!P89*TRUNC(1/8*16/12*25/20,6),1)</x:f>
        <x:v>25758.700000000001</x:v>
      </x:c>
      <x:c r="H339" s="12">
        <x:f>TRUNC(G339*D339,1)</x:f>
        <x:v>25758.700000000001</x:v>
      </x:c>
      <x:c r="I339" s="10">
        <x:f>TRUNC(단가대비표!V89*TRUNC(1/8*16/12*25/20,6),1)</x:f>
        <x:v>0</x:v>
      </x:c>
      <x:c r="J339" s="12">
        <x:f>TRUNC(I339*D339,1)</x:f>
        <x:v>0</x:v>
      </x:c>
      <x:c r="K339" s="10">
        <x:f>TRUNC(E339+G339+I339,1)</x:f>
        <x:v>25758.700000000001</x:v>
      </x:c>
      <x:c r="L339" s="12">
        <x:f>TRUNC(F339+H339+J339,1)</x:f>
        <x:v>25758.700000000001</x:v>
      </x:c>
      <x:c r="M339" s="8" t="s">
        <x:v>984</x:v>
      </x:c>
      <x:c r="N339" s="5" t="s">
        <x:v>787</x:v>
      </x:c>
      <x:c r="O339" s="5" t="s">
        <x:v>784</x:v>
      </x:c>
      <x:c r="P339" s="5" t="s">
        <x:v>988</x:v>
      </x:c>
      <x:c r="Q339" s="5" t="s">
        <x:v>988</x:v>
      </x:c>
      <x:c r="R339" s="5" t="s">
        <x:v>974</x:v>
      </x:c>
      <x:c r="S339" s="1"/>
      <x:c r="T339" s="1"/>
      <x:c r="U339" s="1"/>
      <x:c r="V339" s="1"/>
      <x:c r="W339" s="1"/>
      <x:c r="X339" s="1"/>
      <x:c r="Y339" s="1"/>
      <x:c r="Z339" s="1"/>
      <x:c r="AA339" s="1"/>
      <x:c r="AB339" s="1"/>
      <x:c r="AC339" s="1"/>
      <x:c r="AD339" s="1"/>
      <x:c r="AE339" s="1"/>
      <x:c r="AF339" s="1"/>
      <x:c r="AG339" s="1"/>
      <x:c r="AH339" s="1"/>
      <x:c r="AI339" s="1"/>
      <x:c r="AJ339" s="5" t="s">
        <x:v>984</x:v>
      </x:c>
      <x:c r="AK339" s="5" t="s">
        <x:v>1587</x:v>
      </x:c>
      <x:c r="AL339" s="5" t="s">
        <x:v>984</x:v>
      </x:c>
    </x:row>
    <x:row r="340" spans="1:38" ht="30" customHeight="1">
      <x:c r="A340" s="8" t="s">
        <x:v>195</x:v>
      </x:c>
      <x:c r="B340" s="8" t="s">
        <x:v>984</x:v>
      </x:c>
      <x:c r="C340" s="8" t="s">
        <x:v>984</x:v>
      </x:c>
      <x:c r="D340" s="9"/>
      <x:c r="E340" s="10"/>
      <x:c r="F340" s="12">
        <x:f ca="1">TRUNC(SUMIF(N336:N339,N335,F336:F339),0)</x:f>
        <x:v>17303</x:v>
      </x:c>
      <x:c r="G340" s="10"/>
      <x:c r="H340" s="12">
        <x:f>TRUNC(SUMIF(N336:N339,N335,H336:H339),0)</x:f>
        <x:v>25758</x:v>
      </x:c>
      <x:c r="I340" s="10"/>
      <x:c r="J340" s="12">
        <x:f>TRUNC(SUMIF(N336:N339,N335,J336:J339),0)</x:f>
        <x:v>19708</x:v>
      </x:c>
      <x:c r="K340" s="10"/>
      <x:c r="L340" s="12">
        <x:f ca="1">F340+H340+J340</x:f>
        <x:v>62769</x:v>
      </x:c>
      <x:c r="M340" s="8" t="s">
        <x:v>984</x:v>
      </x:c>
      <x:c r="N340" s="5" t="s">
        <x:v>315</x:v>
      </x:c>
      <x:c r="O340" s="5" t="s">
        <x:v>315</x:v>
      </x:c>
      <x:c r="P340" s="5" t="s">
        <x:v>984</x:v>
      </x:c>
      <x:c r="Q340" s="5" t="s">
        <x:v>984</x:v>
      </x:c>
      <x:c r="R340" s="5" t="s">
        <x:v>984</x:v>
      </x:c>
      <x:c r="S340" s="1"/>
      <x:c r="T340" s="1"/>
      <x:c r="U340" s="1"/>
      <x:c r="V340" s="1"/>
      <x:c r="W340" s="1"/>
      <x:c r="X340" s="1"/>
      <x:c r="Y340" s="1"/>
      <x:c r="Z340" s="1"/>
      <x:c r="AA340" s="1"/>
      <x:c r="AB340" s="1"/>
      <x:c r="AC340" s="1"/>
      <x:c r="AD340" s="1"/>
      <x:c r="AE340" s="1"/>
      <x:c r="AF340" s="1"/>
      <x:c r="AG340" s="1"/>
      <x:c r="AH340" s="1"/>
      <x:c r="AI340" s="1"/>
      <x:c r="AJ340" s="5" t="s">
        <x:v>984</x:v>
      </x:c>
      <x:c r="AK340" s="5" t="s">
        <x:v>984</x:v>
      </x:c>
      <x:c r="AL340" s="5" t="s">
        <x:v>984</x:v>
      </x:c>
    </x:row>
    <x:row r="341" spans="1:13" ht="30" customHeight="1">
      <x:c r="A341" s="9"/>
      <x:c r="B341" s="9"/>
      <x:c r="C341" s="9"/>
      <x:c r="D341" s="9"/>
      <x:c r="E341" s="10"/>
      <x:c r="F341" s="12"/>
      <x:c r="G341" s="10"/>
      <x:c r="H341" s="12"/>
      <x:c r="I341" s="10"/>
      <x:c r="J341" s="12"/>
      <x:c r="K341" s="10"/>
      <x:c r="L341" s="12"/>
      <x:c r="M341" s="9"/>
    </x:row>
    <x:row r="342" spans="1:14" ht="30" customHeight="1">
      <x:c r="A342" s="93" t="s">
        <x:v>81</x:v>
      </x:c>
      <x:c r="B342" s="93"/>
      <x:c r="C342" s="93"/>
      <x:c r="D342" s="93"/>
      <x:c r="E342" s="94"/>
      <x:c r="F342" s="95"/>
      <x:c r="G342" s="94"/>
      <x:c r="H342" s="95"/>
      <x:c r="I342" s="94"/>
      <x:c r="J342" s="95"/>
      <x:c r="K342" s="94"/>
      <x:c r="L342" s="95"/>
      <x:c r="M342" s="93"/>
      <x:c r="N342" s="2" t="s">
        <x:v>1485</x:v>
      </x:c>
    </x:row>
    <x:row r="343" spans="1:38" ht="30" customHeight="1">
      <x:c r="A343" s="8" t="s">
        <x:v>108</x:v>
      </x:c>
      <x:c r="B343" s="8" t="s">
        <x:v>395</x:v>
      </x:c>
      <x:c r="C343" s="8" t="s">
        <x:v>966</x:v>
      </x:c>
      <x:c r="D343" s="9">
        <x:v>0.20380000000000001</x:v>
      </x:c>
      <x:c r="E343" s="10">
        <x:f>단가대비표!O10</x:f>
        <x:v>0</x:v>
      </x:c>
      <x:c r="F343" s="12">
        <x:f>TRUNC(E343*D343,1)</x:f>
        <x:v>0</x:v>
      </x:c>
      <x:c r="G343" s="10">
        <x:f>단가대비표!P10</x:f>
        <x:v>0</x:v>
      </x:c>
      <x:c r="H343" s="12">
        <x:f>TRUNC(G343*D343,1)</x:f>
        <x:v>0</x:v>
      </x:c>
      <x:c r="I343" s="10">
        <x:f>단가대비표!V10</x:f>
        <x:v>55208</x:v>
      </x:c>
      <x:c r="J343" s="12">
        <x:f>TRUNC(I343*D343,1)</x:f>
        <x:v>11251.299999999999</x:v>
      </x:c>
      <x:c r="K343" s="10">
        <x:f>TRUNC(E343+G343+I343,1)</x:f>
        <x:v>55208</x:v>
      </x:c>
      <x:c r="L343" s="12">
        <x:f>TRUNC(F343+H343+J343,1)</x:f>
        <x:v>11251.299999999999</x:v>
      </x:c>
      <x:c r="M343" s="8" t="s">
        <x:v>965</x:v>
      </x:c>
      <x:c r="N343" s="5" t="s">
        <x:v>1485</x:v>
      </x:c>
      <x:c r="O343" s="5" t="s">
        <x:v>783</x:v>
      </x:c>
      <x:c r="P343" s="5" t="s">
        <x:v>988</x:v>
      </x:c>
      <x:c r="Q343" s="5" t="s">
        <x:v>988</x:v>
      </x:c>
      <x:c r="R343" s="5" t="s">
        <x:v>974</x:v>
      </x:c>
      <x:c r="S343" s="1"/>
      <x:c r="T343" s="1"/>
      <x:c r="U343" s="1"/>
      <x:c r="V343" s="1"/>
      <x:c r="W343" s="1"/>
      <x:c r="X343" s="1"/>
      <x:c r="Y343" s="1"/>
      <x:c r="Z343" s="1"/>
      <x:c r="AA343" s="1"/>
      <x:c r="AB343" s="1"/>
      <x:c r="AC343" s="1"/>
      <x:c r="AD343" s="1"/>
      <x:c r="AE343" s="1"/>
      <x:c r="AF343" s="1"/>
      <x:c r="AG343" s="1"/>
      <x:c r="AH343" s="1"/>
      <x:c r="AI343" s="1"/>
      <x:c r="AJ343" s="5" t="s">
        <x:v>984</x:v>
      </x:c>
      <x:c r="AK343" s="5" t="s">
        <x:v>1588</x:v>
      </x:c>
      <x:c r="AL343" s="5" t="s">
        <x:v>984</x:v>
      </x:c>
    </x:row>
    <x:row r="344" spans="1:38" ht="30" customHeight="1">
      <x:c r="A344" s="8" t="s">
        <x:v>967</x:v>
      </x:c>
      <x:c r="B344" s="8" t="s">
        <x:v>1970</x:v>
      </x:c>
      <x:c r="C344" s="8" t="s">
        <x:v>1027</x:v>
      </x:c>
      <x:c r="D344" s="9">
        <x:v>5</x:v>
      </x:c>
      <x:c r="E344" s="10">
        <x:f>단가대비표!O125</x:f>
        <x:v>1222.72</x:v>
      </x:c>
      <x:c r="F344" s="12">
        <x:f>TRUNC(E344*D344,1)</x:f>
        <x:v>6113.6000000000004</x:v>
      </x:c>
      <x:c r="G344" s="10">
        <x:f>단가대비표!P125</x:f>
        <x:v>0</x:v>
      </x:c>
      <x:c r="H344" s="12">
        <x:f>TRUNC(G344*D344,1)</x:f>
        <x:v>0</x:v>
      </x:c>
      <x:c r="I344" s="10">
        <x:f>단가대비표!V125</x:f>
        <x:v>0</x:v>
      </x:c>
      <x:c r="J344" s="12">
        <x:f>TRUNC(I344*D344,1)</x:f>
        <x:v>0</x:v>
      </x:c>
      <x:c r="K344" s="10">
        <x:f>TRUNC(E344+G344+I344,1)</x:f>
        <x:v>1222.7</x:v>
      </x:c>
      <x:c r="L344" s="12">
        <x:f>TRUNC(F344+H344+J344,1)</x:f>
        <x:v>6113.6000000000004</x:v>
      </x:c>
      <x:c r="M344" s="8" t="s">
        <x:v>984</x:v>
      </x:c>
      <x:c r="N344" s="5" t="s">
        <x:v>1485</x:v>
      </x:c>
      <x:c r="O344" s="5" t="s">
        <x:v>785</x:v>
      </x:c>
      <x:c r="P344" s="5" t="s">
        <x:v>988</x:v>
      </x:c>
      <x:c r="Q344" s="5" t="s">
        <x:v>988</x:v>
      </x:c>
      <x:c r="R344" s="5" t="s">
        <x:v>974</x:v>
      </x:c>
      <x:c r="S344" s="1"/>
      <x:c r="T344" s="1"/>
      <x:c r="U344" s="1"/>
      <x:c r="V344" s="1">
        <x:v>1</x:v>
      </x:c>
      <x:c r="W344" s="1"/>
      <x:c r="X344" s="1"/>
      <x:c r="Y344" s="1"/>
      <x:c r="Z344" s="1"/>
      <x:c r="AA344" s="1"/>
      <x:c r="AB344" s="1"/>
      <x:c r="AC344" s="1"/>
      <x:c r="AD344" s="1"/>
      <x:c r="AE344" s="1"/>
      <x:c r="AF344" s="1"/>
      <x:c r="AG344" s="1"/>
      <x:c r="AH344" s="1"/>
      <x:c r="AI344" s="1"/>
      <x:c r="AJ344" s="5" t="s">
        <x:v>984</x:v>
      </x:c>
      <x:c r="AK344" s="5" t="s">
        <x:v>1589</x:v>
      </x:c>
      <x:c r="AL344" s="5" t="s">
        <x:v>984</x:v>
      </x:c>
    </x:row>
    <x:row r="345" spans="1:38" ht="30" customHeight="1">
      <x:c r="A345" s="8" t="s">
        <x:v>1031</x:v>
      </x:c>
      <x:c r="B345" s="8" t="s">
        <x:v>1972</x:v>
      </x:c>
      <x:c r="C345" s="8" t="s">
        <x:v>1000</x:v>
      </x:c>
      <x:c r="D345" s="9">
        <x:v>1</x:v>
      </x:c>
      <x:c r="E345" s="10">
        <x:f ca="1">ROUNDDOWN(SUMIF(V343:V346,RIGHTB(O345,1),F343:F346)*U345,2)</x:f>
        <x:v>1283.8499999999999</x:v>
      </x:c>
      <x:c r="F345" s="12">
        <x:f ca="1">TRUNC(E345*D345,1)</x:f>
        <x:v>1283.8</x:v>
      </x:c>
      <x:c r="G345" s="10">
        <x:v>0</x:v>
      </x:c>
      <x:c r="H345" s="12">
        <x:f>TRUNC(G345*D345,1)</x:f>
        <x:v>0</x:v>
      </x:c>
      <x:c r="I345" s="10">
        <x:v>0</x:v>
      </x:c>
      <x:c r="J345" s="12">
        <x:f>TRUNC(I345*D345,1)</x:f>
        <x:v>0</x:v>
      </x:c>
      <x:c r="K345" s="10">
        <x:f ca="1">TRUNC(E345+G345+I345,1)</x:f>
        <x:v>1283.8</x:v>
      </x:c>
      <x:c r="L345" s="12">
        <x:f ca="1">TRUNC(F345+H345+J345,1)</x:f>
        <x:v>1283.8</x:v>
      </x:c>
      <x:c r="M345" s="8" t="s">
        <x:v>984</x:v>
      </x:c>
      <x:c r="N345" s="5" t="s">
        <x:v>1485</x:v>
      </x:c>
      <x:c r="O345" s="5" t="s">
        <x:v>1407</x:v>
      </x:c>
      <x:c r="P345" s="5" t="s">
        <x:v>988</x:v>
      </x:c>
      <x:c r="Q345" s="5" t="s">
        <x:v>988</x:v>
      </x:c>
      <x:c r="R345" s="5" t="s">
        <x:v>988</x:v>
      </x:c>
      <x:c r="S345" s="1">
        <x:v>0</x:v>
      </x:c>
      <x:c r="T345" s="1">
        <x:v>0</x:v>
      </x:c>
      <x:c r="U345" s="1">
        <x:v>0.20999999999999999</x:v>
      </x:c>
      <x:c r="V345" s="1"/>
      <x:c r="W345" s="1"/>
      <x:c r="X345" s="1"/>
      <x:c r="Y345" s="1"/>
      <x:c r="Z345" s="1"/>
      <x:c r="AA345" s="1"/>
      <x:c r="AB345" s="1"/>
      <x:c r="AC345" s="1"/>
      <x:c r="AD345" s="1"/>
      <x:c r="AE345" s="1"/>
      <x:c r="AF345" s="1"/>
      <x:c r="AG345" s="1"/>
      <x:c r="AH345" s="1"/>
      <x:c r="AI345" s="1"/>
      <x:c r="AJ345" s="5" t="s">
        <x:v>984</x:v>
      </x:c>
      <x:c r="AK345" s="5" t="s">
        <x:v>1590</x:v>
      </x:c>
      <x:c r="AL345" s="5" t="s">
        <x:v>984</x:v>
      </x:c>
    </x:row>
    <x:row r="346" spans="1:38" ht="30" customHeight="1">
      <x:c r="A346" s="8" t="s">
        <x:v>1017</x:v>
      </x:c>
      <x:c r="B346" s="8" t="s">
        <x:v>500</x:v>
      </x:c>
      <x:c r="C346" s="8" t="s">
        <x:v>1015</x:v>
      </x:c>
      <x:c r="D346" s="9">
        <x:v>1</x:v>
      </x:c>
      <x:c r="E346" s="10">
        <x:f>TRUNC(단가대비표!O89*TRUNC(1/8*16/12*25/20,6),1)</x:f>
        <x:v>0</x:v>
      </x:c>
      <x:c r="F346" s="12">
        <x:f>TRUNC(E346*D346,1)</x:f>
        <x:v>0</x:v>
      </x:c>
      <x:c r="G346" s="10">
        <x:f>TRUNC(단가대비표!P89*TRUNC(1/8*16/12*25/20,6),1)</x:f>
        <x:v>25758.700000000001</x:v>
      </x:c>
      <x:c r="H346" s="12">
        <x:f>TRUNC(G346*D346,1)</x:f>
        <x:v>25758.700000000001</x:v>
      </x:c>
      <x:c r="I346" s="10">
        <x:f>TRUNC(단가대비표!V89*TRUNC(1/8*16/12*25/20,6),1)</x:f>
        <x:v>0</x:v>
      </x:c>
      <x:c r="J346" s="12">
        <x:f>TRUNC(I346*D346,1)</x:f>
        <x:v>0</x:v>
      </x:c>
      <x:c r="K346" s="10">
        <x:f>TRUNC(E346+G346+I346,1)</x:f>
        <x:v>25758.700000000001</x:v>
      </x:c>
      <x:c r="L346" s="12">
        <x:f>TRUNC(F346+H346+J346,1)</x:f>
        <x:v>25758.700000000001</x:v>
      </x:c>
      <x:c r="M346" s="8" t="s">
        <x:v>984</x:v>
      </x:c>
      <x:c r="N346" s="5" t="s">
        <x:v>1485</x:v>
      </x:c>
      <x:c r="O346" s="5" t="s">
        <x:v>784</x:v>
      </x:c>
      <x:c r="P346" s="5" t="s">
        <x:v>988</x:v>
      </x:c>
      <x:c r="Q346" s="5" t="s">
        <x:v>988</x:v>
      </x:c>
      <x:c r="R346" s="5" t="s">
        <x:v>974</x:v>
      </x:c>
      <x:c r="S346" s="1"/>
      <x:c r="T346" s="1"/>
      <x:c r="U346" s="1"/>
      <x:c r="V346" s="1"/>
      <x:c r="W346" s="1"/>
      <x:c r="X346" s="1"/>
      <x:c r="Y346" s="1"/>
      <x:c r="Z346" s="1"/>
      <x:c r="AA346" s="1"/>
      <x:c r="AB346" s="1"/>
      <x:c r="AC346" s="1"/>
      <x:c r="AD346" s="1"/>
      <x:c r="AE346" s="1"/>
      <x:c r="AF346" s="1"/>
      <x:c r="AG346" s="1"/>
      <x:c r="AH346" s="1"/>
      <x:c r="AI346" s="1"/>
      <x:c r="AJ346" s="5" t="s">
        <x:v>984</x:v>
      </x:c>
      <x:c r="AK346" s="5" t="s">
        <x:v>1591</x:v>
      </x:c>
      <x:c r="AL346" s="5" t="s">
        <x:v>984</x:v>
      </x:c>
    </x:row>
    <x:row r="347" spans="1:38" ht="30" customHeight="1">
      <x:c r="A347" s="8" t="s">
        <x:v>195</x:v>
      </x:c>
      <x:c r="B347" s="8" t="s">
        <x:v>984</x:v>
      </x:c>
      <x:c r="C347" s="8" t="s">
        <x:v>984</x:v>
      </x:c>
      <x:c r="D347" s="9"/>
      <x:c r="E347" s="10"/>
      <x:c r="F347" s="12">
        <x:f ca="1">TRUNC(SUMIF(N343:N346,N342,F343:F346),0)</x:f>
        <x:v>7397</x:v>
      </x:c>
      <x:c r="G347" s="10"/>
      <x:c r="H347" s="12">
        <x:f>TRUNC(SUMIF(N343:N346,N342,H343:H346),0)</x:f>
        <x:v>25758</x:v>
      </x:c>
      <x:c r="I347" s="10"/>
      <x:c r="J347" s="12">
        <x:f>TRUNC(SUMIF(N343:N346,N342,J343:J346),0)</x:f>
        <x:v>11251</x:v>
      </x:c>
      <x:c r="K347" s="10"/>
      <x:c r="L347" s="12">
        <x:f ca="1">F347+H347+J347</x:f>
        <x:v>44406</x:v>
      </x:c>
      <x:c r="M347" s="8" t="s">
        <x:v>984</x:v>
      </x:c>
      <x:c r="N347" s="5" t="s">
        <x:v>315</x:v>
      </x:c>
      <x:c r="O347" s="5" t="s">
        <x:v>315</x:v>
      </x:c>
      <x:c r="P347" s="5" t="s">
        <x:v>984</x:v>
      </x:c>
      <x:c r="Q347" s="5" t="s">
        <x:v>984</x:v>
      </x:c>
      <x:c r="R347" s="5" t="s">
        <x:v>984</x:v>
      </x:c>
      <x:c r="S347" s="1"/>
      <x:c r="T347" s="1"/>
      <x:c r="U347" s="1"/>
      <x:c r="V347" s="1"/>
      <x:c r="W347" s="1"/>
      <x:c r="X347" s="1"/>
      <x:c r="Y347" s="1"/>
      <x:c r="Z347" s="1"/>
      <x:c r="AA347" s="1"/>
      <x:c r="AB347" s="1"/>
      <x:c r="AC347" s="1"/>
      <x:c r="AD347" s="1"/>
      <x:c r="AE347" s="1"/>
      <x:c r="AF347" s="1"/>
      <x:c r="AG347" s="1"/>
      <x:c r="AH347" s="1"/>
      <x:c r="AI347" s="1"/>
      <x:c r="AJ347" s="5" t="s">
        <x:v>984</x:v>
      </x:c>
      <x:c r="AK347" s="5" t="s">
        <x:v>984</x:v>
      </x:c>
      <x:c r="AL347" s="5" t="s">
        <x:v>984</x:v>
      </x:c>
    </x:row>
    <x:row r="348" spans="1:13" ht="30" customHeight="1">
      <x:c r="A348" s="9"/>
      <x:c r="B348" s="9"/>
      <x:c r="C348" s="9"/>
      <x:c r="D348" s="9"/>
      <x:c r="E348" s="10"/>
      <x:c r="F348" s="12"/>
      <x:c r="G348" s="10"/>
      <x:c r="H348" s="12"/>
      <x:c r="I348" s="10"/>
      <x:c r="J348" s="12"/>
      <x:c r="K348" s="10"/>
      <x:c r="L348" s="12"/>
      <x:c r="M348" s="9"/>
    </x:row>
    <x:row r="349" spans="1:14" ht="30" customHeight="1">
      <x:c r="A349" s="93" t="s">
        <x:v>72</x:v>
      </x:c>
      <x:c r="B349" s="93"/>
      <x:c r="C349" s="93"/>
      <x:c r="D349" s="93"/>
      <x:c r="E349" s="94"/>
      <x:c r="F349" s="95"/>
      <x:c r="G349" s="94"/>
      <x:c r="H349" s="95"/>
      <x:c r="I349" s="94"/>
      <x:c r="J349" s="95"/>
      <x:c r="K349" s="94"/>
      <x:c r="L349" s="95"/>
      <x:c r="M349" s="93"/>
      <x:c r="N349" s="2" t="s">
        <x:v>1487</x:v>
      </x:c>
    </x:row>
    <x:row r="350" spans="1:38" ht="30" customHeight="1">
      <x:c r="A350" s="8" t="s">
        <x:v>1886</x:v>
      </x:c>
      <x:c r="B350" s="8" t="s">
        <x:v>404</x:v>
      </x:c>
      <x:c r="C350" s="8" t="s">
        <x:v>966</x:v>
      </x:c>
      <x:c r="D350" s="9">
        <x:v>0.2757</x:v>
      </x:c>
      <x:c r="E350" s="10">
        <x:f>단가대비표!O13</x:f>
        <x:v>0</x:v>
      </x:c>
      <x:c r="F350" s="12">
        <x:f>TRUNC(E350*D350,1)</x:f>
        <x:v>0</x:v>
      </x:c>
      <x:c r="G350" s="10">
        <x:f>단가대비표!P13</x:f>
        <x:v>0</x:v>
      </x:c>
      <x:c r="H350" s="12">
        <x:f>TRUNC(G350*D350,1)</x:f>
        <x:v>0</x:v>
      </x:c>
      <x:c r="I350" s="10">
        <x:f>단가대비표!V13</x:f>
        <x:v>5670</x:v>
      </x:c>
      <x:c r="J350" s="12">
        <x:f>TRUNC(I350*D350,1)</x:f>
        <x:v>1563.2</x:v>
      </x:c>
      <x:c r="K350" s="10">
        <x:f>TRUNC(E350+G350+I350,1)</x:f>
        <x:v>5670</x:v>
      </x:c>
      <x:c r="L350" s="12">
        <x:f>TRUNC(F350+H350+J350,1)</x:f>
        <x:v>1563.2</x:v>
      </x:c>
      <x:c r="M350" s="8" t="s">
        <x:v>965</x:v>
      </x:c>
      <x:c r="N350" s="5" t="s">
        <x:v>1487</x:v>
      </x:c>
      <x:c r="O350" s="5" t="s">
        <x:v>782</x:v>
      </x:c>
      <x:c r="P350" s="5" t="s">
        <x:v>988</x:v>
      </x:c>
      <x:c r="Q350" s="5" t="s">
        <x:v>988</x:v>
      </x:c>
      <x:c r="R350" s="5" t="s">
        <x:v>974</x:v>
      </x:c>
      <x:c r="S350" s="1"/>
      <x:c r="T350" s="1"/>
      <x:c r="U350" s="1"/>
      <x:c r="V350" s="1"/>
      <x:c r="W350" s="1"/>
      <x:c r="X350" s="1"/>
      <x:c r="Y350" s="1"/>
      <x:c r="Z350" s="1"/>
      <x:c r="AA350" s="1"/>
      <x:c r="AB350" s="1"/>
      <x:c r="AC350" s="1"/>
      <x:c r="AD350" s="1"/>
      <x:c r="AE350" s="1"/>
      <x:c r="AF350" s="1"/>
      <x:c r="AG350" s="1"/>
      <x:c r="AH350" s="1"/>
      <x:c r="AI350" s="1"/>
      <x:c r="AJ350" s="5" t="s">
        <x:v>984</x:v>
      </x:c>
      <x:c r="AK350" s="5" t="s">
        <x:v>1592</x:v>
      </x:c>
      <x:c r="AL350" s="5" t="s">
        <x:v>984</x:v>
      </x:c>
    </x:row>
    <x:row r="351" spans="1:38" ht="30" customHeight="1">
      <x:c r="A351" s="8" t="s">
        <x:v>967</x:v>
      </x:c>
      <x:c r="B351" s="8" t="s">
        <x:v>1970</x:v>
      </x:c>
      <x:c r="C351" s="8" t="s">
        <x:v>1027</x:v>
      </x:c>
      <x:c r="D351" s="9">
        <x:v>2.2000000000000002</x:v>
      </x:c>
      <x:c r="E351" s="10">
        <x:f>단가대비표!O125</x:f>
        <x:v>1222.72</x:v>
      </x:c>
      <x:c r="F351" s="12">
        <x:f>TRUNC(E351*D351,1)</x:f>
        <x:v>2689.9000000000001</x:v>
      </x:c>
      <x:c r="G351" s="10">
        <x:f>단가대비표!P125</x:f>
        <x:v>0</x:v>
      </x:c>
      <x:c r="H351" s="12">
        <x:f>TRUNC(G351*D351,1)</x:f>
        <x:v>0</x:v>
      </x:c>
      <x:c r="I351" s="10">
        <x:f>단가대비표!V125</x:f>
        <x:v>0</x:v>
      </x:c>
      <x:c r="J351" s="12">
        <x:f>TRUNC(I351*D351,1)</x:f>
        <x:v>0</x:v>
      </x:c>
      <x:c r="K351" s="10">
        <x:f>TRUNC(E351+G351+I351,1)</x:f>
        <x:v>1222.7</x:v>
      </x:c>
      <x:c r="L351" s="12">
        <x:f>TRUNC(F351+H351+J351,1)</x:f>
        <x:v>2689.9000000000001</x:v>
      </x:c>
      <x:c r="M351" s="8" t="s">
        <x:v>984</x:v>
      </x:c>
      <x:c r="N351" s="5" t="s">
        <x:v>1487</x:v>
      </x:c>
      <x:c r="O351" s="5" t="s">
        <x:v>785</x:v>
      </x:c>
      <x:c r="P351" s="5" t="s">
        <x:v>988</x:v>
      </x:c>
      <x:c r="Q351" s="5" t="s">
        <x:v>988</x:v>
      </x:c>
      <x:c r="R351" s="5" t="s">
        <x:v>974</x:v>
      </x:c>
      <x:c r="S351" s="1"/>
      <x:c r="T351" s="1"/>
      <x:c r="U351" s="1"/>
      <x:c r="V351" s="1">
        <x:v>1</x:v>
      </x:c>
      <x:c r="W351" s="1"/>
      <x:c r="X351" s="1"/>
      <x:c r="Y351" s="1"/>
      <x:c r="Z351" s="1"/>
      <x:c r="AA351" s="1"/>
      <x:c r="AB351" s="1"/>
      <x:c r="AC351" s="1"/>
      <x:c r="AD351" s="1"/>
      <x:c r="AE351" s="1"/>
      <x:c r="AF351" s="1"/>
      <x:c r="AG351" s="1"/>
      <x:c r="AH351" s="1"/>
      <x:c r="AI351" s="1"/>
      <x:c r="AJ351" s="5" t="s">
        <x:v>984</x:v>
      </x:c>
      <x:c r="AK351" s="5" t="s">
        <x:v>1593</x:v>
      </x:c>
      <x:c r="AL351" s="5" t="s">
        <x:v>984</x:v>
      </x:c>
    </x:row>
    <x:row r="352" spans="1:38" ht="30" customHeight="1">
      <x:c r="A352" s="8" t="s">
        <x:v>1031</x:v>
      </x:c>
      <x:c r="B352" s="8" t="s">
        <x:v>1974</x:v>
      </x:c>
      <x:c r="C352" s="8" t="s">
        <x:v>1000</x:v>
      </x:c>
      <x:c r="D352" s="9">
        <x:v>1</x:v>
      </x:c>
      <x:c r="E352" s="10">
        <x:f ca="1">ROUNDDOWN(SUMIF(V350:V353,RIGHTB(O352,1),F350:F353)*U352,2)</x:f>
        <x:v>349.68000000000001</x:v>
      </x:c>
      <x:c r="F352" s="12">
        <x:f ca="1">TRUNC(E352*D352,1)</x:f>
        <x:v>349.60000000000002</x:v>
      </x:c>
      <x:c r="G352" s="10">
        <x:v>0</x:v>
      </x:c>
      <x:c r="H352" s="12">
        <x:f>TRUNC(G352*D352,1)</x:f>
        <x:v>0</x:v>
      </x:c>
      <x:c r="I352" s="10">
        <x:v>0</x:v>
      </x:c>
      <x:c r="J352" s="12">
        <x:f>TRUNC(I352*D352,1)</x:f>
        <x:v>0</x:v>
      </x:c>
      <x:c r="K352" s="10">
        <x:f ca="1">TRUNC(E352+G352+I352,1)</x:f>
        <x:v>349.60000000000002</x:v>
      </x:c>
      <x:c r="L352" s="12">
        <x:f ca="1">TRUNC(F352+H352+J352,1)</x:f>
        <x:v>349.60000000000002</x:v>
      </x:c>
      <x:c r="M352" s="8" t="s">
        <x:v>984</x:v>
      </x:c>
      <x:c r="N352" s="5" t="s">
        <x:v>1487</x:v>
      </x:c>
      <x:c r="O352" s="5" t="s">
        <x:v>1407</x:v>
      </x:c>
      <x:c r="P352" s="5" t="s">
        <x:v>988</x:v>
      </x:c>
      <x:c r="Q352" s="5" t="s">
        <x:v>988</x:v>
      </x:c>
      <x:c r="R352" s="5" t="s">
        <x:v>988</x:v>
      </x:c>
      <x:c r="S352" s="1">
        <x:v>0</x:v>
      </x:c>
      <x:c r="T352" s="1">
        <x:v>0</x:v>
      </x:c>
      <x:c r="U352" s="1">
        <x:v>0.13</x:v>
      </x:c>
      <x:c r="V352" s="1"/>
      <x:c r="W352" s="1"/>
      <x:c r="X352" s="1"/>
      <x:c r="Y352" s="1"/>
      <x:c r="Z352" s="1"/>
      <x:c r="AA352" s="1"/>
      <x:c r="AB352" s="1"/>
      <x:c r="AC352" s="1"/>
      <x:c r="AD352" s="1"/>
      <x:c r="AE352" s="1"/>
      <x:c r="AF352" s="1"/>
      <x:c r="AG352" s="1"/>
      <x:c r="AH352" s="1"/>
      <x:c r="AI352" s="1"/>
      <x:c r="AJ352" s="5" t="s">
        <x:v>984</x:v>
      </x:c>
      <x:c r="AK352" s="5" t="s">
        <x:v>1594</x:v>
      </x:c>
      <x:c r="AL352" s="5" t="s">
        <x:v>984</x:v>
      </x:c>
    </x:row>
    <x:row r="353" spans="1:38" ht="30" customHeight="1">
      <x:c r="A353" s="8" t="s">
        <x:v>1017</x:v>
      </x:c>
      <x:c r="B353" s="8" t="s">
        <x:v>500</x:v>
      </x:c>
      <x:c r="C353" s="8" t="s">
        <x:v>1015</x:v>
      </x:c>
      <x:c r="D353" s="9">
        <x:v>1</x:v>
      </x:c>
      <x:c r="E353" s="10">
        <x:f>TRUNC(단가대비표!O89*TRUNC(1/8*16/12*25/20,6),1)</x:f>
        <x:v>0</x:v>
      </x:c>
      <x:c r="F353" s="12">
        <x:f>TRUNC(E353*D353,1)</x:f>
        <x:v>0</x:v>
      </x:c>
      <x:c r="G353" s="10">
        <x:f>TRUNC(단가대비표!P89*TRUNC(1/8*16/12*25/20,6),1)</x:f>
        <x:v>25758.700000000001</x:v>
      </x:c>
      <x:c r="H353" s="12">
        <x:f>TRUNC(G353*D353,1)</x:f>
        <x:v>25758.700000000001</x:v>
      </x:c>
      <x:c r="I353" s="10">
        <x:f>TRUNC(단가대비표!V89*TRUNC(1/8*16/12*25/20,6),1)</x:f>
        <x:v>0</x:v>
      </x:c>
      <x:c r="J353" s="12">
        <x:f>TRUNC(I353*D353,1)</x:f>
        <x:v>0</x:v>
      </x:c>
      <x:c r="K353" s="10">
        <x:f>TRUNC(E353+G353+I353,1)</x:f>
        <x:v>25758.700000000001</x:v>
      </x:c>
      <x:c r="L353" s="12">
        <x:f>TRUNC(F353+H353+J353,1)</x:f>
        <x:v>25758.700000000001</x:v>
      </x:c>
      <x:c r="M353" s="8" t="s">
        <x:v>984</x:v>
      </x:c>
      <x:c r="N353" s="5" t="s">
        <x:v>1487</x:v>
      </x:c>
      <x:c r="O353" s="5" t="s">
        <x:v>784</x:v>
      </x:c>
      <x:c r="P353" s="5" t="s">
        <x:v>988</x:v>
      </x:c>
      <x:c r="Q353" s="5" t="s">
        <x:v>988</x:v>
      </x:c>
      <x:c r="R353" s="5" t="s">
        <x:v>974</x:v>
      </x:c>
      <x:c r="S353" s="1"/>
      <x:c r="T353" s="1"/>
      <x:c r="U353" s="1"/>
      <x:c r="V353" s="1"/>
      <x:c r="W353" s="1"/>
      <x:c r="X353" s="1"/>
      <x:c r="Y353" s="1"/>
      <x:c r="Z353" s="1"/>
      <x:c r="AA353" s="1"/>
      <x:c r="AB353" s="1"/>
      <x:c r="AC353" s="1"/>
      <x:c r="AD353" s="1"/>
      <x:c r="AE353" s="1"/>
      <x:c r="AF353" s="1"/>
      <x:c r="AG353" s="1"/>
      <x:c r="AH353" s="1"/>
      <x:c r="AI353" s="1"/>
      <x:c r="AJ353" s="5" t="s">
        <x:v>984</x:v>
      </x:c>
      <x:c r="AK353" s="5" t="s">
        <x:v>1595</x:v>
      </x:c>
      <x:c r="AL353" s="5" t="s">
        <x:v>984</x:v>
      </x:c>
    </x:row>
    <x:row r="354" spans="1:38" ht="30" customHeight="1">
      <x:c r="A354" s="8" t="s">
        <x:v>195</x:v>
      </x:c>
      <x:c r="B354" s="8" t="s">
        <x:v>984</x:v>
      </x:c>
      <x:c r="C354" s="8" t="s">
        <x:v>984</x:v>
      </x:c>
      <x:c r="D354" s="9"/>
      <x:c r="E354" s="10"/>
      <x:c r="F354" s="12">
        <x:f ca="1">TRUNC(SUMIF(N350:N353,N349,F350:F353),0)</x:f>
        <x:v>3039</x:v>
      </x:c>
      <x:c r="G354" s="10"/>
      <x:c r="H354" s="12">
        <x:f>TRUNC(SUMIF(N350:N353,N349,H350:H353),0)</x:f>
        <x:v>25758</x:v>
      </x:c>
      <x:c r="I354" s="10"/>
      <x:c r="J354" s="12">
        <x:f>TRUNC(SUMIF(N350:N353,N349,J350:J353),0)</x:f>
        <x:v>1563</x:v>
      </x:c>
      <x:c r="K354" s="10"/>
      <x:c r="L354" s="12">
        <x:f ca="1">F354+H354+J354</x:f>
        <x:v>30360</x:v>
      </x:c>
      <x:c r="M354" s="8" t="s">
        <x:v>984</x:v>
      </x:c>
      <x:c r="N354" s="5" t="s">
        <x:v>315</x:v>
      </x:c>
      <x:c r="O354" s="5" t="s">
        <x:v>315</x:v>
      </x:c>
      <x:c r="P354" s="5" t="s">
        <x:v>984</x:v>
      </x:c>
      <x:c r="Q354" s="5" t="s">
        <x:v>984</x:v>
      </x:c>
      <x:c r="R354" s="5" t="s">
        <x:v>984</x:v>
      </x:c>
      <x:c r="S354" s="1"/>
      <x:c r="T354" s="1"/>
      <x:c r="U354" s="1"/>
      <x:c r="V354" s="1"/>
      <x:c r="W354" s="1"/>
      <x:c r="X354" s="1"/>
      <x:c r="Y354" s="1"/>
      <x:c r="Z354" s="1"/>
      <x:c r="AA354" s="1"/>
      <x:c r="AB354" s="1"/>
      <x:c r="AC354" s="1"/>
      <x:c r="AD354" s="1"/>
      <x:c r="AE354" s="1"/>
      <x:c r="AF354" s="1"/>
      <x:c r="AG354" s="1"/>
      <x:c r="AH354" s="1"/>
      <x:c r="AI354" s="1"/>
      <x:c r="AJ354" s="5" t="s">
        <x:v>984</x:v>
      </x:c>
      <x:c r="AK354" s="5" t="s">
        <x:v>984</x:v>
      </x:c>
      <x:c r="AL354" s="5" t="s">
        <x:v>984</x:v>
      </x:c>
    </x:row>
    <x:row r="355" spans="1:13" ht="30" customHeight="1">
      <x:c r="A355" s="9"/>
      <x:c r="B355" s="9"/>
      <x:c r="C355" s="9"/>
      <x:c r="D355" s="9"/>
      <x:c r="E355" s="10"/>
      <x:c r="F355" s="12"/>
      <x:c r="G355" s="10"/>
      <x:c r="H355" s="12"/>
      <x:c r="I355" s="10"/>
      <x:c r="J355" s="12"/>
      <x:c r="K355" s="10"/>
      <x:c r="L355" s="12"/>
      <x:c r="M355" s="9"/>
    </x:row>
    <x:row r="356" spans="1:14" ht="30" customHeight="1">
      <x:c r="A356" s="93" t="s">
        <x:v>952</x:v>
      </x:c>
      <x:c r="B356" s="93"/>
      <x:c r="C356" s="93"/>
      <x:c r="D356" s="93"/>
      <x:c r="E356" s="94"/>
      <x:c r="F356" s="95"/>
      <x:c r="G356" s="94"/>
      <x:c r="H356" s="95"/>
      <x:c r="I356" s="94"/>
      <x:c r="J356" s="95"/>
      <x:c r="K356" s="94"/>
      <x:c r="L356" s="95"/>
      <x:c r="M356" s="93"/>
      <x:c r="N356" s="2" t="s">
        <x:v>874</x:v>
      </x:c>
    </x:row>
    <x:row r="357" spans="1:38" ht="30" customHeight="1">
      <x:c r="A357" s="8" t="s">
        <x:v>963</x:v>
      </x:c>
      <x:c r="B357" s="8" t="s">
        <x:v>496</x:v>
      </x:c>
      <x:c r="C357" s="8" t="s">
        <x:v>966</x:v>
      </x:c>
      <x:c r="D357" s="9">
        <x:v>0.36399999999999999</x:v>
      </x:c>
      <x:c r="E357" s="10">
        <x:f>단가대비표!O16</x:f>
        <x:v>0</x:v>
      </x:c>
      <x:c r="F357" s="12">
        <x:f>TRUNC(E357*D357,1)</x:f>
        <x:v>0</x:v>
      </x:c>
      <x:c r="G357" s="10">
        <x:f>단가대비표!P16</x:f>
        <x:v>0</x:v>
      </x:c>
      <x:c r="H357" s="12">
        <x:f>TRUNC(G357*D357,1)</x:f>
        <x:v>0</x:v>
      </x:c>
      <x:c r="I357" s="10">
        <x:f>단가대비표!V16</x:f>
        <x:v>1134</x:v>
      </x:c>
      <x:c r="J357" s="12">
        <x:f>TRUNC(I357*D357,1)</x:f>
        <x:v>412.69999999999999</x:v>
      </x:c>
      <x:c r="K357" s="10">
        <x:f>TRUNC(E357+G357+I357,1)</x:f>
        <x:v>1134</x:v>
      </x:c>
      <x:c r="L357" s="12">
        <x:f>TRUNC(F357+H357+J357,1)</x:f>
        <x:v>412.69999999999999</x:v>
      </x:c>
      <x:c r="M357" s="8" t="s">
        <x:v>965</x:v>
      </x:c>
      <x:c r="N357" s="5" t="s">
        <x:v>874</x:v>
      </x:c>
      <x:c r="O357" s="5" t="s">
        <x:v>875</x:v>
      </x:c>
      <x:c r="P357" s="5" t="s">
        <x:v>988</x:v>
      </x:c>
      <x:c r="Q357" s="5" t="s">
        <x:v>988</x:v>
      </x:c>
      <x:c r="R357" s="5" t="s">
        <x:v>974</x:v>
      </x:c>
      <x:c r="S357" s="1"/>
      <x:c r="T357" s="1"/>
      <x:c r="U357" s="1"/>
      <x:c r="V357" s="1"/>
      <x:c r="W357" s="1"/>
      <x:c r="X357" s="1"/>
      <x:c r="Y357" s="1"/>
      <x:c r="Z357" s="1"/>
      <x:c r="AA357" s="1"/>
      <x:c r="AB357" s="1"/>
      <x:c r="AC357" s="1"/>
      <x:c r="AD357" s="1"/>
      <x:c r="AE357" s="1"/>
      <x:c r="AF357" s="1"/>
      <x:c r="AG357" s="1"/>
      <x:c r="AH357" s="1"/>
      <x:c r="AI357" s="1"/>
      <x:c r="AJ357" s="5" t="s">
        <x:v>984</x:v>
      </x:c>
      <x:c r="AK357" s="5" t="s">
        <x:v>1596</x:v>
      </x:c>
      <x:c r="AL357" s="5" t="s">
        <x:v>984</x:v>
      </x:c>
    </x:row>
    <x:row r="358" spans="1:38" ht="30" customHeight="1">
      <x:c r="A358" s="8" t="s">
        <x:v>501</x:v>
      </x:c>
      <x:c r="B358" s="8" t="s">
        <x:v>962</x:v>
      </x:c>
      <x:c r="C358" s="8" t="s">
        <x:v>1027</x:v>
      </x:c>
      <x:c r="D358" s="9">
        <x:v>0.69999999999999996</x:v>
      </x:c>
      <x:c r="E358" s="10">
        <x:f>단가대비표!O126</x:f>
        <x:v>1410</x:v>
      </x:c>
      <x:c r="F358" s="12">
        <x:f>TRUNC(E358*D358,1)</x:f>
        <x:v>987</x:v>
      </x:c>
      <x:c r="G358" s="10">
        <x:f>단가대비표!P126</x:f>
        <x:v>0</x:v>
      </x:c>
      <x:c r="H358" s="12">
        <x:f>TRUNC(G358*D358,1)</x:f>
        <x:v>0</x:v>
      </x:c>
      <x:c r="I358" s="10">
        <x:f>단가대비표!V126</x:f>
        <x:v>0</x:v>
      </x:c>
      <x:c r="J358" s="12">
        <x:f>TRUNC(I358*D358,1)</x:f>
        <x:v>0</x:v>
      </x:c>
      <x:c r="K358" s="10">
        <x:f>TRUNC(E358+G358+I358,1)</x:f>
        <x:v>1410</x:v>
      </x:c>
      <x:c r="L358" s="12">
        <x:f>TRUNC(F358+H358+J358,1)</x:f>
        <x:v>987</x:v>
      </x:c>
      <x:c r="M358" s="8" t="s">
        <x:v>984</x:v>
      </x:c>
      <x:c r="N358" s="5" t="s">
        <x:v>874</x:v>
      </x:c>
      <x:c r="O358" s="5" t="s">
        <x:v>876</x:v>
      </x:c>
      <x:c r="P358" s="5" t="s">
        <x:v>988</x:v>
      </x:c>
      <x:c r="Q358" s="5" t="s">
        <x:v>988</x:v>
      </x:c>
      <x:c r="R358" s="5" t="s">
        <x:v>974</x:v>
      </x:c>
      <x:c r="S358" s="1"/>
      <x:c r="T358" s="1"/>
      <x:c r="U358" s="1"/>
      <x:c r="V358" s="1">
        <x:v>1</x:v>
      </x:c>
      <x:c r="W358" s="1"/>
      <x:c r="X358" s="1"/>
      <x:c r="Y358" s="1"/>
      <x:c r="Z358" s="1"/>
      <x:c r="AA358" s="1"/>
      <x:c r="AB358" s="1"/>
      <x:c r="AC358" s="1"/>
      <x:c r="AD358" s="1"/>
      <x:c r="AE358" s="1"/>
      <x:c r="AF358" s="1"/>
      <x:c r="AG358" s="1"/>
      <x:c r="AH358" s="1"/>
      <x:c r="AI358" s="1"/>
      <x:c r="AJ358" s="5" t="s">
        <x:v>984</x:v>
      </x:c>
      <x:c r="AK358" s="5" t="s">
        <x:v>1597</x:v>
      </x:c>
      <x:c r="AL358" s="5" t="s">
        <x:v>984</x:v>
      </x:c>
    </x:row>
    <x:row r="359" spans="1:38" ht="30" customHeight="1">
      <x:c r="A359" s="8" t="s">
        <x:v>1031</x:v>
      </x:c>
      <x:c r="B359" s="8" t="s">
        <x:v>1976</x:v>
      </x:c>
      <x:c r="C359" s="8" t="s">
        <x:v>1000</x:v>
      </x:c>
      <x:c r="D359" s="9">
        <x:v>1</x:v>
      </x:c>
      <x:c r="E359" s="10">
        <x:f ca="1">ROUNDDOWN(SUMIF(V357:V360,RIGHTB(O359,1),F357:F360)*U359,2)</x:f>
        <x:v>98.700000000000003</x:v>
      </x:c>
      <x:c r="F359" s="12">
        <x:f ca="1">TRUNC(E359*D359,1)</x:f>
        <x:v>98.700000000000003</x:v>
      </x:c>
      <x:c r="G359" s="10">
        <x:v>0</x:v>
      </x:c>
      <x:c r="H359" s="12">
        <x:f>TRUNC(G359*D359,1)</x:f>
        <x:v>0</x:v>
      </x:c>
      <x:c r="I359" s="10">
        <x:v>0</x:v>
      </x:c>
      <x:c r="J359" s="12">
        <x:f>TRUNC(I359*D359,1)</x:f>
        <x:v>0</x:v>
      </x:c>
      <x:c r="K359" s="10">
        <x:f ca="1">TRUNC(E359+G359+I359,1)</x:f>
        <x:v>98.700000000000003</x:v>
      </x:c>
      <x:c r="L359" s="12">
        <x:f ca="1">TRUNC(F359+H359+J359,1)</x:f>
        <x:v>98.700000000000003</x:v>
      </x:c>
      <x:c r="M359" s="8" t="s">
        <x:v>984</x:v>
      </x:c>
      <x:c r="N359" s="5" t="s">
        <x:v>874</x:v>
      </x:c>
      <x:c r="O359" s="5" t="s">
        <x:v>1407</x:v>
      </x:c>
      <x:c r="P359" s="5" t="s">
        <x:v>988</x:v>
      </x:c>
      <x:c r="Q359" s="5" t="s">
        <x:v>988</x:v>
      </x:c>
      <x:c r="R359" s="5" t="s">
        <x:v>988</x:v>
      </x:c>
      <x:c r="S359" s="1">
        <x:v>0</x:v>
      </x:c>
      <x:c r="T359" s="1">
        <x:v>0</x:v>
      </x:c>
      <x:c r="U359" s="1">
        <x:v>0.10000000000000001</x:v>
      </x:c>
      <x:c r="V359" s="1"/>
      <x:c r="W359" s="1"/>
      <x:c r="X359" s="1"/>
      <x:c r="Y359" s="1"/>
      <x:c r="Z359" s="1"/>
      <x:c r="AA359" s="1"/>
      <x:c r="AB359" s="1"/>
      <x:c r="AC359" s="1"/>
      <x:c r="AD359" s="1"/>
      <x:c r="AE359" s="1"/>
      <x:c r="AF359" s="1"/>
      <x:c r="AG359" s="1"/>
      <x:c r="AH359" s="1"/>
      <x:c r="AI359" s="1"/>
      <x:c r="AJ359" s="5" t="s">
        <x:v>984</x:v>
      </x:c>
      <x:c r="AK359" s="5" t="s">
        <x:v>1598</x:v>
      </x:c>
      <x:c r="AL359" s="5" t="s">
        <x:v>984</x:v>
      </x:c>
    </x:row>
    <x:row r="360" spans="1:38" ht="30" customHeight="1">
      <x:c r="A360" s="8" t="s">
        <x:v>1017</x:v>
      </x:c>
      <x:c r="B360" s="8" t="s">
        <x:v>499</x:v>
      </x:c>
      <x:c r="C360" s="8" t="s">
        <x:v>1015</x:v>
      </x:c>
      <x:c r="D360" s="9">
        <x:v>1</x:v>
      </x:c>
      <x:c r="E360" s="10">
        <x:f>TRUNC(단가대비표!O98*TRUNC(1/8*16/12*25/20,6),1)</x:f>
        <x:v>0</x:v>
      </x:c>
      <x:c r="F360" s="12">
        <x:f>TRUNC(E360*D360,1)</x:f>
        <x:v>0</x:v>
      </x:c>
      <x:c r="G360" s="10">
        <x:f>TRUNC(단가대비표!P98*TRUNC(1/8*16/12*25/20,6),1)</x:f>
        <x:v>18412.200000000001</x:v>
      </x:c>
      <x:c r="H360" s="12">
        <x:f>TRUNC(G360*D360,1)</x:f>
        <x:v>18412.200000000001</x:v>
      </x:c>
      <x:c r="I360" s="10">
        <x:f>TRUNC(단가대비표!V98*TRUNC(1/8*16/12*25/20,6),1)</x:f>
        <x:v>0</x:v>
      </x:c>
      <x:c r="J360" s="12">
        <x:f>TRUNC(I360*D360,1)</x:f>
        <x:v>0</x:v>
      </x:c>
      <x:c r="K360" s="10">
        <x:f>TRUNC(E360+G360+I360,1)</x:f>
        <x:v>18412.200000000001</x:v>
      </x:c>
      <x:c r="L360" s="12">
        <x:f>TRUNC(F360+H360+J360,1)</x:f>
        <x:v>18412.200000000001</x:v>
      </x:c>
      <x:c r="M360" s="8" t="s">
        <x:v>984</x:v>
      </x:c>
      <x:c r="N360" s="5" t="s">
        <x:v>874</x:v>
      </x:c>
      <x:c r="O360" s="5" t="s">
        <x:v>877</x:v>
      </x:c>
      <x:c r="P360" s="5" t="s">
        <x:v>988</x:v>
      </x:c>
      <x:c r="Q360" s="5" t="s">
        <x:v>988</x:v>
      </x:c>
      <x:c r="R360" s="5" t="s">
        <x:v>974</x:v>
      </x:c>
      <x:c r="S360" s="1"/>
      <x:c r="T360" s="1"/>
      <x:c r="U360" s="1"/>
      <x:c r="V360" s="1"/>
      <x:c r="W360" s="1"/>
      <x:c r="X360" s="1"/>
      <x:c r="Y360" s="1"/>
      <x:c r="Z360" s="1"/>
      <x:c r="AA360" s="1"/>
      <x:c r="AB360" s="1"/>
      <x:c r="AC360" s="1"/>
      <x:c r="AD360" s="1"/>
      <x:c r="AE360" s="1"/>
      <x:c r="AF360" s="1"/>
      <x:c r="AG360" s="1"/>
      <x:c r="AH360" s="1"/>
      <x:c r="AI360" s="1"/>
      <x:c r="AJ360" s="5" t="s">
        <x:v>984</x:v>
      </x:c>
      <x:c r="AK360" s="5" t="s">
        <x:v>1599</x:v>
      </x:c>
      <x:c r="AL360" s="5" t="s">
        <x:v>984</x:v>
      </x:c>
    </x:row>
    <x:row r="361" spans="1:38" ht="30" customHeight="1">
      <x:c r="A361" s="8" t="s">
        <x:v>195</x:v>
      </x:c>
      <x:c r="B361" s="8" t="s">
        <x:v>984</x:v>
      </x:c>
      <x:c r="C361" s="8" t="s">
        <x:v>984</x:v>
      </x:c>
      <x:c r="D361" s="9"/>
      <x:c r="E361" s="10"/>
      <x:c r="F361" s="12">
        <x:f ca="1">TRUNC(SUMIF(N357:N360,N356,F357:F360),0)</x:f>
        <x:v>1085</x:v>
      </x:c>
      <x:c r="G361" s="10"/>
      <x:c r="H361" s="12">
        <x:f>TRUNC(SUMIF(N357:N360,N356,H357:H360),0)</x:f>
        <x:v>18412</x:v>
      </x:c>
      <x:c r="I361" s="10"/>
      <x:c r="J361" s="12">
        <x:f>TRUNC(SUMIF(N357:N360,N356,J357:J360),0)</x:f>
        <x:v>412</x:v>
      </x:c>
      <x:c r="K361" s="10"/>
      <x:c r="L361" s="12">
        <x:f ca="1">F361+H361+J361</x:f>
        <x:v>19909</x:v>
      </x:c>
      <x:c r="M361" s="8" t="s">
        <x:v>984</x:v>
      </x:c>
      <x:c r="N361" s="5" t="s">
        <x:v>315</x:v>
      </x:c>
      <x:c r="O361" s="5" t="s">
        <x:v>315</x:v>
      </x:c>
      <x:c r="P361" s="5" t="s">
        <x:v>984</x:v>
      </x:c>
      <x:c r="Q361" s="5" t="s">
        <x:v>984</x:v>
      </x:c>
      <x:c r="R361" s="5" t="s">
        <x:v>984</x:v>
      </x:c>
      <x:c r="S361" s="1"/>
      <x:c r="T361" s="1"/>
      <x:c r="U361" s="1"/>
      <x:c r="V361" s="1"/>
      <x:c r="W361" s="1"/>
      <x:c r="X361" s="1"/>
      <x:c r="Y361" s="1"/>
      <x:c r="Z361" s="1"/>
      <x:c r="AA361" s="1"/>
      <x:c r="AB361" s="1"/>
      <x:c r="AC361" s="1"/>
      <x:c r="AD361" s="1"/>
      <x:c r="AE361" s="1"/>
      <x:c r="AF361" s="1"/>
      <x:c r="AG361" s="1"/>
      <x:c r="AH361" s="1"/>
      <x:c r="AI361" s="1"/>
      <x:c r="AJ361" s="5" t="s">
        <x:v>984</x:v>
      </x:c>
      <x:c r="AK361" s="5" t="s">
        <x:v>984</x:v>
      </x:c>
      <x:c r="AL361" s="5" t="s">
        <x:v>984</x:v>
      </x:c>
    </x:row>
    <x:row r="362" spans="1:13" ht="30" customHeight="1">
      <x:c r="A362" s="9"/>
      <x:c r="B362" s="9"/>
      <x:c r="C362" s="9"/>
      <x:c r="D362" s="9"/>
      <x:c r="E362" s="10"/>
      <x:c r="F362" s="12"/>
      <x:c r="G362" s="10"/>
      <x:c r="H362" s="12"/>
      <x:c r="I362" s="10"/>
      <x:c r="J362" s="12"/>
      <x:c r="K362" s="10"/>
      <x:c r="L362" s="12"/>
      <x:c r="M362" s="9"/>
    </x:row>
    <x:row r="363" spans="1:14" ht="30" customHeight="1">
      <x:c r="A363" s="93" t="s">
        <x:v>953</x:v>
      </x:c>
      <x:c r="B363" s="93"/>
      <x:c r="C363" s="93"/>
      <x:c r="D363" s="93"/>
      <x:c r="E363" s="94"/>
      <x:c r="F363" s="95"/>
      <x:c r="G363" s="94"/>
      <x:c r="H363" s="95"/>
      <x:c r="I363" s="94"/>
      <x:c r="J363" s="95"/>
      <x:c r="K363" s="94"/>
      <x:c r="L363" s="95"/>
      <x:c r="M363" s="93"/>
      <x:c r="N363" s="2" t="s">
        <x:v>878</x:v>
      </x:c>
    </x:row>
    <x:row r="364" spans="1:38" ht="30" customHeight="1">
      <x:c r="A364" s="8" t="s">
        <x:v>504</x:v>
      </x:c>
      <x:c r="B364" s="8" t="s">
        <x:v>961</x:v>
      </x:c>
      <x:c r="C364" s="8" t="s">
        <x:v>966</x:v>
      </x:c>
      <x:c r="D364" s="9">
        <x:v>0.2213</x:v>
      </x:c>
      <x:c r="E364" s="10">
        <x:f>단가대비표!O5</x:f>
        <x:v>0</x:v>
      </x:c>
      <x:c r="F364" s="12">
        <x:f>TRUNC(E364*D364,1)</x:f>
        <x:v>0</x:v>
      </x:c>
      <x:c r="G364" s="10">
        <x:f>단가대비표!P5</x:f>
        <x:v>0</x:v>
      </x:c>
      <x:c r="H364" s="12">
        <x:f>TRUNC(G364*D364,1)</x:f>
        <x:v>0</x:v>
      </x:c>
      <x:c r="I364" s="10">
        <x:f>단가대비표!V5</x:f>
        <x:v>78101</x:v>
      </x:c>
      <x:c r="J364" s="12">
        <x:f>TRUNC(I364*D364,1)</x:f>
        <x:v>17283.700000000001</x:v>
      </x:c>
      <x:c r="K364" s="10">
        <x:f>TRUNC(E364+G364+I364,1)</x:f>
        <x:v>78101</x:v>
      </x:c>
      <x:c r="L364" s="12">
        <x:f>TRUNC(F364+H364+J364,1)</x:f>
        <x:v>17283.700000000001</x:v>
      </x:c>
      <x:c r="M364" s="8" t="s">
        <x:v>965</x:v>
      </x:c>
      <x:c r="N364" s="5" t="s">
        <x:v>878</x:v>
      </x:c>
      <x:c r="O364" s="5" t="s">
        <x:v>879</x:v>
      </x:c>
      <x:c r="P364" s="5" t="s">
        <x:v>988</x:v>
      </x:c>
      <x:c r="Q364" s="5" t="s">
        <x:v>988</x:v>
      </x:c>
      <x:c r="R364" s="5" t="s">
        <x:v>974</x:v>
      </x:c>
      <x:c r="S364" s="1"/>
      <x:c r="T364" s="1"/>
      <x:c r="U364" s="1"/>
      <x:c r="V364" s="1"/>
      <x:c r="W364" s="1"/>
      <x:c r="X364" s="1"/>
      <x:c r="Y364" s="1"/>
      <x:c r="Z364" s="1"/>
      <x:c r="AA364" s="1"/>
      <x:c r="AB364" s="1"/>
      <x:c r="AC364" s="1"/>
      <x:c r="AD364" s="1"/>
      <x:c r="AE364" s="1"/>
      <x:c r="AF364" s="1"/>
      <x:c r="AG364" s="1"/>
      <x:c r="AH364" s="1"/>
      <x:c r="AI364" s="1"/>
      <x:c r="AJ364" s="5" t="s">
        <x:v>984</x:v>
      </x:c>
      <x:c r="AK364" s="5" t="s">
        <x:v>1600</x:v>
      </x:c>
      <x:c r="AL364" s="5" t="s">
        <x:v>984</x:v>
      </x:c>
    </x:row>
    <x:row r="365" spans="1:38" ht="30" customHeight="1">
      <x:c r="A365" s="8" t="s">
        <x:v>967</x:v>
      </x:c>
      <x:c r="B365" s="8" t="s">
        <x:v>1970</x:v>
      </x:c>
      <x:c r="C365" s="8" t="s">
        <x:v>1027</x:v>
      </x:c>
      <x:c r="D365" s="9">
        <x:v>15.9</x:v>
      </x:c>
      <x:c r="E365" s="10">
        <x:f>단가대비표!O125</x:f>
        <x:v>1222.72</x:v>
      </x:c>
      <x:c r="F365" s="12">
        <x:f>TRUNC(E365*D365,1)</x:f>
        <x:v>19441.200000000001</x:v>
      </x:c>
      <x:c r="G365" s="10">
        <x:f>단가대비표!P125</x:f>
        <x:v>0</x:v>
      </x:c>
      <x:c r="H365" s="12">
        <x:f>TRUNC(G365*D365,1)</x:f>
        <x:v>0</x:v>
      </x:c>
      <x:c r="I365" s="10">
        <x:f>단가대비표!V125</x:f>
        <x:v>0</x:v>
      </x:c>
      <x:c r="J365" s="12">
        <x:f>TRUNC(I365*D365,1)</x:f>
        <x:v>0</x:v>
      </x:c>
      <x:c r="K365" s="10">
        <x:f>TRUNC(E365+G365+I365,1)</x:f>
        <x:v>1222.7</x:v>
      </x:c>
      <x:c r="L365" s="12">
        <x:f>TRUNC(F365+H365+J365,1)</x:f>
        <x:v>19441.200000000001</x:v>
      </x:c>
      <x:c r="M365" s="8" t="s">
        <x:v>984</x:v>
      </x:c>
      <x:c r="N365" s="5" t="s">
        <x:v>878</x:v>
      </x:c>
      <x:c r="O365" s="5" t="s">
        <x:v>785</x:v>
      </x:c>
      <x:c r="P365" s="5" t="s">
        <x:v>988</x:v>
      </x:c>
      <x:c r="Q365" s="5" t="s">
        <x:v>988</x:v>
      </x:c>
      <x:c r="R365" s="5" t="s">
        <x:v>974</x:v>
      </x:c>
      <x:c r="S365" s="1"/>
      <x:c r="T365" s="1"/>
      <x:c r="U365" s="1"/>
      <x:c r="V365" s="1">
        <x:v>1</x:v>
      </x:c>
      <x:c r="W365" s="1"/>
      <x:c r="X365" s="1"/>
      <x:c r="Y365" s="1"/>
      <x:c r="Z365" s="1"/>
      <x:c r="AA365" s="1"/>
      <x:c r="AB365" s="1"/>
      <x:c r="AC365" s="1"/>
      <x:c r="AD365" s="1"/>
      <x:c r="AE365" s="1"/>
      <x:c r="AF365" s="1"/>
      <x:c r="AG365" s="1"/>
      <x:c r="AH365" s="1"/>
      <x:c r="AI365" s="1"/>
      <x:c r="AJ365" s="5" t="s">
        <x:v>984</x:v>
      </x:c>
      <x:c r="AK365" s="5" t="s">
        <x:v>1601</x:v>
      </x:c>
      <x:c r="AL365" s="5" t="s">
        <x:v>984</x:v>
      </x:c>
    </x:row>
    <x:row r="366" spans="1:38" ht="30" customHeight="1">
      <x:c r="A366" s="8" t="s">
        <x:v>1031</x:v>
      </x:c>
      <x:c r="B366" s="8" t="s">
        <x:v>1978</x:v>
      </x:c>
      <x:c r="C366" s="8" t="s">
        <x:v>1000</x:v>
      </x:c>
      <x:c r="D366" s="9">
        <x:v>1</x:v>
      </x:c>
      <x:c r="E366" s="10">
        <x:f ca="1">ROUNDDOWN(SUMIF(V364:V367,RIGHTB(O366,1),F364:F367)*U366,2)</x:f>
        <x:v>7387.6499999999996</x:v>
      </x:c>
      <x:c r="F366" s="12">
        <x:f ca="1">TRUNC(E366*D366,1)</x:f>
        <x:v>7387.6000000000004</x:v>
      </x:c>
      <x:c r="G366" s="10">
        <x:v>0</x:v>
      </x:c>
      <x:c r="H366" s="12">
        <x:f>TRUNC(G366*D366,1)</x:f>
        <x:v>0</x:v>
      </x:c>
      <x:c r="I366" s="10">
        <x:v>0</x:v>
      </x:c>
      <x:c r="J366" s="12">
        <x:f>TRUNC(I366*D366,1)</x:f>
        <x:v>0</x:v>
      </x:c>
      <x:c r="K366" s="10">
        <x:f ca="1">TRUNC(E366+G366+I366,1)</x:f>
        <x:v>7387.6000000000004</x:v>
      </x:c>
      <x:c r="L366" s="12">
        <x:f ca="1">TRUNC(F366+H366+J366,1)</x:f>
        <x:v>7387.6000000000004</x:v>
      </x:c>
      <x:c r="M366" s="8" t="s">
        <x:v>984</x:v>
      </x:c>
      <x:c r="N366" s="5" t="s">
        <x:v>878</x:v>
      </x:c>
      <x:c r="O366" s="5" t="s">
        <x:v>1407</x:v>
      </x:c>
      <x:c r="P366" s="5" t="s">
        <x:v>988</x:v>
      </x:c>
      <x:c r="Q366" s="5" t="s">
        <x:v>988</x:v>
      </x:c>
      <x:c r="R366" s="5" t="s">
        <x:v>988</x:v>
      </x:c>
      <x:c r="S366" s="1">
        <x:v>0</x:v>
      </x:c>
      <x:c r="T366" s="1">
        <x:v>0</x:v>
      </x:c>
      <x:c r="U366" s="1">
        <x:v>0.38</x:v>
      </x:c>
      <x:c r="V366" s="1"/>
      <x:c r="W366" s="1"/>
      <x:c r="X366" s="1"/>
      <x:c r="Y366" s="1"/>
      <x:c r="Z366" s="1"/>
      <x:c r="AA366" s="1"/>
      <x:c r="AB366" s="1"/>
      <x:c r="AC366" s="1"/>
      <x:c r="AD366" s="1"/>
      <x:c r="AE366" s="1"/>
      <x:c r="AF366" s="1"/>
      <x:c r="AG366" s="1"/>
      <x:c r="AH366" s="1"/>
      <x:c r="AI366" s="1"/>
      <x:c r="AJ366" s="5" t="s">
        <x:v>984</x:v>
      </x:c>
      <x:c r="AK366" s="5" t="s">
        <x:v>1602</x:v>
      </x:c>
      <x:c r="AL366" s="5" t="s">
        <x:v>984</x:v>
      </x:c>
    </x:row>
    <x:row r="367" spans="1:38" ht="30" customHeight="1">
      <x:c r="A367" s="8" t="s">
        <x:v>1017</x:v>
      </x:c>
      <x:c r="B367" s="8" t="s">
        <x:v>500</x:v>
      </x:c>
      <x:c r="C367" s="8" t="s">
        <x:v>1015</x:v>
      </x:c>
      <x:c r="D367" s="9">
        <x:v>1</x:v>
      </x:c>
      <x:c r="E367" s="10">
        <x:f>TRUNC(단가대비표!O89*TRUNC(1/8*16/12*25/20,6),1)</x:f>
        <x:v>0</x:v>
      </x:c>
      <x:c r="F367" s="12">
        <x:f>TRUNC(E367*D367,1)</x:f>
        <x:v>0</x:v>
      </x:c>
      <x:c r="G367" s="10">
        <x:f>TRUNC(단가대비표!P89*TRUNC(1/8*16/12*25/20,6),1)</x:f>
        <x:v>25758.700000000001</x:v>
      </x:c>
      <x:c r="H367" s="12">
        <x:f>TRUNC(G367*D367,1)</x:f>
        <x:v>25758.700000000001</x:v>
      </x:c>
      <x:c r="I367" s="10">
        <x:f>TRUNC(단가대비표!V89*TRUNC(1/8*16/12*25/20,6),1)</x:f>
        <x:v>0</x:v>
      </x:c>
      <x:c r="J367" s="12">
        <x:f>TRUNC(I367*D367,1)</x:f>
        <x:v>0</x:v>
      </x:c>
      <x:c r="K367" s="10">
        <x:f>TRUNC(E367+G367+I367,1)</x:f>
        <x:v>25758.700000000001</x:v>
      </x:c>
      <x:c r="L367" s="12">
        <x:f>TRUNC(F367+H367+J367,1)</x:f>
        <x:v>25758.700000000001</x:v>
      </x:c>
      <x:c r="M367" s="8" t="s">
        <x:v>984</x:v>
      </x:c>
      <x:c r="N367" s="5" t="s">
        <x:v>878</x:v>
      </x:c>
      <x:c r="O367" s="5" t="s">
        <x:v>784</x:v>
      </x:c>
      <x:c r="P367" s="5" t="s">
        <x:v>988</x:v>
      </x:c>
      <x:c r="Q367" s="5" t="s">
        <x:v>988</x:v>
      </x:c>
      <x:c r="R367" s="5" t="s">
        <x:v>974</x:v>
      </x:c>
      <x:c r="S367" s="1"/>
      <x:c r="T367" s="1"/>
      <x:c r="U367" s="1"/>
      <x:c r="V367" s="1"/>
      <x:c r="W367" s="1"/>
      <x:c r="X367" s="1"/>
      <x:c r="Y367" s="1"/>
      <x:c r="Z367" s="1"/>
      <x:c r="AA367" s="1"/>
      <x:c r="AB367" s="1"/>
      <x:c r="AC367" s="1"/>
      <x:c r="AD367" s="1"/>
      <x:c r="AE367" s="1"/>
      <x:c r="AF367" s="1"/>
      <x:c r="AG367" s="1"/>
      <x:c r="AH367" s="1"/>
      <x:c r="AI367" s="1"/>
      <x:c r="AJ367" s="5" t="s">
        <x:v>984</x:v>
      </x:c>
      <x:c r="AK367" s="5" t="s">
        <x:v>1603</x:v>
      </x:c>
      <x:c r="AL367" s="5" t="s">
        <x:v>984</x:v>
      </x:c>
    </x:row>
    <x:row r="368" spans="1:38" ht="30" customHeight="1">
      <x:c r="A368" s="8" t="s">
        <x:v>195</x:v>
      </x:c>
      <x:c r="B368" s="8" t="s">
        <x:v>984</x:v>
      </x:c>
      <x:c r="C368" s="8" t="s">
        <x:v>984</x:v>
      </x:c>
      <x:c r="D368" s="9"/>
      <x:c r="E368" s="10"/>
      <x:c r="F368" s="12">
        <x:f ca="1">TRUNC(SUMIF(N364:N367,N363,F364:F367),0)</x:f>
        <x:v>26828</x:v>
      </x:c>
      <x:c r="G368" s="10"/>
      <x:c r="H368" s="12">
        <x:f>TRUNC(SUMIF(N364:N367,N363,H364:H367),0)</x:f>
        <x:v>25758</x:v>
      </x:c>
      <x:c r="I368" s="10"/>
      <x:c r="J368" s="12">
        <x:f>TRUNC(SUMIF(N364:N367,N363,J364:J367),0)</x:f>
        <x:v>17283</x:v>
      </x:c>
      <x:c r="K368" s="10"/>
      <x:c r="L368" s="12">
        <x:f ca="1">F368+H368+J368</x:f>
        <x:v>69869</x:v>
      </x:c>
      <x:c r="M368" s="8" t="s">
        <x:v>984</x:v>
      </x:c>
      <x:c r="N368" s="5" t="s">
        <x:v>315</x:v>
      </x:c>
      <x:c r="O368" s="5" t="s">
        <x:v>315</x:v>
      </x:c>
      <x:c r="P368" s="5" t="s">
        <x:v>984</x:v>
      </x:c>
      <x:c r="Q368" s="5" t="s">
        <x:v>984</x:v>
      </x:c>
      <x:c r="R368" s="5" t="s">
        <x:v>984</x:v>
      </x:c>
      <x:c r="S368" s="1"/>
      <x:c r="T368" s="1"/>
      <x:c r="U368" s="1"/>
      <x:c r="V368" s="1"/>
      <x:c r="W368" s="1"/>
      <x:c r="X368" s="1"/>
      <x:c r="Y368" s="1"/>
      <x:c r="Z368" s="1"/>
      <x:c r="AA368" s="1"/>
      <x:c r="AB368" s="1"/>
      <x:c r="AC368" s="1"/>
      <x:c r="AD368" s="1"/>
      <x:c r="AE368" s="1"/>
      <x:c r="AF368" s="1"/>
      <x:c r="AG368" s="1"/>
      <x:c r="AH368" s="1"/>
      <x:c r="AI368" s="1"/>
      <x:c r="AJ368" s="5" t="s">
        <x:v>984</x:v>
      </x:c>
      <x:c r="AK368" s="5" t="s">
        <x:v>984</x:v>
      </x:c>
      <x:c r="AL368" s="5" t="s">
        <x:v>984</x:v>
      </x:c>
    </x:row>
    <x:row r="369" spans="1:13" ht="30" customHeight="1">
      <x:c r="A369" s="9"/>
      <x:c r="B369" s="9"/>
      <x:c r="C369" s="9"/>
      <x:c r="D369" s="9"/>
      <x:c r="E369" s="10"/>
      <x:c r="F369" s="12"/>
      <x:c r="G369" s="10"/>
      <x:c r="H369" s="12"/>
      <x:c r="I369" s="10"/>
      <x:c r="J369" s="12"/>
      <x:c r="K369" s="10"/>
      <x:c r="L369" s="12"/>
      <x:c r="M369" s="9"/>
    </x:row>
    <x:row r="370" spans="1:14" ht="30" customHeight="1">
      <x:c r="A370" s="93" t="s">
        <x:v>82</x:v>
      </x:c>
      <x:c r="B370" s="93"/>
      <x:c r="C370" s="93"/>
      <x:c r="D370" s="93"/>
      <x:c r="E370" s="94"/>
      <x:c r="F370" s="95"/>
      <x:c r="G370" s="94"/>
      <x:c r="H370" s="95"/>
      <x:c r="I370" s="94"/>
      <x:c r="J370" s="95"/>
      <x:c r="K370" s="94"/>
      <x:c r="L370" s="95"/>
      <x:c r="M370" s="93"/>
      <x:c r="N370" s="2" t="s">
        <x:v>880</x:v>
      </x:c>
    </x:row>
    <x:row r="371" spans="1:38" ht="30" customHeight="1">
      <x:c r="A371" s="8" t="s">
        <x:v>1979</x:v>
      </x:c>
      <x:c r="B371" s="8" t="s">
        <x:v>961</x:v>
      </x:c>
      <x:c r="C371" s="8" t="s">
        <x:v>966</x:v>
      </x:c>
      <x:c r="D371" s="9">
        <x:v>0.26369999999999999</x:v>
      </x:c>
      <x:c r="E371" s="10">
        <x:f>단가대비표!O6</x:f>
        <x:v>0</x:v>
      </x:c>
      <x:c r="F371" s="12">
        <x:f>TRUNC(E371*D371,1)</x:f>
        <x:v>0</x:v>
      </x:c>
      <x:c r="G371" s="10">
        <x:f>단가대비표!P6</x:f>
        <x:v>0</x:v>
      </x:c>
      <x:c r="H371" s="12">
        <x:f>TRUNC(G371*D371,1)</x:f>
        <x:v>0</x:v>
      </x:c>
      <x:c r="I371" s="10">
        <x:f>단가대비표!V6</x:f>
        <x:v>1250</x:v>
      </x:c>
      <x:c r="J371" s="12">
        <x:f>TRUNC(I371*D371,1)</x:f>
        <x:v>329.60000000000002</x:v>
      </x:c>
      <x:c r="K371" s="10">
        <x:f>TRUNC(E371+G371+I371,1)</x:f>
        <x:v>1250</x:v>
      </x:c>
      <x:c r="L371" s="12">
        <x:f>TRUNC(F371+H371+J371,1)</x:f>
        <x:v>329.60000000000002</x:v>
      </x:c>
      <x:c r="M371" s="8" t="s">
        <x:v>965</x:v>
      </x:c>
      <x:c r="N371" s="5" t="s">
        <x:v>880</x:v>
      </x:c>
      <x:c r="O371" s="5" t="s">
        <x:v>881</x:v>
      </x:c>
      <x:c r="P371" s="5" t="s">
        <x:v>988</x:v>
      </x:c>
      <x:c r="Q371" s="5" t="s">
        <x:v>988</x:v>
      </x:c>
      <x:c r="R371" s="5" t="s">
        <x:v>974</x:v>
      </x:c>
      <x:c r="S371" s="1"/>
      <x:c r="T371" s="1"/>
      <x:c r="U371" s="1"/>
      <x:c r="V371" s="1"/>
      <x:c r="W371" s="1"/>
      <x:c r="X371" s="1"/>
      <x:c r="Y371" s="1"/>
      <x:c r="Z371" s="1"/>
      <x:c r="AA371" s="1"/>
      <x:c r="AB371" s="1"/>
      <x:c r="AC371" s="1"/>
      <x:c r="AD371" s="1"/>
      <x:c r="AE371" s="1"/>
      <x:c r="AF371" s="1"/>
      <x:c r="AG371" s="1"/>
      <x:c r="AH371" s="1"/>
      <x:c r="AI371" s="1"/>
      <x:c r="AJ371" s="5" t="s">
        <x:v>984</x:v>
      </x:c>
      <x:c r="AK371" s="5" t="s">
        <x:v>1604</x:v>
      </x:c>
      <x:c r="AL371" s="5" t="s">
        <x:v>984</x:v>
      </x:c>
    </x:row>
    <x:row r="372" spans="1:38" ht="30" customHeight="1">
      <x:c r="A372" s="8" t="s">
        <x:v>195</x:v>
      </x:c>
      <x:c r="B372" s="8" t="s">
        <x:v>984</x:v>
      </x:c>
      <x:c r="C372" s="8" t="s">
        <x:v>984</x:v>
      </x:c>
      <x:c r="D372" s="9"/>
      <x:c r="E372" s="10"/>
      <x:c r="F372" s="12">
        <x:f>TRUNC(SUMIF(N371:N371,N370,F371:F371),0)</x:f>
        <x:v>0</x:v>
      </x:c>
      <x:c r="G372" s="10"/>
      <x:c r="H372" s="12">
        <x:f>TRUNC(SUMIF(N371:N371,N370,H371:H371),0)</x:f>
        <x:v>0</x:v>
      </x:c>
      <x:c r="I372" s="10"/>
      <x:c r="J372" s="12">
        <x:f>TRUNC(SUMIF(N371:N371,N370,J371:J371),0)</x:f>
        <x:v>329</x:v>
      </x:c>
      <x:c r="K372" s="10"/>
      <x:c r="L372" s="12">
        <x:f>F372+H372+J372</x:f>
        <x:v>329</x:v>
      </x:c>
      <x:c r="M372" s="8" t="s">
        <x:v>984</x:v>
      </x:c>
      <x:c r="N372" s="5" t="s">
        <x:v>315</x:v>
      </x:c>
      <x:c r="O372" s="5" t="s">
        <x:v>315</x:v>
      </x:c>
      <x:c r="P372" s="5" t="s">
        <x:v>984</x:v>
      </x:c>
      <x:c r="Q372" s="5" t="s">
        <x:v>984</x:v>
      </x:c>
      <x:c r="R372" s="5" t="s">
        <x:v>984</x:v>
      </x:c>
      <x:c r="S372" s="1"/>
      <x:c r="T372" s="1"/>
      <x:c r="U372" s="1"/>
      <x:c r="V372" s="1"/>
      <x:c r="W372" s="1"/>
      <x:c r="X372" s="1"/>
      <x:c r="Y372" s="1"/>
      <x:c r="Z372" s="1"/>
      <x:c r="AA372" s="1"/>
      <x:c r="AB372" s="1"/>
      <x:c r="AC372" s="1"/>
      <x:c r="AD372" s="1"/>
      <x:c r="AE372" s="1"/>
      <x:c r="AF372" s="1"/>
      <x:c r="AG372" s="1"/>
      <x:c r="AH372" s="1"/>
      <x:c r="AI372" s="1"/>
      <x:c r="AJ372" s="5" t="s">
        <x:v>984</x:v>
      </x:c>
      <x:c r="AK372" s="5" t="s">
        <x:v>984</x:v>
      </x:c>
      <x:c r="AL372" s="5" t="s">
        <x:v>984</x:v>
      </x:c>
    </x:row>
    <x:row r="373" spans="1:13" ht="30" customHeight="1">
      <x:c r="A373" s="9"/>
      <x:c r="B373" s="9"/>
      <x:c r="C373" s="9"/>
      <x:c r="D373" s="9"/>
      <x:c r="E373" s="10"/>
      <x:c r="F373" s="12"/>
      <x:c r="G373" s="10"/>
      <x:c r="H373" s="12"/>
      <x:c r="I373" s="10"/>
      <x:c r="J373" s="12"/>
      <x:c r="K373" s="10"/>
      <x:c r="L373" s="12"/>
      <x:c r="M373" s="9"/>
    </x:row>
    <x:row r="374" spans="1:14" ht="30" customHeight="1">
      <x:c r="A374" s="93" t="s">
        <x:v>176</x:v>
      </x:c>
      <x:c r="B374" s="93"/>
      <x:c r="C374" s="93"/>
      <x:c r="D374" s="93"/>
      <x:c r="E374" s="94"/>
      <x:c r="F374" s="95"/>
      <x:c r="G374" s="94"/>
      <x:c r="H374" s="95"/>
      <x:c r="I374" s="94"/>
      <x:c r="J374" s="95"/>
      <x:c r="K374" s="94"/>
      <x:c r="L374" s="95"/>
      <x:c r="M374" s="93"/>
      <x:c r="N374" s="2" t="s">
        <x:v>1492</x:v>
      </x:c>
    </x:row>
    <x:row r="375" spans="1:38" ht="30" customHeight="1">
      <x:c r="A375" s="8" t="s">
        <x:v>503</x:v>
      </x:c>
      <x:c r="B375" s="8" t="s">
        <x:v>198</x:v>
      </x:c>
      <x:c r="C375" s="8" t="s">
        <x:v>966</x:v>
      </x:c>
      <x:c r="D375" s="9">
        <x:v>0.25619999999999998</x:v>
      </x:c>
      <x:c r="E375" s="10">
        <x:f>단가대비표!O15</x:f>
        <x:v>0</x:v>
      </x:c>
      <x:c r="F375" s="12">
        <x:f>TRUNC(E375*D375,1)</x:f>
        <x:v>0</x:v>
      </x:c>
      <x:c r="G375" s="10">
        <x:f>단가대비표!P15</x:f>
        <x:v>0</x:v>
      </x:c>
      <x:c r="H375" s="12">
        <x:f>TRUNC(G375*D375,1)</x:f>
        <x:v>0</x:v>
      </x:c>
      <x:c r="I375" s="10">
        <x:f>단가대비표!V15</x:f>
        <x:v>279460</x:v>
      </x:c>
      <x:c r="J375" s="12">
        <x:f>TRUNC(I375*D375,1)</x:f>
        <x:v>71597.600000000006</x:v>
      </x:c>
      <x:c r="K375" s="10">
        <x:f>TRUNC(E375+G375+I375,1)</x:f>
        <x:v>279460</x:v>
      </x:c>
      <x:c r="L375" s="12">
        <x:f>TRUNC(F375+H375+J375,1)</x:f>
        <x:v>71597.600000000006</x:v>
      </x:c>
      <x:c r="M375" s="8" t="s">
        <x:v>965</x:v>
      </x:c>
      <x:c r="N375" s="5" t="s">
        <x:v>1492</x:v>
      </x:c>
      <x:c r="O375" s="5" t="s">
        <x:v>883</x:v>
      </x:c>
      <x:c r="P375" s="5" t="s">
        <x:v>988</x:v>
      </x:c>
      <x:c r="Q375" s="5" t="s">
        <x:v>988</x:v>
      </x:c>
      <x:c r="R375" s="5" t="s">
        <x:v>974</x:v>
      </x:c>
      <x:c r="S375" s="1"/>
      <x:c r="T375" s="1"/>
      <x:c r="U375" s="1"/>
      <x:c r="V375" s="1"/>
      <x:c r="W375" s="1"/>
      <x:c r="X375" s="1"/>
      <x:c r="Y375" s="1"/>
      <x:c r="Z375" s="1"/>
      <x:c r="AA375" s="1"/>
      <x:c r="AB375" s="1"/>
      <x:c r="AC375" s="1"/>
      <x:c r="AD375" s="1"/>
      <x:c r="AE375" s="1"/>
      <x:c r="AF375" s="1"/>
      <x:c r="AG375" s="1"/>
      <x:c r="AH375" s="1"/>
      <x:c r="AI375" s="1"/>
      <x:c r="AJ375" s="5" t="s">
        <x:v>984</x:v>
      </x:c>
      <x:c r="AK375" s="5" t="s">
        <x:v>1605</x:v>
      </x:c>
      <x:c r="AL375" s="5" t="s">
        <x:v>984</x:v>
      </x:c>
    </x:row>
    <x:row r="376" spans="1:38" ht="30" customHeight="1">
      <x:c r="A376" s="8" t="s">
        <x:v>967</x:v>
      </x:c>
      <x:c r="B376" s="8" t="s">
        <x:v>1970</x:v>
      </x:c>
      <x:c r="C376" s="8" t="s">
        <x:v>1027</x:v>
      </x:c>
      <x:c r="D376" s="9">
        <x:v>17.699999999999999</x:v>
      </x:c>
      <x:c r="E376" s="10">
        <x:f>단가대비표!O125</x:f>
        <x:v>1222.72</x:v>
      </x:c>
      <x:c r="F376" s="12">
        <x:f>TRUNC(E376*D376,1)</x:f>
        <x:v>21642.099999999999</x:v>
      </x:c>
      <x:c r="G376" s="10">
        <x:f>단가대비표!P125</x:f>
        <x:v>0</x:v>
      </x:c>
      <x:c r="H376" s="12">
        <x:f>TRUNC(G376*D376,1)</x:f>
        <x:v>0</x:v>
      </x:c>
      <x:c r="I376" s="10">
        <x:f>단가대비표!V125</x:f>
        <x:v>0</x:v>
      </x:c>
      <x:c r="J376" s="12">
        <x:f>TRUNC(I376*D376,1)</x:f>
        <x:v>0</x:v>
      </x:c>
      <x:c r="K376" s="10">
        <x:f>TRUNC(E376+G376+I376,1)</x:f>
        <x:v>1222.7</x:v>
      </x:c>
      <x:c r="L376" s="12">
        <x:f>TRUNC(F376+H376+J376,1)</x:f>
        <x:v>21642.099999999999</x:v>
      </x:c>
      <x:c r="M376" s="8" t="s">
        <x:v>984</x:v>
      </x:c>
      <x:c r="N376" s="5" t="s">
        <x:v>1492</x:v>
      </x:c>
      <x:c r="O376" s="5" t="s">
        <x:v>785</x:v>
      </x:c>
      <x:c r="P376" s="5" t="s">
        <x:v>988</x:v>
      </x:c>
      <x:c r="Q376" s="5" t="s">
        <x:v>988</x:v>
      </x:c>
      <x:c r="R376" s="5" t="s">
        <x:v>974</x:v>
      </x:c>
      <x:c r="S376" s="1"/>
      <x:c r="T376" s="1"/>
      <x:c r="U376" s="1"/>
      <x:c r="V376" s="1">
        <x:v>1</x:v>
      </x:c>
      <x:c r="W376" s="1"/>
      <x:c r="X376" s="1"/>
      <x:c r="Y376" s="1"/>
      <x:c r="Z376" s="1"/>
      <x:c r="AA376" s="1"/>
      <x:c r="AB376" s="1"/>
      <x:c r="AC376" s="1"/>
      <x:c r="AD376" s="1"/>
      <x:c r="AE376" s="1"/>
      <x:c r="AF376" s="1"/>
      <x:c r="AG376" s="1"/>
      <x:c r="AH376" s="1"/>
      <x:c r="AI376" s="1"/>
      <x:c r="AJ376" s="5" t="s">
        <x:v>984</x:v>
      </x:c>
      <x:c r="AK376" s="5" t="s">
        <x:v>1606</x:v>
      </x:c>
      <x:c r="AL376" s="5" t="s">
        <x:v>984</x:v>
      </x:c>
    </x:row>
    <x:row r="377" spans="1:38" ht="30" customHeight="1">
      <x:c r="A377" s="8" t="s">
        <x:v>1031</x:v>
      </x:c>
      <x:c r="B377" s="8" t="s">
        <x:v>1980</x:v>
      </x:c>
      <x:c r="C377" s="8" t="s">
        <x:v>1000</x:v>
      </x:c>
      <x:c r="D377" s="9">
        <x:v>1</x:v>
      </x:c>
      <x:c r="E377" s="10">
        <x:f ca="1">ROUNDDOWN(SUMIF(V375:V378,RIGHTB(O377,1),F375:F378)*U377,2)</x:f>
        <x:v>7574.7299999999996</x:v>
      </x:c>
      <x:c r="F377" s="12">
        <x:f ca="1">TRUNC(E377*D377,1)</x:f>
        <x:v>7574.6999999999998</x:v>
      </x:c>
      <x:c r="G377" s="10">
        <x:v>0</x:v>
      </x:c>
      <x:c r="H377" s="12">
        <x:f>TRUNC(G377*D377,1)</x:f>
        <x:v>0</x:v>
      </x:c>
      <x:c r="I377" s="10">
        <x:v>0</x:v>
      </x:c>
      <x:c r="J377" s="12">
        <x:f>TRUNC(I377*D377,1)</x:f>
        <x:v>0</x:v>
      </x:c>
      <x:c r="K377" s="10">
        <x:f ca="1">TRUNC(E377+G377+I377,1)</x:f>
        <x:v>7574.6999999999998</x:v>
      </x:c>
      <x:c r="L377" s="12">
        <x:f ca="1">TRUNC(F377+H377+J377,1)</x:f>
        <x:v>7574.6999999999998</x:v>
      </x:c>
      <x:c r="M377" s="8" t="s">
        <x:v>984</x:v>
      </x:c>
      <x:c r="N377" s="5" t="s">
        <x:v>1492</x:v>
      </x:c>
      <x:c r="O377" s="5" t="s">
        <x:v>1407</x:v>
      </x:c>
      <x:c r="P377" s="5" t="s">
        <x:v>988</x:v>
      </x:c>
      <x:c r="Q377" s="5" t="s">
        <x:v>988</x:v>
      </x:c>
      <x:c r="R377" s="5" t="s">
        <x:v>988</x:v>
      </x:c>
      <x:c r="S377" s="1">
        <x:v>0</x:v>
      </x:c>
      <x:c r="T377" s="1">
        <x:v>0</x:v>
      </x:c>
      <x:c r="U377" s="1">
        <x:v>0.34999999999999998</x:v>
      </x:c>
      <x:c r="V377" s="1"/>
      <x:c r="W377" s="1"/>
      <x:c r="X377" s="1"/>
      <x:c r="Y377" s="1"/>
      <x:c r="Z377" s="1"/>
      <x:c r="AA377" s="1"/>
      <x:c r="AB377" s="1"/>
      <x:c r="AC377" s="1"/>
      <x:c r="AD377" s="1"/>
      <x:c r="AE377" s="1"/>
      <x:c r="AF377" s="1"/>
      <x:c r="AG377" s="1"/>
      <x:c r="AH377" s="1"/>
      <x:c r="AI377" s="1"/>
      <x:c r="AJ377" s="5" t="s">
        <x:v>984</x:v>
      </x:c>
      <x:c r="AK377" s="5" t="s">
        <x:v>1607</x:v>
      </x:c>
      <x:c r="AL377" s="5" t="s">
        <x:v>984</x:v>
      </x:c>
    </x:row>
    <x:row r="378" spans="1:38" ht="30" customHeight="1">
      <x:c r="A378" s="8" t="s">
        <x:v>1017</x:v>
      </x:c>
      <x:c r="B378" s="8" t="s">
        <x:v>500</x:v>
      </x:c>
      <x:c r="C378" s="8" t="s">
        <x:v>1015</x:v>
      </x:c>
      <x:c r="D378" s="9">
        <x:v>1</x:v>
      </x:c>
      <x:c r="E378" s="10">
        <x:f>TRUNC(단가대비표!O89*TRUNC(1/8*16/12*25/20,6),1)</x:f>
        <x:v>0</x:v>
      </x:c>
      <x:c r="F378" s="12">
        <x:f>TRUNC(E378*D378,1)</x:f>
        <x:v>0</x:v>
      </x:c>
      <x:c r="G378" s="10">
        <x:f>TRUNC(단가대비표!P89*TRUNC(1/8*16/12*25/20,6),1)</x:f>
        <x:v>25758.700000000001</x:v>
      </x:c>
      <x:c r="H378" s="12">
        <x:f>TRUNC(G378*D378,1)</x:f>
        <x:v>25758.700000000001</x:v>
      </x:c>
      <x:c r="I378" s="10">
        <x:f>TRUNC(단가대비표!V89*TRUNC(1/8*16/12*25/20,6),1)</x:f>
        <x:v>0</x:v>
      </x:c>
      <x:c r="J378" s="12">
        <x:f>TRUNC(I378*D378,1)</x:f>
        <x:v>0</x:v>
      </x:c>
      <x:c r="K378" s="10">
        <x:f>TRUNC(E378+G378+I378,1)</x:f>
        <x:v>25758.700000000001</x:v>
      </x:c>
      <x:c r="L378" s="12">
        <x:f>TRUNC(F378+H378+J378,1)</x:f>
        <x:v>25758.700000000001</x:v>
      </x:c>
      <x:c r="M378" s="8" t="s">
        <x:v>984</x:v>
      </x:c>
      <x:c r="N378" s="5" t="s">
        <x:v>1492</x:v>
      </x:c>
      <x:c r="O378" s="5" t="s">
        <x:v>784</x:v>
      </x:c>
      <x:c r="P378" s="5" t="s">
        <x:v>988</x:v>
      </x:c>
      <x:c r="Q378" s="5" t="s">
        <x:v>988</x:v>
      </x:c>
      <x:c r="R378" s="5" t="s">
        <x:v>974</x:v>
      </x:c>
      <x:c r="S378" s="1"/>
      <x:c r="T378" s="1"/>
      <x:c r="U378" s="1"/>
      <x:c r="V378" s="1"/>
      <x:c r="W378" s="1"/>
      <x:c r="X378" s="1"/>
      <x:c r="Y378" s="1"/>
      <x:c r="Z378" s="1"/>
      <x:c r="AA378" s="1"/>
      <x:c r="AB378" s="1"/>
      <x:c r="AC378" s="1"/>
      <x:c r="AD378" s="1"/>
      <x:c r="AE378" s="1"/>
      <x:c r="AF378" s="1"/>
      <x:c r="AG378" s="1"/>
      <x:c r="AH378" s="1"/>
      <x:c r="AI378" s="1"/>
      <x:c r="AJ378" s="5" t="s">
        <x:v>984</x:v>
      </x:c>
      <x:c r="AK378" s="5" t="s">
        <x:v>1608</x:v>
      </x:c>
      <x:c r="AL378" s="5" t="s">
        <x:v>984</x:v>
      </x:c>
    </x:row>
    <x:row r="379" spans="1:38" ht="30" customHeight="1">
      <x:c r="A379" s="8" t="s">
        <x:v>195</x:v>
      </x:c>
      <x:c r="B379" s="8" t="s">
        <x:v>984</x:v>
      </x:c>
      <x:c r="C379" s="8" t="s">
        <x:v>984</x:v>
      </x:c>
      <x:c r="D379" s="9"/>
      <x:c r="E379" s="10"/>
      <x:c r="F379" s="12">
        <x:f ca="1">TRUNC(SUMIF(N375:N378,N374,F375:F378),0)</x:f>
        <x:v>29216</x:v>
      </x:c>
      <x:c r="G379" s="10"/>
      <x:c r="H379" s="12">
        <x:f>TRUNC(SUMIF(N375:N378,N374,H375:H378),0)</x:f>
        <x:v>25758</x:v>
      </x:c>
      <x:c r="I379" s="10"/>
      <x:c r="J379" s="12">
        <x:f>TRUNC(SUMIF(N375:N378,N374,J375:J378),0)</x:f>
        <x:v>71597</x:v>
      </x:c>
      <x:c r="K379" s="10"/>
      <x:c r="L379" s="12">
        <x:f ca="1">F379+H379+J379</x:f>
        <x:v>126571</x:v>
      </x:c>
      <x:c r="M379" s="8" t="s">
        <x:v>984</x:v>
      </x:c>
      <x:c r="N379" s="5" t="s">
        <x:v>315</x:v>
      </x:c>
      <x:c r="O379" s="5" t="s">
        <x:v>315</x:v>
      </x:c>
      <x:c r="P379" s="5" t="s">
        <x:v>984</x:v>
      </x:c>
      <x:c r="Q379" s="5" t="s">
        <x:v>984</x:v>
      </x:c>
      <x:c r="R379" s="5" t="s">
        <x:v>984</x:v>
      </x:c>
      <x:c r="S379" s="1"/>
      <x:c r="T379" s="1"/>
      <x:c r="U379" s="1"/>
      <x:c r="V379" s="1"/>
      <x:c r="W379" s="1"/>
      <x:c r="X379" s="1"/>
      <x:c r="Y379" s="1"/>
      <x:c r="Z379" s="1"/>
      <x:c r="AA379" s="1"/>
      <x:c r="AB379" s="1"/>
      <x:c r="AC379" s="1"/>
      <x:c r="AD379" s="1"/>
      <x:c r="AE379" s="1"/>
      <x:c r="AF379" s="1"/>
      <x:c r="AG379" s="1"/>
      <x:c r="AH379" s="1"/>
      <x:c r="AI379" s="1"/>
      <x:c r="AJ379" s="5" t="s">
        <x:v>984</x:v>
      </x:c>
      <x:c r="AK379" s="5" t="s">
        <x:v>984</x:v>
      </x:c>
      <x:c r="AL379" s="5" t="s">
        <x:v>984</x:v>
      </x:c>
    </x:row>
    <x:row r="380" spans="1:13" ht="30" customHeight="1">
      <x:c r="A380" s="9"/>
      <x:c r="B380" s="9"/>
      <x:c r="C380" s="9"/>
      <x:c r="D380" s="9"/>
      <x:c r="E380" s="10"/>
      <x:c r="F380" s="12"/>
      <x:c r="G380" s="10"/>
      <x:c r="H380" s="12"/>
      <x:c r="I380" s="10"/>
      <x:c r="J380" s="12"/>
      <x:c r="K380" s="10"/>
      <x:c r="L380" s="12"/>
      <x:c r="M380" s="9"/>
    </x:row>
    <x:row r="381" spans="1:14" ht="30" customHeight="1">
      <x:c r="A381" s="93" t="s">
        <x:v>56</x:v>
      </x:c>
      <x:c r="B381" s="93"/>
      <x:c r="C381" s="93"/>
      <x:c r="D381" s="93"/>
      <x:c r="E381" s="94"/>
      <x:c r="F381" s="95"/>
      <x:c r="G381" s="94"/>
      <x:c r="H381" s="95"/>
      <x:c r="I381" s="94"/>
      <x:c r="J381" s="95"/>
      <x:c r="K381" s="94"/>
      <x:c r="L381" s="95"/>
      <x:c r="M381" s="93"/>
      <x:c r="N381" s="2" t="s">
        <x:v>1491</x:v>
      </x:c>
    </x:row>
    <x:row r="382" spans="1:38" ht="30" customHeight="1">
      <x:c r="A382" s="8" t="s">
        <x:v>1017</x:v>
      </x:c>
      <x:c r="B382" s="8" t="s">
        <x:v>507</x:v>
      </x:c>
      <x:c r="C382" s="8" t="s">
        <x:v>1015</x:v>
      </x:c>
      <x:c r="D382" s="9">
        <x:v>0.043999999999999995</x:v>
      </x:c>
      <x:c r="E382" s="10">
        <x:f>단가대비표!O107</x:f>
        <x:v>0</x:v>
      </x:c>
      <x:c r="F382" s="12">
        <x:f>TRUNC(E382*D382,1)</x:f>
        <x:v>0</x:v>
      </x:c>
      <x:c r="G382" s="10">
        <x:f>단가대비표!P107</x:f>
        <x:v>139853</x:v>
      </x:c>
      <x:c r="H382" s="12">
        <x:f>TRUNC(G382*D382,1)</x:f>
        <x:v>6153.5</x:v>
      </x:c>
      <x:c r="I382" s="10">
        <x:f>단가대비표!V107</x:f>
        <x:v>0</x:v>
      </x:c>
      <x:c r="J382" s="12">
        <x:f>TRUNC(I382*D382,1)</x:f>
        <x:v>0</x:v>
      </x:c>
      <x:c r="K382" s="10">
        <x:f>TRUNC(E382+G382+I382,1)</x:f>
        <x:v>139853</x:v>
      </x:c>
      <x:c r="L382" s="12">
        <x:f>TRUNC(F382+H382+J382,1)</x:f>
        <x:v>6153.5</x:v>
      </x:c>
      <x:c r="M382" s="8" t="s">
        <x:v>984</x:v>
      </x:c>
      <x:c r="N382" s="5" t="s">
        <x:v>1491</x:v>
      </x:c>
      <x:c r="O382" s="5" t="s">
        <x:v>882</x:v>
      </x:c>
      <x:c r="P382" s="5" t="s">
        <x:v>988</x:v>
      </x:c>
      <x:c r="Q382" s="5" t="s">
        <x:v>988</x:v>
      </x:c>
      <x:c r="R382" s="5" t="s">
        <x:v>974</x:v>
      </x:c>
      <x:c r="S382" s="1"/>
      <x:c r="T382" s="1"/>
      <x:c r="U382" s="1"/>
      <x:c r="V382" s="1"/>
      <x:c r="W382" s="1"/>
      <x:c r="X382" s="1"/>
      <x:c r="Y382" s="1"/>
      <x:c r="Z382" s="1"/>
      <x:c r="AA382" s="1"/>
      <x:c r="AB382" s="1"/>
      <x:c r="AC382" s="1"/>
      <x:c r="AD382" s="1"/>
      <x:c r="AE382" s="1"/>
      <x:c r="AF382" s="1"/>
      <x:c r="AG382" s="1"/>
      <x:c r="AH382" s="1"/>
      <x:c r="AI382" s="1"/>
      <x:c r="AJ382" s="5" t="s">
        <x:v>984</x:v>
      </x:c>
      <x:c r="AK382" s="5" t="s">
        <x:v>1609</x:v>
      </x:c>
      <x:c r="AL382" s="5" t="s">
        <x:v>984</x:v>
      </x:c>
    </x:row>
    <x:row r="383" spans="1:38" ht="30" customHeight="1">
      <x:c r="A383" s="8" t="s">
        <x:v>1017</x:v>
      </x:c>
      <x:c r="B383" s="8" t="s">
        <x:v>374</x:v>
      </x:c>
      <x:c r="C383" s="8" t="s">
        <x:v>1015</x:v>
      </x:c>
      <x:c r="D383" s="9">
        <x:v>0.021000000000000002</x:v>
      </x:c>
      <x:c r="E383" s="10">
        <x:f>단가대비표!O95</x:f>
        <x:v>0</x:v>
      </x:c>
      <x:c r="F383" s="12">
        <x:f>TRUNC(E383*D383,1)</x:f>
        <x:v>0</x:v>
      </x:c>
      <x:c r="G383" s="10">
        <x:f>단가대비표!P95</x:f>
        <x:v>87805</x:v>
      </x:c>
      <x:c r="H383" s="12">
        <x:f>TRUNC(G383*D383,1)</x:f>
        <x:v>1843.9000000000001</x:v>
      </x:c>
      <x:c r="I383" s="10">
        <x:f>단가대비표!V95</x:f>
        <x:v>0</x:v>
      </x:c>
      <x:c r="J383" s="12">
        <x:f>TRUNC(I383*D383,1)</x:f>
        <x:v>0</x:v>
      </x:c>
      <x:c r="K383" s="10">
        <x:f>TRUNC(E383+G383+I383,1)</x:f>
        <x:v>87805</x:v>
      </x:c>
      <x:c r="L383" s="12">
        <x:f>TRUNC(F383+H383+J383,1)</x:f>
        <x:v>1843.9000000000001</x:v>
      </x:c>
      <x:c r="M383" s="8" t="s">
        <x:v>984</x:v>
      </x:c>
      <x:c r="N383" s="5" t="s">
        <x:v>1491</x:v>
      </x:c>
      <x:c r="O383" s="5" t="s">
        <x:v>129</x:v>
      </x:c>
      <x:c r="P383" s="5" t="s">
        <x:v>988</x:v>
      </x:c>
      <x:c r="Q383" s="5" t="s">
        <x:v>988</x:v>
      </x:c>
      <x:c r="R383" s="5" t="s">
        <x:v>974</x:v>
      </x:c>
      <x:c r="S383" s="1"/>
      <x:c r="T383" s="1"/>
      <x:c r="U383" s="1"/>
      <x:c r="V383" s="1"/>
      <x:c r="W383" s="1"/>
      <x:c r="X383" s="1"/>
      <x:c r="Y383" s="1"/>
      <x:c r="Z383" s="1"/>
      <x:c r="AA383" s="1"/>
      <x:c r="AB383" s="1"/>
      <x:c r="AC383" s="1"/>
      <x:c r="AD383" s="1"/>
      <x:c r="AE383" s="1"/>
      <x:c r="AF383" s="1"/>
      <x:c r="AG383" s="1"/>
      <x:c r="AH383" s="1"/>
      <x:c r="AI383" s="1"/>
      <x:c r="AJ383" s="5" t="s">
        <x:v>984</x:v>
      </x:c>
      <x:c r="AK383" s="5" t="s">
        <x:v>1610</x:v>
      </x:c>
      <x:c r="AL383" s="5" t="s">
        <x:v>984</x:v>
      </x:c>
    </x:row>
    <x:row r="384" spans="1:38" ht="30" customHeight="1">
      <x:c r="A384" s="8" t="s">
        <x:v>195</x:v>
      </x:c>
      <x:c r="B384" s="8" t="s">
        <x:v>984</x:v>
      </x:c>
      <x:c r="C384" s="8" t="s">
        <x:v>984</x:v>
      </x:c>
      <x:c r="D384" s="9"/>
      <x:c r="E384" s="10"/>
      <x:c r="F384" s="12">
        <x:f>TRUNC(SUMIF(N382:N383,N381,F382:F383),0)</x:f>
        <x:v>0</x:v>
      </x:c>
      <x:c r="G384" s="10"/>
      <x:c r="H384" s="12">
        <x:f>TRUNC(SUMIF(N382:N383,N381,H382:H383),0)</x:f>
        <x:v>7997</x:v>
      </x:c>
      <x:c r="I384" s="10"/>
      <x:c r="J384" s="12">
        <x:f>TRUNC(SUMIF(N382:N383,N381,J382:J383),0)</x:f>
        <x:v>0</x:v>
      </x:c>
      <x:c r="K384" s="10"/>
      <x:c r="L384" s="12">
        <x:f>F384+H384+J384</x:f>
        <x:v>7997</x:v>
      </x:c>
      <x:c r="M384" s="8" t="s">
        <x:v>984</x:v>
      </x:c>
      <x:c r="N384" s="5" t="s">
        <x:v>315</x:v>
      </x:c>
      <x:c r="O384" s="5" t="s">
        <x:v>315</x:v>
      </x:c>
      <x:c r="P384" s="5" t="s">
        <x:v>984</x:v>
      </x:c>
      <x:c r="Q384" s="5" t="s">
        <x:v>984</x:v>
      </x:c>
      <x:c r="R384" s="5" t="s">
        <x:v>984</x:v>
      </x:c>
      <x:c r="S384" s="1"/>
      <x:c r="T384" s="1"/>
      <x:c r="U384" s="1"/>
      <x:c r="V384" s="1"/>
      <x:c r="W384" s="1"/>
      <x:c r="X384" s="1"/>
      <x:c r="Y384" s="1"/>
      <x:c r="Z384" s="1"/>
      <x:c r="AA384" s="1"/>
      <x:c r="AB384" s="1"/>
      <x:c r="AC384" s="1"/>
      <x:c r="AD384" s="1"/>
      <x:c r="AE384" s="1"/>
      <x:c r="AF384" s="1"/>
      <x:c r="AG384" s="1"/>
      <x:c r="AH384" s="1"/>
      <x:c r="AI384" s="1"/>
      <x:c r="AJ384" s="5" t="s">
        <x:v>984</x:v>
      </x:c>
      <x:c r="AK384" s="5" t="s">
        <x:v>984</x:v>
      </x:c>
      <x:c r="AL384" s="5" t="s">
        <x:v>984</x:v>
      </x:c>
    </x:row>
    <x:row r="385" spans="1:13" ht="30" customHeight="1">
      <x:c r="A385" s="9"/>
      <x:c r="B385" s="9"/>
      <x:c r="C385" s="9"/>
      <x:c r="D385" s="9"/>
      <x:c r="E385" s="10"/>
      <x:c r="F385" s="12"/>
      <x:c r="G385" s="10"/>
      <x:c r="H385" s="12"/>
      <x:c r="I385" s="10"/>
      <x:c r="J385" s="12"/>
      <x:c r="K385" s="10"/>
      <x:c r="L385" s="12"/>
      <x:c r="M385" s="9"/>
    </x:row>
    <x:row r="386" spans="1:14" ht="30" customHeight="1">
      <x:c r="A386" s="93" t="s">
        <x:v>58</x:v>
      </x:c>
      <x:c r="B386" s="93"/>
      <x:c r="C386" s="93"/>
      <x:c r="D386" s="93"/>
      <x:c r="E386" s="94"/>
      <x:c r="F386" s="95"/>
      <x:c r="G386" s="94"/>
      <x:c r="H386" s="95"/>
      <x:c r="I386" s="94"/>
      <x:c r="J386" s="95"/>
      <x:c r="K386" s="94"/>
      <x:c r="L386" s="95"/>
      <x:c r="M386" s="93"/>
      <x:c r="N386" s="2" t="s">
        <x:v>1493</x:v>
      </x:c>
    </x:row>
    <x:row r="387" spans="1:38" ht="30" customHeight="1">
      <x:c r="A387" s="8" t="s">
        <x:v>1017</x:v>
      </x:c>
      <x:c r="B387" s="8" t="s">
        <x:v>507</x:v>
      </x:c>
      <x:c r="C387" s="8" t="s">
        <x:v>1015</x:v>
      </x:c>
      <x:c r="D387" s="9">
        <x:v>0.048999999999999999</x:v>
      </x:c>
      <x:c r="E387" s="10">
        <x:f>단가대비표!O107</x:f>
        <x:v>0</x:v>
      </x:c>
      <x:c r="F387" s="12">
        <x:f>TRUNC(E387*D387,1)</x:f>
        <x:v>0</x:v>
      </x:c>
      <x:c r="G387" s="10">
        <x:f>단가대비표!P107</x:f>
        <x:v>139853</x:v>
      </x:c>
      <x:c r="H387" s="12">
        <x:f>TRUNC(G387*D387,1)</x:f>
        <x:v>6852.6999999999998</x:v>
      </x:c>
      <x:c r="I387" s="10">
        <x:f>단가대비표!V107</x:f>
        <x:v>0</x:v>
      </x:c>
      <x:c r="J387" s="12">
        <x:f>TRUNC(I387*D387,1)</x:f>
        <x:v>0</x:v>
      </x:c>
      <x:c r="K387" s="10">
        <x:f>TRUNC(E387+G387+I387,1)</x:f>
        <x:v>139853</x:v>
      </x:c>
      <x:c r="L387" s="12">
        <x:f>TRUNC(F387+H387+J387,1)</x:f>
        <x:v>6852.6999999999998</x:v>
      </x:c>
      <x:c r="M387" s="8" t="s">
        <x:v>984</x:v>
      </x:c>
      <x:c r="N387" s="5" t="s">
        <x:v>1493</x:v>
      </x:c>
      <x:c r="O387" s="5" t="s">
        <x:v>882</x:v>
      </x:c>
      <x:c r="P387" s="5" t="s">
        <x:v>988</x:v>
      </x:c>
      <x:c r="Q387" s="5" t="s">
        <x:v>988</x:v>
      </x:c>
      <x:c r="R387" s="5" t="s">
        <x:v>974</x:v>
      </x:c>
      <x:c r="S387" s="1"/>
      <x:c r="T387" s="1"/>
      <x:c r="U387" s="1"/>
      <x:c r="V387" s="1"/>
      <x:c r="W387" s="1"/>
      <x:c r="X387" s="1"/>
      <x:c r="Y387" s="1"/>
      <x:c r="Z387" s="1"/>
      <x:c r="AA387" s="1"/>
      <x:c r="AB387" s="1"/>
      <x:c r="AC387" s="1"/>
      <x:c r="AD387" s="1"/>
      <x:c r="AE387" s="1"/>
      <x:c r="AF387" s="1"/>
      <x:c r="AG387" s="1"/>
      <x:c r="AH387" s="1"/>
      <x:c r="AI387" s="1"/>
      <x:c r="AJ387" s="5" t="s">
        <x:v>984</x:v>
      </x:c>
      <x:c r="AK387" s="5" t="s">
        <x:v>1611</x:v>
      </x:c>
      <x:c r="AL387" s="5" t="s">
        <x:v>984</x:v>
      </x:c>
    </x:row>
    <x:row r="388" spans="1:38" ht="30" customHeight="1">
      <x:c r="A388" s="8" t="s">
        <x:v>1017</x:v>
      </x:c>
      <x:c r="B388" s="8" t="s">
        <x:v>374</x:v>
      </x:c>
      <x:c r="C388" s="8" t="s">
        <x:v>1015</x:v>
      </x:c>
      <x:c r="D388" s="9">
        <x:v>0.023999999999999999</x:v>
      </x:c>
      <x:c r="E388" s="10">
        <x:f>단가대비표!O95</x:f>
        <x:v>0</x:v>
      </x:c>
      <x:c r="F388" s="12">
        <x:f>TRUNC(E388*D388,1)</x:f>
        <x:v>0</x:v>
      </x:c>
      <x:c r="G388" s="10">
        <x:f>단가대비표!P95</x:f>
        <x:v>87805</x:v>
      </x:c>
      <x:c r="H388" s="12">
        <x:f>TRUNC(G388*D388,1)</x:f>
        <x:v>2107.3000000000002</x:v>
      </x:c>
      <x:c r="I388" s="10">
        <x:f>단가대비표!V95</x:f>
        <x:v>0</x:v>
      </x:c>
      <x:c r="J388" s="12">
        <x:f>TRUNC(I388*D388,1)</x:f>
        <x:v>0</x:v>
      </x:c>
      <x:c r="K388" s="10">
        <x:f>TRUNC(E388+G388+I388,1)</x:f>
        <x:v>87805</x:v>
      </x:c>
      <x:c r="L388" s="12">
        <x:f>TRUNC(F388+H388+J388,1)</x:f>
        <x:v>2107.3000000000002</x:v>
      </x:c>
      <x:c r="M388" s="8" t="s">
        <x:v>984</x:v>
      </x:c>
      <x:c r="N388" s="5" t="s">
        <x:v>1493</x:v>
      </x:c>
      <x:c r="O388" s="5" t="s">
        <x:v>129</x:v>
      </x:c>
      <x:c r="P388" s="5" t="s">
        <x:v>988</x:v>
      </x:c>
      <x:c r="Q388" s="5" t="s">
        <x:v>988</x:v>
      </x:c>
      <x:c r="R388" s="5" t="s">
        <x:v>974</x:v>
      </x:c>
      <x:c r="S388" s="1"/>
      <x:c r="T388" s="1"/>
      <x:c r="U388" s="1"/>
      <x:c r="V388" s="1"/>
      <x:c r="W388" s="1"/>
      <x:c r="X388" s="1"/>
      <x:c r="Y388" s="1"/>
      <x:c r="Z388" s="1"/>
      <x:c r="AA388" s="1"/>
      <x:c r="AB388" s="1"/>
      <x:c r="AC388" s="1"/>
      <x:c r="AD388" s="1"/>
      <x:c r="AE388" s="1"/>
      <x:c r="AF388" s="1"/>
      <x:c r="AG388" s="1"/>
      <x:c r="AH388" s="1"/>
      <x:c r="AI388" s="1"/>
      <x:c r="AJ388" s="5" t="s">
        <x:v>984</x:v>
      </x:c>
      <x:c r="AK388" s="5" t="s">
        <x:v>1612</x:v>
      </x:c>
      <x:c r="AL388" s="5" t="s">
        <x:v>984</x:v>
      </x:c>
    </x:row>
    <x:row r="389" spans="1:38" ht="30" customHeight="1">
      <x:c r="A389" s="8" t="s">
        <x:v>195</x:v>
      </x:c>
      <x:c r="B389" s="8" t="s">
        <x:v>984</x:v>
      </x:c>
      <x:c r="C389" s="8" t="s">
        <x:v>984</x:v>
      </x:c>
      <x:c r="D389" s="9"/>
      <x:c r="E389" s="10"/>
      <x:c r="F389" s="12">
        <x:f>TRUNC(SUMIF(N387:N388,N386,F387:F388),0)</x:f>
        <x:v>0</x:v>
      </x:c>
      <x:c r="G389" s="10"/>
      <x:c r="H389" s="12">
        <x:f>TRUNC(SUMIF(N387:N388,N386,H387:H388),0)</x:f>
        <x:v>8960</x:v>
      </x:c>
      <x:c r="I389" s="10"/>
      <x:c r="J389" s="12">
        <x:f>TRUNC(SUMIF(N387:N388,N386,J387:J388),0)</x:f>
        <x:v>0</x:v>
      </x:c>
      <x:c r="K389" s="10"/>
      <x:c r="L389" s="12">
        <x:f>F389+H389+J389</x:f>
        <x:v>8960</x:v>
      </x:c>
      <x:c r="M389" s="8" t="s">
        <x:v>984</x:v>
      </x:c>
      <x:c r="N389" s="5" t="s">
        <x:v>315</x:v>
      </x:c>
      <x:c r="O389" s="5" t="s">
        <x:v>315</x:v>
      </x:c>
      <x:c r="P389" s="5" t="s">
        <x:v>984</x:v>
      </x:c>
      <x:c r="Q389" s="5" t="s">
        <x:v>984</x:v>
      </x:c>
      <x:c r="R389" s="5" t="s">
        <x:v>984</x:v>
      </x:c>
      <x:c r="S389" s="1"/>
      <x:c r="T389" s="1"/>
      <x:c r="U389" s="1"/>
      <x:c r="V389" s="1"/>
      <x:c r="W389" s="1"/>
      <x:c r="X389" s="1"/>
      <x:c r="Y389" s="1"/>
      <x:c r="Z389" s="1"/>
      <x:c r="AA389" s="1"/>
      <x:c r="AB389" s="1"/>
      <x:c r="AC389" s="1"/>
      <x:c r="AD389" s="1"/>
      <x:c r="AE389" s="1"/>
      <x:c r="AF389" s="1"/>
      <x:c r="AG389" s="1"/>
      <x:c r="AH389" s="1"/>
      <x:c r="AI389" s="1"/>
      <x:c r="AJ389" s="5" t="s">
        <x:v>984</x:v>
      </x:c>
      <x:c r="AK389" s="5" t="s">
        <x:v>984</x:v>
      </x:c>
      <x:c r="AL389" s="5" t="s">
        <x:v>984</x:v>
      </x:c>
    </x:row>
    <x:row r="390" spans="1:13" ht="30" customHeight="1">
      <x:c r="A390" s="9"/>
      <x:c r="B390" s="9"/>
      <x:c r="C390" s="9"/>
      <x:c r="D390" s="9"/>
      <x:c r="E390" s="10"/>
      <x:c r="F390" s="12"/>
      <x:c r="G390" s="10"/>
      <x:c r="H390" s="12"/>
      <x:c r="I390" s="10"/>
      <x:c r="J390" s="12"/>
      <x:c r="K390" s="10"/>
      <x:c r="L390" s="12"/>
      <x:c r="M390" s="9"/>
    </x:row>
    <x:row r="391" spans="1:14" ht="30" customHeight="1">
      <x:c r="A391" s="93" t="s">
        <x:v>951</x:v>
      </x:c>
      <x:c r="B391" s="93"/>
      <x:c r="C391" s="93"/>
      <x:c r="D391" s="93"/>
      <x:c r="E391" s="94"/>
      <x:c r="F391" s="95"/>
      <x:c r="G391" s="94"/>
      <x:c r="H391" s="95"/>
      <x:c r="I391" s="94"/>
      <x:c r="J391" s="95"/>
      <x:c r="K391" s="94"/>
      <x:c r="L391" s="95"/>
      <x:c r="M391" s="93"/>
      <x:c r="N391" s="2" t="s">
        <x:v>872</x:v>
      </x:c>
    </x:row>
    <x:row r="392" spans="1:38" ht="30" customHeight="1">
      <x:c r="A392" s="8" t="s">
        <x:v>1017</x:v>
      </x:c>
      <x:c r="B392" s="8" t="s">
        <x:v>969</x:v>
      </x:c>
      <x:c r="C392" s="8" t="s">
        <x:v>1015</x:v>
      </x:c>
      <x:c r="D392" s="9">
        <x:v>1.24</x:v>
      </x:c>
      <x:c r="E392" s="10">
        <x:f>단가대비표!O104</x:f>
        <x:v>0</x:v>
      </x:c>
      <x:c r="F392" s="12">
        <x:f>TRUNC(E392*D392,1)</x:f>
        <x:v>0</x:v>
      </x:c>
      <x:c r="G392" s="10">
        <x:f>단가대비표!P104</x:f>
        <x:v>140157</x:v>
      </x:c>
      <x:c r="H392" s="12">
        <x:f>TRUNC(G392*D392,1)</x:f>
        <x:v>173794.60000000001</x:v>
      </x:c>
      <x:c r="I392" s="10">
        <x:f>단가대비표!V104</x:f>
        <x:v>0</x:v>
      </x:c>
      <x:c r="J392" s="12">
        <x:f>TRUNC(I392*D392,1)</x:f>
        <x:v>0</x:v>
      </x:c>
      <x:c r="K392" s="10">
        <x:f>TRUNC(E392+G392+I392,1)</x:f>
        <x:v>140157</x:v>
      </x:c>
      <x:c r="L392" s="12">
        <x:f>TRUNC(F392+H392+J392,1)</x:f>
        <x:v>173794.60000000001</x:v>
      </x:c>
      <x:c r="M392" s="8" t="s">
        <x:v>984</x:v>
      </x:c>
      <x:c r="N392" s="5" t="s">
        <x:v>872</x:v>
      </x:c>
      <x:c r="O392" s="5" t="s">
        <x:v>884</x:v>
      </x:c>
      <x:c r="P392" s="5" t="s">
        <x:v>988</x:v>
      </x:c>
      <x:c r="Q392" s="5" t="s">
        <x:v>988</x:v>
      </x:c>
      <x:c r="R392" s="5" t="s">
        <x:v>974</x:v>
      </x:c>
      <x:c r="S392" s="1"/>
      <x:c r="T392" s="1"/>
      <x:c r="U392" s="1"/>
      <x:c r="V392" s="1">
        <x:v>1</x:v>
      </x:c>
      <x:c r="W392" s="1"/>
      <x:c r="X392" s="1"/>
      <x:c r="Y392" s="1"/>
      <x:c r="Z392" s="1"/>
      <x:c r="AA392" s="1"/>
      <x:c r="AB392" s="1"/>
      <x:c r="AC392" s="1"/>
      <x:c r="AD392" s="1"/>
      <x:c r="AE392" s="1"/>
      <x:c r="AF392" s="1"/>
      <x:c r="AG392" s="1"/>
      <x:c r="AH392" s="1"/>
      <x:c r="AI392" s="1"/>
      <x:c r="AJ392" s="5" t="s">
        <x:v>984</x:v>
      </x:c>
      <x:c r="AK392" s="5" t="s">
        <x:v>1613</x:v>
      </x:c>
      <x:c r="AL392" s="5" t="s">
        <x:v>984</x:v>
      </x:c>
    </x:row>
    <x:row r="393" spans="1:38" ht="30" customHeight="1">
      <x:c r="A393" s="8" t="s">
        <x:v>1017</x:v>
      </x:c>
      <x:c r="B393" s="8" t="s">
        <x:v>374</x:v>
      </x:c>
      <x:c r="C393" s="8" t="s">
        <x:v>1015</x:v>
      </x:c>
      <x:c r="D393" s="9">
        <x:v>0.45000000000000001</x:v>
      </x:c>
      <x:c r="E393" s="10">
        <x:f>단가대비표!O95</x:f>
        <x:v>0</x:v>
      </x:c>
      <x:c r="F393" s="12">
        <x:f>TRUNC(E393*D393,1)</x:f>
        <x:v>0</x:v>
      </x:c>
      <x:c r="G393" s="10">
        <x:f>단가대비표!P95</x:f>
        <x:v>87805</x:v>
      </x:c>
      <x:c r="H393" s="12">
        <x:f>TRUNC(G393*D393,1)</x:f>
        <x:v>39512.199999999997</x:v>
      </x:c>
      <x:c r="I393" s="10">
        <x:f>단가대비표!V95</x:f>
        <x:v>0</x:v>
      </x:c>
      <x:c r="J393" s="12">
        <x:f>TRUNC(I393*D393,1)</x:f>
        <x:v>0</x:v>
      </x:c>
      <x:c r="K393" s="10">
        <x:f>TRUNC(E393+G393+I393,1)</x:f>
        <x:v>87805</x:v>
      </x:c>
      <x:c r="L393" s="12">
        <x:f>TRUNC(F393+H393+J393,1)</x:f>
        <x:v>39512.199999999997</x:v>
      </x:c>
      <x:c r="M393" s="8" t="s">
        <x:v>984</x:v>
      </x:c>
      <x:c r="N393" s="5" t="s">
        <x:v>872</x:v>
      </x:c>
      <x:c r="O393" s="5" t="s">
        <x:v>129</x:v>
      </x:c>
      <x:c r="P393" s="5" t="s">
        <x:v>988</x:v>
      </x:c>
      <x:c r="Q393" s="5" t="s">
        <x:v>988</x:v>
      </x:c>
      <x:c r="R393" s="5" t="s">
        <x:v>974</x:v>
      </x:c>
      <x:c r="S393" s="1"/>
      <x:c r="T393" s="1"/>
      <x:c r="U393" s="1"/>
      <x:c r="V393" s="1">
        <x:v>1</x:v>
      </x:c>
      <x:c r="W393" s="1"/>
      <x:c r="X393" s="1"/>
      <x:c r="Y393" s="1"/>
      <x:c r="Z393" s="1"/>
      <x:c r="AA393" s="1"/>
      <x:c r="AB393" s="1"/>
      <x:c r="AC393" s="1"/>
      <x:c r="AD393" s="1"/>
      <x:c r="AE393" s="1"/>
      <x:c r="AF393" s="1"/>
      <x:c r="AG393" s="1"/>
      <x:c r="AH393" s="1"/>
      <x:c r="AI393" s="1"/>
      <x:c r="AJ393" s="5" t="s">
        <x:v>984</x:v>
      </x:c>
      <x:c r="AK393" s="5" t="s">
        <x:v>1614</x:v>
      </x:c>
      <x:c r="AL393" s="5" t="s">
        <x:v>984</x:v>
      </x:c>
    </x:row>
    <x:row r="394" spans="1:38" ht="30" customHeight="1">
      <x:c r="A394" s="8" t="s">
        <x:v>516</x:v>
      </x:c>
      <x:c r="B394" s="8" t="s">
        <x:v>435</x:v>
      </x:c>
      <x:c r="C394" s="8" t="s">
        <x:v>1000</x:v>
      </x:c>
      <x:c r="D394" s="9">
        <x:v>1</x:v>
      </x:c>
      <x:c r="E394" s="10">
        <x:f>ROUNDDOWN(SUMIF(V392:V394,RIGHTB(O394,1),H392:H394)*U394,2)</x:f>
        <x:v>4266.1300000000001</x:v>
      </x:c>
      <x:c r="F394" s="12">
        <x:f>TRUNC(E394*D394,1)</x:f>
        <x:v>4266.1000000000004</x:v>
      </x:c>
      <x:c r="G394" s="10">
        <x:v>0</x:v>
      </x:c>
      <x:c r="H394" s="12">
        <x:f>TRUNC(G394*D394,1)</x:f>
        <x:v>0</x:v>
      </x:c>
      <x:c r="I394" s="10">
        <x:v>0</x:v>
      </x:c>
      <x:c r="J394" s="12">
        <x:f>TRUNC(I394*D394,1)</x:f>
        <x:v>0</x:v>
      </x:c>
      <x:c r="K394" s="10">
        <x:f>TRUNC(E394+G394+I394,1)</x:f>
        <x:v>4266.1000000000004</x:v>
      </x:c>
      <x:c r="L394" s="12">
        <x:f>TRUNC(F394+H394+J394,1)</x:f>
        <x:v>4266.1000000000004</x:v>
      </x:c>
      <x:c r="M394" s="8" t="s">
        <x:v>984</x:v>
      </x:c>
      <x:c r="N394" s="5" t="s">
        <x:v>872</x:v>
      </x:c>
      <x:c r="O394" s="5" t="s">
        <x:v>1407</x:v>
      </x:c>
      <x:c r="P394" s="5" t="s">
        <x:v>988</x:v>
      </x:c>
      <x:c r="Q394" s="5" t="s">
        <x:v>988</x:v>
      </x:c>
      <x:c r="R394" s="5" t="s">
        <x:v>988</x:v>
      </x:c>
      <x:c r="S394" s="1">
        <x:v>1</x:v>
      </x:c>
      <x:c r="T394" s="1">
        <x:v>0</x:v>
      </x:c>
      <x:c r="U394" s="1">
        <x:v>0.020000000000000001</x:v>
      </x:c>
      <x:c r="V394" s="1"/>
      <x:c r="W394" s="1"/>
      <x:c r="X394" s="1"/>
      <x:c r="Y394" s="1"/>
      <x:c r="Z394" s="1"/>
      <x:c r="AA394" s="1"/>
      <x:c r="AB394" s="1"/>
      <x:c r="AC394" s="1"/>
      <x:c r="AD394" s="1"/>
      <x:c r="AE394" s="1"/>
      <x:c r="AF394" s="1"/>
      <x:c r="AG394" s="1"/>
      <x:c r="AH394" s="1"/>
      <x:c r="AI394" s="1"/>
      <x:c r="AJ394" s="5" t="s">
        <x:v>984</x:v>
      </x:c>
      <x:c r="AK394" s="5" t="s">
        <x:v>1615</x:v>
      </x:c>
      <x:c r="AL394" s="5" t="s">
        <x:v>984</x:v>
      </x:c>
    </x:row>
    <x:row r="395" spans="1:38" ht="30" customHeight="1">
      <x:c r="A395" s="8" t="s">
        <x:v>195</x:v>
      </x:c>
      <x:c r="B395" s="8" t="s">
        <x:v>984</x:v>
      </x:c>
      <x:c r="C395" s="8" t="s">
        <x:v>984</x:v>
      </x:c>
      <x:c r="D395" s="9"/>
      <x:c r="E395" s="10"/>
      <x:c r="F395" s="12">
        <x:f>TRUNC(SUMIF(N392:N394,N391,F392:F394),0)</x:f>
        <x:v>4266</x:v>
      </x:c>
      <x:c r="G395" s="10"/>
      <x:c r="H395" s="12">
        <x:f>TRUNC(SUMIF(N392:N394,N391,H392:H394),0)</x:f>
        <x:v>213306</x:v>
      </x:c>
      <x:c r="I395" s="10"/>
      <x:c r="J395" s="12">
        <x:f>TRUNC(SUMIF(N392:N394,N391,J392:J394),0)</x:f>
        <x:v>0</x:v>
      </x:c>
      <x:c r="K395" s="10"/>
      <x:c r="L395" s="12">
        <x:f>F395+H395+J395</x:f>
        <x:v>217572</x:v>
      </x:c>
      <x:c r="M395" s="8" t="s">
        <x:v>984</x:v>
      </x:c>
      <x:c r="N395" s="5" t="s">
        <x:v>315</x:v>
      </x:c>
      <x:c r="O395" s="5" t="s">
        <x:v>315</x:v>
      </x:c>
      <x:c r="P395" s="5" t="s">
        <x:v>984</x:v>
      </x:c>
      <x:c r="Q395" s="5" t="s">
        <x:v>984</x:v>
      </x:c>
      <x:c r="R395" s="5" t="s">
        <x:v>984</x:v>
      </x:c>
      <x:c r="S395" s="1"/>
      <x:c r="T395" s="1"/>
      <x:c r="U395" s="1"/>
      <x:c r="V395" s="1"/>
      <x:c r="W395" s="1"/>
      <x:c r="X395" s="1"/>
      <x:c r="Y395" s="1"/>
      <x:c r="Z395" s="1"/>
      <x:c r="AA395" s="1"/>
      <x:c r="AB395" s="1"/>
      <x:c r="AC395" s="1"/>
      <x:c r="AD395" s="1"/>
      <x:c r="AE395" s="1"/>
      <x:c r="AF395" s="1"/>
      <x:c r="AG395" s="1"/>
      <x:c r="AH395" s="1"/>
      <x:c r="AI395" s="1"/>
      <x:c r="AJ395" s="5" t="s">
        <x:v>984</x:v>
      </x:c>
      <x:c r="AK395" s="5" t="s">
        <x:v>984</x:v>
      </x:c>
      <x:c r="AL395" s="5" t="s">
        <x:v>984</x:v>
      </x:c>
    </x:row>
    <x:row r="396" spans="1:13" ht="30" customHeight="1">
      <x:c r="A396" s="9"/>
      <x:c r="B396" s="9"/>
      <x:c r="C396" s="9"/>
      <x:c r="D396" s="9"/>
      <x:c r="E396" s="10"/>
      <x:c r="F396" s="12"/>
      <x:c r="G396" s="10"/>
      <x:c r="H396" s="12"/>
      <x:c r="I396" s="10"/>
      <x:c r="J396" s="12"/>
      <x:c r="K396" s="10"/>
      <x:c r="L396" s="12"/>
      <x:c r="M396" s="9"/>
    </x:row>
    <x:row r="397" spans="1:14" ht="30" customHeight="1">
      <x:c r="A397" s="93" t="s">
        <x:v>948</x:v>
      </x:c>
      <x:c r="B397" s="93"/>
      <x:c r="C397" s="93"/>
      <x:c r="D397" s="93"/>
      <x:c r="E397" s="94"/>
      <x:c r="F397" s="95"/>
      <x:c r="G397" s="94"/>
      <x:c r="H397" s="95"/>
      <x:c r="I397" s="94"/>
      <x:c r="J397" s="95"/>
      <x:c r="K397" s="94"/>
      <x:c r="L397" s="95"/>
      <x:c r="M397" s="93"/>
      <x:c r="N397" s="2" t="s">
        <x:v>871</x:v>
      </x:c>
    </x:row>
    <x:row r="398" spans="1:38" ht="30" customHeight="1">
      <x:c r="A398" s="8" t="s">
        <x:v>1017</x:v>
      </x:c>
      <x:c r="B398" s="8" t="s">
        <x:v>969</x:v>
      </x:c>
      <x:c r="C398" s="8" t="s">
        <x:v>1015</x:v>
      </x:c>
      <x:c r="D398" s="9">
        <x:v>1.8400000000000001</x:v>
      </x:c>
      <x:c r="E398" s="10">
        <x:f>단가대비표!O104</x:f>
        <x:v>0</x:v>
      </x:c>
      <x:c r="F398" s="12">
        <x:f>TRUNC(E398*D398,1)</x:f>
        <x:v>0</x:v>
      </x:c>
      <x:c r="G398" s="10">
        <x:f>단가대비표!P104</x:f>
        <x:v>140157</x:v>
      </x:c>
      <x:c r="H398" s="12">
        <x:f>TRUNC(G398*D398,1)</x:f>
        <x:v>257888.79999999999</x:v>
      </x:c>
      <x:c r="I398" s="10">
        <x:f>단가대비표!V104</x:f>
        <x:v>0</x:v>
      </x:c>
      <x:c r="J398" s="12">
        <x:f>TRUNC(I398*D398,1)</x:f>
        <x:v>0</x:v>
      </x:c>
      <x:c r="K398" s="10">
        <x:f>TRUNC(E398+G398+I398,1)</x:f>
        <x:v>140157</x:v>
      </x:c>
      <x:c r="L398" s="12">
        <x:f>TRUNC(F398+H398+J398,1)</x:f>
        <x:v>257888.79999999999</x:v>
      </x:c>
      <x:c r="M398" s="8" t="s">
        <x:v>984</x:v>
      </x:c>
      <x:c r="N398" s="5" t="s">
        <x:v>871</x:v>
      </x:c>
      <x:c r="O398" s="5" t="s">
        <x:v>884</x:v>
      </x:c>
      <x:c r="P398" s="5" t="s">
        <x:v>988</x:v>
      </x:c>
      <x:c r="Q398" s="5" t="s">
        <x:v>988</x:v>
      </x:c>
      <x:c r="R398" s="5" t="s">
        <x:v>974</x:v>
      </x:c>
      <x:c r="S398" s="1"/>
      <x:c r="T398" s="1"/>
      <x:c r="U398" s="1"/>
      <x:c r="V398" s="1"/>
      <x:c r="W398" s="1"/>
      <x:c r="X398" s="1"/>
      <x:c r="Y398" s="1"/>
      <x:c r="Z398" s="1"/>
      <x:c r="AA398" s="1"/>
      <x:c r="AB398" s="1"/>
      <x:c r="AC398" s="1"/>
      <x:c r="AD398" s="1"/>
      <x:c r="AE398" s="1"/>
      <x:c r="AF398" s="1"/>
      <x:c r="AG398" s="1"/>
      <x:c r="AH398" s="1"/>
      <x:c r="AI398" s="1"/>
      <x:c r="AJ398" s="5" t="s">
        <x:v>984</x:v>
      </x:c>
      <x:c r="AK398" s="5" t="s">
        <x:v>1616</x:v>
      </x:c>
      <x:c r="AL398" s="5" t="s">
        <x:v>984</x:v>
      </x:c>
    </x:row>
    <x:row r="399" spans="1:38" ht="30" customHeight="1">
      <x:c r="A399" s="8" t="s">
        <x:v>1017</x:v>
      </x:c>
      <x:c r="B399" s="8" t="s">
        <x:v>374</x:v>
      </x:c>
      <x:c r="C399" s="8" t="s">
        <x:v>1015</x:v>
      </x:c>
      <x:c r="D399" s="9">
        <x:v>0.75</x:v>
      </x:c>
      <x:c r="E399" s="10">
        <x:f>단가대비표!O95</x:f>
        <x:v>0</x:v>
      </x:c>
      <x:c r="F399" s="12">
        <x:f>TRUNC(E399*D399,1)</x:f>
        <x:v>0</x:v>
      </x:c>
      <x:c r="G399" s="10">
        <x:f>단가대비표!P95</x:f>
        <x:v>87805</x:v>
      </x:c>
      <x:c r="H399" s="12">
        <x:f>TRUNC(G399*D399,1)</x:f>
        <x:v>65853.699999999997</x:v>
      </x:c>
      <x:c r="I399" s="10">
        <x:f>단가대비표!V95</x:f>
        <x:v>0</x:v>
      </x:c>
      <x:c r="J399" s="12">
        <x:f>TRUNC(I399*D399,1)</x:f>
        <x:v>0</x:v>
      </x:c>
      <x:c r="K399" s="10">
        <x:f>TRUNC(E399+G399+I399,1)</x:f>
        <x:v>87805</x:v>
      </x:c>
      <x:c r="L399" s="12">
        <x:f>TRUNC(F399+H399+J399,1)</x:f>
        <x:v>65853.699999999997</x:v>
      </x:c>
      <x:c r="M399" s="8" t="s">
        <x:v>984</x:v>
      </x:c>
      <x:c r="N399" s="5" t="s">
        <x:v>871</x:v>
      </x:c>
      <x:c r="O399" s="5" t="s">
        <x:v>129</x:v>
      </x:c>
      <x:c r="P399" s="5" t="s">
        <x:v>988</x:v>
      </x:c>
      <x:c r="Q399" s="5" t="s">
        <x:v>988</x:v>
      </x:c>
      <x:c r="R399" s="5" t="s">
        <x:v>974</x:v>
      </x:c>
      <x:c r="S399" s="1"/>
      <x:c r="T399" s="1"/>
      <x:c r="U399" s="1"/>
      <x:c r="V399" s="1"/>
      <x:c r="W399" s="1"/>
      <x:c r="X399" s="1"/>
      <x:c r="Y399" s="1"/>
      <x:c r="Z399" s="1"/>
      <x:c r="AA399" s="1"/>
      <x:c r="AB399" s="1"/>
      <x:c r="AC399" s="1"/>
      <x:c r="AD399" s="1"/>
      <x:c r="AE399" s="1"/>
      <x:c r="AF399" s="1"/>
      <x:c r="AG399" s="1"/>
      <x:c r="AH399" s="1"/>
      <x:c r="AI399" s="1"/>
      <x:c r="AJ399" s="5" t="s">
        <x:v>984</x:v>
      </x:c>
      <x:c r="AK399" s="5" t="s">
        <x:v>1617</x:v>
      </x:c>
      <x:c r="AL399" s="5" t="s">
        <x:v>984</x:v>
      </x:c>
    </x:row>
    <x:row r="400" spans="1:38" ht="30" customHeight="1">
      <x:c r="A400" s="8" t="s">
        <x:v>195</x:v>
      </x:c>
      <x:c r="B400" s="8" t="s">
        <x:v>984</x:v>
      </x:c>
      <x:c r="C400" s="8" t="s">
        <x:v>984</x:v>
      </x:c>
      <x:c r="D400" s="9"/>
      <x:c r="E400" s="10"/>
      <x:c r="F400" s="12">
        <x:f>TRUNC(SUMIF(N398:N399,N397,F398:F399),0)</x:f>
        <x:v>0</x:v>
      </x:c>
      <x:c r="G400" s="10"/>
      <x:c r="H400" s="12">
        <x:f>TRUNC(SUMIF(N398:N399,N397,H398:H399),0)</x:f>
        <x:v>323742</x:v>
      </x:c>
      <x:c r="I400" s="10"/>
      <x:c r="J400" s="12">
        <x:f>TRUNC(SUMIF(N398:N399,N397,J398:J399),0)</x:f>
        <x:v>0</x:v>
      </x:c>
      <x:c r="K400" s="10"/>
      <x:c r="L400" s="12">
        <x:f>F400+H400+J400</x:f>
        <x:v>323742</x:v>
      </x:c>
      <x:c r="M400" s="8" t="s">
        <x:v>984</x:v>
      </x:c>
      <x:c r="N400" s="5" t="s">
        <x:v>315</x:v>
      </x:c>
      <x:c r="O400" s="5" t="s">
        <x:v>315</x:v>
      </x:c>
      <x:c r="P400" s="5" t="s">
        <x:v>984</x:v>
      </x:c>
      <x:c r="Q400" s="5" t="s">
        <x:v>984</x:v>
      </x:c>
      <x:c r="R400" s="5" t="s">
        <x:v>984</x:v>
      </x:c>
      <x:c r="S400" s="1"/>
      <x:c r="T400" s="1"/>
      <x:c r="U400" s="1"/>
      <x:c r="V400" s="1"/>
      <x:c r="W400" s="1"/>
      <x:c r="X400" s="1"/>
      <x:c r="Y400" s="1"/>
      <x:c r="Z400" s="1"/>
      <x:c r="AA400" s="1"/>
      <x:c r="AB400" s="1"/>
      <x:c r="AC400" s="1"/>
      <x:c r="AD400" s="1"/>
      <x:c r="AE400" s="1"/>
      <x:c r="AF400" s="1"/>
      <x:c r="AG400" s="1"/>
      <x:c r="AH400" s="1"/>
      <x:c r="AI400" s="1"/>
      <x:c r="AJ400" s="5" t="s">
        <x:v>984</x:v>
      </x:c>
      <x:c r="AK400" s="5" t="s">
        <x:v>984</x:v>
      </x:c>
      <x:c r="AL400" s="5" t="s">
        <x:v>984</x:v>
      </x:c>
    </x:row>
    <x:row r="401" spans="1:13" ht="30" customHeight="1">
      <x:c r="A401" s="9"/>
      <x:c r="B401" s="9"/>
      <x:c r="C401" s="9"/>
      <x:c r="D401" s="9"/>
      <x:c r="E401" s="10"/>
      <x:c r="F401" s="12"/>
      <x:c r="G401" s="10"/>
      <x:c r="H401" s="12"/>
      <x:c r="I401" s="10"/>
      <x:c r="J401" s="12"/>
      <x:c r="K401" s="10"/>
      <x:c r="L401" s="12"/>
      <x:c r="M401" s="9"/>
    </x:row>
    <x:row r="402" spans="1:14" ht="30" customHeight="1">
      <x:c r="A402" s="93" t="s">
        <x:v>59</x:v>
      </x:c>
      <x:c r="B402" s="93"/>
      <x:c r="C402" s="93"/>
      <x:c r="D402" s="93"/>
      <x:c r="E402" s="94"/>
      <x:c r="F402" s="95"/>
      <x:c r="G402" s="94"/>
      <x:c r="H402" s="95"/>
      <x:c r="I402" s="94"/>
      <x:c r="J402" s="95"/>
      <x:c r="K402" s="94"/>
      <x:c r="L402" s="95"/>
      <x:c r="M402" s="93"/>
      <x:c r="N402" s="2" t="s">
        <x:v>870</x:v>
      </x:c>
    </x:row>
    <x:row r="403" spans="1:38" ht="30" customHeight="1">
      <x:c r="A403" s="8" t="s">
        <x:v>517</x:v>
      </x:c>
      <x:c r="B403" s="8" t="s">
        <x:v>1814</x:v>
      </x:c>
      <x:c r="C403" s="8" t="s">
        <x:v>986</x:v>
      </x:c>
      <x:c r="D403" s="9">
        <x:v>1.03</x:v>
      </x:c>
      <x:c r="E403" s="10">
        <x:f>단가대비표!O45</x:f>
        <x:v>9607.6299999999992</x:v>
      </x:c>
      <x:c r="F403" s="12">
        <x:f>TRUNC(E403*D403,1)</x:f>
        <x:v>9895.7999999999993</x:v>
      </x:c>
      <x:c r="G403" s="10">
        <x:f>단가대비표!P45</x:f>
        <x:v>0</x:v>
      </x:c>
      <x:c r="H403" s="12">
        <x:f>TRUNC(G403*D403,1)</x:f>
        <x:v>0</x:v>
      </x:c>
      <x:c r="I403" s="10">
        <x:f>단가대비표!V45</x:f>
        <x:v>0</x:v>
      </x:c>
      <x:c r="J403" s="12">
        <x:f>TRUNC(I403*D403,1)</x:f>
        <x:v>0</x:v>
      </x:c>
      <x:c r="K403" s="10">
        <x:f>TRUNC(E403+G403+I403,1)</x:f>
        <x:v>9607.6000000000004</x:v>
      </x:c>
      <x:c r="L403" s="12">
        <x:f>TRUNC(F403+H403+J403,1)</x:f>
        <x:v>9895.7999999999993</x:v>
      </x:c>
      <x:c r="M403" s="8" t="s">
        <x:v>984</x:v>
      </x:c>
      <x:c r="N403" s="5" t="s">
        <x:v>870</x:v>
      </x:c>
      <x:c r="O403" s="5" t="s">
        <x:v>886</x:v>
      </x:c>
      <x:c r="P403" s="5" t="s">
        <x:v>988</x:v>
      </x:c>
      <x:c r="Q403" s="5" t="s">
        <x:v>988</x:v>
      </x:c>
      <x:c r="R403" s="5" t="s">
        <x:v>974</x:v>
      </x:c>
      <x:c r="S403" s="1"/>
      <x:c r="T403" s="1"/>
      <x:c r="U403" s="1"/>
      <x:c r="V403" s="1">
        <x:v>1</x:v>
      </x:c>
      <x:c r="W403" s="1"/>
      <x:c r="X403" s="1"/>
      <x:c r="Y403" s="1"/>
      <x:c r="Z403" s="1"/>
      <x:c r="AA403" s="1"/>
      <x:c r="AB403" s="1"/>
      <x:c r="AC403" s="1"/>
      <x:c r="AD403" s="1"/>
      <x:c r="AE403" s="1"/>
      <x:c r="AF403" s="1"/>
      <x:c r="AG403" s="1"/>
      <x:c r="AH403" s="1"/>
      <x:c r="AI403" s="1"/>
      <x:c r="AJ403" s="5" t="s">
        <x:v>984</x:v>
      </x:c>
      <x:c r="AK403" s="5" t="s">
        <x:v>1618</x:v>
      </x:c>
      <x:c r="AL403" s="5" t="s">
        <x:v>984</x:v>
      </x:c>
    </x:row>
    <x:row r="404" spans="1:38" ht="30" customHeight="1">
      <x:c r="A404" s="8" t="s">
        <x:v>378</x:v>
      </x:c>
      <x:c r="B404" s="8" t="s">
        <x:v>372</x:v>
      </x:c>
      <x:c r="C404" s="8" t="s">
        <x:v>976</x:v>
      </x:c>
      <x:c r="D404" s="9">
        <x:v>0.038</x:v>
      </x:c>
      <x:c r="E404" s="10">
        <x:f>단가대비표!O39</x:f>
        <x:v>449212.5</x:v>
      </x:c>
      <x:c r="F404" s="12">
        <x:f>TRUNC(E404*D404,1)</x:f>
        <x:v>17070</x:v>
      </x:c>
      <x:c r="G404" s="10">
        <x:f>단가대비표!P39</x:f>
        <x:v>0</x:v>
      </x:c>
      <x:c r="H404" s="12">
        <x:f>TRUNC(G404*D404,1)</x:f>
        <x:v>0</x:v>
      </x:c>
      <x:c r="I404" s="10">
        <x:f>단가대비표!V39</x:f>
        <x:v>0</x:v>
      </x:c>
      <x:c r="J404" s="12">
        <x:f>TRUNC(I404*D404,1)</x:f>
        <x:v>0</x:v>
      </x:c>
      <x:c r="K404" s="10">
        <x:f>TRUNC(E404+G404+I404,1)</x:f>
        <x:v>449212.5</x:v>
      </x:c>
      <x:c r="L404" s="12">
        <x:f>TRUNC(F404+H404+J404,1)</x:f>
        <x:v>17070</x:v>
      </x:c>
      <x:c r="M404" s="8" t="s">
        <x:v>984</x:v>
      </x:c>
      <x:c r="N404" s="5" t="s">
        <x:v>870</x:v>
      </x:c>
      <x:c r="O404" s="5" t="s">
        <x:v>151</x:v>
      </x:c>
      <x:c r="P404" s="5" t="s">
        <x:v>988</x:v>
      </x:c>
      <x:c r="Q404" s="5" t="s">
        <x:v>988</x:v>
      </x:c>
      <x:c r="R404" s="5" t="s">
        <x:v>974</x:v>
      </x:c>
      <x:c r="S404" s="1"/>
      <x:c r="T404" s="1"/>
      <x:c r="U404" s="1"/>
      <x:c r="V404" s="1">
        <x:v>1</x:v>
      </x:c>
      <x:c r="W404" s="1"/>
      <x:c r="X404" s="1"/>
      <x:c r="Y404" s="1"/>
      <x:c r="Z404" s="1"/>
      <x:c r="AA404" s="1"/>
      <x:c r="AB404" s="1"/>
      <x:c r="AC404" s="1"/>
      <x:c r="AD404" s="1"/>
      <x:c r="AE404" s="1"/>
      <x:c r="AF404" s="1"/>
      <x:c r="AG404" s="1"/>
      <x:c r="AH404" s="1"/>
      <x:c r="AI404" s="1"/>
      <x:c r="AJ404" s="5" t="s">
        <x:v>984</x:v>
      </x:c>
      <x:c r="AK404" s="5" t="s">
        <x:v>1619</x:v>
      </x:c>
      <x:c r="AL404" s="5" t="s">
        <x:v>984</x:v>
      </x:c>
    </x:row>
    <x:row r="405" spans="1:38" ht="30" customHeight="1">
      <x:c r="A405" s="8" t="s">
        <x:v>1022</x:v>
      </x:c>
      <x:c r="B405" s="8" t="s">
        <x:v>1982</x:v>
      </x:c>
      <x:c r="C405" s="8" t="s">
        <x:v>1013</x:v>
      </x:c>
      <x:c r="D405" s="9">
        <x:v>0.28999999999999998</x:v>
      </x:c>
      <x:c r="E405" s="10">
        <x:f>단가대비표!O127</x:f>
        <x:v>1240</x:v>
      </x:c>
      <x:c r="F405" s="12">
        <x:f>TRUNC(E405*D405,1)</x:f>
        <x:v>359.60000000000002</x:v>
      </x:c>
      <x:c r="G405" s="10">
        <x:f>단가대비표!P127</x:f>
        <x:v>0</x:v>
      </x:c>
      <x:c r="H405" s="12">
        <x:f>TRUNC(G405*D405,1)</x:f>
        <x:v>0</x:v>
      </x:c>
      <x:c r="I405" s="10">
        <x:f>단가대비표!V127</x:f>
        <x:v>0</x:v>
      </x:c>
      <x:c r="J405" s="12">
        <x:f>TRUNC(I405*D405,1)</x:f>
        <x:v>0</x:v>
      </x:c>
      <x:c r="K405" s="10">
        <x:f>TRUNC(E405+G405+I405,1)</x:f>
        <x:v>1240</x:v>
      </x:c>
      <x:c r="L405" s="12">
        <x:f>TRUNC(F405+H405+J405,1)</x:f>
        <x:v>359.60000000000002</x:v>
      </x:c>
      <x:c r="M405" s="8" t="s">
        <x:v>984</x:v>
      </x:c>
      <x:c r="N405" s="5" t="s">
        <x:v>870</x:v>
      </x:c>
      <x:c r="O405" s="5" t="s">
        <x:v>885</x:v>
      </x:c>
      <x:c r="P405" s="5" t="s">
        <x:v>988</x:v>
      </x:c>
      <x:c r="Q405" s="5" t="s">
        <x:v>988</x:v>
      </x:c>
      <x:c r="R405" s="5" t="s">
        <x:v>974</x:v>
      </x:c>
      <x:c r="S405" s="1"/>
      <x:c r="T405" s="1"/>
      <x:c r="U405" s="1"/>
      <x:c r="V405" s="1"/>
      <x:c r="W405" s="1"/>
      <x:c r="X405" s="1"/>
      <x:c r="Y405" s="1"/>
      <x:c r="Z405" s="1"/>
      <x:c r="AA405" s="1"/>
      <x:c r="AB405" s="1"/>
      <x:c r="AC405" s="1"/>
      <x:c r="AD405" s="1"/>
      <x:c r="AE405" s="1"/>
      <x:c r="AF405" s="1"/>
      <x:c r="AG405" s="1"/>
      <x:c r="AH405" s="1"/>
      <x:c r="AI405" s="1"/>
      <x:c r="AJ405" s="5" t="s">
        <x:v>984</x:v>
      </x:c>
      <x:c r="AK405" s="5" t="s">
        <x:v>1620</x:v>
      </x:c>
      <x:c r="AL405" s="5" t="s">
        <x:v>984</x:v>
      </x:c>
    </x:row>
    <x:row r="406" spans="1:38" ht="30" customHeight="1">
      <x:c r="A406" s="8" t="s">
        <x:v>1014</x:v>
      </x:c>
      <x:c r="B406" s="8" t="s">
        <x:v>520</x:v>
      </x:c>
      <x:c r="C406" s="8" t="s">
        <x:v>1013</x:v>
      </x:c>
      <x:c r="D406" s="9">
        <x:v>0.20000000000000001</x:v>
      </x:c>
      <x:c r="E406" s="10">
        <x:f>단가대비표!O21</x:f>
        <x:v>1000</x:v>
      </x:c>
      <x:c r="F406" s="12">
        <x:f>TRUNC(E406*D406,1)</x:f>
        <x:v>200</x:v>
      </x:c>
      <x:c r="G406" s="10">
        <x:f>단가대비표!P21</x:f>
        <x:v>0</x:v>
      </x:c>
      <x:c r="H406" s="12">
        <x:f>TRUNC(G406*D406,1)</x:f>
        <x:v>0</x:v>
      </x:c>
      <x:c r="I406" s="10">
        <x:f>단가대비표!V21</x:f>
        <x:v>0</x:v>
      </x:c>
      <x:c r="J406" s="12">
        <x:f>TRUNC(I406*D406,1)</x:f>
        <x:v>0</x:v>
      </x:c>
      <x:c r="K406" s="10">
        <x:f>TRUNC(E406+G406+I406,1)</x:f>
        <x:v>1000</x:v>
      </x:c>
      <x:c r="L406" s="12">
        <x:f>TRUNC(F406+H406+J406,1)</x:f>
        <x:v>200</x:v>
      </x:c>
      <x:c r="M406" s="8" t="s">
        <x:v>984</x:v>
      </x:c>
      <x:c r="N406" s="5" t="s">
        <x:v>870</x:v>
      </x:c>
      <x:c r="O406" s="5" t="s">
        <x:v>887</x:v>
      </x:c>
      <x:c r="P406" s="5" t="s">
        <x:v>988</x:v>
      </x:c>
      <x:c r="Q406" s="5" t="s">
        <x:v>988</x:v>
      </x:c>
      <x:c r="R406" s="5" t="s">
        <x:v>974</x:v>
      </x:c>
      <x:c r="S406" s="1"/>
      <x:c r="T406" s="1"/>
      <x:c r="U406" s="1"/>
      <x:c r="V406" s="1"/>
      <x:c r="W406" s="1"/>
      <x:c r="X406" s="1"/>
      <x:c r="Y406" s="1"/>
      <x:c r="Z406" s="1"/>
      <x:c r="AA406" s="1"/>
      <x:c r="AB406" s="1"/>
      <x:c r="AC406" s="1"/>
      <x:c r="AD406" s="1"/>
      <x:c r="AE406" s="1"/>
      <x:c r="AF406" s="1"/>
      <x:c r="AG406" s="1"/>
      <x:c r="AH406" s="1"/>
      <x:c r="AI406" s="1"/>
      <x:c r="AJ406" s="5" t="s">
        <x:v>984</x:v>
      </x:c>
      <x:c r="AK406" s="5" t="s">
        <x:v>1621</x:v>
      </x:c>
      <x:c r="AL406" s="5" t="s">
        <x:v>984</x:v>
      </x:c>
    </x:row>
    <x:row r="407" spans="1:38" ht="30" customHeight="1">
      <x:c r="A407" s="8" t="s">
        <x:v>970</x:v>
      </x:c>
      <x:c r="B407" s="8" t="s">
        <x:v>519</x:v>
      </x:c>
      <x:c r="C407" s="8" t="s">
        <x:v>1027</x:v>
      </x:c>
      <x:c r="D407" s="9">
        <x:v>0.19</x:v>
      </x:c>
      <x:c r="E407" s="10">
        <x:f>단가대비표!O35</x:f>
        <x:v>1200</x:v>
      </x:c>
      <x:c r="F407" s="12">
        <x:f>TRUNC(E407*D407,1)</x:f>
        <x:v>228</x:v>
      </x:c>
      <x:c r="G407" s="10">
        <x:f>단가대비표!P35</x:f>
        <x:v>0</x:v>
      </x:c>
      <x:c r="H407" s="12">
        <x:f>TRUNC(G407*D407,1)</x:f>
        <x:v>0</x:v>
      </x:c>
      <x:c r="I407" s="10">
        <x:f>단가대비표!V35</x:f>
        <x:v>0</x:v>
      </x:c>
      <x:c r="J407" s="12">
        <x:f>TRUNC(I407*D407,1)</x:f>
        <x:v>0</x:v>
      </x:c>
      <x:c r="K407" s="10">
        <x:f>TRUNC(E407+G407+I407,1)</x:f>
        <x:v>1200</x:v>
      </x:c>
      <x:c r="L407" s="12">
        <x:f>TRUNC(F407+H407+J407,1)</x:f>
        <x:v>228</x:v>
      </x:c>
      <x:c r="M407" s="8" t="s">
        <x:v>984</x:v>
      </x:c>
      <x:c r="N407" s="5" t="s">
        <x:v>870</x:v>
      </x:c>
      <x:c r="O407" s="5" t="s">
        <x:v>888</x:v>
      </x:c>
      <x:c r="P407" s="5" t="s">
        <x:v>988</x:v>
      </x:c>
      <x:c r="Q407" s="5" t="s">
        <x:v>988</x:v>
      </x:c>
      <x:c r="R407" s="5" t="s">
        <x:v>974</x:v>
      </x:c>
      <x:c r="S407" s="1"/>
      <x:c r="T407" s="1"/>
      <x:c r="U407" s="1"/>
      <x:c r="V407" s="1"/>
      <x:c r="W407" s="1"/>
      <x:c r="X407" s="1"/>
      <x:c r="Y407" s="1"/>
      <x:c r="Z407" s="1"/>
      <x:c r="AA407" s="1"/>
      <x:c r="AB407" s="1"/>
      <x:c r="AC407" s="1"/>
      <x:c r="AD407" s="1"/>
      <x:c r="AE407" s="1"/>
      <x:c r="AF407" s="1"/>
      <x:c r="AG407" s="1"/>
      <x:c r="AH407" s="1"/>
      <x:c r="AI407" s="1"/>
      <x:c r="AJ407" s="5" t="s">
        <x:v>984</x:v>
      </x:c>
      <x:c r="AK407" s="5" t="s">
        <x:v>1622</x:v>
      </x:c>
      <x:c r="AL407" s="5" t="s">
        <x:v>984</x:v>
      </x:c>
    </x:row>
    <x:row r="408" spans="1:38" ht="30" customHeight="1">
      <x:c r="A408" s="8" t="s">
        <x:v>1983</x:v>
      </x:c>
      <x:c r="B408" s="8" t="s">
        <x:v>1984</x:v>
      </x:c>
      <x:c r="C408" s="8" t="s">
        <x:v>1000</x:v>
      </x:c>
      <x:c r="D408" s="9">
        <x:v>-1</x:v>
      </x:c>
      <x:c r="E408" s="10">
        <x:f ca="1">ROUNDDOWN(SUMIF(V403:V408,RIGHTB(O408,1),F403:F408)*U408,2)</x:f>
        <x:v>6202.1300000000001</x:v>
      </x:c>
      <x:c r="F408" s="12">
        <x:f ca="1">TRUNC(E408*D408,1)</x:f>
        <x:v>-6202.1000000000004</x:v>
      </x:c>
      <x:c r="G408" s="10">
        <x:v>0</x:v>
      </x:c>
      <x:c r="H408" s="12">
        <x:f>TRUNC(G408*D408,1)</x:f>
        <x:v>0</x:v>
      </x:c>
      <x:c r="I408" s="10">
        <x:v>0</x:v>
      </x:c>
      <x:c r="J408" s="12">
        <x:f>TRUNC(I408*D408,1)</x:f>
        <x:v>0</x:v>
      </x:c>
      <x:c r="K408" s="10">
        <x:f ca="1">TRUNC(E408+G408+I408,1)</x:f>
        <x:v>6202.1000000000004</x:v>
      </x:c>
      <x:c r="L408" s="12">
        <x:f ca="1">TRUNC(F408+H408+J408,1)</x:f>
        <x:v>-6202.1000000000004</x:v>
      </x:c>
      <x:c r="M408" s="8" t="s">
        <x:v>984</x:v>
      </x:c>
      <x:c r="N408" s="5" t="s">
        <x:v>870</x:v>
      </x:c>
      <x:c r="O408" s="5" t="s">
        <x:v>1407</x:v>
      </x:c>
      <x:c r="P408" s="5" t="s">
        <x:v>988</x:v>
      </x:c>
      <x:c r="Q408" s="5" t="s">
        <x:v>988</x:v>
      </x:c>
      <x:c r="R408" s="5" t="s">
        <x:v>988</x:v>
      </x:c>
      <x:c r="S408" s="1">
        <x:v>0</x:v>
      </x:c>
      <x:c r="T408" s="1">
        <x:v>0</x:v>
      </x:c>
      <x:c r="U408" s="1">
        <x:v>0.23000000000000001</x:v>
      </x:c>
      <x:c r="V408" s="1"/>
      <x:c r="W408" s="1"/>
      <x:c r="X408" s="1"/>
      <x:c r="Y408" s="1"/>
      <x:c r="Z408" s="1"/>
      <x:c r="AA408" s="1"/>
      <x:c r="AB408" s="1"/>
      <x:c r="AC408" s="1"/>
      <x:c r="AD408" s="1"/>
      <x:c r="AE408" s="1"/>
      <x:c r="AF408" s="1"/>
      <x:c r="AG408" s="1"/>
      <x:c r="AH408" s="1"/>
      <x:c r="AI408" s="1"/>
      <x:c r="AJ408" s="5" t="s">
        <x:v>984</x:v>
      </x:c>
      <x:c r="AK408" s="5" t="s">
        <x:v>1623</x:v>
      </x:c>
      <x:c r="AL408" s="5" t="s">
        <x:v>984</x:v>
      </x:c>
    </x:row>
    <x:row r="409" spans="1:38" ht="30" customHeight="1">
      <x:c r="A409" s="8" t="s">
        <x:v>195</x:v>
      </x:c>
      <x:c r="B409" s="8" t="s">
        <x:v>984</x:v>
      </x:c>
      <x:c r="C409" s="8" t="s">
        <x:v>984</x:v>
      </x:c>
      <x:c r="D409" s="9"/>
      <x:c r="E409" s="10"/>
      <x:c r="F409" s="12">
        <x:f ca="1">TRUNC(SUMIF(N403:N408,N402,F403:F408),0)</x:f>
        <x:v>21551</x:v>
      </x:c>
      <x:c r="G409" s="10"/>
      <x:c r="H409" s="12">
        <x:f>TRUNC(SUMIF(N403:N408,N402,H403:H408),0)</x:f>
        <x:v>0</x:v>
      </x:c>
      <x:c r="I409" s="10"/>
      <x:c r="J409" s="12">
        <x:f>TRUNC(SUMIF(N403:N408,N402,J403:J408),0)</x:f>
        <x:v>0</x:v>
      </x:c>
      <x:c r="K409" s="10"/>
      <x:c r="L409" s="12">
        <x:f ca="1">F409+H409+J409</x:f>
        <x:v>21551</x:v>
      </x:c>
      <x:c r="M409" s="8" t="s">
        <x:v>984</x:v>
      </x:c>
      <x:c r="N409" s="5" t="s">
        <x:v>315</x:v>
      </x:c>
      <x:c r="O409" s="5" t="s">
        <x:v>315</x:v>
      </x:c>
      <x:c r="P409" s="5" t="s">
        <x:v>984</x:v>
      </x:c>
      <x:c r="Q409" s="5" t="s">
        <x:v>984</x:v>
      </x:c>
      <x:c r="R409" s="5" t="s">
        <x:v>984</x:v>
      </x:c>
      <x:c r="S409" s="1"/>
      <x:c r="T409" s="1"/>
      <x:c r="U409" s="1"/>
      <x:c r="V409" s="1"/>
      <x:c r="W409" s="1"/>
      <x:c r="X409" s="1"/>
      <x:c r="Y409" s="1"/>
      <x:c r="Z409" s="1"/>
      <x:c r="AA409" s="1"/>
      <x:c r="AB409" s="1"/>
      <x:c r="AC409" s="1"/>
      <x:c r="AD409" s="1"/>
      <x:c r="AE409" s="1"/>
      <x:c r="AF409" s="1"/>
      <x:c r="AG409" s="1"/>
      <x:c r="AH409" s="1"/>
      <x:c r="AI409" s="1"/>
      <x:c r="AJ409" s="5" t="s">
        <x:v>984</x:v>
      </x:c>
      <x:c r="AK409" s="5" t="s">
        <x:v>984</x:v>
      </x:c>
      <x:c r="AL409" s="5" t="s">
        <x:v>984</x:v>
      </x:c>
    </x:row>
    <x:row r="410" spans="1:13" ht="30" customHeight="1">
      <x:c r="A410" s="9"/>
      <x:c r="B410" s="9"/>
      <x:c r="C410" s="9"/>
      <x:c r="D410" s="9"/>
      <x:c r="E410" s="10"/>
      <x:c r="F410" s="12"/>
      <x:c r="G410" s="10"/>
      <x:c r="H410" s="12"/>
      <x:c r="I410" s="10"/>
      <x:c r="J410" s="12"/>
      <x:c r="K410" s="10"/>
      <x:c r="L410" s="12"/>
      <x:c r="M410" s="9"/>
    </x:row>
    <x:row r="411" spans="1:14" ht="30" customHeight="1">
      <x:c r="A411" s="93" t="s">
        <x:v>759</x:v>
      </x:c>
      <x:c r="B411" s="93"/>
      <x:c r="C411" s="93"/>
      <x:c r="D411" s="93"/>
      <x:c r="E411" s="94"/>
      <x:c r="F411" s="95"/>
      <x:c r="G411" s="94"/>
      <x:c r="H411" s="95"/>
      <x:c r="I411" s="94"/>
      <x:c r="J411" s="95"/>
      <x:c r="K411" s="94"/>
      <x:c r="L411" s="95"/>
      <x:c r="M411" s="93"/>
      <x:c r="N411" s="2" t="s">
        <x:v>869</x:v>
      </x:c>
    </x:row>
    <x:row r="412" spans="1:38" ht="30" customHeight="1">
      <x:c r="A412" s="8" t="s">
        <x:v>1017</x:v>
      </x:c>
      <x:c r="B412" s="8" t="s">
        <x:v>521</x:v>
      </x:c>
      <x:c r="C412" s="8" t="s">
        <x:v>1015</x:v>
      </x:c>
      <x:c r="D412" s="9">
        <x:v>0.22</x:v>
      </x:c>
      <x:c r="E412" s="10">
        <x:f>단가대비표!O109</x:f>
        <x:v>0</x:v>
      </x:c>
      <x:c r="F412" s="12">
        <x:f>TRUNC(E412*D412,1)</x:f>
        <x:v>0</x:v>
      </x:c>
      <x:c r="G412" s="10">
        <x:f>단가대비표!P109</x:f>
        <x:v>151091</x:v>
      </x:c>
      <x:c r="H412" s="12">
        <x:f>TRUNC(G412*D412,1)</x:f>
        <x:v>33240</x:v>
      </x:c>
      <x:c r="I412" s="10">
        <x:f>단가대비표!V109</x:f>
        <x:v>0</x:v>
      </x:c>
      <x:c r="J412" s="12">
        <x:f>TRUNC(I412*D412,1)</x:f>
        <x:v>0</x:v>
      </x:c>
      <x:c r="K412" s="10">
        <x:f>TRUNC(E412+G412+I412,1)</x:f>
        <x:v>151091</x:v>
      </x:c>
      <x:c r="L412" s="12">
        <x:f>TRUNC(F412+H412+J412,1)</x:f>
        <x:v>33240</x:v>
      </x:c>
      <x:c r="M412" s="8" t="s">
        <x:v>984</x:v>
      </x:c>
      <x:c r="N412" s="5" t="s">
        <x:v>869</x:v>
      </x:c>
      <x:c r="O412" s="5" t="s">
        <x:v>889</x:v>
      </x:c>
      <x:c r="P412" s="5" t="s">
        <x:v>988</x:v>
      </x:c>
      <x:c r="Q412" s="5" t="s">
        <x:v>988</x:v>
      </x:c>
      <x:c r="R412" s="5" t="s">
        <x:v>974</x:v>
      </x:c>
      <x:c r="S412" s="1"/>
      <x:c r="T412" s="1"/>
      <x:c r="U412" s="1"/>
      <x:c r="V412" s="1"/>
      <x:c r="W412" s="1"/>
      <x:c r="X412" s="1"/>
      <x:c r="Y412" s="1"/>
      <x:c r="Z412" s="1"/>
      <x:c r="AA412" s="1"/>
      <x:c r="AB412" s="1"/>
      <x:c r="AC412" s="1"/>
      <x:c r="AD412" s="1"/>
      <x:c r="AE412" s="1"/>
      <x:c r="AF412" s="1"/>
      <x:c r="AG412" s="1"/>
      <x:c r="AH412" s="1"/>
      <x:c r="AI412" s="1"/>
      <x:c r="AJ412" s="5" t="s">
        <x:v>984</x:v>
      </x:c>
      <x:c r="AK412" s="5" t="s">
        <x:v>1624</x:v>
      </x:c>
      <x:c r="AL412" s="5" t="s">
        <x:v>984</x:v>
      </x:c>
    </x:row>
    <x:row r="413" spans="1:38" ht="30" customHeight="1">
      <x:c r="A413" s="8" t="s">
        <x:v>1017</x:v>
      </x:c>
      <x:c r="B413" s="8" t="s">
        <x:v>374</x:v>
      </x:c>
      <x:c r="C413" s="8" t="s">
        <x:v>1015</x:v>
      </x:c>
      <x:c r="D413" s="9">
        <x:v>0.12</x:v>
      </x:c>
      <x:c r="E413" s="10">
        <x:f>단가대비표!O95</x:f>
        <x:v>0</x:v>
      </x:c>
      <x:c r="F413" s="12">
        <x:f>TRUNC(E413*D413,1)</x:f>
        <x:v>0</x:v>
      </x:c>
      <x:c r="G413" s="10">
        <x:f>단가대비표!P95</x:f>
        <x:v>87805</x:v>
      </x:c>
      <x:c r="H413" s="12">
        <x:f>TRUNC(G413*D413,1)</x:f>
        <x:v>10536.6</x:v>
      </x:c>
      <x:c r="I413" s="10">
        <x:f>단가대비표!V95</x:f>
        <x:v>0</x:v>
      </x:c>
      <x:c r="J413" s="12">
        <x:f>TRUNC(I413*D413,1)</x:f>
        <x:v>0</x:v>
      </x:c>
      <x:c r="K413" s="10">
        <x:f>TRUNC(E413+G413+I413,1)</x:f>
        <x:v>87805</x:v>
      </x:c>
      <x:c r="L413" s="12">
        <x:f>TRUNC(F413+H413+J413,1)</x:f>
        <x:v>10536.6</x:v>
      </x:c>
      <x:c r="M413" s="8" t="s">
        <x:v>984</x:v>
      </x:c>
      <x:c r="N413" s="5" t="s">
        <x:v>869</x:v>
      </x:c>
      <x:c r="O413" s="5" t="s">
        <x:v>129</x:v>
      </x:c>
      <x:c r="P413" s="5" t="s">
        <x:v>988</x:v>
      </x:c>
      <x:c r="Q413" s="5" t="s">
        <x:v>988</x:v>
      </x:c>
      <x:c r="R413" s="5" t="s">
        <x:v>974</x:v>
      </x:c>
      <x:c r="S413" s="1"/>
      <x:c r="T413" s="1"/>
      <x:c r="U413" s="1"/>
      <x:c r="V413" s="1"/>
      <x:c r="W413" s="1"/>
      <x:c r="X413" s="1"/>
      <x:c r="Y413" s="1"/>
      <x:c r="Z413" s="1"/>
      <x:c r="AA413" s="1"/>
      <x:c r="AB413" s="1"/>
      <x:c r="AC413" s="1"/>
      <x:c r="AD413" s="1"/>
      <x:c r="AE413" s="1"/>
      <x:c r="AF413" s="1"/>
      <x:c r="AG413" s="1"/>
      <x:c r="AH413" s="1"/>
      <x:c r="AI413" s="1"/>
      <x:c r="AJ413" s="5" t="s">
        <x:v>984</x:v>
      </x:c>
      <x:c r="AK413" s="5" t="s">
        <x:v>1625</x:v>
      </x:c>
      <x:c r="AL413" s="5" t="s">
        <x:v>984</x:v>
      </x:c>
    </x:row>
    <x:row r="414" spans="1:38" ht="30" customHeight="1">
      <x:c r="A414" s="8" t="s">
        <x:v>195</x:v>
      </x:c>
      <x:c r="B414" s="8" t="s">
        <x:v>984</x:v>
      </x:c>
      <x:c r="C414" s="8" t="s">
        <x:v>984</x:v>
      </x:c>
      <x:c r="D414" s="9"/>
      <x:c r="E414" s="10"/>
      <x:c r="F414" s="12">
        <x:f>TRUNC(SUMIF(N412:N413,N411,F412:F413),0)</x:f>
        <x:v>0</x:v>
      </x:c>
      <x:c r="G414" s="10"/>
      <x:c r="H414" s="12">
        <x:f>TRUNC(SUMIF(N412:N413,N411,H412:H413),0)</x:f>
        <x:v>43776</x:v>
      </x:c>
      <x:c r="I414" s="10"/>
      <x:c r="J414" s="12">
        <x:f>TRUNC(SUMIF(N412:N413,N411,J412:J413),0)</x:f>
        <x:v>0</x:v>
      </x:c>
      <x:c r="K414" s="10"/>
      <x:c r="L414" s="12">
        <x:f>F414+H414+J414</x:f>
        <x:v>43776</x:v>
      </x:c>
      <x:c r="M414" s="8" t="s">
        <x:v>984</x:v>
      </x:c>
      <x:c r="N414" s="5" t="s">
        <x:v>315</x:v>
      </x:c>
      <x:c r="O414" s="5" t="s">
        <x:v>315</x:v>
      </x:c>
      <x:c r="P414" s="5" t="s">
        <x:v>984</x:v>
      </x:c>
      <x:c r="Q414" s="5" t="s">
        <x:v>984</x:v>
      </x:c>
      <x:c r="R414" s="5" t="s">
        <x:v>984</x:v>
      </x:c>
      <x:c r="S414" s="1"/>
      <x:c r="T414" s="1"/>
      <x:c r="U414" s="1"/>
      <x:c r="V414" s="1"/>
      <x:c r="W414" s="1"/>
      <x:c r="X414" s="1"/>
      <x:c r="Y414" s="1"/>
      <x:c r="Z414" s="1"/>
      <x:c r="AA414" s="1"/>
      <x:c r="AB414" s="1"/>
      <x:c r="AC414" s="1"/>
      <x:c r="AD414" s="1"/>
      <x:c r="AE414" s="1"/>
      <x:c r="AF414" s="1"/>
      <x:c r="AG414" s="1"/>
      <x:c r="AH414" s="1"/>
      <x:c r="AI414" s="1"/>
      <x:c r="AJ414" s="5" t="s">
        <x:v>984</x:v>
      </x:c>
      <x:c r="AK414" s="5" t="s">
        <x:v>984</x:v>
      </x:c>
      <x:c r="AL414" s="5" t="s">
        <x:v>984</x:v>
      </x:c>
    </x:row>
    <x:row r="415" spans="1:13" ht="30" customHeight="1">
      <x:c r="A415" s="9"/>
      <x:c r="B415" s="9"/>
      <x:c r="C415" s="9"/>
      <x:c r="D415" s="9"/>
      <x:c r="E415" s="10"/>
      <x:c r="F415" s="12"/>
      <x:c r="G415" s="10"/>
      <x:c r="H415" s="12"/>
      <x:c r="I415" s="10"/>
      <x:c r="J415" s="12"/>
      <x:c r="K415" s="10"/>
      <x:c r="L415" s="12"/>
      <x:c r="M415" s="9"/>
    </x:row>
    <x:row r="416" spans="1:14" ht="30" customHeight="1">
      <x:c r="A416" s="93" t="s">
        <x:v>1386</x:v>
      </x:c>
      <x:c r="B416" s="93"/>
      <x:c r="C416" s="93"/>
      <x:c r="D416" s="93"/>
      <x:c r="E416" s="94"/>
      <x:c r="F416" s="95"/>
      <x:c r="G416" s="94"/>
      <x:c r="H416" s="95"/>
      <x:c r="I416" s="94"/>
      <x:c r="J416" s="95"/>
      <x:c r="K416" s="94"/>
      <x:c r="L416" s="95"/>
      <x:c r="M416" s="93"/>
      <x:c r="N416" s="2" t="s">
        <x:v>867</x:v>
      </x:c>
    </x:row>
    <x:row r="417" spans="1:38" ht="30" customHeight="1">
      <x:c r="A417" s="8" t="s">
        <x:v>1888</x:v>
      </x:c>
      <x:c r="B417" s="8" t="s">
        <x:v>1889</x:v>
      </x:c>
      <x:c r="C417" s="8" t="s">
        <x:v>956</x:v>
      </x:c>
      <x:c r="D417" s="9">
        <x:v>0.70999999999999996</x:v>
      </x:c>
      <x:c r="E417" s="10">
        <x:f>단가대비표!O25</x:f>
        <x:v>25500</x:v>
      </x:c>
      <x:c r="F417" s="12">
        <x:f>TRUNC(E417*D417,1)</x:f>
        <x:v>18105</x:v>
      </x:c>
      <x:c r="G417" s="10">
        <x:f>단가대비표!P25</x:f>
        <x:v>0</x:v>
      </x:c>
      <x:c r="H417" s="12">
        <x:f>TRUNC(G417*D417,1)</x:f>
        <x:v>0</x:v>
      </x:c>
      <x:c r="I417" s="10">
        <x:f>단가대비표!V25</x:f>
        <x:v>0</x:v>
      </x:c>
      <x:c r="J417" s="12">
        <x:f>TRUNC(I417*D417,1)</x:f>
        <x:v>0</x:v>
      </x:c>
      <x:c r="K417" s="10">
        <x:f>TRUNC(E417+G417+I417,1)</x:f>
        <x:v>25500</x:v>
      </x:c>
      <x:c r="L417" s="12">
        <x:f>TRUNC(F417+H417+J417,1)</x:f>
        <x:v>18105</x:v>
      </x:c>
      <x:c r="M417" s="8" t="s">
        <x:v>984</x:v>
      </x:c>
      <x:c r="N417" s="5" t="s">
        <x:v>867</x:v>
      </x:c>
      <x:c r="O417" s="5" t="s">
        <x:v>891</x:v>
      </x:c>
      <x:c r="P417" s="5" t="s">
        <x:v>988</x:v>
      </x:c>
      <x:c r="Q417" s="5" t="s">
        <x:v>988</x:v>
      </x:c>
      <x:c r="R417" s="5" t="s">
        <x:v>974</x:v>
      </x:c>
      <x:c r="S417" s="1"/>
      <x:c r="T417" s="1"/>
      <x:c r="U417" s="1"/>
      <x:c r="V417" s="1">
        <x:v>1</x:v>
      </x:c>
      <x:c r="W417" s="1"/>
      <x:c r="X417" s="1"/>
      <x:c r="Y417" s="1"/>
      <x:c r="Z417" s="1"/>
      <x:c r="AA417" s="1"/>
      <x:c r="AB417" s="1"/>
      <x:c r="AC417" s="1"/>
      <x:c r="AD417" s="1"/>
      <x:c r="AE417" s="1"/>
      <x:c r="AF417" s="1"/>
      <x:c r="AG417" s="1"/>
      <x:c r="AH417" s="1"/>
      <x:c r="AI417" s="1"/>
      <x:c r="AJ417" s="5" t="s">
        <x:v>984</x:v>
      </x:c>
      <x:c r="AK417" s="5" t="s">
        <x:v>1626</x:v>
      </x:c>
      <x:c r="AL417" s="5" t="s">
        <x:v>984</x:v>
      </x:c>
    </x:row>
    <x:row r="418" spans="1:38" ht="30" customHeight="1">
      <x:c r="A418" s="8" t="s">
        <x:v>1888</x:v>
      </x:c>
      <x:c r="B418" s="8" t="s">
        <x:v>1815</x:v>
      </x:c>
      <x:c r="C418" s="8" t="s">
        <x:v>956</x:v>
      </x:c>
      <x:c r="D418" s="9">
        <x:v>0.020000000000000001</x:v>
      </x:c>
      <x:c r="E418" s="10">
        <x:f>단가대비표!O26</x:f>
        <x:v>15500</x:v>
      </x:c>
      <x:c r="F418" s="12">
        <x:f>TRUNC(E418*D418,1)</x:f>
        <x:v>310</x:v>
      </x:c>
      <x:c r="G418" s="10">
        <x:f>단가대비표!P26</x:f>
        <x:v>0</x:v>
      </x:c>
      <x:c r="H418" s="12">
        <x:f>TRUNC(G418*D418,1)</x:f>
        <x:v>0</x:v>
      </x:c>
      <x:c r="I418" s="10">
        <x:f>단가대비표!V26</x:f>
        <x:v>0</x:v>
      </x:c>
      <x:c r="J418" s="12">
        <x:f>TRUNC(I418*D418,1)</x:f>
        <x:v>0</x:v>
      </x:c>
      <x:c r="K418" s="10">
        <x:f>TRUNC(E418+G418+I418,1)</x:f>
        <x:v>15500</x:v>
      </x:c>
      <x:c r="L418" s="12">
        <x:f>TRUNC(F418+H418+J418,1)</x:f>
        <x:v>310</x:v>
      </x:c>
      <x:c r="M418" s="8" t="s">
        <x:v>984</x:v>
      </x:c>
      <x:c r="N418" s="5" t="s">
        <x:v>867</x:v>
      </x:c>
      <x:c r="O418" s="5" t="s">
        <x:v>892</x:v>
      </x:c>
      <x:c r="P418" s="5" t="s">
        <x:v>988</x:v>
      </x:c>
      <x:c r="Q418" s="5" t="s">
        <x:v>988</x:v>
      </x:c>
      <x:c r="R418" s="5" t="s">
        <x:v>974</x:v>
      </x:c>
      <x:c r="S418" s="1"/>
      <x:c r="T418" s="1"/>
      <x:c r="U418" s="1"/>
      <x:c r="V418" s="1">
        <x:v>1</x:v>
      </x:c>
      <x:c r="W418" s="1"/>
      <x:c r="X418" s="1"/>
      <x:c r="Y418" s="1"/>
      <x:c r="Z418" s="1"/>
      <x:c r="AA418" s="1"/>
      <x:c r="AB418" s="1"/>
      <x:c r="AC418" s="1"/>
      <x:c r="AD418" s="1"/>
      <x:c r="AE418" s="1"/>
      <x:c r="AF418" s="1"/>
      <x:c r="AG418" s="1"/>
      <x:c r="AH418" s="1"/>
      <x:c r="AI418" s="1"/>
      <x:c r="AJ418" s="5" t="s">
        <x:v>984</x:v>
      </x:c>
      <x:c r="AK418" s="5" t="s">
        <x:v>1627</x:v>
      </x:c>
      <x:c r="AL418" s="5" t="s">
        <x:v>984</x:v>
      </x:c>
    </x:row>
    <x:row r="419" spans="1:38" ht="30" customHeight="1">
      <x:c r="A419" s="8" t="s">
        <x:v>1985</x:v>
      </x:c>
      <x:c r="B419" s="8" t="s">
        <x:v>1986</x:v>
      </x:c>
      <x:c r="C419" s="8" t="s">
        <x:v>996</x:v>
      </x:c>
      <x:c r="D419" s="9">
        <x:v>19.001999999999999</x:v>
      </x:c>
      <x:c r="E419" s="10">
        <x:f>단가대비표!O36</x:f>
        <x:v>61</x:v>
      </x:c>
      <x:c r="F419" s="12">
        <x:f>TRUNC(E419*D419,1)</x:f>
        <x:v>1159.0999999999999</x:v>
      </x:c>
      <x:c r="G419" s="10">
        <x:f>단가대비표!P36</x:f>
        <x:v>0</x:v>
      </x:c>
      <x:c r="H419" s="12">
        <x:f>TRUNC(G419*D419,1)</x:f>
        <x:v>0</x:v>
      </x:c>
      <x:c r="I419" s="10">
        <x:f>단가대비표!V36</x:f>
        <x:v>0</x:v>
      </x:c>
      <x:c r="J419" s="12">
        <x:f>TRUNC(I419*D419,1)</x:f>
        <x:v>0</x:v>
      </x:c>
      <x:c r="K419" s="10">
        <x:f>TRUNC(E419+G419+I419,1)</x:f>
        <x:v>61</x:v>
      </x:c>
      <x:c r="L419" s="12">
        <x:f>TRUNC(F419+H419+J419,1)</x:f>
        <x:v>1159.0999999999999</x:v>
      </x:c>
      <x:c r="M419" s="8" t="s">
        <x:v>984</x:v>
      </x:c>
      <x:c r="N419" s="5" t="s">
        <x:v>867</x:v>
      </x:c>
      <x:c r="O419" s="5" t="s">
        <x:v>890</x:v>
      </x:c>
      <x:c r="P419" s="5" t="s">
        <x:v>988</x:v>
      </x:c>
      <x:c r="Q419" s="5" t="s">
        <x:v>988</x:v>
      </x:c>
      <x:c r="R419" s="5" t="s">
        <x:v>974</x:v>
      </x:c>
      <x:c r="S419" s="1"/>
      <x:c r="T419" s="1"/>
      <x:c r="U419" s="1"/>
      <x:c r="V419" s="1">
        <x:v>1</x:v>
      </x:c>
      <x:c r="W419" s="1"/>
      <x:c r="X419" s="1"/>
      <x:c r="Y419" s="1"/>
      <x:c r="Z419" s="1"/>
      <x:c r="AA419" s="1"/>
      <x:c r="AB419" s="1"/>
      <x:c r="AC419" s="1"/>
      <x:c r="AD419" s="1"/>
      <x:c r="AE419" s="1"/>
      <x:c r="AF419" s="1"/>
      <x:c r="AG419" s="1"/>
      <x:c r="AH419" s="1"/>
      <x:c r="AI419" s="1"/>
      <x:c r="AJ419" s="5" t="s">
        <x:v>984</x:v>
      </x:c>
      <x:c r="AK419" s="5" t="s">
        <x:v>1628</x:v>
      </x:c>
      <x:c r="AL419" s="5" t="s">
        <x:v>984</x:v>
      </x:c>
    </x:row>
    <x:row r="420" spans="1:38" ht="30" customHeight="1">
      <x:c r="A420" s="8" t="s">
        <x:v>1985</x:v>
      </x:c>
      <x:c r="B420" s="8" t="s">
        <x:v>1890</x:v>
      </x:c>
      <x:c r="C420" s="8" t="s">
        <x:v>996</x:v>
      </x:c>
      <x:c r="D420" s="9">
        <x:v>20.026</x:v>
      </x:c>
      <x:c r="E420" s="10">
        <x:f>단가대비표!O37</x:f>
        <x:v>140</x:v>
      </x:c>
      <x:c r="F420" s="12">
        <x:f>TRUNC(E420*D420,1)</x:f>
        <x:v>2803.5999999999999</x:v>
      </x:c>
      <x:c r="G420" s="10">
        <x:f>단가대비표!P37</x:f>
        <x:v>0</x:v>
      </x:c>
      <x:c r="H420" s="12">
        <x:f>TRUNC(G420*D420,1)</x:f>
        <x:v>0</x:v>
      </x:c>
      <x:c r="I420" s="10">
        <x:f>단가대비표!V37</x:f>
        <x:v>0</x:v>
      </x:c>
      <x:c r="J420" s="12">
        <x:f>TRUNC(I420*D420,1)</x:f>
        <x:v>0</x:v>
      </x:c>
      <x:c r="K420" s="10">
        <x:f>TRUNC(E420+G420+I420,1)</x:f>
        <x:v>140</x:v>
      </x:c>
      <x:c r="L420" s="12">
        <x:f>TRUNC(F420+H420+J420,1)</x:f>
        <x:v>2803.5999999999999</x:v>
      </x:c>
      <x:c r="M420" s="8" t="s">
        <x:v>984</x:v>
      </x:c>
      <x:c r="N420" s="5" t="s">
        <x:v>867</x:v>
      </x:c>
      <x:c r="O420" s="5" t="s">
        <x:v>145</x:v>
      </x:c>
      <x:c r="P420" s="5" t="s">
        <x:v>988</x:v>
      </x:c>
      <x:c r="Q420" s="5" t="s">
        <x:v>988</x:v>
      </x:c>
      <x:c r="R420" s="5" t="s">
        <x:v>974</x:v>
      </x:c>
      <x:c r="S420" s="1"/>
      <x:c r="T420" s="1"/>
      <x:c r="U420" s="1"/>
      <x:c r="V420" s="1">
        <x:v>1</x:v>
      </x:c>
      <x:c r="W420" s="1"/>
      <x:c r="X420" s="1"/>
      <x:c r="Y420" s="1"/>
      <x:c r="Z420" s="1"/>
      <x:c r="AA420" s="1"/>
      <x:c r="AB420" s="1"/>
      <x:c r="AC420" s="1"/>
      <x:c r="AD420" s="1"/>
      <x:c r="AE420" s="1"/>
      <x:c r="AF420" s="1"/>
      <x:c r="AG420" s="1"/>
      <x:c r="AH420" s="1"/>
      <x:c r="AI420" s="1"/>
      <x:c r="AJ420" s="5" t="s">
        <x:v>984</x:v>
      </x:c>
      <x:c r="AK420" s="5" t="s">
        <x:v>1629</x:v>
      </x:c>
      <x:c r="AL420" s="5" t="s">
        <x:v>984</x:v>
      </x:c>
    </x:row>
    <x:row r="421" spans="1:38" ht="30" customHeight="1">
      <x:c r="A421" s="8" t="s">
        <x:v>522</x:v>
      </x:c>
      <x:c r="B421" s="8" t="s">
        <x:v>241</x:v>
      </x:c>
      <x:c r="C421" s="8" t="s">
        <x:v>999</x:v>
      </x:c>
      <x:c r="D421" s="9">
        <x:v>0.77300000000000002</x:v>
      </x:c>
      <x:c r="E421" s="10">
        <x:f>단가대비표!O24</x:f>
        <x:v>2833.3299999999999</x:v>
      </x:c>
      <x:c r="F421" s="12">
        <x:f>TRUNC(E421*D421,1)</x:f>
        <x:v>2190.0999999999999</x:v>
      </x:c>
      <x:c r="G421" s="10">
        <x:f>단가대비표!P24</x:f>
        <x:v>0</x:v>
      </x:c>
      <x:c r="H421" s="12">
        <x:f>TRUNC(G421*D421,1)</x:f>
        <x:v>0</x:v>
      </x:c>
      <x:c r="I421" s="10">
        <x:f>단가대비표!V24</x:f>
        <x:v>0</x:v>
      </x:c>
      <x:c r="J421" s="12">
        <x:f>TRUNC(I421*D421,1)</x:f>
        <x:v>0</x:v>
      </x:c>
      <x:c r="K421" s="10">
        <x:f>TRUNC(E421+G421+I421,1)</x:f>
        <x:v>2833.3000000000002</x:v>
      </x:c>
      <x:c r="L421" s="12">
        <x:f>TRUNC(F421+H421+J421,1)</x:f>
        <x:v>2190.0999999999999</x:v>
      </x:c>
      <x:c r="M421" s="8" t="s">
        <x:v>984</x:v>
      </x:c>
      <x:c r="N421" s="5" t="s">
        <x:v>867</x:v>
      </x:c>
      <x:c r="O421" s="5" t="s">
        <x:v>143</x:v>
      </x:c>
      <x:c r="P421" s="5" t="s">
        <x:v>988</x:v>
      </x:c>
      <x:c r="Q421" s="5" t="s">
        <x:v>988</x:v>
      </x:c>
      <x:c r="R421" s="5" t="s">
        <x:v>974</x:v>
      </x:c>
      <x:c r="S421" s="1"/>
      <x:c r="T421" s="1"/>
      <x:c r="U421" s="1"/>
      <x:c r="V421" s="1">
        <x:v>1</x:v>
      </x:c>
      <x:c r="W421" s="1"/>
      <x:c r="X421" s="1"/>
      <x:c r="Y421" s="1"/>
      <x:c r="Z421" s="1"/>
      <x:c r="AA421" s="1"/>
      <x:c r="AB421" s="1"/>
      <x:c r="AC421" s="1"/>
      <x:c r="AD421" s="1"/>
      <x:c r="AE421" s="1"/>
      <x:c r="AF421" s="1"/>
      <x:c r="AG421" s="1"/>
      <x:c r="AH421" s="1"/>
      <x:c r="AI421" s="1"/>
      <x:c r="AJ421" s="5" t="s">
        <x:v>984</x:v>
      </x:c>
      <x:c r="AK421" s="5" t="s">
        <x:v>1630</x:v>
      </x:c>
      <x:c r="AL421" s="5" t="s">
        <x:v>984</x:v>
      </x:c>
    </x:row>
    <x:row r="422" spans="1:38" ht="30" customHeight="1">
      <x:c r="A422" s="8" t="s">
        <x:v>1985</x:v>
      </x:c>
      <x:c r="B422" s="8" t="s">
        <x:v>1891</x:v>
      </x:c>
      <x:c r="C422" s="8" t="s">
        <x:v>996</x:v>
      </x:c>
      <x:c r="D422" s="9">
        <x:v>2.827</x:v>
      </x:c>
      <x:c r="E422" s="10">
        <x:f>단가대비표!O38</x:f>
        <x:v>135</x:v>
      </x:c>
      <x:c r="F422" s="12">
        <x:f>TRUNC(E422*D422,1)</x:f>
        <x:v>381.60000000000002</x:v>
      </x:c>
      <x:c r="G422" s="10">
        <x:f>단가대비표!P38</x:f>
        <x:v>0</x:v>
      </x:c>
      <x:c r="H422" s="12">
        <x:f>TRUNC(G422*D422,1)</x:f>
        <x:v>0</x:v>
      </x:c>
      <x:c r="I422" s="10">
        <x:f>단가대비표!V38</x:f>
        <x:v>0</x:v>
      </x:c>
      <x:c r="J422" s="12">
        <x:f>TRUNC(I422*D422,1)</x:f>
        <x:v>0</x:v>
      </x:c>
      <x:c r="K422" s="10">
        <x:f>TRUNC(E422+G422+I422,1)</x:f>
        <x:v>135</x:v>
      </x:c>
      <x:c r="L422" s="12">
        <x:f>TRUNC(F422+H422+J422,1)</x:f>
        <x:v>381.60000000000002</x:v>
      </x:c>
      <x:c r="M422" s="8" t="s">
        <x:v>984</x:v>
      </x:c>
      <x:c r="N422" s="5" t="s">
        <x:v>867</x:v>
      </x:c>
      <x:c r="O422" s="5" t="s">
        <x:v>144</x:v>
      </x:c>
      <x:c r="P422" s="5" t="s">
        <x:v>988</x:v>
      </x:c>
      <x:c r="Q422" s="5" t="s">
        <x:v>988</x:v>
      </x:c>
      <x:c r="R422" s="5" t="s">
        <x:v>974</x:v>
      </x:c>
      <x:c r="S422" s="1"/>
      <x:c r="T422" s="1"/>
      <x:c r="U422" s="1"/>
      <x:c r="V422" s="1">
        <x:v>1</x:v>
      </x:c>
      <x:c r="W422" s="1"/>
      <x:c r="X422" s="1"/>
      <x:c r="Y422" s="1"/>
      <x:c r="Z422" s="1"/>
      <x:c r="AA422" s="1"/>
      <x:c r="AB422" s="1"/>
      <x:c r="AC422" s="1"/>
      <x:c r="AD422" s="1"/>
      <x:c r="AE422" s="1"/>
      <x:c r="AF422" s="1"/>
      <x:c r="AG422" s="1"/>
      <x:c r="AH422" s="1"/>
      <x:c r="AI422" s="1"/>
      <x:c r="AJ422" s="5" t="s">
        <x:v>984</x:v>
      </x:c>
      <x:c r="AK422" s="5" t="s">
        <x:v>1631</x:v>
      </x:c>
      <x:c r="AL422" s="5" t="s">
        <x:v>984</x:v>
      </x:c>
    </x:row>
    <x:row r="423" spans="1:38" ht="30" customHeight="1">
      <x:c r="A423" s="8" t="s">
        <x:v>970</x:v>
      </x:c>
      <x:c r="B423" s="8" t="s">
        <x:v>519</x:v>
      </x:c>
      <x:c r="C423" s="8" t="s">
        <x:v>1027</x:v>
      </x:c>
      <x:c r="D423" s="9">
        <x:v>0.125</x:v>
      </x:c>
      <x:c r="E423" s="10">
        <x:f>단가대비표!O35</x:f>
        <x:v>1200</x:v>
      </x:c>
      <x:c r="F423" s="12">
        <x:f>TRUNC(E423*D423,1)</x:f>
        <x:v>150</x:v>
      </x:c>
      <x:c r="G423" s="10">
        <x:f>단가대비표!P35</x:f>
        <x:v>0</x:v>
      </x:c>
      <x:c r="H423" s="12">
        <x:f>TRUNC(G423*D423,1)</x:f>
        <x:v>0</x:v>
      </x:c>
      <x:c r="I423" s="10">
        <x:f>단가대비표!V35</x:f>
        <x:v>0</x:v>
      </x:c>
      <x:c r="J423" s="12">
        <x:f>TRUNC(I423*D423,1)</x:f>
        <x:v>0</x:v>
      </x:c>
      <x:c r="K423" s="10">
        <x:f>TRUNC(E423+G423+I423,1)</x:f>
        <x:v>1200</x:v>
      </x:c>
      <x:c r="L423" s="12">
        <x:f>TRUNC(F423+H423+J423,1)</x:f>
        <x:v>150</x:v>
      </x:c>
      <x:c r="M423" s="8" t="s">
        <x:v>984</x:v>
      </x:c>
      <x:c r="N423" s="5" t="s">
        <x:v>867</x:v>
      </x:c>
      <x:c r="O423" s="5" t="s">
        <x:v>888</x:v>
      </x:c>
      <x:c r="P423" s="5" t="s">
        <x:v>988</x:v>
      </x:c>
      <x:c r="Q423" s="5" t="s">
        <x:v>988</x:v>
      </x:c>
      <x:c r="R423" s="5" t="s">
        <x:v>974</x:v>
      </x:c>
      <x:c r="S423" s="1"/>
      <x:c r="T423" s="1"/>
      <x:c r="U423" s="1"/>
      <x:c r="V423" s="1">
        <x:v>1</x:v>
      </x:c>
      <x:c r="W423" s="1"/>
      <x:c r="X423" s="1"/>
      <x:c r="Y423" s="1"/>
      <x:c r="Z423" s="1"/>
      <x:c r="AA423" s="1"/>
      <x:c r="AB423" s="1"/>
      <x:c r="AC423" s="1"/>
      <x:c r="AD423" s="1"/>
      <x:c r="AE423" s="1"/>
      <x:c r="AF423" s="1"/>
      <x:c r="AG423" s="1"/>
      <x:c r="AH423" s="1"/>
      <x:c r="AI423" s="1"/>
      <x:c r="AJ423" s="5" t="s">
        <x:v>984</x:v>
      </x:c>
      <x:c r="AK423" s="5" t="s">
        <x:v>1632</x:v>
      </x:c>
      <x:c r="AL423" s="5" t="s">
        <x:v>984</x:v>
      </x:c>
    </x:row>
    <x:row r="424" spans="1:38" ht="30" customHeight="1">
      <x:c r="A424" s="8" t="s">
        <x:v>1031</x:v>
      </x:c>
      <x:c r="B424" s="8" t="s">
        <x:v>1987</x:v>
      </x:c>
      <x:c r="C424" s="8" t="s">
        <x:v>1000</x:v>
      </x:c>
      <x:c r="D424" s="9">
        <x:v>1</x:v>
      </x:c>
      <x:c r="E424" s="10">
        <x:f ca="1">ROUNDDOWN(SUMIF(V417:V424,RIGHTB(O424,1),F417:F424)*U424,2)</x:f>
        <x:v>1254.97</x:v>
      </x:c>
      <x:c r="F424" s="12">
        <x:f ca="1">TRUNC(E424*D424,1)</x:f>
        <x:v>1254.9000000000001</x:v>
      </x:c>
      <x:c r="G424" s="10">
        <x:v>0</x:v>
      </x:c>
      <x:c r="H424" s="12">
        <x:f>TRUNC(G424*D424,1)</x:f>
        <x:v>0</x:v>
      </x:c>
      <x:c r="I424" s="10">
        <x:v>0</x:v>
      </x:c>
      <x:c r="J424" s="12">
        <x:f>TRUNC(I424*D424,1)</x:f>
        <x:v>0</x:v>
      </x:c>
      <x:c r="K424" s="10">
        <x:f ca="1">TRUNC(E424+G424+I424,1)</x:f>
        <x:v>1254.9000000000001</x:v>
      </x:c>
      <x:c r="L424" s="12">
        <x:f ca="1">TRUNC(F424+H424+J424,1)</x:f>
        <x:v>1254.9000000000001</x:v>
      </x:c>
      <x:c r="M424" s="8" t="s">
        <x:v>984</x:v>
      </x:c>
      <x:c r="N424" s="5" t="s">
        <x:v>867</x:v>
      </x:c>
      <x:c r="O424" s="5" t="s">
        <x:v>1407</x:v>
      </x:c>
      <x:c r="P424" s="5" t="s">
        <x:v>988</x:v>
      </x:c>
      <x:c r="Q424" s="5" t="s">
        <x:v>988</x:v>
      </x:c>
      <x:c r="R424" s="5" t="s">
        <x:v>988</x:v>
      </x:c>
      <x:c r="S424" s="1">
        <x:v>0</x:v>
      </x:c>
      <x:c r="T424" s="1">
        <x:v>0</x:v>
      </x:c>
      <x:c r="U424" s="1">
        <x:v>0.05</x:v>
      </x:c>
      <x:c r="V424" s="1"/>
      <x:c r="W424" s="1"/>
      <x:c r="X424" s="1"/>
      <x:c r="Y424" s="1"/>
      <x:c r="Z424" s="1"/>
      <x:c r="AA424" s="1"/>
      <x:c r="AB424" s="1"/>
      <x:c r="AC424" s="1"/>
      <x:c r="AD424" s="1"/>
      <x:c r="AE424" s="1"/>
      <x:c r="AF424" s="1"/>
      <x:c r="AG424" s="1"/>
      <x:c r="AH424" s="1"/>
      <x:c r="AI424" s="1"/>
      <x:c r="AJ424" s="5" t="s">
        <x:v>984</x:v>
      </x:c>
      <x:c r="AK424" s="5" t="s">
        <x:v>1633</x:v>
      </x:c>
      <x:c r="AL424" s="5" t="s">
        <x:v>984</x:v>
      </x:c>
    </x:row>
    <x:row r="425" spans="1:38" ht="30" customHeight="1">
      <x:c r="A425" s="8" t="s">
        <x:v>195</x:v>
      </x:c>
      <x:c r="B425" s="8" t="s">
        <x:v>984</x:v>
      </x:c>
      <x:c r="C425" s="8" t="s">
        <x:v>984</x:v>
      </x:c>
      <x:c r="D425" s="9"/>
      <x:c r="E425" s="10"/>
      <x:c r="F425" s="12">
        <x:f ca="1">TRUNC(SUMIF(N417:N424,N416,F417:F424),0)</x:f>
        <x:v>26354</x:v>
      </x:c>
      <x:c r="G425" s="10"/>
      <x:c r="H425" s="12">
        <x:f>TRUNC(SUMIF(N417:N424,N416,H417:H424),0)</x:f>
        <x:v>0</x:v>
      </x:c>
      <x:c r="I425" s="10"/>
      <x:c r="J425" s="12">
        <x:f>TRUNC(SUMIF(N417:N424,N416,J417:J424),0)</x:f>
        <x:v>0</x:v>
      </x:c>
      <x:c r="K425" s="10"/>
      <x:c r="L425" s="12">
        <x:f ca="1">F425+H425+J425</x:f>
        <x:v>26354</x:v>
      </x:c>
      <x:c r="M425" s="8" t="s">
        <x:v>984</x:v>
      </x:c>
      <x:c r="N425" s="5" t="s">
        <x:v>315</x:v>
      </x:c>
      <x:c r="O425" s="5" t="s">
        <x:v>315</x:v>
      </x:c>
      <x:c r="P425" s="5" t="s">
        <x:v>984</x:v>
      </x:c>
      <x:c r="Q425" s="5" t="s">
        <x:v>984</x:v>
      </x:c>
      <x:c r="R425" s="5" t="s">
        <x:v>984</x:v>
      </x:c>
      <x:c r="S425" s="1"/>
      <x:c r="T425" s="1"/>
      <x:c r="U425" s="1"/>
      <x:c r="V425" s="1"/>
      <x:c r="W425" s="1"/>
      <x:c r="X425" s="1"/>
      <x:c r="Y425" s="1"/>
      <x:c r="Z425" s="1"/>
      <x:c r="AA425" s="1"/>
      <x:c r="AB425" s="1"/>
      <x:c r="AC425" s="1"/>
      <x:c r="AD425" s="1"/>
      <x:c r="AE425" s="1"/>
      <x:c r="AF425" s="1"/>
      <x:c r="AG425" s="1"/>
      <x:c r="AH425" s="1"/>
      <x:c r="AI425" s="1"/>
      <x:c r="AJ425" s="5" t="s">
        <x:v>984</x:v>
      </x:c>
      <x:c r="AK425" s="5" t="s">
        <x:v>984</x:v>
      </x:c>
      <x:c r="AL425" s="5" t="s">
        <x:v>984</x:v>
      </x:c>
    </x:row>
    <x:row r="426" spans="1:13" ht="30" customHeight="1">
      <x:c r="A426" s="9"/>
      <x:c r="B426" s="9"/>
      <x:c r="C426" s="9"/>
      <x:c r="D426" s="9"/>
      <x:c r="E426" s="10"/>
      <x:c r="F426" s="12"/>
      <x:c r="G426" s="10"/>
      <x:c r="H426" s="12"/>
      <x:c r="I426" s="10"/>
      <x:c r="J426" s="12"/>
      <x:c r="K426" s="10"/>
      <x:c r="L426" s="12"/>
      <x:c r="M426" s="9"/>
    </x:row>
    <x:row r="427" spans="1:14" ht="30" customHeight="1">
      <x:c r="A427" s="93" t="s">
        <x:v>177</x:v>
      </x:c>
      <x:c r="B427" s="93"/>
      <x:c r="C427" s="93"/>
      <x:c r="D427" s="93"/>
      <x:c r="E427" s="94"/>
      <x:c r="F427" s="95"/>
      <x:c r="G427" s="94"/>
      <x:c r="H427" s="95"/>
      <x:c r="I427" s="94"/>
      <x:c r="J427" s="95"/>
      <x:c r="K427" s="94"/>
      <x:c r="L427" s="95"/>
      <x:c r="M427" s="93"/>
      <x:c r="N427" s="2" t="s">
        <x:v>865</x:v>
      </x:c>
    </x:row>
    <x:row r="428" spans="1:38" ht="30" customHeight="1">
      <x:c r="A428" s="8" t="s">
        <x:v>1017</x:v>
      </x:c>
      <x:c r="B428" s="8" t="s">
        <x:v>521</x:v>
      </x:c>
      <x:c r="C428" s="8" t="s">
        <x:v>1015</x:v>
      </x:c>
      <x:c r="D428" s="9">
        <x:v>0.95999999999999996</x:v>
      </x:c>
      <x:c r="E428" s="10">
        <x:f>단가대비표!O109</x:f>
        <x:v>0</x:v>
      </x:c>
      <x:c r="F428" s="12">
        <x:f>TRUNC(E428*D428,1)</x:f>
        <x:v>0</x:v>
      </x:c>
      <x:c r="G428" s="10">
        <x:f>단가대비표!P109</x:f>
        <x:v>151091</x:v>
      </x:c>
      <x:c r="H428" s="12">
        <x:f>TRUNC(G428*D428,1)</x:f>
        <x:v>145047.29999999999</x:v>
      </x:c>
      <x:c r="I428" s="10">
        <x:f>단가대비표!V109</x:f>
        <x:v>0</x:v>
      </x:c>
      <x:c r="J428" s="12">
        <x:f>TRUNC(I428*D428,1)</x:f>
        <x:v>0</x:v>
      </x:c>
      <x:c r="K428" s="10">
        <x:f>TRUNC(E428+G428+I428,1)</x:f>
        <x:v>151091</x:v>
      </x:c>
      <x:c r="L428" s="12">
        <x:f>TRUNC(F428+H428+J428,1)</x:f>
        <x:v>145047.29999999999</x:v>
      </x:c>
      <x:c r="M428" s="8" t="s">
        <x:v>984</x:v>
      </x:c>
      <x:c r="N428" s="5" t="s">
        <x:v>865</x:v>
      </x:c>
      <x:c r="O428" s="5" t="s">
        <x:v>889</x:v>
      </x:c>
      <x:c r="P428" s="5" t="s">
        <x:v>988</x:v>
      </x:c>
      <x:c r="Q428" s="5" t="s">
        <x:v>988</x:v>
      </x:c>
      <x:c r="R428" s="5" t="s">
        <x:v>974</x:v>
      </x:c>
      <x:c r="S428" s="1"/>
      <x:c r="T428" s="1"/>
      <x:c r="U428" s="1"/>
      <x:c r="V428" s="1">
        <x:v>1</x:v>
      </x:c>
      <x:c r="W428" s="1"/>
      <x:c r="X428" s="1"/>
      <x:c r="Y428" s="1"/>
      <x:c r="Z428" s="1"/>
      <x:c r="AA428" s="1"/>
      <x:c r="AB428" s="1"/>
      <x:c r="AC428" s="1"/>
      <x:c r="AD428" s="1"/>
      <x:c r="AE428" s="1"/>
      <x:c r="AF428" s="1"/>
      <x:c r="AG428" s="1"/>
      <x:c r="AH428" s="1"/>
      <x:c r="AI428" s="1"/>
      <x:c r="AJ428" s="5" t="s">
        <x:v>984</x:v>
      </x:c>
      <x:c r="AK428" s="5" t="s">
        <x:v>1634</x:v>
      </x:c>
      <x:c r="AL428" s="5" t="s">
        <x:v>984</x:v>
      </x:c>
    </x:row>
    <x:row r="429" spans="1:38" ht="30" customHeight="1">
      <x:c r="A429" s="8" t="s">
        <x:v>1017</x:v>
      </x:c>
      <x:c r="B429" s="8" t="s">
        <x:v>374</x:v>
      </x:c>
      <x:c r="C429" s="8" t="s">
        <x:v>1015</x:v>
      </x:c>
      <x:c r="D429" s="9">
        <x:v>0.45000000000000001</x:v>
      </x:c>
      <x:c r="E429" s="10">
        <x:f>단가대비표!O95</x:f>
        <x:v>0</x:v>
      </x:c>
      <x:c r="F429" s="12">
        <x:f>TRUNC(E429*D429,1)</x:f>
        <x:v>0</x:v>
      </x:c>
      <x:c r="G429" s="10">
        <x:f>단가대비표!P95</x:f>
        <x:v>87805</x:v>
      </x:c>
      <x:c r="H429" s="12">
        <x:f>TRUNC(G429*D429,1)</x:f>
        <x:v>39512.199999999997</x:v>
      </x:c>
      <x:c r="I429" s="10">
        <x:f>단가대비표!V95</x:f>
        <x:v>0</x:v>
      </x:c>
      <x:c r="J429" s="12">
        <x:f>TRUNC(I429*D429,1)</x:f>
        <x:v>0</x:v>
      </x:c>
      <x:c r="K429" s="10">
        <x:f>TRUNC(E429+G429+I429,1)</x:f>
        <x:v>87805</x:v>
      </x:c>
      <x:c r="L429" s="12">
        <x:f>TRUNC(F429+H429+J429,1)</x:f>
        <x:v>39512.199999999997</x:v>
      </x:c>
      <x:c r="M429" s="8" t="s">
        <x:v>984</x:v>
      </x:c>
      <x:c r="N429" s="5" t="s">
        <x:v>865</x:v>
      </x:c>
      <x:c r="O429" s="5" t="s">
        <x:v>129</x:v>
      </x:c>
      <x:c r="P429" s="5" t="s">
        <x:v>988</x:v>
      </x:c>
      <x:c r="Q429" s="5" t="s">
        <x:v>988</x:v>
      </x:c>
      <x:c r="R429" s="5" t="s">
        <x:v>974</x:v>
      </x:c>
      <x:c r="S429" s="1"/>
      <x:c r="T429" s="1"/>
      <x:c r="U429" s="1"/>
      <x:c r="V429" s="1">
        <x:v>1</x:v>
      </x:c>
      <x:c r="W429" s="1"/>
      <x:c r="X429" s="1"/>
      <x:c r="Y429" s="1"/>
      <x:c r="Z429" s="1"/>
      <x:c r="AA429" s="1"/>
      <x:c r="AB429" s="1"/>
      <x:c r="AC429" s="1"/>
      <x:c r="AD429" s="1"/>
      <x:c r="AE429" s="1"/>
      <x:c r="AF429" s="1"/>
      <x:c r="AG429" s="1"/>
      <x:c r="AH429" s="1"/>
      <x:c r="AI429" s="1"/>
      <x:c r="AJ429" s="5" t="s">
        <x:v>984</x:v>
      </x:c>
      <x:c r="AK429" s="5" t="s">
        <x:v>1635</x:v>
      </x:c>
      <x:c r="AL429" s="5" t="s">
        <x:v>984</x:v>
      </x:c>
    </x:row>
    <x:row r="430" spans="1:38" ht="30" customHeight="1">
      <x:c r="A430" s="8" t="s">
        <x:v>426</x:v>
      </x:c>
      <x:c r="B430" s="8" t="s">
        <x:v>430</x:v>
      </x:c>
      <x:c r="C430" s="8" t="s">
        <x:v>1000</x:v>
      </x:c>
      <x:c r="D430" s="9">
        <x:v>1</x:v>
      </x:c>
      <x:c r="E430" s="10">
        <x:f>ROUNDDOWN(SUMIF(V428:V430,RIGHTB(O430,1),H428:H430)*U430,2)</x:f>
        <x:v>5536.7799999999997</x:v>
      </x:c>
      <x:c r="F430" s="12">
        <x:f>TRUNC(E430*D430,1)</x:f>
        <x:v>5536.6999999999998</x:v>
      </x:c>
      <x:c r="G430" s="10">
        <x:v>0</x:v>
      </x:c>
      <x:c r="H430" s="12">
        <x:f>TRUNC(G430*D430,1)</x:f>
        <x:v>0</x:v>
      </x:c>
      <x:c r="I430" s="10">
        <x:v>0</x:v>
      </x:c>
      <x:c r="J430" s="12">
        <x:f>TRUNC(I430*D430,1)</x:f>
        <x:v>0</x:v>
      </x:c>
      <x:c r="K430" s="10">
        <x:f>TRUNC(E430+G430+I430,1)</x:f>
        <x:v>5536.6999999999998</x:v>
      </x:c>
      <x:c r="L430" s="12">
        <x:f>TRUNC(F430+H430+J430,1)</x:f>
        <x:v>5536.6999999999998</x:v>
      </x:c>
      <x:c r="M430" s="8" t="s">
        <x:v>984</x:v>
      </x:c>
      <x:c r="N430" s="5" t="s">
        <x:v>865</x:v>
      </x:c>
      <x:c r="O430" s="5" t="s">
        <x:v>1407</x:v>
      </x:c>
      <x:c r="P430" s="5" t="s">
        <x:v>988</x:v>
      </x:c>
      <x:c r="Q430" s="5" t="s">
        <x:v>988</x:v>
      </x:c>
      <x:c r="R430" s="5" t="s">
        <x:v>988</x:v>
      </x:c>
      <x:c r="S430" s="1">
        <x:v>1</x:v>
      </x:c>
      <x:c r="T430" s="1">
        <x:v>0</x:v>
      </x:c>
      <x:c r="U430" s="1">
        <x:v>0.029999999999999999</x:v>
      </x:c>
      <x:c r="V430" s="1"/>
      <x:c r="W430" s="1"/>
      <x:c r="X430" s="1"/>
      <x:c r="Y430" s="1"/>
      <x:c r="Z430" s="1"/>
      <x:c r="AA430" s="1"/>
      <x:c r="AB430" s="1"/>
      <x:c r="AC430" s="1"/>
      <x:c r="AD430" s="1"/>
      <x:c r="AE430" s="1"/>
      <x:c r="AF430" s="1"/>
      <x:c r="AG430" s="1"/>
      <x:c r="AH430" s="1"/>
      <x:c r="AI430" s="1"/>
      <x:c r="AJ430" s="5" t="s">
        <x:v>984</x:v>
      </x:c>
      <x:c r="AK430" s="5" t="s">
        <x:v>1636</x:v>
      </x:c>
      <x:c r="AL430" s="5" t="s">
        <x:v>984</x:v>
      </x:c>
    </x:row>
    <x:row r="431" spans="1:38" ht="30" customHeight="1">
      <x:c r="A431" s="8" t="s">
        <x:v>195</x:v>
      </x:c>
      <x:c r="B431" s="8" t="s">
        <x:v>984</x:v>
      </x:c>
      <x:c r="C431" s="8" t="s">
        <x:v>984</x:v>
      </x:c>
      <x:c r="D431" s="9"/>
      <x:c r="E431" s="10"/>
      <x:c r="F431" s="12">
        <x:f>TRUNC(SUMIF(N428:N430,N427,F428:F430),0)</x:f>
        <x:v>5536</x:v>
      </x:c>
      <x:c r="G431" s="10"/>
      <x:c r="H431" s="12">
        <x:f>TRUNC(SUMIF(N428:N430,N427,H428:H430),0)</x:f>
        <x:v>184559</x:v>
      </x:c>
      <x:c r="I431" s="10"/>
      <x:c r="J431" s="12">
        <x:f>TRUNC(SUMIF(N428:N430,N427,J428:J430),0)</x:f>
        <x:v>0</x:v>
      </x:c>
      <x:c r="K431" s="10"/>
      <x:c r="L431" s="12">
        <x:f>F431+H431+J431</x:f>
        <x:v>190095</x:v>
      </x:c>
      <x:c r="M431" s="8" t="s">
        <x:v>984</x:v>
      </x:c>
      <x:c r="N431" s="5" t="s">
        <x:v>315</x:v>
      </x:c>
      <x:c r="O431" s="5" t="s">
        <x:v>315</x:v>
      </x:c>
      <x:c r="P431" s="5" t="s">
        <x:v>984</x:v>
      </x:c>
      <x:c r="Q431" s="5" t="s">
        <x:v>984</x:v>
      </x:c>
      <x:c r="R431" s="5" t="s">
        <x:v>984</x:v>
      </x:c>
      <x:c r="S431" s="1"/>
      <x:c r="T431" s="1"/>
      <x:c r="U431" s="1"/>
      <x:c r="V431" s="1"/>
      <x:c r="W431" s="1"/>
      <x:c r="X431" s="1"/>
      <x:c r="Y431" s="1"/>
      <x:c r="Z431" s="1"/>
      <x:c r="AA431" s="1"/>
      <x:c r="AB431" s="1"/>
      <x:c r="AC431" s="1"/>
      <x:c r="AD431" s="1"/>
      <x:c r="AE431" s="1"/>
      <x:c r="AF431" s="1"/>
      <x:c r="AG431" s="1"/>
      <x:c r="AH431" s="1"/>
      <x:c r="AI431" s="1"/>
      <x:c r="AJ431" s="5" t="s">
        <x:v>984</x:v>
      </x:c>
      <x:c r="AK431" s="5" t="s">
        <x:v>984</x:v>
      </x:c>
      <x:c r="AL431" s="5" t="s">
        <x:v>984</x:v>
      </x:c>
    </x:row>
    <x:row r="432" spans="1:13" ht="30" customHeight="1">
      <x:c r="A432" s="9"/>
      <x:c r="B432" s="9"/>
      <x:c r="C432" s="9"/>
      <x:c r="D432" s="9"/>
      <x:c r="E432" s="10"/>
      <x:c r="F432" s="12"/>
      <x:c r="G432" s="10"/>
      <x:c r="H432" s="12"/>
      <x:c r="I432" s="10"/>
      <x:c r="J432" s="12"/>
      <x:c r="K432" s="10"/>
      <x:c r="L432" s="12"/>
      <x:c r="M432" s="9"/>
    </x:row>
    <x:row r="433" spans="1:14" ht="30" customHeight="1">
      <x:c r="A433" s="93" t="s">
        <x:v>760</x:v>
      </x:c>
      <x:c r="B433" s="93"/>
      <x:c r="C433" s="93"/>
      <x:c r="D433" s="93"/>
      <x:c r="E433" s="94"/>
      <x:c r="F433" s="95"/>
      <x:c r="G433" s="94"/>
      <x:c r="H433" s="95"/>
      <x:c r="I433" s="94"/>
      <x:c r="J433" s="95"/>
      <x:c r="K433" s="94"/>
      <x:c r="L433" s="95"/>
      <x:c r="M433" s="93"/>
      <x:c r="N433" s="2" t="s">
        <x:v>863</x:v>
      </x:c>
    </x:row>
    <x:row r="434" spans="1:38" ht="30" customHeight="1">
      <x:c r="A434" s="8" t="s">
        <x:v>1017</x:v>
      </x:c>
      <x:c r="B434" s="8" t="s">
        <x:v>971</x:v>
      </x:c>
      <x:c r="C434" s="8" t="s">
        <x:v>1015</x:v>
      </x:c>
      <x:c r="D434" s="9">
        <x:v>0.40000000000000002</x:v>
      </x:c>
      <x:c r="E434" s="10">
        <x:f>단가대비표!O96</x:f>
        <x:v>0</x:v>
      </x:c>
      <x:c r="F434" s="12">
        <x:f>TRUNC(E434*D434,1)</x:f>
        <x:v>0</x:v>
      </x:c>
      <x:c r="G434" s="10">
        <x:f>단가대비표!P96</x:f>
        <x:v>138838</x:v>
      </x:c>
      <x:c r="H434" s="12">
        <x:f>TRUNC(G434*D434,1)</x:f>
        <x:v>55535.199999999997</x:v>
      </x:c>
      <x:c r="I434" s="10">
        <x:f>단가대비표!V96</x:f>
        <x:v>0</x:v>
      </x:c>
      <x:c r="J434" s="12">
        <x:f>TRUNC(I434*D434,1)</x:f>
        <x:v>0</x:v>
      </x:c>
      <x:c r="K434" s="10">
        <x:f>TRUNC(E434+G434+I434,1)</x:f>
        <x:v>138838</x:v>
      </x:c>
      <x:c r="L434" s="12">
        <x:f>TRUNC(F434+H434+J434,1)</x:f>
        <x:v>55535.199999999997</x:v>
      </x:c>
      <x:c r="M434" s="8" t="s">
        <x:v>984</x:v>
      </x:c>
      <x:c r="N434" s="5" t="s">
        <x:v>863</x:v>
      </x:c>
      <x:c r="O434" s="5" t="s">
        <x:v>142</x:v>
      </x:c>
      <x:c r="P434" s="5" t="s">
        <x:v>988</x:v>
      </x:c>
      <x:c r="Q434" s="5" t="s">
        <x:v>988</x:v>
      </x:c>
      <x:c r="R434" s="5" t="s">
        <x:v>974</x:v>
      </x:c>
      <x:c r="S434" s="1"/>
      <x:c r="T434" s="1"/>
      <x:c r="U434" s="1"/>
      <x:c r="V434" s="1">
        <x:v>1</x:v>
      </x:c>
      <x:c r="W434" s="1">
        <x:v>2</x:v>
      </x:c>
      <x:c r="X434" s="1"/>
      <x:c r="Y434" s="1"/>
      <x:c r="Z434" s="1"/>
      <x:c r="AA434" s="1"/>
      <x:c r="AB434" s="1"/>
      <x:c r="AC434" s="1"/>
      <x:c r="AD434" s="1"/>
      <x:c r="AE434" s="1"/>
      <x:c r="AF434" s="1"/>
      <x:c r="AG434" s="1"/>
      <x:c r="AH434" s="1"/>
      <x:c r="AI434" s="1"/>
      <x:c r="AJ434" s="5" t="s">
        <x:v>984</x:v>
      </x:c>
      <x:c r="AK434" s="5" t="s">
        <x:v>1637</x:v>
      </x:c>
      <x:c r="AL434" s="5" t="s">
        <x:v>984</x:v>
      </x:c>
    </x:row>
    <x:row r="435" spans="1:38" ht="30" customHeight="1">
      <x:c r="A435" s="8" t="s">
        <x:v>1017</x:v>
      </x:c>
      <x:c r="B435" s="8" t="s">
        <x:v>374</x:v>
      </x:c>
      <x:c r="C435" s="8" t="s">
        <x:v>1015</x:v>
      </x:c>
      <x:c r="D435" s="9">
        <x:v>0.20999999999999999</x:v>
      </x:c>
      <x:c r="E435" s="10">
        <x:f>단가대비표!O95</x:f>
        <x:v>0</x:v>
      </x:c>
      <x:c r="F435" s="12">
        <x:f>TRUNC(E435*D435,1)</x:f>
        <x:v>0</x:v>
      </x:c>
      <x:c r="G435" s="10">
        <x:f>단가대비표!P95</x:f>
        <x:v>87805</x:v>
      </x:c>
      <x:c r="H435" s="12">
        <x:f>TRUNC(G435*D435,1)</x:f>
        <x:v>18439</x:v>
      </x:c>
      <x:c r="I435" s="10">
        <x:f>단가대비표!V95</x:f>
        <x:v>0</x:v>
      </x:c>
      <x:c r="J435" s="12">
        <x:f>TRUNC(I435*D435,1)</x:f>
        <x:v>0</x:v>
      </x:c>
      <x:c r="K435" s="10">
        <x:f>TRUNC(E435+G435+I435,1)</x:f>
        <x:v>87805</x:v>
      </x:c>
      <x:c r="L435" s="12">
        <x:f>TRUNC(F435+H435+J435,1)</x:f>
        <x:v>18439</x:v>
      </x:c>
      <x:c r="M435" s="8" t="s">
        <x:v>984</x:v>
      </x:c>
      <x:c r="N435" s="5" t="s">
        <x:v>863</x:v>
      </x:c>
      <x:c r="O435" s="5" t="s">
        <x:v>129</x:v>
      </x:c>
      <x:c r="P435" s="5" t="s">
        <x:v>988</x:v>
      </x:c>
      <x:c r="Q435" s="5" t="s">
        <x:v>988</x:v>
      </x:c>
      <x:c r="R435" s="5" t="s">
        <x:v>974</x:v>
      </x:c>
      <x:c r="S435" s="1"/>
      <x:c r="T435" s="1"/>
      <x:c r="U435" s="1"/>
      <x:c r="V435" s="1">
        <x:v>1</x:v>
      </x:c>
      <x:c r="W435" s="1">
        <x:v>2</x:v>
      </x:c>
      <x:c r="X435" s="1"/>
      <x:c r="Y435" s="1"/>
      <x:c r="Z435" s="1"/>
      <x:c r="AA435" s="1"/>
      <x:c r="AB435" s="1"/>
      <x:c r="AC435" s="1"/>
      <x:c r="AD435" s="1"/>
      <x:c r="AE435" s="1"/>
      <x:c r="AF435" s="1"/>
      <x:c r="AG435" s="1"/>
      <x:c r="AH435" s="1"/>
      <x:c r="AI435" s="1"/>
      <x:c r="AJ435" s="5" t="s">
        <x:v>984</x:v>
      </x:c>
      <x:c r="AK435" s="5" t="s">
        <x:v>1638</x:v>
      </x:c>
      <x:c r="AL435" s="5" t="s">
        <x:v>984</x:v>
      </x:c>
    </x:row>
    <x:row r="436" spans="1:38" ht="30" customHeight="1">
      <x:c r="A436" s="8" t="s">
        <x:v>486</x:v>
      </x:c>
      <x:c r="B436" s="8" t="s">
        <x:v>1988</x:v>
      </x:c>
      <x:c r="C436" s="8" t="s">
        <x:v>1000</x:v>
      </x:c>
      <x:c r="D436" s="9">
        <x:v>1</x:v>
      </x:c>
      <x:c r="E436" s="10">
        <x:v>0</x:v>
      </x:c>
      <x:c r="F436" s="12">
        <x:f>TRUNC(E436*D436,1)</x:f>
        <x:v>0</x:v>
      </x:c>
      <x:c r="G436" s="10">
        <x:f ca="1">ROUNDDOWN(SUMIF(V434:V437,RIGHTB(O436,1),H434:H437)*U436,2)</x:f>
        <x:v>7397.4200000000001</x:v>
      </x:c>
      <x:c r="H436" s="12">
        <x:f ca="1">TRUNC(G436*D436,1)</x:f>
        <x:v>7397.3999999999996</x:v>
      </x:c>
      <x:c r="I436" s="10">
        <x:v>0</x:v>
      </x:c>
      <x:c r="J436" s="12">
        <x:f>TRUNC(I436*D436,1)</x:f>
        <x:v>0</x:v>
      </x:c>
      <x:c r="K436" s="10">
        <x:f ca="1">TRUNC(E436+G436+I436,1)</x:f>
        <x:v>7397.3999999999996</x:v>
      </x:c>
      <x:c r="L436" s="12">
        <x:f ca="1">TRUNC(F436+H436+J436,1)</x:f>
        <x:v>7397.3999999999996</x:v>
      </x:c>
      <x:c r="M436" s="8" t="s">
        <x:v>984</x:v>
      </x:c>
      <x:c r="N436" s="5" t="s">
        <x:v>863</x:v>
      </x:c>
      <x:c r="O436" s="5" t="s">
        <x:v>1407</x:v>
      </x:c>
      <x:c r="P436" s="5" t="s">
        <x:v>988</x:v>
      </x:c>
      <x:c r="Q436" s="5" t="s">
        <x:v>988</x:v>
      </x:c>
      <x:c r="R436" s="5" t="s">
        <x:v>988</x:v>
      </x:c>
      <x:c r="S436" s="1">
        <x:v>1</x:v>
      </x:c>
      <x:c r="T436" s="1">
        <x:v>1</x:v>
      </x:c>
      <x:c r="U436" s="1">
        <x:v>0.10000000000000001</x:v>
      </x:c>
      <x:c r="V436" s="1"/>
      <x:c r="W436" s="1">
        <x:v>2</x:v>
      </x:c>
      <x:c r="X436" s="1"/>
      <x:c r="Y436" s="1"/>
      <x:c r="Z436" s="1"/>
      <x:c r="AA436" s="1"/>
      <x:c r="AB436" s="1"/>
      <x:c r="AC436" s="1"/>
      <x:c r="AD436" s="1"/>
      <x:c r="AE436" s="1"/>
      <x:c r="AF436" s="1"/>
      <x:c r="AG436" s="1"/>
      <x:c r="AH436" s="1"/>
      <x:c r="AI436" s="1"/>
      <x:c r="AJ436" s="5" t="s">
        <x:v>984</x:v>
      </x:c>
      <x:c r="AK436" s="5" t="s">
        <x:v>1639</x:v>
      </x:c>
      <x:c r="AL436" s="5" t="s">
        <x:v>984</x:v>
      </x:c>
    </x:row>
    <x:row r="437" spans="1:38" ht="30" customHeight="1">
      <x:c r="A437" s="8" t="s">
        <x:v>426</x:v>
      </x:c>
      <x:c r="B437" s="8" t="s">
        <x:v>430</x:v>
      </x:c>
      <x:c r="C437" s="8" t="s">
        <x:v>1000</x:v>
      </x:c>
      <x:c r="D437" s="9">
        <x:v>1</x:v>
      </x:c>
      <x:c r="E437" s="10">
        <x:f ca="1">ROUNDDOWN(SUMIF(W434:W437,RIGHTB(O437,1),H434:H437)*U437,2)</x:f>
        <x:v>2441.1399999999999</x:v>
      </x:c>
      <x:c r="F437" s="12">
        <x:f ca="1">TRUNC(E437*D437,1)</x:f>
        <x:v>2441.0999999999999</x:v>
      </x:c>
      <x:c r="G437" s="10">
        <x:v>0</x:v>
      </x:c>
      <x:c r="H437" s="12">
        <x:f>TRUNC(G437*D437,1)</x:f>
        <x:v>0</x:v>
      </x:c>
      <x:c r="I437" s="10">
        <x:v>0</x:v>
      </x:c>
      <x:c r="J437" s="12">
        <x:f>TRUNC(I437*D437,1)</x:f>
        <x:v>0</x:v>
      </x:c>
      <x:c r="K437" s="10">
        <x:f ca="1">TRUNC(E437+G437+I437,1)</x:f>
        <x:v>2441.0999999999999</x:v>
      </x:c>
      <x:c r="L437" s="12">
        <x:f ca="1">TRUNC(F437+H437+J437,1)</x:f>
        <x:v>2441.0999999999999</x:v>
      </x:c>
      <x:c r="M437" s="8" t="s">
        <x:v>984</x:v>
      </x:c>
      <x:c r="N437" s="5" t="s">
        <x:v>863</x:v>
      </x:c>
      <x:c r="O437" s="5" t="s">
        <x:v>868</x:v>
      </x:c>
      <x:c r="P437" s="5" t="s">
        <x:v>988</x:v>
      </x:c>
      <x:c r="Q437" s="5" t="s">
        <x:v>988</x:v>
      </x:c>
      <x:c r="R437" s="5" t="s">
        <x:v>988</x:v>
      </x:c>
      <x:c r="S437" s="1">
        <x:v>1</x:v>
      </x:c>
      <x:c r="T437" s="1">
        <x:v>0</x:v>
      </x:c>
      <x:c r="U437" s="1">
        <x:v>0.029999999999999999</x:v>
      </x:c>
      <x:c r="V437" s="1"/>
      <x:c r="W437" s="1"/>
      <x:c r="X437" s="1"/>
      <x:c r="Y437" s="1"/>
      <x:c r="Z437" s="1"/>
      <x:c r="AA437" s="1"/>
      <x:c r="AB437" s="1"/>
      <x:c r="AC437" s="1"/>
      <x:c r="AD437" s="1"/>
      <x:c r="AE437" s="1"/>
      <x:c r="AF437" s="1"/>
      <x:c r="AG437" s="1"/>
      <x:c r="AH437" s="1"/>
      <x:c r="AI437" s="1"/>
      <x:c r="AJ437" s="5" t="s">
        <x:v>984</x:v>
      </x:c>
      <x:c r="AK437" s="5" t="s">
        <x:v>1639</x:v>
      </x:c>
      <x:c r="AL437" s="5" t="s">
        <x:v>984</x:v>
      </x:c>
    </x:row>
    <x:row r="438" spans="1:38" ht="30" customHeight="1">
      <x:c r="A438" s="8" t="s">
        <x:v>195</x:v>
      </x:c>
      <x:c r="B438" s="8" t="s">
        <x:v>984</x:v>
      </x:c>
      <x:c r="C438" s="8" t="s">
        <x:v>984</x:v>
      </x:c>
      <x:c r="D438" s="9"/>
      <x:c r="E438" s="10"/>
      <x:c r="F438" s="12">
        <x:f ca="1">TRUNC(SUMIF(N434:N437,N433,F434:F437),0)</x:f>
        <x:v>2441</x:v>
      </x:c>
      <x:c r="G438" s="10"/>
      <x:c r="H438" s="12">
        <x:f ca="1">TRUNC(SUMIF(N434:N437,N433,H434:H437),0)</x:f>
        <x:v>81371</x:v>
      </x:c>
      <x:c r="I438" s="10"/>
      <x:c r="J438" s="12">
        <x:f>TRUNC(SUMIF(N434:N437,N433,J434:J437),0)</x:f>
        <x:v>0</x:v>
      </x:c>
      <x:c r="K438" s="10"/>
      <x:c r="L438" s="12">
        <x:f ca="1">F438+H438+J438</x:f>
        <x:v>83812</x:v>
      </x:c>
      <x:c r="M438" s="8" t="s">
        <x:v>984</x:v>
      </x:c>
      <x:c r="N438" s="5" t="s">
        <x:v>315</x:v>
      </x:c>
      <x:c r="O438" s="5" t="s">
        <x:v>315</x:v>
      </x:c>
      <x:c r="P438" s="5" t="s">
        <x:v>984</x:v>
      </x:c>
      <x:c r="Q438" s="5" t="s">
        <x:v>984</x:v>
      </x:c>
      <x:c r="R438" s="5" t="s">
        <x:v>984</x:v>
      </x:c>
      <x:c r="S438" s="1"/>
      <x:c r="T438" s="1"/>
      <x:c r="U438" s="1"/>
      <x:c r="V438" s="1"/>
      <x:c r="W438" s="1"/>
      <x:c r="X438" s="1"/>
      <x:c r="Y438" s="1"/>
      <x:c r="Z438" s="1"/>
      <x:c r="AA438" s="1"/>
      <x:c r="AB438" s="1"/>
      <x:c r="AC438" s="1"/>
      <x:c r="AD438" s="1"/>
      <x:c r="AE438" s="1"/>
      <x:c r="AF438" s="1"/>
      <x:c r="AG438" s="1"/>
      <x:c r="AH438" s="1"/>
      <x:c r="AI438" s="1"/>
      <x:c r="AJ438" s="5" t="s">
        <x:v>984</x:v>
      </x:c>
      <x:c r="AK438" s="5" t="s">
        <x:v>984</x:v>
      </x:c>
      <x:c r="AL438" s="5" t="s">
        <x:v>984</x:v>
      </x:c>
    </x:row>
    <x:row r="439" spans="1:13" ht="30" customHeight="1">
      <x:c r="A439" s="9"/>
      <x:c r="B439" s="9"/>
      <x:c r="C439" s="9"/>
      <x:c r="D439" s="9"/>
      <x:c r="E439" s="10"/>
      <x:c r="F439" s="12"/>
      <x:c r="G439" s="10"/>
      <x:c r="H439" s="12"/>
      <x:c r="I439" s="10"/>
      <x:c r="J439" s="12"/>
      <x:c r="K439" s="10"/>
      <x:c r="L439" s="12"/>
      <x:c r="M439" s="9"/>
    </x:row>
    <x:row r="440" spans="1:14" ht="30" customHeight="1">
      <x:c r="A440" s="93" t="s">
        <x:v>1387</x:v>
      </x:c>
      <x:c r="B440" s="93"/>
      <x:c r="C440" s="93"/>
      <x:c r="D440" s="93"/>
      <x:c r="E440" s="94"/>
      <x:c r="F440" s="95"/>
      <x:c r="G440" s="94"/>
      <x:c r="H440" s="95"/>
      <x:c r="I440" s="94"/>
      <x:c r="J440" s="95"/>
      <x:c r="K440" s="94"/>
      <x:c r="L440" s="95"/>
      <x:c r="M440" s="93"/>
      <x:c r="N440" s="2" t="s">
        <x:v>861</x:v>
      </x:c>
    </x:row>
    <x:row r="441" spans="1:38" ht="30" customHeight="1">
      <x:c r="A441" s="8" t="s">
        <x:v>452</x:v>
      </x:c>
      <x:c r="B441" s="8" t="s">
        <x:v>451</x:v>
      </x:c>
      <x:c r="C441" s="8" t="s">
        <x:v>1013</x:v>
      </x:c>
      <x:c r="D441" s="9">
        <x:v>510</x:v>
      </x:c>
      <x:c r="E441" s="10">
        <x:f>단가대비표!O49</x:f>
        <x:v>0</x:v>
      </x:c>
      <x:c r="F441" s="12">
        <x:f>TRUNC(E441*D441,1)</x:f>
        <x:v>0</x:v>
      </x:c>
      <x:c r="G441" s="10">
        <x:f>단가대비표!P49</x:f>
        <x:v>0</x:v>
      </x:c>
      <x:c r="H441" s="12">
        <x:f>TRUNC(G441*D441,1)</x:f>
        <x:v>0</x:v>
      </x:c>
      <x:c r="I441" s="10">
        <x:f>단가대비표!V49</x:f>
        <x:v>0</x:v>
      </x:c>
      <x:c r="J441" s="12">
        <x:f>TRUNC(I441*D441,1)</x:f>
        <x:v>0</x:v>
      </x:c>
      <x:c r="K441" s="10">
        <x:f>TRUNC(E441+G441+I441,1)</x:f>
        <x:v>0</x:v>
      </x:c>
      <x:c r="L441" s="12">
        <x:f>TRUNC(F441+H441+J441,1)</x:f>
        <x:v>0</x:v>
      </x:c>
      <x:c r="M441" s="8" t="s">
        <x:v>1035</x:v>
      </x:c>
      <x:c r="N441" s="5" t="s">
        <x:v>861</x:v>
      </x:c>
      <x:c r="O441" s="5" t="s">
        <x:v>826</x:v>
      </x:c>
      <x:c r="P441" s="5" t="s">
        <x:v>988</x:v>
      </x:c>
      <x:c r="Q441" s="5" t="s">
        <x:v>988</x:v>
      </x:c>
      <x:c r="R441" s="5" t="s">
        <x:v>974</x:v>
      </x:c>
      <x:c r="S441" s="1"/>
      <x:c r="T441" s="1"/>
      <x:c r="U441" s="1"/>
      <x:c r="V441" s="1"/>
      <x:c r="W441" s="1"/>
      <x:c r="X441" s="1"/>
      <x:c r="Y441" s="1"/>
      <x:c r="Z441" s="1"/>
      <x:c r="AA441" s="1"/>
      <x:c r="AB441" s="1"/>
      <x:c r="AC441" s="1"/>
      <x:c r="AD441" s="1"/>
      <x:c r="AE441" s="1"/>
      <x:c r="AF441" s="1"/>
      <x:c r="AG441" s="1"/>
      <x:c r="AH441" s="1"/>
      <x:c r="AI441" s="1"/>
      <x:c r="AJ441" s="5" t="s">
        <x:v>984</x:v>
      </x:c>
      <x:c r="AK441" s="5" t="s">
        <x:v>1640</x:v>
      </x:c>
      <x:c r="AL441" s="5" t="s">
        <x:v>984</x:v>
      </x:c>
    </x:row>
    <x:row r="442" spans="1:38" ht="30" customHeight="1">
      <x:c r="A442" s="8" t="s">
        <x:v>1953</x:v>
      </x:c>
      <x:c r="B442" s="8" t="s">
        <x:v>451</x:v>
      </x:c>
      <x:c r="C442" s="8" t="s">
        <x:v>976</x:v>
      </x:c>
      <x:c r="D442" s="9">
        <x:v>1.1000000000000001</x:v>
      </x:c>
      <x:c r="E442" s="10">
        <x:f>단가대비표!O46</x:f>
        <x:v>0</x:v>
      </x:c>
      <x:c r="F442" s="12">
        <x:f>TRUNC(E442*D442,1)</x:f>
        <x:v>0</x:v>
      </x:c>
      <x:c r="G442" s="10">
        <x:f>단가대비표!P46</x:f>
        <x:v>0</x:v>
      </x:c>
      <x:c r="H442" s="12">
        <x:f>TRUNC(G442*D442,1)</x:f>
        <x:v>0</x:v>
      </x:c>
      <x:c r="I442" s="10">
        <x:f>단가대비표!V46</x:f>
        <x:v>0</x:v>
      </x:c>
      <x:c r="J442" s="12">
        <x:f>TRUNC(I442*D442,1)</x:f>
        <x:v>0</x:v>
      </x:c>
      <x:c r="K442" s="10">
        <x:f>TRUNC(E442+G442+I442,1)</x:f>
        <x:v>0</x:v>
      </x:c>
      <x:c r="L442" s="12">
        <x:f>TRUNC(F442+H442+J442,1)</x:f>
        <x:v>0</x:v>
      </x:c>
      <x:c r="M442" s="8" t="s">
        <x:v>1035</x:v>
      </x:c>
      <x:c r="N442" s="5" t="s">
        <x:v>861</x:v>
      </x:c>
      <x:c r="O442" s="5" t="s">
        <x:v>825</x:v>
      </x:c>
      <x:c r="P442" s="5" t="s">
        <x:v>988</x:v>
      </x:c>
      <x:c r="Q442" s="5" t="s">
        <x:v>988</x:v>
      </x:c>
      <x:c r="R442" s="5" t="s">
        <x:v>974</x:v>
      </x:c>
      <x:c r="S442" s="1"/>
      <x:c r="T442" s="1"/>
      <x:c r="U442" s="1"/>
      <x:c r="V442" s="1"/>
      <x:c r="W442" s="1"/>
      <x:c r="X442" s="1"/>
      <x:c r="Y442" s="1"/>
      <x:c r="Z442" s="1"/>
      <x:c r="AA442" s="1"/>
      <x:c r="AB442" s="1"/>
      <x:c r="AC442" s="1"/>
      <x:c r="AD442" s="1"/>
      <x:c r="AE442" s="1"/>
      <x:c r="AF442" s="1"/>
      <x:c r="AG442" s="1"/>
      <x:c r="AH442" s="1"/>
      <x:c r="AI442" s="1"/>
      <x:c r="AJ442" s="5" t="s">
        <x:v>984</x:v>
      </x:c>
      <x:c r="AK442" s="5" t="s">
        <x:v>1641</x:v>
      </x:c>
      <x:c r="AL442" s="5" t="s">
        <x:v>984</x:v>
      </x:c>
    </x:row>
    <x:row r="443" spans="1:38" ht="30" customHeight="1">
      <x:c r="A443" s="8" t="s">
        <x:v>195</x:v>
      </x:c>
      <x:c r="B443" s="8" t="s">
        <x:v>984</x:v>
      </x:c>
      <x:c r="C443" s="8" t="s">
        <x:v>984</x:v>
      </x:c>
      <x:c r="D443" s="9"/>
      <x:c r="E443" s="10"/>
      <x:c r="F443" s="12">
        <x:f>TRUNC(SUMIF(N441:N442,N440,F441:F442),0)</x:f>
        <x:v>0</x:v>
      </x:c>
      <x:c r="G443" s="10"/>
      <x:c r="H443" s="12">
        <x:f>TRUNC(SUMIF(N441:N442,N440,H441:H442),0)</x:f>
        <x:v>0</x:v>
      </x:c>
      <x:c r="I443" s="10"/>
      <x:c r="J443" s="12">
        <x:f>TRUNC(SUMIF(N441:N442,N440,J441:J442),0)</x:f>
        <x:v>0</x:v>
      </x:c>
      <x:c r="K443" s="10"/>
      <x:c r="L443" s="12">
        <x:f>F443+H443+J443</x:f>
        <x:v>0</x:v>
      </x:c>
      <x:c r="M443" s="8" t="s">
        <x:v>984</x:v>
      </x:c>
      <x:c r="N443" s="5" t="s">
        <x:v>315</x:v>
      </x:c>
      <x:c r="O443" s="5" t="s">
        <x:v>315</x:v>
      </x:c>
      <x:c r="P443" s="5" t="s">
        <x:v>984</x:v>
      </x:c>
      <x:c r="Q443" s="5" t="s">
        <x:v>984</x:v>
      </x:c>
      <x:c r="R443" s="5" t="s">
        <x:v>984</x:v>
      </x:c>
      <x:c r="S443" s="1"/>
      <x:c r="T443" s="1"/>
      <x:c r="U443" s="1"/>
      <x:c r="V443" s="1"/>
      <x:c r="W443" s="1"/>
      <x:c r="X443" s="1"/>
      <x:c r="Y443" s="1"/>
      <x:c r="Z443" s="1"/>
      <x:c r="AA443" s="1"/>
      <x:c r="AB443" s="1"/>
      <x:c r="AC443" s="1"/>
      <x:c r="AD443" s="1"/>
      <x:c r="AE443" s="1"/>
      <x:c r="AF443" s="1"/>
      <x:c r="AG443" s="1"/>
      <x:c r="AH443" s="1"/>
      <x:c r="AI443" s="1"/>
      <x:c r="AJ443" s="5" t="s">
        <x:v>984</x:v>
      </x:c>
      <x:c r="AK443" s="5" t="s">
        <x:v>984</x:v>
      </x:c>
      <x:c r="AL443" s="5" t="s">
        <x:v>984</x:v>
      </x:c>
    </x:row>
    <x:row r="444" spans="1:13" ht="30" customHeight="1">
      <x:c r="A444" s="9"/>
      <x:c r="B444" s="9"/>
      <x:c r="C444" s="9"/>
      <x:c r="D444" s="9"/>
      <x:c r="E444" s="10"/>
      <x:c r="F444" s="12"/>
      <x:c r="G444" s="10"/>
      <x:c r="H444" s="12"/>
      <x:c r="I444" s="10"/>
      <x:c r="J444" s="12"/>
      <x:c r="K444" s="10"/>
      <x:c r="L444" s="12"/>
      <x:c r="M444" s="9"/>
    </x:row>
    <x:row r="445" spans="1:14" ht="30" customHeight="1">
      <x:c r="A445" s="93" t="s">
        <x:v>60</x:v>
      </x:c>
      <x:c r="B445" s="93"/>
      <x:c r="C445" s="93"/>
      <x:c r="D445" s="93"/>
      <x:c r="E445" s="94"/>
      <x:c r="F445" s="95"/>
      <x:c r="G445" s="94"/>
      <x:c r="H445" s="95"/>
      <x:c r="I445" s="94"/>
      <x:c r="J445" s="95"/>
      <x:c r="K445" s="94"/>
      <x:c r="L445" s="95"/>
      <x:c r="M445" s="93"/>
      <x:c r="N445" s="2" t="s">
        <x:v>862</x:v>
      </x:c>
    </x:row>
    <x:row r="446" spans="1:38" ht="30" customHeight="1">
      <x:c r="A446" s="8" t="s">
        <x:v>1017</x:v>
      </x:c>
      <x:c r="B446" s="8" t="s">
        <x:v>971</x:v>
      </x:c>
      <x:c r="C446" s="8" t="s">
        <x:v>1015</x:v>
      </x:c>
      <x:c r="D446" s="9">
        <x:v>0.40000000000000002</x:v>
      </x:c>
      <x:c r="E446" s="10">
        <x:f>단가대비표!O96</x:f>
        <x:v>0</x:v>
      </x:c>
      <x:c r="F446" s="12">
        <x:f>TRUNC(E446*D446,1)</x:f>
        <x:v>0</x:v>
      </x:c>
      <x:c r="G446" s="10">
        <x:f>단가대비표!P96</x:f>
        <x:v>138838</x:v>
      </x:c>
      <x:c r="H446" s="12">
        <x:f>TRUNC(G446*D446,1)</x:f>
        <x:v>55535.199999999997</x:v>
      </x:c>
      <x:c r="I446" s="10">
        <x:f>단가대비표!V96</x:f>
        <x:v>0</x:v>
      </x:c>
      <x:c r="J446" s="12">
        <x:f>TRUNC(I446*D446,1)</x:f>
        <x:v>0</x:v>
      </x:c>
      <x:c r="K446" s="10">
        <x:f>TRUNC(E446+G446+I446,1)</x:f>
        <x:v>138838</x:v>
      </x:c>
      <x:c r="L446" s="12">
        <x:f>TRUNC(F446+H446+J446,1)</x:f>
        <x:v>55535.199999999997</x:v>
      </x:c>
      <x:c r="M446" s="8" t="s">
        <x:v>984</x:v>
      </x:c>
      <x:c r="N446" s="5" t="s">
        <x:v>862</x:v>
      </x:c>
      <x:c r="O446" s="5" t="s">
        <x:v>142</x:v>
      </x:c>
      <x:c r="P446" s="5" t="s">
        <x:v>988</x:v>
      </x:c>
      <x:c r="Q446" s="5" t="s">
        <x:v>988</x:v>
      </x:c>
      <x:c r="R446" s="5" t="s">
        <x:v>974</x:v>
      </x:c>
      <x:c r="S446" s="1"/>
      <x:c r="T446" s="1"/>
      <x:c r="U446" s="1"/>
      <x:c r="V446" s="1"/>
      <x:c r="W446" s="1"/>
      <x:c r="X446" s="1"/>
      <x:c r="Y446" s="1"/>
      <x:c r="Z446" s="1"/>
      <x:c r="AA446" s="1"/>
      <x:c r="AB446" s="1"/>
      <x:c r="AC446" s="1"/>
      <x:c r="AD446" s="1"/>
      <x:c r="AE446" s="1"/>
      <x:c r="AF446" s="1"/>
      <x:c r="AG446" s="1"/>
      <x:c r="AH446" s="1"/>
      <x:c r="AI446" s="1"/>
      <x:c r="AJ446" s="5" t="s">
        <x:v>984</x:v>
      </x:c>
      <x:c r="AK446" s="5" t="s">
        <x:v>1642</x:v>
      </x:c>
      <x:c r="AL446" s="5" t="s">
        <x:v>984</x:v>
      </x:c>
    </x:row>
    <x:row r="447" spans="1:38" ht="30" customHeight="1">
      <x:c r="A447" s="8" t="s">
        <x:v>1017</x:v>
      </x:c>
      <x:c r="B447" s="8" t="s">
        <x:v>374</x:v>
      </x:c>
      <x:c r="C447" s="8" t="s">
        <x:v>1015</x:v>
      </x:c>
      <x:c r="D447" s="9">
        <x:v>0.20000000000000001</x:v>
      </x:c>
      <x:c r="E447" s="10">
        <x:f>단가대비표!O95</x:f>
        <x:v>0</x:v>
      </x:c>
      <x:c r="F447" s="12">
        <x:f>TRUNC(E447*D447,1)</x:f>
        <x:v>0</x:v>
      </x:c>
      <x:c r="G447" s="10">
        <x:f>단가대비표!P95</x:f>
        <x:v>87805</x:v>
      </x:c>
      <x:c r="H447" s="12">
        <x:f>TRUNC(G447*D447,1)</x:f>
        <x:v>17561</x:v>
      </x:c>
      <x:c r="I447" s="10">
        <x:f>단가대비표!V95</x:f>
        <x:v>0</x:v>
      </x:c>
      <x:c r="J447" s="12">
        <x:f>TRUNC(I447*D447,1)</x:f>
        <x:v>0</x:v>
      </x:c>
      <x:c r="K447" s="10">
        <x:f>TRUNC(E447+G447+I447,1)</x:f>
        <x:v>87805</x:v>
      </x:c>
      <x:c r="L447" s="12">
        <x:f>TRUNC(F447+H447+J447,1)</x:f>
        <x:v>17561</x:v>
      </x:c>
      <x:c r="M447" s="8" t="s">
        <x:v>984</x:v>
      </x:c>
      <x:c r="N447" s="5" t="s">
        <x:v>862</x:v>
      </x:c>
      <x:c r="O447" s="5" t="s">
        <x:v>129</x:v>
      </x:c>
      <x:c r="P447" s="5" t="s">
        <x:v>988</x:v>
      </x:c>
      <x:c r="Q447" s="5" t="s">
        <x:v>988</x:v>
      </x:c>
      <x:c r="R447" s="5" t="s">
        <x:v>974</x:v>
      </x:c>
      <x:c r="S447" s="1"/>
      <x:c r="T447" s="1"/>
      <x:c r="U447" s="1"/>
      <x:c r="V447" s="1"/>
      <x:c r="W447" s="1"/>
      <x:c r="X447" s="1"/>
      <x:c r="Y447" s="1"/>
      <x:c r="Z447" s="1"/>
      <x:c r="AA447" s="1"/>
      <x:c r="AB447" s="1"/>
      <x:c r="AC447" s="1"/>
      <x:c r="AD447" s="1"/>
      <x:c r="AE447" s="1"/>
      <x:c r="AF447" s="1"/>
      <x:c r="AG447" s="1"/>
      <x:c r="AH447" s="1"/>
      <x:c r="AI447" s="1"/>
      <x:c r="AJ447" s="5" t="s">
        <x:v>984</x:v>
      </x:c>
      <x:c r="AK447" s="5" t="s">
        <x:v>1643</x:v>
      </x:c>
      <x:c r="AL447" s="5" t="s">
        <x:v>984</x:v>
      </x:c>
    </x:row>
    <x:row r="448" spans="1:38" ht="30" customHeight="1">
      <x:c r="A448" s="8" t="s">
        <x:v>195</x:v>
      </x:c>
      <x:c r="B448" s="8" t="s">
        <x:v>984</x:v>
      </x:c>
      <x:c r="C448" s="8" t="s">
        <x:v>984</x:v>
      </x:c>
      <x:c r="D448" s="9"/>
      <x:c r="E448" s="10"/>
      <x:c r="F448" s="12">
        <x:f>TRUNC(SUMIF(N446:N447,N445,F446:F447),0)</x:f>
        <x:v>0</x:v>
      </x:c>
      <x:c r="G448" s="10"/>
      <x:c r="H448" s="12">
        <x:f>TRUNC(SUMIF(N446:N447,N445,H446:H447),0)</x:f>
        <x:v>73096</x:v>
      </x:c>
      <x:c r="I448" s="10"/>
      <x:c r="J448" s="12">
        <x:f>TRUNC(SUMIF(N446:N447,N445,J446:J447),0)</x:f>
        <x:v>0</x:v>
      </x:c>
      <x:c r="K448" s="10"/>
      <x:c r="L448" s="12">
        <x:f>F448+H448+J448</x:f>
        <x:v>73096</x:v>
      </x:c>
      <x:c r="M448" s="8" t="s">
        <x:v>984</x:v>
      </x:c>
      <x:c r="N448" s="5" t="s">
        <x:v>315</x:v>
      </x:c>
      <x:c r="O448" s="5" t="s">
        <x:v>315</x:v>
      </x:c>
      <x:c r="P448" s="5" t="s">
        <x:v>984</x:v>
      </x:c>
      <x:c r="Q448" s="5" t="s">
        <x:v>984</x:v>
      </x:c>
      <x:c r="R448" s="5" t="s">
        <x:v>984</x:v>
      </x:c>
      <x:c r="S448" s="1"/>
      <x:c r="T448" s="1"/>
      <x:c r="U448" s="1"/>
      <x:c r="V448" s="1"/>
      <x:c r="W448" s="1"/>
      <x:c r="X448" s="1"/>
      <x:c r="Y448" s="1"/>
      <x:c r="Z448" s="1"/>
      <x:c r="AA448" s="1"/>
      <x:c r="AB448" s="1"/>
      <x:c r="AC448" s="1"/>
      <x:c r="AD448" s="1"/>
      <x:c r="AE448" s="1"/>
      <x:c r="AF448" s="1"/>
      <x:c r="AG448" s="1"/>
      <x:c r="AH448" s="1"/>
      <x:c r="AI448" s="1"/>
      <x:c r="AJ448" s="5" t="s">
        <x:v>984</x:v>
      </x:c>
      <x:c r="AK448" s="5" t="s">
        <x:v>984</x:v>
      </x:c>
      <x:c r="AL448" s="5" t="s">
        <x:v>984</x:v>
      </x:c>
    </x:row>
    <x:row r="449" spans="1:13" ht="30" customHeight="1">
      <x:c r="A449" s="9"/>
      <x:c r="B449" s="9"/>
      <x:c r="C449" s="9"/>
      <x:c r="D449" s="9"/>
      <x:c r="E449" s="10"/>
      <x:c r="F449" s="12"/>
      <x:c r="G449" s="10"/>
      <x:c r="H449" s="12"/>
      <x:c r="I449" s="10"/>
      <x:c r="J449" s="12"/>
      <x:c r="K449" s="10"/>
      <x:c r="L449" s="12"/>
      <x:c r="M449" s="9"/>
    </x:row>
    <x:row r="450" spans="1:14" ht="30" customHeight="1">
      <x:c r="A450" s="93" t="s">
        <x:v>1388</x:v>
      </x:c>
      <x:c r="B450" s="93"/>
      <x:c r="C450" s="93"/>
      <x:c r="D450" s="93"/>
      <x:c r="E450" s="94"/>
      <x:c r="F450" s="95"/>
      <x:c r="G450" s="94"/>
      <x:c r="H450" s="95"/>
      <x:c r="I450" s="94"/>
      <x:c r="J450" s="95"/>
      <x:c r="K450" s="94"/>
      <x:c r="L450" s="95"/>
      <x:c r="M450" s="93"/>
      <x:c r="N450" s="2" t="s">
        <x:v>858</x:v>
      </x:c>
    </x:row>
    <x:row r="451" spans="1:38" ht="30" customHeight="1">
      <x:c r="A451" s="8" t="s">
        <x:v>452</x:v>
      </x:c>
      <x:c r="B451" s="8" t="s">
        <x:v>451</x:v>
      </x:c>
      <x:c r="C451" s="8" t="s">
        <x:v>1013</x:v>
      </x:c>
      <x:c r="D451" s="9">
        <x:v>510</x:v>
      </x:c>
      <x:c r="E451" s="10">
        <x:f>단가대비표!O49</x:f>
        <x:v>0</x:v>
      </x:c>
      <x:c r="F451" s="12">
        <x:f>TRUNC(E451*D451,1)</x:f>
        <x:v>0</x:v>
      </x:c>
      <x:c r="G451" s="10">
        <x:f>단가대비표!P49</x:f>
        <x:v>0</x:v>
      </x:c>
      <x:c r="H451" s="12">
        <x:f>TRUNC(G451*D451,1)</x:f>
        <x:v>0</x:v>
      </x:c>
      <x:c r="I451" s="10">
        <x:f>단가대비표!V49</x:f>
        <x:v>0</x:v>
      </x:c>
      <x:c r="J451" s="12">
        <x:f>TRUNC(I451*D451,1)</x:f>
        <x:v>0</x:v>
      </x:c>
      <x:c r="K451" s="10">
        <x:f>TRUNC(E451+G451+I451,1)</x:f>
        <x:v>0</x:v>
      </x:c>
      <x:c r="L451" s="12">
        <x:f>TRUNC(F451+H451+J451,1)</x:f>
        <x:v>0</x:v>
      </x:c>
      <x:c r="M451" s="8" t="s">
        <x:v>1035</x:v>
      </x:c>
      <x:c r="N451" s="5" t="s">
        <x:v>858</x:v>
      </x:c>
      <x:c r="O451" s="5" t="s">
        <x:v>826</x:v>
      </x:c>
      <x:c r="P451" s="5" t="s">
        <x:v>988</x:v>
      </x:c>
      <x:c r="Q451" s="5" t="s">
        <x:v>988</x:v>
      </x:c>
      <x:c r="R451" s="5" t="s">
        <x:v>974</x:v>
      </x:c>
      <x:c r="S451" s="1"/>
      <x:c r="T451" s="1"/>
      <x:c r="U451" s="1"/>
      <x:c r="V451" s="1"/>
      <x:c r="W451" s="1"/>
      <x:c r="X451" s="1"/>
      <x:c r="Y451" s="1"/>
      <x:c r="Z451" s="1"/>
      <x:c r="AA451" s="1"/>
      <x:c r="AB451" s="1"/>
      <x:c r="AC451" s="1"/>
      <x:c r="AD451" s="1"/>
      <x:c r="AE451" s="1"/>
      <x:c r="AF451" s="1"/>
      <x:c r="AG451" s="1"/>
      <x:c r="AH451" s="1"/>
      <x:c r="AI451" s="1"/>
      <x:c r="AJ451" s="5" t="s">
        <x:v>984</x:v>
      </x:c>
      <x:c r="AK451" s="5" t="s">
        <x:v>1644</x:v>
      </x:c>
      <x:c r="AL451" s="5" t="s">
        <x:v>984</x:v>
      </x:c>
    </x:row>
    <x:row r="452" spans="1:38" ht="30" customHeight="1">
      <x:c r="A452" s="8" t="s">
        <x:v>1953</x:v>
      </x:c>
      <x:c r="B452" s="8" t="s">
        <x:v>451</x:v>
      </x:c>
      <x:c r="C452" s="8" t="s">
        <x:v>976</x:v>
      </x:c>
      <x:c r="D452" s="9">
        <x:v>1.1000000000000001</x:v>
      </x:c>
      <x:c r="E452" s="10">
        <x:f>단가대비표!O46</x:f>
        <x:v>0</x:v>
      </x:c>
      <x:c r="F452" s="12">
        <x:f>TRUNC(E452*D452,1)</x:f>
        <x:v>0</x:v>
      </x:c>
      <x:c r="G452" s="10">
        <x:f>단가대비표!P46</x:f>
        <x:v>0</x:v>
      </x:c>
      <x:c r="H452" s="12">
        <x:f>TRUNC(G452*D452,1)</x:f>
        <x:v>0</x:v>
      </x:c>
      <x:c r="I452" s="10">
        <x:f>단가대비표!V46</x:f>
        <x:v>0</x:v>
      </x:c>
      <x:c r="J452" s="12">
        <x:f>TRUNC(I452*D452,1)</x:f>
        <x:v>0</x:v>
      </x:c>
      <x:c r="K452" s="10">
        <x:f>TRUNC(E452+G452+I452,1)</x:f>
        <x:v>0</x:v>
      </x:c>
      <x:c r="L452" s="12">
        <x:f>TRUNC(F452+H452+J452,1)</x:f>
        <x:v>0</x:v>
      </x:c>
      <x:c r="M452" s="8" t="s">
        <x:v>1035</x:v>
      </x:c>
      <x:c r="N452" s="5" t="s">
        <x:v>858</x:v>
      </x:c>
      <x:c r="O452" s="5" t="s">
        <x:v>825</x:v>
      </x:c>
      <x:c r="P452" s="5" t="s">
        <x:v>988</x:v>
      </x:c>
      <x:c r="Q452" s="5" t="s">
        <x:v>988</x:v>
      </x:c>
      <x:c r="R452" s="5" t="s">
        <x:v>974</x:v>
      </x:c>
      <x:c r="S452" s="1"/>
      <x:c r="T452" s="1"/>
      <x:c r="U452" s="1"/>
      <x:c r="V452" s="1"/>
      <x:c r="W452" s="1"/>
      <x:c r="X452" s="1"/>
      <x:c r="Y452" s="1"/>
      <x:c r="Z452" s="1"/>
      <x:c r="AA452" s="1"/>
      <x:c r="AB452" s="1"/>
      <x:c r="AC452" s="1"/>
      <x:c r="AD452" s="1"/>
      <x:c r="AE452" s="1"/>
      <x:c r="AF452" s="1"/>
      <x:c r="AG452" s="1"/>
      <x:c r="AH452" s="1"/>
      <x:c r="AI452" s="1"/>
      <x:c r="AJ452" s="5" t="s">
        <x:v>984</x:v>
      </x:c>
      <x:c r="AK452" s="5" t="s">
        <x:v>1645</x:v>
      </x:c>
      <x:c r="AL452" s="5" t="s">
        <x:v>984</x:v>
      </x:c>
    </x:row>
    <x:row r="453" spans="1:38" ht="30" customHeight="1">
      <x:c r="A453" s="8" t="s">
        <x:v>195</x:v>
      </x:c>
      <x:c r="B453" s="8" t="s">
        <x:v>984</x:v>
      </x:c>
      <x:c r="C453" s="8" t="s">
        <x:v>984</x:v>
      </x:c>
      <x:c r="D453" s="9"/>
      <x:c r="E453" s="10"/>
      <x:c r="F453" s="12">
        <x:f>TRUNC(SUMIF(N451:N452,N450,F451:F452),0)</x:f>
        <x:v>0</x:v>
      </x:c>
      <x:c r="G453" s="10"/>
      <x:c r="H453" s="12">
        <x:f>TRUNC(SUMIF(N451:N452,N450,H451:H452),0)</x:f>
        <x:v>0</x:v>
      </x:c>
      <x:c r="I453" s="10"/>
      <x:c r="J453" s="12">
        <x:f>TRUNC(SUMIF(N451:N452,N450,J451:J452),0)</x:f>
        <x:v>0</x:v>
      </x:c>
      <x:c r="K453" s="10"/>
      <x:c r="L453" s="12">
        <x:f>F453+H453+J453</x:f>
        <x:v>0</x:v>
      </x:c>
      <x:c r="M453" s="8" t="s">
        <x:v>984</x:v>
      </x:c>
      <x:c r="N453" s="5" t="s">
        <x:v>315</x:v>
      </x:c>
      <x:c r="O453" s="5" t="s">
        <x:v>315</x:v>
      </x:c>
      <x:c r="P453" s="5" t="s">
        <x:v>984</x:v>
      </x:c>
      <x:c r="Q453" s="5" t="s">
        <x:v>984</x:v>
      </x:c>
      <x:c r="R453" s="5" t="s">
        <x:v>984</x:v>
      </x:c>
      <x:c r="S453" s="1"/>
      <x:c r="T453" s="1"/>
      <x:c r="U453" s="1"/>
      <x:c r="V453" s="1"/>
      <x:c r="W453" s="1"/>
      <x:c r="X453" s="1"/>
      <x:c r="Y453" s="1"/>
      <x:c r="Z453" s="1"/>
      <x:c r="AA453" s="1"/>
      <x:c r="AB453" s="1"/>
      <x:c r="AC453" s="1"/>
      <x:c r="AD453" s="1"/>
      <x:c r="AE453" s="1"/>
      <x:c r="AF453" s="1"/>
      <x:c r="AG453" s="1"/>
      <x:c r="AH453" s="1"/>
      <x:c r="AI453" s="1"/>
      <x:c r="AJ453" s="5" t="s">
        <x:v>984</x:v>
      </x:c>
      <x:c r="AK453" s="5" t="s">
        <x:v>984</x:v>
      </x:c>
      <x:c r="AL453" s="5" t="s">
        <x:v>984</x:v>
      </x:c>
    </x:row>
    <x:row r="454" spans="1:13" ht="30" customHeight="1">
      <x:c r="A454" s="9"/>
      <x:c r="B454" s="9"/>
      <x:c r="C454" s="9"/>
      <x:c r="D454" s="9"/>
      <x:c r="E454" s="10"/>
      <x:c r="F454" s="12"/>
      <x:c r="G454" s="10"/>
      <x:c r="H454" s="12"/>
      <x:c r="I454" s="10"/>
      <x:c r="J454" s="12"/>
      <x:c r="K454" s="10"/>
      <x:c r="L454" s="12"/>
      <x:c r="M454" s="9"/>
    </x:row>
    <x:row r="455" spans="1:14" ht="30" customHeight="1">
      <x:c r="A455" s="93" t="s">
        <x:v>61</x:v>
      </x:c>
      <x:c r="B455" s="93"/>
      <x:c r="C455" s="93"/>
      <x:c r="D455" s="93"/>
      <x:c r="E455" s="94"/>
      <x:c r="F455" s="95"/>
      <x:c r="G455" s="94"/>
      <x:c r="H455" s="95"/>
      <x:c r="I455" s="94"/>
      <x:c r="J455" s="95"/>
      <x:c r="K455" s="94"/>
      <x:c r="L455" s="95"/>
      <x:c r="M455" s="93"/>
      <x:c r="N455" s="2" t="s">
        <x:v>857</x:v>
      </x:c>
    </x:row>
    <x:row r="456" spans="1:38" ht="30" customHeight="1">
      <x:c r="A456" s="8" t="s">
        <x:v>1017</x:v>
      </x:c>
      <x:c r="B456" s="8" t="s">
        <x:v>971</x:v>
      </x:c>
      <x:c r="C456" s="8" t="s">
        <x:v>1015</x:v>
      </x:c>
      <x:c r="D456" s="9">
        <x:v>0.46000000000000002</x:v>
      </x:c>
      <x:c r="E456" s="10">
        <x:f>단가대비표!O96</x:f>
        <x:v>0</x:v>
      </x:c>
      <x:c r="F456" s="12">
        <x:f>TRUNC(E456*D456,1)</x:f>
        <x:v>0</x:v>
      </x:c>
      <x:c r="G456" s="10">
        <x:f>단가대비표!P96</x:f>
        <x:v>138838</x:v>
      </x:c>
      <x:c r="H456" s="12">
        <x:f>TRUNC(G456*D456,1)</x:f>
        <x:v>63865.400000000001</x:v>
      </x:c>
      <x:c r="I456" s="10">
        <x:f>단가대비표!V96</x:f>
        <x:v>0</x:v>
      </x:c>
      <x:c r="J456" s="12">
        <x:f>TRUNC(I456*D456,1)</x:f>
        <x:v>0</x:v>
      </x:c>
      <x:c r="K456" s="10">
        <x:f>TRUNC(E456+G456+I456,1)</x:f>
        <x:v>138838</x:v>
      </x:c>
      <x:c r="L456" s="12">
        <x:f>TRUNC(F456+H456+J456,1)</x:f>
        <x:v>63865.400000000001</x:v>
      </x:c>
      <x:c r="M456" s="8" t="s">
        <x:v>984</x:v>
      </x:c>
      <x:c r="N456" s="5" t="s">
        <x:v>857</x:v>
      </x:c>
      <x:c r="O456" s="5" t="s">
        <x:v>142</x:v>
      </x:c>
      <x:c r="P456" s="5" t="s">
        <x:v>988</x:v>
      </x:c>
      <x:c r="Q456" s="5" t="s">
        <x:v>988</x:v>
      </x:c>
      <x:c r="R456" s="5" t="s">
        <x:v>974</x:v>
      </x:c>
      <x:c r="S456" s="1"/>
      <x:c r="T456" s="1"/>
      <x:c r="U456" s="1"/>
      <x:c r="V456" s="1"/>
      <x:c r="W456" s="1"/>
      <x:c r="X456" s="1"/>
      <x:c r="Y456" s="1"/>
      <x:c r="Z456" s="1"/>
      <x:c r="AA456" s="1"/>
      <x:c r="AB456" s="1"/>
      <x:c r="AC456" s="1"/>
      <x:c r="AD456" s="1"/>
      <x:c r="AE456" s="1"/>
      <x:c r="AF456" s="1"/>
      <x:c r="AG456" s="1"/>
      <x:c r="AH456" s="1"/>
      <x:c r="AI456" s="1"/>
      <x:c r="AJ456" s="5" t="s">
        <x:v>984</x:v>
      </x:c>
      <x:c r="AK456" s="5" t="s">
        <x:v>1646</x:v>
      </x:c>
      <x:c r="AL456" s="5" t="s">
        <x:v>984</x:v>
      </x:c>
    </x:row>
    <x:row r="457" spans="1:38" ht="30" customHeight="1">
      <x:c r="A457" s="8" t="s">
        <x:v>1017</x:v>
      </x:c>
      <x:c r="B457" s="8" t="s">
        <x:v>374</x:v>
      </x:c>
      <x:c r="C457" s="8" t="s">
        <x:v>1015</x:v>
      </x:c>
      <x:c r="D457" s="9">
        <x:v>0.35999999999999999</x:v>
      </x:c>
      <x:c r="E457" s="10">
        <x:f>단가대비표!O95</x:f>
        <x:v>0</x:v>
      </x:c>
      <x:c r="F457" s="12">
        <x:f>TRUNC(E457*D457,1)</x:f>
        <x:v>0</x:v>
      </x:c>
      <x:c r="G457" s="10">
        <x:f>단가대비표!P95</x:f>
        <x:v>87805</x:v>
      </x:c>
      <x:c r="H457" s="12">
        <x:f>TRUNC(G457*D457,1)</x:f>
        <x:v>31609.799999999999</x:v>
      </x:c>
      <x:c r="I457" s="10">
        <x:f>단가대비표!V95</x:f>
        <x:v>0</x:v>
      </x:c>
      <x:c r="J457" s="12">
        <x:f>TRUNC(I457*D457,1)</x:f>
        <x:v>0</x:v>
      </x:c>
      <x:c r="K457" s="10">
        <x:f>TRUNC(E457+G457+I457,1)</x:f>
        <x:v>87805</x:v>
      </x:c>
      <x:c r="L457" s="12">
        <x:f>TRUNC(F457+H457+J457,1)</x:f>
        <x:v>31609.799999999999</x:v>
      </x:c>
      <x:c r="M457" s="8" t="s">
        <x:v>984</x:v>
      </x:c>
      <x:c r="N457" s="5" t="s">
        <x:v>857</x:v>
      </x:c>
      <x:c r="O457" s="5" t="s">
        <x:v>129</x:v>
      </x:c>
      <x:c r="P457" s="5" t="s">
        <x:v>988</x:v>
      </x:c>
      <x:c r="Q457" s="5" t="s">
        <x:v>988</x:v>
      </x:c>
      <x:c r="R457" s="5" t="s">
        <x:v>974</x:v>
      </x:c>
      <x:c r="S457" s="1"/>
      <x:c r="T457" s="1"/>
      <x:c r="U457" s="1"/>
      <x:c r="V457" s="1"/>
      <x:c r="W457" s="1"/>
      <x:c r="X457" s="1"/>
      <x:c r="Y457" s="1"/>
      <x:c r="Z457" s="1"/>
      <x:c r="AA457" s="1"/>
      <x:c r="AB457" s="1"/>
      <x:c r="AC457" s="1"/>
      <x:c r="AD457" s="1"/>
      <x:c r="AE457" s="1"/>
      <x:c r="AF457" s="1"/>
      <x:c r="AG457" s="1"/>
      <x:c r="AH457" s="1"/>
      <x:c r="AI457" s="1"/>
      <x:c r="AJ457" s="5" t="s">
        <x:v>984</x:v>
      </x:c>
      <x:c r="AK457" s="5" t="s">
        <x:v>1704</x:v>
      </x:c>
      <x:c r="AL457" s="5" t="s">
        <x:v>984</x:v>
      </x:c>
    </x:row>
    <x:row r="458" spans="1:38" ht="30" customHeight="1">
      <x:c r="A458" s="8" t="s">
        <x:v>195</x:v>
      </x:c>
      <x:c r="B458" s="8" t="s">
        <x:v>984</x:v>
      </x:c>
      <x:c r="C458" s="8" t="s">
        <x:v>984</x:v>
      </x:c>
      <x:c r="D458" s="9"/>
      <x:c r="E458" s="10"/>
      <x:c r="F458" s="12">
        <x:f>TRUNC(SUMIF(N456:N457,N455,F456:F457),0)</x:f>
        <x:v>0</x:v>
      </x:c>
      <x:c r="G458" s="10"/>
      <x:c r="H458" s="12">
        <x:f>TRUNC(SUMIF(N456:N457,N455,H456:H457),0)</x:f>
        <x:v>95475</x:v>
      </x:c>
      <x:c r="I458" s="10"/>
      <x:c r="J458" s="12">
        <x:f>TRUNC(SUMIF(N456:N457,N455,J456:J457),0)</x:f>
        <x:v>0</x:v>
      </x:c>
      <x:c r="K458" s="10"/>
      <x:c r="L458" s="12">
        <x:f>F458+H458+J458</x:f>
        <x:v>95475</x:v>
      </x:c>
      <x:c r="M458" s="8" t="s">
        <x:v>984</x:v>
      </x:c>
      <x:c r="N458" s="5" t="s">
        <x:v>315</x:v>
      </x:c>
      <x:c r="O458" s="5" t="s">
        <x:v>315</x:v>
      </x:c>
      <x:c r="P458" s="5" t="s">
        <x:v>984</x:v>
      </x:c>
      <x:c r="Q458" s="5" t="s">
        <x:v>984</x:v>
      </x:c>
      <x:c r="R458" s="5" t="s">
        <x:v>984</x:v>
      </x:c>
      <x:c r="S458" s="1"/>
      <x:c r="T458" s="1"/>
      <x:c r="U458" s="1"/>
      <x:c r="V458" s="1"/>
      <x:c r="W458" s="1"/>
      <x:c r="X458" s="1"/>
      <x:c r="Y458" s="1"/>
      <x:c r="Z458" s="1"/>
      <x:c r="AA458" s="1"/>
      <x:c r="AB458" s="1"/>
      <x:c r="AC458" s="1"/>
      <x:c r="AD458" s="1"/>
      <x:c r="AE458" s="1"/>
      <x:c r="AF458" s="1"/>
      <x:c r="AG458" s="1"/>
      <x:c r="AH458" s="1"/>
      <x:c r="AI458" s="1"/>
      <x:c r="AJ458" s="5" t="s">
        <x:v>984</x:v>
      </x:c>
      <x:c r="AK458" s="5" t="s">
        <x:v>984</x:v>
      </x:c>
      <x:c r="AL458" s="5" t="s">
        <x:v>984</x:v>
      </x:c>
    </x:row>
    <x:row r="459" spans="1:13" ht="30" customHeight="1">
      <x:c r="A459" s="9"/>
      <x:c r="B459" s="9"/>
      <x:c r="C459" s="9"/>
      <x:c r="D459" s="9"/>
      <x:c r="E459" s="10"/>
      <x:c r="F459" s="12"/>
      <x:c r="G459" s="10"/>
      <x:c r="H459" s="12"/>
      <x:c r="I459" s="10"/>
      <x:c r="J459" s="12"/>
      <x:c r="K459" s="10"/>
      <x:c r="L459" s="12"/>
      <x:c r="M459" s="9"/>
    </x:row>
    <x:row r="460" spans="1:14" ht="30" customHeight="1">
      <x:c r="A460" s="93" t="s">
        <x:v>71</x:v>
      </x:c>
      <x:c r="B460" s="93"/>
      <x:c r="C460" s="93"/>
      <x:c r="D460" s="93"/>
      <x:c r="E460" s="94"/>
      <x:c r="F460" s="95"/>
      <x:c r="G460" s="94"/>
      <x:c r="H460" s="95"/>
      <x:c r="I460" s="94"/>
      <x:c r="J460" s="95"/>
      <x:c r="K460" s="94"/>
      <x:c r="L460" s="95"/>
      <x:c r="M460" s="93"/>
      <x:c r="N460" s="2" t="s">
        <x:v>855</x:v>
      </x:c>
    </x:row>
    <x:row r="461" spans="1:38" ht="30" customHeight="1">
      <x:c r="A461" s="8" t="s">
        <x:v>1017</x:v>
      </x:c>
      <x:c r="B461" s="8" t="s">
        <x:v>972</x:v>
      </x:c>
      <x:c r="C461" s="8" t="s">
        <x:v>1015</x:v>
      </x:c>
      <x:c r="D461" s="9">
        <x:v>0.029999999999999999</x:v>
      </x:c>
      <x:c r="E461" s="10">
        <x:f>단가대비표!O106</x:f>
        <x:v>0</x:v>
      </x:c>
      <x:c r="F461" s="12">
        <x:f>TRUNC(E461*D461,1)</x:f>
        <x:v>0</x:v>
      </x:c>
      <x:c r="G461" s="10">
        <x:f>단가대비표!P106</x:f>
        <x:v>115796</x:v>
      </x:c>
      <x:c r="H461" s="12">
        <x:f>TRUNC(G461*D461,1)</x:f>
        <x:v>3473.8000000000002</x:v>
      </x:c>
      <x:c r="I461" s="10">
        <x:f>단가대비표!V106</x:f>
        <x:v>0</x:v>
      </x:c>
      <x:c r="J461" s="12">
        <x:f>TRUNC(I461*D461,1)</x:f>
        <x:v>0</x:v>
      </x:c>
      <x:c r="K461" s="10">
        <x:f>TRUNC(E461+G461+I461,1)</x:f>
        <x:v>115796</x:v>
      </x:c>
      <x:c r="L461" s="12">
        <x:f>TRUNC(F461+H461+J461,1)</x:f>
        <x:v>3473.8000000000002</x:v>
      </x:c>
      <x:c r="M461" s="8" t="s">
        <x:v>984</x:v>
      </x:c>
      <x:c r="N461" s="5" t="s">
        <x:v>855</x:v>
      </x:c>
      <x:c r="O461" s="5" t="s">
        <x:v>1495</x:v>
      </x:c>
      <x:c r="P461" s="5" t="s">
        <x:v>988</x:v>
      </x:c>
      <x:c r="Q461" s="5" t="s">
        <x:v>988</x:v>
      </x:c>
      <x:c r="R461" s="5" t="s">
        <x:v>974</x:v>
      </x:c>
      <x:c r="S461" s="1"/>
      <x:c r="T461" s="1"/>
      <x:c r="U461" s="1"/>
      <x:c r="V461" s="1"/>
      <x:c r="W461" s="1"/>
      <x:c r="X461" s="1"/>
      <x:c r="Y461" s="1"/>
      <x:c r="Z461" s="1"/>
      <x:c r="AA461" s="1"/>
      <x:c r="AB461" s="1"/>
      <x:c r="AC461" s="1"/>
      <x:c r="AD461" s="1"/>
      <x:c r="AE461" s="1"/>
      <x:c r="AF461" s="1"/>
      <x:c r="AG461" s="1"/>
      <x:c r="AH461" s="1"/>
      <x:c r="AI461" s="1"/>
      <x:c r="AJ461" s="5" t="s">
        <x:v>984</x:v>
      </x:c>
      <x:c r="AK461" s="5" t="s">
        <x:v>1705</x:v>
      </x:c>
      <x:c r="AL461" s="5" t="s">
        <x:v>984</x:v>
      </x:c>
    </x:row>
    <x:row r="462" spans="1:38" ht="30" customHeight="1">
      <x:c r="A462" s="8" t="s">
        <x:v>195</x:v>
      </x:c>
      <x:c r="B462" s="8" t="s">
        <x:v>984</x:v>
      </x:c>
      <x:c r="C462" s="8" t="s">
        <x:v>984</x:v>
      </x:c>
      <x:c r="D462" s="9"/>
      <x:c r="E462" s="10"/>
      <x:c r="F462" s="12">
        <x:f>TRUNC(SUMIF(N461:N461,N460,F461:F461),0)</x:f>
        <x:v>0</x:v>
      </x:c>
      <x:c r="G462" s="10"/>
      <x:c r="H462" s="12">
        <x:f>TRUNC(SUMIF(N461:N461,N460,H461:H461),0)</x:f>
        <x:v>3473</x:v>
      </x:c>
      <x:c r="I462" s="10"/>
      <x:c r="J462" s="12">
        <x:f>TRUNC(SUMIF(N461:N461,N460,J461:J461),0)</x:f>
        <x:v>0</x:v>
      </x:c>
      <x:c r="K462" s="10"/>
      <x:c r="L462" s="12">
        <x:f>F462+H462+J462</x:f>
        <x:v>3473</x:v>
      </x:c>
      <x:c r="M462" s="8" t="s">
        <x:v>984</x:v>
      </x:c>
      <x:c r="N462" s="5" t="s">
        <x:v>315</x:v>
      </x:c>
      <x:c r="O462" s="5" t="s">
        <x:v>315</x:v>
      </x:c>
      <x:c r="P462" s="5" t="s">
        <x:v>984</x:v>
      </x:c>
      <x:c r="Q462" s="5" t="s">
        <x:v>984</x:v>
      </x:c>
      <x:c r="R462" s="5" t="s">
        <x:v>984</x:v>
      </x:c>
      <x:c r="S462" s="1"/>
      <x:c r="T462" s="1"/>
      <x:c r="U462" s="1"/>
      <x:c r="V462" s="1"/>
      <x:c r="W462" s="1"/>
      <x:c r="X462" s="1"/>
      <x:c r="Y462" s="1"/>
      <x:c r="Z462" s="1"/>
      <x:c r="AA462" s="1"/>
      <x:c r="AB462" s="1"/>
      <x:c r="AC462" s="1"/>
      <x:c r="AD462" s="1"/>
      <x:c r="AE462" s="1"/>
      <x:c r="AF462" s="1"/>
      <x:c r="AG462" s="1"/>
      <x:c r="AH462" s="1"/>
      <x:c r="AI462" s="1"/>
      <x:c r="AJ462" s="5" t="s">
        <x:v>984</x:v>
      </x:c>
      <x:c r="AK462" s="5" t="s">
        <x:v>984</x:v>
      </x:c>
      <x:c r="AL462" s="5" t="s">
        <x:v>984</x:v>
      </x:c>
    </x:row>
    <x:row r="463" spans="1:13" ht="30" customHeight="1">
      <x:c r="A463" s="9"/>
      <x:c r="B463" s="9"/>
      <x:c r="C463" s="9"/>
      <x:c r="D463" s="9"/>
      <x:c r="E463" s="10"/>
      <x:c r="F463" s="12"/>
      <x:c r="G463" s="10"/>
      <x:c r="H463" s="12"/>
      <x:c r="I463" s="10"/>
      <x:c r="J463" s="12"/>
      <x:c r="K463" s="10"/>
      <x:c r="L463" s="12"/>
      <x:c r="M463" s="9"/>
    </x:row>
    <x:row r="464" spans="1:14" ht="30" customHeight="1">
      <x:c r="A464" s="93" t="s">
        <x:v>949</x:v>
      </x:c>
      <x:c r="B464" s="93"/>
      <x:c r="C464" s="93"/>
      <x:c r="D464" s="93"/>
      <x:c r="E464" s="94"/>
      <x:c r="F464" s="95"/>
      <x:c r="G464" s="94"/>
      <x:c r="H464" s="95"/>
      <x:c r="I464" s="94"/>
      <x:c r="J464" s="95"/>
      <x:c r="K464" s="94"/>
      <x:c r="L464" s="95"/>
      <x:c r="M464" s="93"/>
      <x:c r="N464" s="2" t="s">
        <x:v>851</x:v>
      </x:c>
    </x:row>
    <x:row r="465" spans="1:38" ht="30" customHeight="1">
      <x:c r="A465" s="8" t="s">
        <x:v>1017</x:v>
      </x:c>
      <x:c r="B465" s="8" t="s">
        <x:v>1024</x:v>
      </x:c>
      <x:c r="C465" s="8" t="s">
        <x:v>1015</x:v>
      </x:c>
      <x:c r="D465" s="9">
        <x:v>0.036499999999999999</x:v>
      </x:c>
      <x:c r="E465" s="10">
        <x:f>단가대비표!O91</x:f>
        <x:v>0</x:v>
      </x:c>
      <x:c r="F465" s="12">
        <x:f>TRUNC(E465*D465,1)</x:f>
        <x:v>0</x:v>
      </x:c>
      <x:c r="G465" s="10">
        <x:f>단가대비표!P91</x:f>
        <x:v>135112</x:v>
      </x:c>
      <x:c r="H465" s="12">
        <x:f>TRUNC(G465*D465,1)</x:f>
        <x:v>4931.5</x:v>
      </x:c>
      <x:c r="I465" s="10">
        <x:f>단가대비표!V91</x:f>
        <x:v>0</x:v>
      </x:c>
      <x:c r="J465" s="12">
        <x:f>TRUNC(I465*D465,1)</x:f>
        <x:v>0</x:v>
      </x:c>
      <x:c r="K465" s="10">
        <x:f>TRUNC(E465+G465+I465,1)</x:f>
        <x:v>135112</x:v>
      </x:c>
      <x:c r="L465" s="12">
        <x:f>TRUNC(F465+H465+J465,1)</x:f>
        <x:v>4931.5</x:v>
      </x:c>
      <x:c r="M465" s="8" t="s">
        <x:v>984</x:v>
      </x:c>
      <x:c r="N465" s="5" t="s">
        <x:v>851</x:v>
      </x:c>
      <x:c r="O465" s="5" t="s">
        <x:v>850</x:v>
      </x:c>
      <x:c r="P465" s="5" t="s">
        <x:v>988</x:v>
      </x:c>
      <x:c r="Q465" s="5" t="s">
        <x:v>988</x:v>
      </x:c>
      <x:c r="R465" s="5" t="s">
        <x:v>974</x:v>
      </x:c>
      <x:c r="S465" s="1"/>
      <x:c r="T465" s="1"/>
      <x:c r="U465" s="1"/>
      <x:c r="V465" s="1">
        <x:v>1</x:v>
      </x:c>
      <x:c r="W465" s="1"/>
      <x:c r="X465" s="1"/>
      <x:c r="Y465" s="1"/>
      <x:c r="Z465" s="1"/>
      <x:c r="AA465" s="1"/>
      <x:c r="AB465" s="1"/>
      <x:c r="AC465" s="1"/>
      <x:c r="AD465" s="1"/>
      <x:c r="AE465" s="1"/>
      <x:c r="AF465" s="1"/>
      <x:c r="AG465" s="1"/>
      <x:c r="AH465" s="1"/>
      <x:c r="AI465" s="1"/>
      <x:c r="AJ465" s="5" t="s">
        <x:v>984</x:v>
      </x:c>
      <x:c r="AK465" s="5" t="s">
        <x:v>1706</x:v>
      </x:c>
      <x:c r="AL465" s="5" t="s">
        <x:v>984</x:v>
      </x:c>
    </x:row>
    <x:row r="466" spans="1:38" ht="30" customHeight="1">
      <x:c r="A466" s="8" t="s">
        <x:v>426</x:v>
      </x:c>
      <x:c r="B466" s="8" t="s">
        <x:v>430</x:v>
      </x:c>
      <x:c r="C466" s="8" t="s">
        <x:v>1000</x:v>
      </x:c>
      <x:c r="D466" s="9">
        <x:v>1</x:v>
      </x:c>
      <x:c r="E466" s="10">
        <x:f>ROUNDDOWN(SUMIF(V465:V466,RIGHTB(O466,1),H465:H466)*U466,2)</x:f>
        <x:v>147.94</x:v>
      </x:c>
      <x:c r="F466" s="12">
        <x:f>TRUNC(E466*D466,1)</x:f>
        <x:v>147.90000000000001</x:v>
      </x:c>
      <x:c r="G466" s="10">
        <x:v>0</x:v>
      </x:c>
      <x:c r="H466" s="12">
        <x:f>TRUNC(G466*D466,1)</x:f>
        <x:v>0</x:v>
      </x:c>
      <x:c r="I466" s="10">
        <x:v>0</x:v>
      </x:c>
      <x:c r="J466" s="12">
        <x:f>TRUNC(I466*D466,1)</x:f>
        <x:v>0</x:v>
      </x:c>
      <x:c r="K466" s="10">
        <x:f>TRUNC(E466+G466+I466,1)</x:f>
        <x:v>147.90000000000001</x:v>
      </x:c>
      <x:c r="L466" s="12">
        <x:f>TRUNC(F466+H466+J466,1)</x:f>
        <x:v>147.90000000000001</x:v>
      </x:c>
      <x:c r="M466" s="8" t="s">
        <x:v>984</x:v>
      </x:c>
      <x:c r="N466" s="5" t="s">
        <x:v>851</x:v>
      </x:c>
      <x:c r="O466" s="5" t="s">
        <x:v>1407</x:v>
      </x:c>
      <x:c r="P466" s="5" t="s">
        <x:v>988</x:v>
      </x:c>
      <x:c r="Q466" s="5" t="s">
        <x:v>988</x:v>
      </x:c>
      <x:c r="R466" s="5" t="s">
        <x:v>988</x:v>
      </x:c>
      <x:c r="S466" s="1">
        <x:v>1</x:v>
      </x:c>
      <x:c r="T466" s="1">
        <x:v>0</x:v>
      </x:c>
      <x:c r="U466" s="1">
        <x:v>0.029999999999999999</x:v>
      </x:c>
      <x:c r="V466" s="1"/>
      <x:c r="W466" s="1"/>
      <x:c r="X466" s="1"/>
      <x:c r="Y466" s="1"/>
      <x:c r="Z466" s="1"/>
      <x:c r="AA466" s="1"/>
      <x:c r="AB466" s="1"/>
      <x:c r="AC466" s="1"/>
      <x:c r="AD466" s="1"/>
      <x:c r="AE466" s="1"/>
      <x:c r="AF466" s="1"/>
      <x:c r="AG466" s="1"/>
      <x:c r="AH466" s="1"/>
      <x:c r="AI466" s="1"/>
      <x:c r="AJ466" s="5" t="s">
        <x:v>984</x:v>
      </x:c>
      <x:c r="AK466" s="5" t="s">
        <x:v>1707</x:v>
      </x:c>
      <x:c r="AL466" s="5" t="s">
        <x:v>984</x:v>
      </x:c>
    </x:row>
    <x:row r="467" spans="1:38" ht="30" customHeight="1">
      <x:c r="A467" s="8" t="s">
        <x:v>195</x:v>
      </x:c>
      <x:c r="B467" s="8" t="s">
        <x:v>984</x:v>
      </x:c>
      <x:c r="C467" s="8" t="s">
        <x:v>984</x:v>
      </x:c>
      <x:c r="D467" s="9"/>
      <x:c r="E467" s="10"/>
      <x:c r="F467" s="12">
        <x:f>TRUNC(SUMIF(N465:N466,N464,F465:F466),0)</x:f>
        <x:v>147</x:v>
      </x:c>
      <x:c r="G467" s="10"/>
      <x:c r="H467" s="12">
        <x:f>TRUNC(SUMIF(N465:N466,N464,H465:H466),0)</x:f>
        <x:v>4931</x:v>
      </x:c>
      <x:c r="I467" s="10"/>
      <x:c r="J467" s="12">
        <x:f>TRUNC(SUMIF(N465:N466,N464,J465:J466),0)</x:f>
        <x:v>0</x:v>
      </x:c>
      <x:c r="K467" s="10"/>
      <x:c r="L467" s="12">
        <x:f>F467+H467+J467</x:f>
        <x:v>5078</x:v>
      </x:c>
      <x:c r="M467" s="8" t="s">
        <x:v>984</x:v>
      </x:c>
      <x:c r="N467" s="5" t="s">
        <x:v>315</x:v>
      </x:c>
      <x:c r="O467" s="5" t="s">
        <x:v>315</x:v>
      </x:c>
      <x:c r="P467" s="5" t="s">
        <x:v>984</x:v>
      </x:c>
      <x:c r="Q467" s="5" t="s">
        <x:v>984</x:v>
      </x:c>
      <x:c r="R467" s="5" t="s">
        <x:v>984</x:v>
      </x:c>
      <x:c r="S467" s="1"/>
      <x:c r="T467" s="1"/>
      <x:c r="U467" s="1"/>
      <x:c r="V467" s="1"/>
      <x:c r="W467" s="1"/>
      <x:c r="X467" s="1"/>
      <x:c r="Y467" s="1"/>
      <x:c r="Z467" s="1"/>
      <x:c r="AA467" s="1"/>
      <x:c r="AB467" s="1"/>
      <x:c r="AC467" s="1"/>
      <x:c r="AD467" s="1"/>
      <x:c r="AE467" s="1"/>
      <x:c r="AF467" s="1"/>
      <x:c r="AG467" s="1"/>
      <x:c r="AH467" s="1"/>
      <x:c r="AI467" s="1"/>
      <x:c r="AJ467" s="5" t="s">
        <x:v>984</x:v>
      </x:c>
      <x:c r="AK467" s="5" t="s">
        <x:v>984</x:v>
      </x:c>
      <x:c r="AL467" s="5" t="s">
        <x:v>984</x:v>
      </x:c>
    </x:row>
    <x:row r="468" spans="1:13" ht="30" customHeight="1">
      <x:c r="A468" s="9"/>
      <x:c r="B468" s="9"/>
      <x:c r="C468" s="9"/>
      <x:c r="D468" s="9"/>
      <x:c r="E468" s="10"/>
      <x:c r="F468" s="12"/>
      <x:c r="G468" s="10"/>
      <x:c r="H468" s="12"/>
      <x:c r="I468" s="10"/>
      <x:c r="J468" s="12"/>
      <x:c r="K468" s="10"/>
      <x:c r="L468" s="12"/>
      <x:c r="M468" s="9"/>
    </x:row>
    <x:row r="469" spans="1:14" ht="30" customHeight="1">
      <x:c r="A469" s="93" t="s">
        <x:v>1389</x:v>
      </x:c>
      <x:c r="B469" s="93"/>
      <x:c r="C469" s="93"/>
      <x:c r="D469" s="93"/>
      <x:c r="E469" s="94"/>
      <x:c r="F469" s="95"/>
      <x:c r="G469" s="94"/>
      <x:c r="H469" s="95"/>
      <x:c r="I469" s="94"/>
      <x:c r="J469" s="95"/>
      <x:c r="K469" s="94"/>
      <x:c r="L469" s="95"/>
      <x:c r="M469" s="93"/>
      <x:c r="N469" s="2" t="s">
        <x:v>843</x:v>
      </x:c>
    </x:row>
    <x:row r="470" spans="1:38" ht="30" customHeight="1">
      <x:c r="A470" s="8" t="s">
        <x:v>1816</x:v>
      </x:c>
      <x:c r="B470" s="8" t="s">
        <x:v>1036</x:v>
      </x:c>
      <x:c r="C470" s="8" t="s">
        <x:v>1013</x:v>
      </x:c>
      <x:c r="D470" s="9">
        <x:v>1</x:v>
      </x:c>
      <x:c r="E470" s="10">
        <x:f>일위대가목록!E84</x:f>
        <x:v>266</x:v>
      </x:c>
      <x:c r="F470" s="12">
        <x:f>TRUNC(E470*D470,1)</x:f>
        <x:v>266</x:v>
      </x:c>
      <x:c r="G470" s="10">
        <x:f>일위대가목록!F84</x:f>
        <x:v>3043</x:v>
      </x:c>
      <x:c r="H470" s="12">
        <x:f>TRUNC(G470*D470,1)</x:f>
        <x:v>3043</x:v>
      </x:c>
      <x:c r="I470" s="10">
        <x:f>일위대가목록!G84</x:f>
        <x:v>11</x:v>
      </x:c>
      <x:c r="J470" s="12">
        <x:f>TRUNC(I470*D470,1)</x:f>
        <x:v>11</x:v>
      </x:c>
      <x:c r="K470" s="10">
        <x:f>TRUNC(E470+G470+I470,1)</x:f>
        <x:v>3320</x:v>
      </x:c>
      <x:c r="L470" s="12">
        <x:f>TRUNC(F470+H470+J470,1)</x:f>
        <x:v>3320</x:v>
      </x:c>
      <x:c r="M470" s="8" t="s">
        <x:v>984</x:v>
      </x:c>
      <x:c r="N470" s="5" t="s">
        <x:v>843</x:v>
      </x:c>
      <x:c r="O470" s="5" t="s">
        <x:v>1496</x:v>
      </x:c>
      <x:c r="P470" s="5" t="s">
        <x:v>974</x:v>
      </x:c>
      <x:c r="Q470" s="5" t="s">
        <x:v>988</x:v>
      </x:c>
      <x:c r="R470" s="5" t="s">
        <x:v>988</x:v>
      </x:c>
      <x:c r="S470" s="1"/>
      <x:c r="T470" s="1"/>
      <x:c r="U470" s="1"/>
      <x:c r="V470" s="1"/>
      <x:c r="W470" s="1"/>
      <x:c r="X470" s="1"/>
      <x:c r="Y470" s="1"/>
      <x:c r="Z470" s="1"/>
      <x:c r="AA470" s="1"/>
      <x:c r="AB470" s="1"/>
      <x:c r="AC470" s="1"/>
      <x:c r="AD470" s="1"/>
      <x:c r="AE470" s="1"/>
      <x:c r="AF470" s="1"/>
      <x:c r="AG470" s="1"/>
      <x:c r="AH470" s="1"/>
      <x:c r="AI470" s="1"/>
      <x:c r="AJ470" s="5" t="s">
        <x:v>984</x:v>
      </x:c>
      <x:c r="AK470" s="5" t="s">
        <x:v>1708</x:v>
      </x:c>
      <x:c r="AL470" s="5" t="s">
        <x:v>984</x:v>
      </x:c>
    </x:row>
    <x:row r="471" spans="1:38" ht="30" customHeight="1">
      <x:c r="A471" s="8" t="s">
        <x:v>1817</x:v>
      </x:c>
      <x:c r="B471" s="8" t="s">
        <x:v>1036</x:v>
      </x:c>
      <x:c r="C471" s="8" t="s">
        <x:v>1013</x:v>
      </x:c>
      <x:c r="D471" s="9">
        <x:v>1</x:v>
      </x:c>
      <x:c r="E471" s="10">
        <x:f>일위대가목록!E85</x:f>
        <x:v>55</x:v>
      </x:c>
      <x:c r="F471" s="12">
        <x:f>TRUNC(E471*D471,1)</x:f>
        <x:v>55</x:v>
      </x:c>
      <x:c r="G471" s="10">
        <x:f>일위대가목록!F85</x:f>
        <x:v>827</x:v>
      </x:c>
      <x:c r="H471" s="12">
        <x:f>TRUNC(G471*D471,1)</x:f>
        <x:v>827</x:v>
      </x:c>
      <x:c r="I471" s="10">
        <x:f>일위대가목록!G85</x:f>
        <x:v>1</x:v>
      </x:c>
      <x:c r="J471" s="12">
        <x:f>TRUNC(I471*D471,1)</x:f>
        <x:v>1</x:v>
      </x:c>
      <x:c r="K471" s="10">
        <x:f>TRUNC(E471+G471+I471,1)</x:f>
        <x:v>883</x:v>
      </x:c>
      <x:c r="L471" s="12">
        <x:f>TRUNC(F471+H471+J471,1)</x:f>
        <x:v>883</x:v>
      </x:c>
      <x:c r="M471" s="8" t="s">
        <x:v>984</x:v>
      </x:c>
      <x:c r="N471" s="5" t="s">
        <x:v>843</x:v>
      </x:c>
      <x:c r="O471" s="5" t="s">
        <x:v>1497</x:v>
      </x:c>
      <x:c r="P471" s="5" t="s">
        <x:v>974</x:v>
      </x:c>
      <x:c r="Q471" s="5" t="s">
        <x:v>988</x:v>
      </x:c>
      <x:c r="R471" s="5" t="s">
        <x:v>988</x:v>
      </x:c>
      <x:c r="S471" s="1"/>
      <x:c r="T471" s="1"/>
      <x:c r="U471" s="1"/>
      <x:c r="V471" s="1"/>
      <x:c r="W471" s="1"/>
      <x:c r="X471" s="1"/>
      <x:c r="Y471" s="1"/>
      <x:c r="Z471" s="1"/>
      <x:c r="AA471" s="1"/>
      <x:c r="AB471" s="1"/>
      <x:c r="AC471" s="1"/>
      <x:c r="AD471" s="1"/>
      <x:c r="AE471" s="1"/>
      <x:c r="AF471" s="1"/>
      <x:c r="AG471" s="1"/>
      <x:c r="AH471" s="1"/>
      <x:c r="AI471" s="1"/>
      <x:c r="AJ471" s="5" t="s">
        <x:v>984</x:v>
      </x:c>
      <x:c r="AK471" s="5" t="s">
        <x:v>1709</x:v>
      </x:c>
      <x:c r="AL471" s="5" t="s">
        <x:v>984</x:v>
      </x:c>
    </x:row>
    <x:row r="472" spans="1:38" ht="30" customHeight="1">
      <x:c r="A472" s="8" t="s">
        <x:v>195</x:v>
      </x:c>
      <x:c r="B472" s="8" t="s">
        <x:v>984</x:v>
      </x:c>
      <x:c r="C472" s="8" t="s">
        <x:v>984</x:v>
      </x:c>
      <x:c r="D472" s="9"/>
      <x:c r="E472" s="10"/>
      <x:c r="F472" s="12">
        <x:f>TRUNC(SUMIF(N470:N471,N469,F470:F471),0)</x:f>
        <x:v>321</x:v>
      </x:c>
      <x:c r="G472" s="10"/>
      <x:c r="H472" s="12">
        <x:f>TRUNC(SUMIF(N470:N471,N469,H470:H471),0)</x:f>
        <x:v>3870</x:v>
      </x:c>
      <x:c r="I472" s="10"/>
      <x:c r="J472" s="12">
        <x:f>TRUNC(SUMIF(N470:N471,N469,J470:J471),0)</x:f>
        <x:v>12</x:v>
      </x:c>
      <x:c r="K472" s="10"/>
      <x:c r="L472" s="12">
        <x:f>F472+H472+J472</x:f>
        <x:v>4203</x:v>
      </x:c>
      <x:c r="M472" s="8" t="s">
        <x:v>984</x:v>
      </x:c>
      <x:c r="N472" s="5" t="s">
        <x:v>315</x:v>
      </x:c>
      <x:c r="O472" s="5" t="s">
        <x:v>315</x:v>
      </x:c>
      <x:c r="P472" s="5" t="s">
        <x:v>984</x:v>
      </x:c>
      <x:c r="Q472" s="5" t="s">
        <x:v>984</x:v>
      </x:c>
      <x:c r="R472" s="5" t="s">
        <x:v>984</x:v>
      </x:c>
      <x:c r="S472" s="1"/>
      <x:c r="T472" s="1"/>
      <x:c r="U472" s="1"/>
      <x:c r="V472" s="1"/>
      <x:c r="W472" s="1"/>
      <x:c r="X472" s="1"/>
      <x:c r="Y472" s="1"/>
      <x:c r="Z472" s="1"/>
      <x:c r="AA472" s="1"/>
      <x:c r="AB472" s="1"/>
      <x:c r="AC472" s="1"/>
      <x:c r="AD472" s="1"/>
      <x:c r="AE472" s="1"/>
      <x:c r="AF472" s="1"/>
      <x:c r="AG472" s="1"/>
      <x:c r="AH472" s="1"/>
      <x:c r="AI472" s="1"/>
      <x:c r="AJ472" s="5" t="s">
        <x:v>984</x:v>
      </x:c>
      <x:c r="AK472" s="5" t="s">
        <x:v>984</x:v>
      </x:c>
      <x:c r="AL472" s="5" t="s">
        <x:v>984</x:v>
      </x:c>
    </x:row>
    <x:row r="473" spans="1:13" ht="30" customHeight="1">
      <x:c r="A473" s="9"/>
      <x:c r="B473" s="9"/>
      <x:c r="C473" s="9"/>
      <x:c r="D473" s="9"/>
      <x:c r="E473" s="10"/>
      <x:c r="F473" s="12"/>
      <x:c r="G473" s="10"/>
      <x:c r="H473" s="12"/>
      <x:c r="I473" s="10"/>
      <x:c r="J473" s="12"/>
      <x:c r="K473" s="10"/>
      <x:c r="L473" s="12"/>
      <x:c r="M473" s="9"/>
    </x:row>
    <x:row r="474" spans="1:14" ht="30" customHeight="1">
      <x:c r="A474" s="93" t="s">
        <x:v>160</x:v>
      </x:c>
      <x:c r="B474" s="93"/>
      <x:c r="C474" s="93"/>
      <x:c r="D474" s="93"/>
      <x:c r="E474" s="94"/>
      <x:c r="F474" s="95"/>
      <x:c r="G474" s="94"/>
      <x:c r="H474" s="95"/>
      <x:c r="I474" s="94"/>
      <x:c r="J474" s="95"/>
      <x:c r="K474" s="94"/>
      <x:c r="L474" s="95"/>
      <x:c r="M474" s="93"/>
      <x:c r="N474" s="2" t="s">
        <x:v>842</x:v>
      </x:c>
    </x:row>
    <x:row r="475" spans="1:38" ht="30" customHeight="1">
      <x:c r="A475" s="8" t="s">
        <x:v>242</x:v>
      </x:c>
      <x:c r="B475" s="8" t="s">
        <x:v>1036</x:v>
      </x:c>
      <x:c r="C475" s="8" t="s">
        <x:v>1013</x:v>
      </x:c>
      <x:c r="D475" s="9">
        <x:v>1</x:v>
      </x:c>
      <x:c r="E475" s="10">
        <x:f>일위대가목록!E86</x:f>
        <x:v>164</x:v>
      </x:c>
      <x:c r="F475" s="12">
        <x:f>TRUNC(E475*D475,1)</x:f>
        <x:v>164</x:v>
      </x:c>
      <x:c r="G475" s="10">
        <x:f>일위대가목록!F86</x:f>
        <x:v>3043</x:v>
      </x:c>
      <x:c r="H475" s="12">
        <x:f>TRUNC(G475*D475,1)</x:f>
        <x:v>3043</x:v>
      </x:c>
      <x:c r="I475" s="10">
        <x:f>일위대가목록!G86</x:f>
        <x:v>11</x:v>
      </x:c>
      <x:c r="J475" s="12">
        <x:f>TRUNC(I475*D475,1)</x:f>
        <x:v>11</x:v>
      </x:c>
      <x:c r="K475" s="10">
        <x:f>TRUNC(E475+G475+I475,1)</x:f>
        <x:v>3218</x:v>
      </x:c>
      <x:c r="L475" s="12">
        <x:f>TRUNC(F475+H475+J475,1)</x:f>
        <x:v>3218</x:v>
      </x:c>
      <x:c r="M475" s="8" t="s">
        <x:v>984</x:v>
      </x:c>
      <x:c r="N475" s="5" t="s">
        <x:v>842</x:v>
      </x:c>
      <x:c r="O475" s="5" t="s">
        <x:v>1498</x:v>
      </x:c>
      <x:c r="P475" s="5" t="s">
        <x:v>974</x:v>
      </x:c>
      <x:c r="Q475" s="5" t="s">
        <x:v>988</x:v>
      </x:c>
      <x:c r="R475" s="5" t="s">
        <x:v>988</x:v>
      </x:c>
      <x:c r="S475" s="1"/>
      <x:c r="T475" s="1"/>
      <x:c r="U475" s="1"/>
      <x:c r="V475" s="1"/>
      <x:c r="W475" s="1"/>
      <x:c r="X475" s="1"/>
      <x:c r="Y475" s="1"/>
      <x:c r="Z475" s="1"/>
      <x:c r="AA475" s="1"/>
      <x:c r="AB475" s="1"/>
      <x:c r="AC475" s="1"/>
      <x:c r="AD475" s="1"/>
      <x:c r="AE475" s="1"/>
      <x:c r="AF475" s="1"/>
      <x:c r="AG475" s="1"/>
      <x:c r="AH475" s="1"/>
      <x:c r="AI475" s="1"/>
      <x:c r="AJ475" s="5" t="s">
        <x:v>984</x:v>
      </x:c>
      <x:c r="AK475" s="5" t="s">
        <x:v>1710</x:v>
      </x:c>
      <x:c r="AL475" s="5" t="s">
        <x:v>984</x:v>
      </x:c>
    </x:row>
    <x:row r="476" spans="1:38" ht="30" customHeight="1">
      <x:c r="A476" s="8" t="s">
        <x:v>243</x:v>
      </x:c>
      <x:c r="B476" s="8" t="s">
        <x:v>1036</x:v>
      </x:c>
      <x:c r="C476" s="8" t="s">
        <x:v>1013</x:v>
      </x:c>
      <x:c r="D476" s="9">
        <x:v>1</x:v>
      </x:c>
      <x:c r="E476" s="10">
        <x:f>일위대가목록!E87</x:f>
        <x:v>35</x:v>
      </x:c>
      <x:c r="F476" s="12">
        <x:f>TRUNC(E476*D476,1)</x:f>
        <x:v>35</x:v>
      </x:c>
      <x:c r="G476" s="10">
        <x:f>일위대가목록!F87</x:f>
        <x:v>778</x:v>
      </x:c>
      <x:c r="H476" s="12">
        <x:f>TRUNC(G476*D476,1)</x:f>
        <x:v>778</x:v>
      </x:c>
      <x:c r="I476" s="10">
        <x:f>일위대가목록!G87</x:f>
        <x:v>1</x:v>
      </x:c>
      <x:c r="J476" s="12">
        <x:f>TRUNC(I476*D476,1)</x:f>
        <x:v>1</x:v>
      </x:c>
      <x:c r="K476" s="10">
        <x:f>TRUNC(E476+G476+I476,1)</x:f>
        <x:v>814</x:v>
      </x:c>
      <x:c r="L476" s="12">
        <x:f>TRUNC(F476+H476+J476,1)</x:f>
        <x:v>814</x:v>
      </x:c>
      <x:c r="M476" s="8" t="s">
        <x:v>984</x:v>
      </x:c>
      <x:c r="N476" s="5" t="s">
        <x:v>842</x:v>
      </x:c>
      <x:c r="O476" s="5" t="s">
        <x:v>1499</x:v>
      </x:c>
      <x:c r="P476" s="5" t="s">
        <x:v>974</x:v>
      </x:c>
      <x:c r="Q476" s="5" t="s">
        <x:v>988</x:v>
      </x:c>
      <x:c r="R476" s="5" t="s">
        <x:v>988</x:v>
      </x:c>
      <x:c r="S476" s="1"/>
      <x:c r="T476" s="1"/>
      <x:c r="U476" s="1"/>
      <x:c r="V476" s="1"/>
      <x:c r="W476" s="1"/>
      <x:c r="X476" s="1"/>
      <x:c r="Y476" s="1"/>
      <x:c r="Z476" s="1"/>
      <x:c r="AA476" s="1"/>
      <x:c r="AB476" s="1"/>
      <x:c r="AC476" s="1"/>
      <x:c r="AD476" s="1"/>
      <x:c r="AE476" s="1"/>
      <x:c r="AF476" s="1"/>
      <x:c r="AG476" s="1"/>
      <x:c r="AH476" s="1"/>
      <x:c r="AI476" s="1"/>
      <x:c r="AJ476" s="5" t="s">
        <x:v>984</x:v>
      </x:c>
      <x:c r="AK476" s="5" t="s">
        <x:v>1711</x:v>
      </x:c>
      <x:c r="AL476" s="5" t="s">
        <x:v>984</x:v>
      </x:c>
    </x:row>
    <x:row r="477" spans="1:38" ht="30" customHeight="1">
      <x:c r="A477" s="8" t="s">
        <x:v>195</x:v>
      </x:c>
      <x:c r="B477" s="8" t="s">
        <x:v>984</x:v>
      </x:c>
      <x:c r="C477" s="8" t="s">
        <x:v>984</x:v>
      </x:c>
      <x:c r="D477" s="9"/>
      <x:c r="E477" s="10"/>
      <x:c r="F477" s="12">
        <x:f>TRUNC(SUMIF(N475:N476,N474,F475:F476),0)</x:f>
        <x:v>199</x:v>
      </x:c>
      <x:c r="G477" s="10"/>
      <x:c r="H477" s="12">
        <x:f>TRUNC(SUMIF(N475:N476,N474,H475:H476),0)</x:f>
        <x:v>3821</x:v>
      </x:c>
      <x:c r="I477" s="10"/>
      <x:c r="J477" s="12">
        <x:f>TRUNC(SUMIF(N475:N476,N474,J475:J476),0)</x:f>
        <x:v>12</x:v>
      </x:c>
      <x:c r="K477" s="10"/>
      <x:c r="L477" s="12">
        <x:f>F477+H477+J477</x:f>
        <x:v>4032</x:v>
      </x:c>
      <x:c r="M477" s="8" t="s">
        <x:v>984</x:v>
      </x:c>
      <x:c r="N477" s="5" t="s">
        <x:v>315</x:v>
      </x:c>
      <x:c r="O477" s="5" t="s">
        <x:v>315</x:v>
      </x:c>
      <x:c r="P477" s="5" t="s">
        <x:v>984</x:v>
      </x:c>
      <x:c r="Q477" s="5" t="s">
        <x:v>984</x:v>
      </x:c>
      <x:c r="R477" s="5" t="s">
        <x:v>984</x:v>
      </x:c>
      <x:c r="S477" s="1"/>
      <x:c r="T477" s="1"/>
      <x:c r="U477" s="1"/>
      <x:c r="V477" s="1"/>
      <x:c r="W477" s="1"/>
      <x:c r="X477" s="1"/>
      <x:c r="Y477" s="1"/>
      <x:c r="Z477" s="1"/>
      <x:c r="AA477" s="1"/>
      <x:c r="AB477" s="1"/>
      <x:c r="AC477" s="1"/>
      <x:c r="AD477" s="1"/>
      <x:c r="AE477" s="1"/>
      <x:c r="AF477" s="1"/>
      <x:c r="AG477" s="1"/>
      <x:c r="AH477" s="1"/>
      <x:c r="AI477" s="1"/>
      <x:c r="AJ477" s="5" t="s">
        <x:v>984</x:v>
      </x:c>
      <x:c r="AK477" s="5" t="s">
        <x:v>984</x:v>
      </x:c>
      <x:c r="AL477" s="5" t="s">
        <x:v>984</x:v>
      </x:c>
    </x:row>
    <x:row r="478" spans="1:13" ht="30" customHeight="1">
      <x:c r="A478" s="9"/>
      <x:c r="B478" s="9"/>
      <x:c r="C478" s="9"/>
      <x:c r="D478" s="9"/>
      <x:c r="E478" s="10"/>
      <x:c r="F478" s="12"/>
      <x:c r="G478" s="10"/>
      <x:c r="H478" s="12"/>
      <x:c r="I478" s="10"/>
      <x:c r="J478" s="12"/>
      <x:c r="K478" s="10"/>
      <x:c r="L478" s="12"/>
      <x:c r="M478" s="9"/>
    </x:row>
    <x:row r="479" spans="1:14" ht="30" customHeight="1">
      <x:c r="A479" s="93" t="s">
        <x:v>1390</x:v>
      </x:c>
      <x:c r="B479" s="93"/>
      <x:c r="C479" s="93"/>
      <x:c r="D479" s="93"/>
      <x:c r="E479" s="94"/>
      <x:c r="F479" s="95"/>
      <x:c r="G479" s="94"/>
      <x:c r="H479" s="95"/>
      <x:c r="I479" s="94"/>
      <x:c r="J479" s="95"/>
      <x:c r="K479" s="94"/>
      <x:c r="L479" s="95"/>
      <x:c r="M479" s="93"/>
      <x:c r="N479" s="2" t="s">
        <x:v>1496</x:v>
      </x:c>
    </x:row>
    <x:row r="480" spans="1:38" ht="30" customHeight="1">
      <x:c r="A480" s="8" t="s">
        <x:v>1893</x:v>
      </x:c>
      <x:c r="B480" s="8" t="s">
        <x:v>1892</x:v>
      </x:c>
      <x:c r="C480" s="8" t="s">
        <x:v>1013</x:v>
      </x:c>
      <x:c r="D480" s="9">
        <x:v>0.015709999999999999</x:v>
      </x:c>
      <x:c r="E480" s="10">
        <x:f>단가대비표!O9</x:f>
        <x:v>8880</x:v>
      </x:c>
      <x:c r="F480" s="12">
        <x:f>TRUNC(E480*D480,1)</x:f>
        <x:v>139.5</x:v>
      </x:c>
      <x:c r="G480" s="10">
        <x:f>단가대비표!P9</x:f>
        <x:v>0</x:v>
      </x:c>
      <x:c r="H480" s="12">
        <x:f>TRUNC(G480*D480,1)</x:f>
        <x:v>0</x:v>
      </x:c>
      <x:c r="I480" s="10">
        <x:f>단가대비표!V9</x:f>
        <x:v>0</x:v>
      </x:c>
      <x:c r="J480" s="12">
        <x:f>TRUNC(I480*D480,1)</x:f>
        <x:v>0</x:v>
      </x:c>
      <x:c r="K480" s="10">
        <x:f>TRUNC(E480+G480+I480,1)</x:f>
        <x:v>8880</x:v>
      </x:c>
      <x:c r="L480" s="12">
        <x:f>TRUNC(F480+H480+J480,1)</x:f>
        <x:v>139.5</x:v>
      </x:c>
      <x:c r="M480" s="8" t="s">
        <x:v>984</x:v>
      </x:c>
      <x:c r="N480" s="5" t="s">
        <x:v>1496</x:v>
      </x:c>
      <x:c r="O480" s="5" t="s">
        <x:v>1500</x:v>
      </x:c>
      <x:c r="P480" s="5" t="s">
        <x:v>988</x:v>
      </x:c>
      <x:c r="Q480" s="5" t="s">
        <x:v>988</x:v>
      </x:c>
      <x:c r="R480" s="5" t="s">
        <x:v>974</x:v>
      </x:c>
      <x:c r="S480" s="1"/>
      <x:c r="T480" s="1"/>
      <x:c r="U480" s="1"/>
      <x:c r="V480" s="1"/>
      <x:c r="W480" s="1"/>
      <x:c r="X480" s="1"/>
      <x:c r="Y480" s="1"/>
      <x:c r="Z480" s="1"/>
      <x:c r="AA480" s="1"/>
      <x:c r="AB480" s="1"/>
      <x:c r="AC480" s="1"/>
      <x:c r="AD480" s="1"/>
      <x:c r="AE480" s="1"/>
      <x:c r="AF480" s="1"/>
      <x:c r="AG480" s="1"/>
      <x:c r="AH480" s="1"/>
      <x:c r="AI480" s="1"/>
      <x:c r="AJ480" s="5" t="s">
        <x:v>984</x:v>
      </x:c>
      <x:c r="AK480" s="5" t="s">
        <x:v>1712</x:v>
      </x:c>
      <x:c r="AL480" s="5" t="s">
        <x:v>984</x:v>
      </x:c>
    </x:row>
    <x:row r="481" spans="1:38" ht="30" customHeight="1">
      <x:c r="A481" s="8" t="s">
        <x:v>477</x:v>
      </x:c>
      <x:c r="B481" s="8" t="s">
        <x:v>958</x:v>
      </x:c>
      <x:c r="C481" s="8" t="s">
        <x:v>1027</x:v>
      </x:c>
      <x:c r="D481" s="9">
        <x:v>5.3550000000000004</x:v>
      </x:c>
      <x:c r="E481" s="10">
        <x:f>단가대비표!O110</x:f>
        <x:v>2.1600000000000001</x:v>
      </x:c>
      <x:c r="F481" s="12">
        <x:f>TRUNC(E481*D481,1)</x:f>
        <x:v>11.5</x:v>
      </x:c>
      <x:c r="G481" s="10">
        <x:f>단가대비표!P110</x:f>
        <x:v>0</x:v>
      </x:c>
      <x:c r="H481" s="12">
        <x:f>TRUNC(G481*D481,1)</x:f>
        <x:v>0</x:v>
      </x:c>
      <x:c r="I481" s="10">
        <x:f>단가대비표!V110</x:f>
        <x:v>0</x:v>
      </x:c>
      <x:c r="J481" s="12">
        <x:f>TRUNC(I481*D481,1)</x:f>
        <x:v>0</x:v>
      </x:c>
      <x:c r="K481" s="10">
        <x:f>TRUNC(E481+G481+I481,1)</x:f>
        <x:v>2.1000000000000001</x:v>
      </x:c>
      <x:c r="L481" s="12">
        <x:f>TRUNC(F481+H481+J481,1)</x:f>
        <x:v>11.5</x:v>
      </x:c>
      <x:c r="M481" s="8" t="s">
        <x:v>984</x:v>
      </x:c>
      <x:c r="N481" s="5" t="s">
        <x:v>1496</x:v>
      </x:c>
      <x:c r="O481" s="5" t="s">
        <x:v>801</x:v>
      </x:c>
      <x:c r="P481" s="5" t="s">
        <x:v>988</x:v>
      </x:c>
      <x:c r="Q481" s="5" t="s">
        <x:v>988</x:v>
      </x:c>
      <x:c r="R481" s="5" t="s">
        <x:v>974</x:v>
      </x:c>
      <x:c r="S481" s="1"/>
      <x:c r="T481" s="1"/>
      <x:c r="U481" s="1"/>
      <x:c r="V481" s="1"/>
      <x:c r="W481" s="1"/>
      <x:c r="X481" s="1"/>
      <x:c r="Y481" s="1"/>
      <x:c r="Z481" s="1"/>
      <x:c r="AA481" s="1"/>
      <x:c r="AB481" s="1"/>
      <x:c r="AC481" s="1"/>
      <x:c r="AD481" s="1"/>
      <x:c r="AE481" s="1"/>
      <x:c r="AF481" s="1"/>
      <x:c r="AG481" s="1"/>
      <x:c r="AH481" s="1"/>
      <x:c r="AI481" s="1"/>
      <x:c r="AJ481" s="5" t="s">
        <x:v>984</x:v>
      </x:c>
      <x:c r="AK481" s="5" t="s">
        <x:v>1713</x:v>
      </x:c>
      <x:c r="AL481" s="5" t="s">
        <x:v>984</x:v>
      </x:c>
    </x:row>
    <x:row r="482" spans="1:38" ht="30" customHeight="1">
      <x:c r="A482" s="8" t="s">
        <x:v>1885</x:v>
      </x:c>
      <x:c r="B482" s="8" t="s">
        <x:v>478</x:v>
      </x:c>
      <x:c r="C482" s="8" t="s">
        <x:v>1013</x:v>
      </x:c>
      <x:c r="D482" s="9">
        <x:v>0.0023999999999999999</x:v>
      </x:c>
      <x:c r="E482" s="10">
        <x:f>단가대비표!O111</x:f>
        <x:v>10000</x:v>
      </x:c>
      <x:c r="F482" s="12">
        <x:f>TRUNC(E482*D482,1)</x:f>
        <x:v>24</x:v>
      </x:c>
      <x:c r="G482" s="10">
        <x:f>단가대비표!P111</x:f>
        <x:v>0</x:v>
      </x:c>
      <x:c r="H482" s="12">
        <x:f>TRUNC(G482*D482,1)</x:f>
        <x:v>0</x:v>
      </x:c>
      <x:c r="I482" s="10">
        <x:f>단가대비표!V111</x:f>
        <x:v>0</x:v>
      </x:c>
      <x:c r="J482" s="12">
        <x:f>TRUNC(I482*D482,1)</x:f>
        <x:v>0</x:v>
      </x:c>
      <x:c r="K482" s="10">
        <x:f>TRUNC(E482+G482+I482,1)</x:f>
        <x:v>10000</x:v>
      </x:c>
      <x:c r="L482" s="12">
        <x:f>TRUNC(F482+H482+J482,1)</x:f>
        <x:v>24</x:v>
      </x:c>
      <x:c r="M482" s="8" t="s">
        <x:v>984</x:v>
      </x:c>
      <x:c r="N482" s="5" t="s">
        <x:v>1496</x:v>
      </x:c>
      <x:c r="O482" s="5" t="s">
        <x:v>800</x:v>
      </x:c>
      <x:c r="P482" s="5" t="s">
        <x:v>988</x:v>
      </x:c>
      <x:c r="Q482" s="5" t="s">
        <x:v>988</x:v>
      </x:c>
      <x:c r="R482" s="5" t="s">
        <x:v>974</x:v>
      </x:c>
      <x:c r="S482" s="1"/>
      <x:c r="T482" s="1"/>
      <x:c r="U482" s="1"/>
      <x:c r="V482" s="1"/>
      <x:c r="W482" s="1"/>
      <x:c r="X482" s="1"/>
      <x:c r="Y482" s="1"/>
      <x:c r="Z482" s="1"/>
      <x:c r="AA482" s="1"/>
      <x:c r="AB482" s="1"/>
      <x:c r="AC482" s="1"/>
      <x:c r="AD482" s="1"/>
      <x:c r="AE482" s="1"/>
      <x:c r="AF482" s="1"/>
      <x:c r="AG482" s="1"/>
      <x:c r="AH482" s="1"/>
      <x:c r="AI482" s="1"/>
      <x:c r="AJ482" s="5" t="s">
        <x:v>984</x:v>
      </x:c>
      <x:c r="AK482" s="5" t="s">
        <x:v>1714</x:v>
      </x:c>
      <x:c r="AL482" s="5" t="s">
        <x:v>984</x:v>
      </x:c>
    </x:row>
    <x:row r="483" spans="1:38" ht="30" customHeight="1">
      <x:c r="A483" s="8" t="s">
        <x:v>533</x:v>
      </x:c>
      <x:c r="B483" s="8" t="s">
        <x:v>538</x:v>
      </x:c>
      <x:c r="C483" s="8" t="s">
        <x:v>1021</x:v>
      </x:c>
      <x:c r="D483" s="9">
        <x:v>0.017710000000000001</x:v>
      </x:c>
      <x:c r="E483" s="10">
        <x:f>일위대가목록!E88</x:f>
        <x:v>0</x:v>
      </x:c>
      <x:c r="F483" s="12">
        <x:f>TRUNC(E483*D483,1)</x:f>
        <x:v>0</x:v>
      </x:c>
      <x:c r="G483" s="10">
        <x:f>일위대가목록!F88</x:f>
        <x:v>0</x:v>
      </x:c>
      <x:c r="H483" s="12">
        <x:f>TRUNC(G483*D483,1)</x:f>
        <x:v>0</x:v>
      </x:c>
      <x:c r="I483" s="10">
        <x:f>일위대가목록!G88</x:f>
        <x:v>124</x:v>
      </x:c>
      <x:c r="J483" s="12">
        <x:f>TRUNC(I483*D483,1)</x:f>
        <x:v>2.1000000000000001</x:v>
      </x:c>
      <x:c r="K483" s="10">
        <x:f>TRUNC(E483+G483+I483,1)</x:f>
        <x:v>124</x:v>
      </x:c>
      <x:c r="L483" s="12">
        <x:f>TRUNC(F483+H483+J483,1)</x:f>
        <x:v>2.1000000000000001</x:v>
      </x:c>
      <x:c r="M483" s="8" t="s">
        <x:v>984</x:v>
      </x:c>
      <x:c r="N483" s="5" t="s">
        <x:v>1496</x:v>
      </x:c>
      <x:c r="O483" s="5" t="s">
        <x:v>1494</x:v>
      </x:c>
      <x:c r="P483" s="5" t="s">
        <x:v>974</x:v>
      </x:c>
      <x:c r="Q483" s="5" t="s">
        <x:v>988</x:v>
      </x:c>
      <x:c r="R483" s="5" t="s">
        <x:v>988</x:v>
      </x:c>
      <x:c r="S483" s="1"/>
      <x:c r="T483" s="1"/>
      <x:c r="U483" s="1"/>
      <x:c r="V483" s="1"/>
      <x:c r="W483" s="1"/>
      <x:c r="X483" s="1"/>
      <x:c r="Y483" s="1"/>
      <x:c r="Z483" s="1"/>
      <x:c r="AA483" s="1"/>
      <x:c r="AB483" s="1"/>
      <x:c r="AC483" s="1"/>
      <x:c r="AD483" s="1"/>
      <x:c r="AE483" s="1"/>
      <x:c r="AF483" s="1"/>
      <x:c r="AG483" s="1"/>
      <x:c r="AH483" s="1"/>
      <x:c r="AI483" s="1"/>
      <x:c r="AJ483" s="5" t="s">
        <x:v>984</x:v>
      </x:c>
      <x:c r="AK483" s="5" t="s">
        <x:v>1715</x:v>
      </x:c>
      <x:c r="AL483" s="5" t="s">
        <x:v>984</x:v>
      </x:c>
    </x:row>
    <x:row r="484" spans="1:38" ht="30" customHeight="1">
      <x:c r="A484" s="8" t="s">
        <x:v>381</x:v>
      </x:c>
      <x:c r="B484" s="8" t="s">
        <x:v>1248</x:v>
      </x:c>
      <x:c r="C484" s="8" t="s">
        <x:v>1244</x:v>
      </x:c>
      <x:c r="D484" s="9">
        <x:v>0.1071</x:v>
      </x:c>
      <x:c r="E484" s="10">
        <x:f>단가대비표!O53</x:f>
        <x:v>0</x:v>
      </x:c>
      <x:c r="F484" s="12">
        <x:f>TRUNC(E484*D484,1)</x:f>
        <x:v>0</x:v>
      </x:c>
      <x:c r="G484" s="10">
        <x:f>단가대비표!P53</x:f>
        <x:v>0</x:v>
      </x:c>
      <x:c r="H484" s="12">
        <x:f>TRUNC(G484*D484,1)</x:f>
        <x:v>0</x:v>
      </x:c>
      <x:c r="I484" s="10">
        <x:f>단가대비표!V53</x:f>
        <x:v>87</x:v>
      </x:c>
      <x:c r="J484" s="12">
        <x:f>TRUNC(I484*D484,1)</x:f>
        <x:v>9.3000000000000007</x:v>
      </x:c>
      <x:c r="K484" s="10">
        <x:f>TRUNC(E484+G484+I484,1)</x:f>
        <x:v>87</x:v>
      </x:c>
      <x:c r="L484" s="12">
        <x:f>TRUNC(F484+H484+J484,1)</x:f>
        <x:v>9.3000000000000007</x:v>
      </x:c>
      <x:c r="M484" s="8" t="s">
        <x:v>984</x:v>
      </x:c>
      <x:c r="N484" s="5" t="s">
        <x:v>1496</x:v>
      </x:c>
      <x:c r="O484" s="5" t="s">
        <x:v>1501</x:v>
      </x:c>
      <x:c r="P484" s="5" t="s">
        <x:v>988</x:v>
      </x:c>
      <x:c r="Q484" s="5" t="s">
        <x:v>988</x:v>
      </x:c>
      <x:c r="R484" s="5" t="s">
        <x:v>974</x:v>
      </x:c>
      <x:c r="S484" s="1"/>
      <x:c r="T484" s="1"/>
      <x:c r="U484" s="1"/>
      <x:c r="V484" s="1"/>
      <x:c r="W484" s="1"/>
      <x:c r="X484" s="1"/>
      <x:c r="Y484" s="1"/>
      <x:c r="Z484" s="1"/>
      <x:c r="AA484" s="1"/>
      <x:c r="AB484" s="1"/>
      <x:c r="AC484" s="1"/>
      <x:c r="AD484" s="1"/>
      <x:c r="AE484" s="1"/>
      <x:c r="AF484" s="1"/>
      <x:c r="AG484" s="1"/>
      <x:c r="AH484" s="1"/>
      <x:c r="AI484" s="1"/>
      <x:c r="AJ484" s="5" t="s">
        <x:v>984</x:v>
      </x:c>
      <x:c r="AK484" s="5" t="s">
        <x:v>1716</x:v>
      </x:c>
      <x:c r="AL484" s="5" t="s">
        <x:v>984</x:v>
      </x:c>
    </x:row>
    <x:row r="485" spans="1:38" ht="30" customHeight="1">
      <x:c r="A485" s="8" t="s">
        <x:v>1017</x:v>
      </x:c>
      <x:c r="B485" s="8" t="s">
        <x:v>1249</x:v>
      </x:c>
      <x:c r="C485" s="8" t="s">
        <x:v>1015</x:v>
      </x:c>
      <x:c r="D485" s="9">
        <x:v>0.0218</x:v>
      </x:c>
      <x:c r="E485" s="10">
        <x:f>단가대비표!O105</x:f>
        <x:v>0</x:v>
      </x:c>
      <x:c r="F485" s="12">
        <x:f>TRUNC(E485*D485,1)</x:f>
        <x:v>0</x:v>
      </x:c>
      <x:c r="G485" s="10">
        <x:f>단가대비표!P105</x:f>
        <x:v>120603</x:v>
      </x:c>
      <x:c r="H485" s="12">
        <x:f>TRUNC(G485*D485,1)</x:f>
        <x:v>2629.0999999999999</x:v>
      </x:c>
      <x:c r="I485" s="10">
        <x:f>단가대비표!V105</x:f>
        <x:v>0</x:v>
      </x:c>
      <x:c r="J485" s="12">
        <x:f>TRUNC(I485*D485,1)</x:f>
        <x:v>0</x:v>
      </x:c>
      <x:c r="K485" s="10">
        <x:f>TRUNC(E485+G485+I485,1)</x:f>
        <x:v>120603</x:v>
      </x:c>
      <x:c r="L485" s="12">
        <x:f>TRUNC(F485+H485+J485,1)</x:f>
        <x:v>2629.0999999999999</x:v>
      </x:c>
      <x:c r="M485" s="8" t="s">
        <x:v>984</x:v>
      </x:c>
      <x:c r="N485" s="5" t="s">
        <x:v>1496</x:v>
      </x:c>
      <x:c r="O485" s="5" t="s">
        <x:v>1502</x:v>
      </x:c>
      <x:c r="P485" s="5" t="s">
        <x:v>988</x:v>
      </x:c>
      <x:c r="Q485" s="5" t="s">
        <x:v>988</x:v>
      </x:c>
      <x:c r="R485" s="5" t="s">
        <x:v>974</x:v>
      </x:c>
      <x:c r="S485" s="1"/>
      <x:c r="T485" s="1"/>
      <x:c r="U485" s="1"/>
      <x:c r="V485" s="1">
        <x:v>1</x:v>
      </x:c>
      <x:c r="W485" s="1"/>
      <x:c r="X485" s="1"/>
      <x:c r="Y485" s="1"/>
      <x:c r="Z485" s="1"/>
      <x:c r="AA485" s="1"/>
      <x:c r="AB485" s="1"/>
      <x:c r="AC485" s="1"/>
      <x:c r="AD485" s="1"/>
      <x:c r="AE485" s="1"/>
      <x:c r="AF485" s="1"/>
      <x:c r="AG485" s="1"/>
      <x:c r="AH485" s="1"/>
      <x:c r="AI485" s="1"/>
      <x:c r="AJ485" s="5" t="s">
        <x:v>984</x:v>
      </x:c>
      <x:c r="AK485" s="5" t="s">
        <x:v>1717</x:v>
      </x:c>
      <x:c r="AL485" s="5" t="s">
        <x:v>984</x:v>
      </x:c>
    </x:row>
    <x:row r="486" spans="1:38" ht="30" customHeight="1">
      <x:c r="A486" s="8" t="s">
        <x:v>1017</x:v>
      </x:c>
      <x:c r="B486" s="8" t="s">
        <x:v>374</x:v>
      </x:c>
      <x:c r="C486" s="8" t="s">
        <x:v>1015</x:v>
      </x:c>
      <x:c r="D486" s="9">
        <x:v>0.00055999999999999994</x:v>
      </x:c>
      <x:c r="E486" s="10">
        <x:f>단가대비표!O95</x:f>
        <x:v>0</x:v>
      </x:c>
      <x:c r="F486" s="12">
        <x:f>TRUNC(E486*D486,1)</x:f>
        <x:v>0</x:v>
      </x:c>
      <x:c r="G486" s="10">
        <x:f>단가대비표!P95</x:f>
        <x:v>87805</x:v>
      </x:c>
      <x:c r="H486" s="12">
        <x:f>TRUNC(G486*D486,1)</x:f>
        <x:v>49.100000000000001</x:v>
      </x:c>
      <x:c r="I486" s="10">
        <x:f>단가대비표!V95</x:f>
        <x:v>0</x:v>
      </x:c>
      <x:c r="J486" s="12">
        <x:f>TRUNC(I486*D486,1)</x:f>
        <x:v>0</x:v>
      </x:c>
      <x:c r="K486" s="10">
        <x:f>TRUNC(E486+G486+I486,1)</x:f>
        <x:v>87805</x:v>
      </x:c>
      <x:c r="L486" s="12">
        <x:f>TRUNC(F486+H486+J486,1)</x:f>
        <x:v>49.100000000000001</x:v>
      </x:c>
      <x:c r="M486" s="8" t="s">
        <x:v>984</x:v>
      </x:c>
      <x:c r="N486" s="5" t="s">
        <x:v>1496</x:v>
      </x:c>
      <x:c r="O486" s="5" t="s">
        <x:v>129</x:v>
      </x:c>
      <x:c r="P486" s="5" t="s">
        <x:v>988</x:v>
      </x:c>
      <x:c r="Q486" s="5" t="s">
        <x:v>988</x:v>
      </x:c>
      <x:c r="R486" s="5" t="s">
        <x:v>974</x:v>
      </x:c>
      <x:c r="S486" s="1"/>
      <x:c r="T486" s="1"/>
      <x:c r="U486" s="1"/>
      <x:c r="V486" s="1">
        <x:v>1</x:v>
      </x:c>
      <x:c r="W486" s="1"/>
      <x:c r="X486" s="1"/>
      <x:c r="Y486" s="1"/>
      <x:c r="Z486" s="1"/>
      <x:c r="AA486" s="1"/>
      <x:c r="AB486" s="1"/>
      <x:c r="AC486" s="1"/>
      <x:c r="AD486" s="1"/>
      <x:c r="AE486" s="1"/>
      <x:c r="AF486" s="1"/>
      <x:c r="AG486" s="1"/>
      <x:c r="AH486" s="1"/>
      <x:c r="AI486" s="1"/>
      <x:c r="AJ486" s="5" t="s">
        <x:v>984</x:v>
      </x:c>
      <x:c r="AK486" s="5" t="s">
        <x:v>1718</x:v>
      </x:c>
      <x:c r="AL486" s="5" t="s">
        <x:v>984</x:v>
      </x:c>
    </x:row>
    <x:row r="487" spans="1:38" ht="30" customHeight="1">
      <x:c r="A487" s="8" t="s">
        <x:v>1017</x:v>
      </x:c>
      <x:c r="B487" s="8" t="s">
        <x:v>960</x:v>
      </x:c>
      <x:c r="C487" s="8" t="s">
        <x:v>1015</x:v>
      </x:c>
      <x:c r="D487" s="9">
        <x:v>0.0022100000000000003</x:v>
      </x:c>
      <x:c r="E487" s="10">
        <x:f>단가대비표!O97</x:f>
        <x:v>0</x:v>
      </x:c>
      <x:c r="F487" s="12">
        <x:f>TRUNC(E487*D487,1)</x:f>
        <x:v>0</x:v>
      </x:c>
      <x:c r="G487" s="10">
        <x:f>단가대비표!P97</x:f>
        <x:v>134516</x:v>
      </x:c>
      <x:c r="H487" s="12">
        <x:f>TRUNC(G487*D487,1)</x:f>
        <x:v>297.19999999999999</x:v>
      </x:c>
      <x:c r="I487" s="10">
        <x:f>단가대비표!V97</x:f>
        <x:v>0</x:v>
      </x:c>
      <x:c r="J487" s="12">
        <x:f>TRUNC(I487*D487,1)</x:f>
        <x:v>0</x:v>
      </x:c>
      <x:c r="K487" s="10">
        <x:f>TRUNC(E487+G487+I487,1)</x:f>
        <x:v>134516</x:v>
      </x:c>
      <x:c r="L487" s="12">
        <x:f>TRUNC(F487+H487+J487,1)</x:f>
        <x:v>297.19999999999999</x:v>
      </x:c>
      <x:c r="M487" s="8" t="s">
        <x:v>984</x:v>
      </x:c>
      <x:c r="N487" s="5" t="s">
        <x:v>1496</x:v>
      </x:c>
      <x:c r="O487" s="5" t="s">
        <x:v>799</x:v>
      </x:c>
      <x:c r="P487" s="5" t="s">
        <x:v>988</x:v>
      </x:c>
      <x:c r="Q487" s="5" t="s">
        <x:v>988</x:v>
      </x:c>
      <x:c r="R487" s="5" t="s">
        <x:v>974</x:v>
      </x:c>
      <x:c r="S487" s="1"/>
      <x:c r="T487" s="1"/>
      <x:c r="U487" s="1"/>
      <x:c r="V487" s="1">
        <x:v>1</x:v>
      </x:c>
      <x:c r="W487" s="1"/>
      <x:c r="X487" s="1"/>
      <x:c r="Y487" s="1"/>
      <x:c r="Z487" s="1"/>
      <x:c r="AA487" s="1"/>
      <x:c r="AB487" s="1"/>
      <x:c r="AC487" s="1"/>
      <x:c r="AD487" s="1"/>
      <x:c r="AE487" s="1"/>
      <x:c r="AF487" s="1"/>
      <x:c r="AG487" s="1"/>
      <x:c r="AH487" s="1"/>
      <x:c r="AI487" s="1"/>
      <x:c r="AJ487" s="5" t="s">
        <x:v>984</x:v>
      </x:c>
      <x:c r="AK487" s="5" t="s">
        <x:v>1719</x:v>
      </x:c>
      <x:c r="AL487" s="5" t="s">
        <x:v>984</x:v>
      </x:c>
    </x:row>
    <x:row r="488" spans="1:38" ht="30" customHeight="1">
      <x:c r="A488" s="8" t="s">
        <x:v>1017</x:v>
      </x:c>
      <x:c r="B488" s="8" t="s">
        <x:v>405</x:v>
      </x:c>
      <x:c r="C488" s="8" t="s">
        <x:v>1015</x:v>
      </x:c>
      <x:c r="D488" s="9">
        <x:v>0.00063</x:v>
      </x:c>
      <x:c r="E488" s="10">
        <x:f>단가대비표!O108</x:f>
        <x:v>0</x:v>
      </x:c>
      <x:c r="F488" s="12">
        <x:f>TRUNC(E488*D488,1)</x:f>
        <x:v>0</x:v>
      </x:c>
      <x:c r="G488" s="10">
        <x:f>단가대비표!P108</x:f>
        <x:v>108245</x:v>
      </x:c>
      <x:c r="H488" s="12">
        <x:f>TRUNC(G488*D488,1)</x:f>
        <x:v>68.099999999999994</x:v>
      </x:c>
      <x:c r="I488" s="10">
        <x:f>단가대비표!V108</x:f>
        <x:v>0</x:v>
      </x:c>
      <x:c r="J488" s="12">
        <x:f>TRUNC(I488*D488,1)</x:f>
        <x:v>0</x:v>
      </x:c>
      <x:c r="K488" s="10">
        <x:f>TRUNC(E488+G488+I488,1)</x:f>
        <x:v>108245</x:v>
      </x:c>
      <x:c r="L488" s="12">
        <x:f>TRUNC(F488+H488+J488,1)</x:f>
        <x:v>68.099999999999994</x:v>
      </x:c>
      <x:c r="M488" s="8" t="s">
        <x:v>984</x:v>
      </x:c>
      <x:c r="N488" s="5" t="s">
        <x:v>1496</x:v>
      </x:c>
      <x:c r="O488" s="5" t="s">
        <x:v>1490</x:v>
      </x:c>
      <x:c r="P488" s="5" t="s">
        <x:v>988</x:v>
      </x:c>
      <x:c r="Q488" s="5" t="s">
        <x:v>988</x:v>
      </x:c>
      <x:c r="R488" s="5" t="s">
        <x:v>974</x:v>
      </x:c>
      <x:c r="S488" s="1"/>
      <x:c r="T488" s="1"/>
      <x:c r="U488" s="1"/>
      <x:c r="V488" s="1">
        <x:v>1</x:v>
      </x:c>
      <x:c r="W488" s="1"/>
      <x:c r="X488" s="1"/>
      <x:c r="Y488" s="1"/>
      <x:c r="Z488" s="1"/>
      <x:c r="AA488" s="1"/>
      <x:c r="AB488" s="1"/>
      <x:c r="AC488" s="1"/>
      <x:c r="AD488" s="1"/>
      <x:c r="AE488" s="1"/>
      <x:c r="AF488" s="1"/>
      <x:c r="AG488" s="1"/>
      <x:c r="AH488" s="1"/>
      <x:c r="AI488" s="1"/>
      <x:c r="AJ488" s="5" t="s">
        <x:v>984</x:v>
      </x:c>
      <x:c r="AK488" s="5" t="s">
        <x:v>1720</x:v>
      </x:c>
      <x:c r="AL488" s="5" t="s">
        <x:v>984</x:v>
      </x:c>
    </x:row>
    <x:row r="489" spans="1:38" ht="30" customHeight="1">
      <x:c r="A489" s="8" t="s">
        <x:v>426</x:v>
      </x:c>
      <x:c r="B489" s="8" t="s">
        <x:v>430</x:v>
      </x:c>
      <x:c r="C489" s="8" t="s">
        <x:v>1000</x:v>
      </x:c>
      <x:c r="D489" s="9">
        <x:v>1</x:v>
      </x:c>
      <x:c r="E489" s="10">
        <x:f>ROUNDDOWN(SUMIF(V480:V489,RIGHTB(O489,1),H480:H489)*U489,2)</x:f>
        <x:v>91.299999999999997</x:v>
      </x:c>
      <x:c r="F489" s="12">
        <x:f>TRUNC(E489*D489,1)</x:f>
        <x:v>91.299999999999997</x:v>
      </x:c>
      <x:c r="G489" s="10">
        <x:v>0</x:v>
      </x:c>
      <x:c r="H489" s="12">
        <x:f>TRUNC(G489*D489,1)</x:f>
        <x:v>0</x:v>
      </x:c>
      <x:c r="I489" s="10">
        <x:v>0</x:v>
      </x:c>
      <x:c r="J489" s="12">
        <x:f>TRUNC(I489*D489,1)</x:f>
        <x:v>0</x:v>
      </x:c>
      <x:c r="K489" s="10">
        <x:f>TRUNC(E489+G489+I489,1)</x:f>
        <x:v>91.299999999999997</x:v>
      </x:c>
      <x:c r="L489" s="12">
        <x:f>TRUNC(F489+H489+J489,1)</x:f>
        <x:v>91.299999999999997</x:v>
      </x:c>
      <x:c r="M489" s="8" t="s">
        <x:v>984</x:v>
      </x:c>
      <x:c r="N489" s="5" t="s">
        <x:v>1496</x:v>
      </x:c>
      <x:c r="O489" s="5" t="s">
        <x:v>1407</x:v>
      </x:c>
      <x:c r="P489" s="5" t="s">
        <x:v>988</x:v>
      </x:c>
      <x:c r="Q489" s="5" t="s">
        <x:v>988</x:v>
      </x:c>
      <x:c r="R489" s="5" t="s">
        <x:v>988</x:v>
      </x:c>
      <x:c r="S489" s="1">
        <x:v>1</x:v>
      </x:c>
      <x:c r="T489" s="1">
        <x:v>0</x:v>
      </x:c>
      <x:c r="U489" s="1">
        <x:v>0.029999999999999999</x:v>
      </x:c>
      <x:c r="V489" s="1"/>
      <x:c r="W489" s="1"/>
      <x:c r="X489" s="1"/>
      <x:c r="Y489" s="1"/>
      <x:c r="Z489" s="1"/>
      <x:c r="AA489" s="1"/>
      <x:c r="AB489" s="1"/>
      <x:c r="AC489" s="1"/>
      <x:c r="AD489" s="1"/>
      <x:c r="AE489" s="1"/>
      <x:c r="AF489" s="1"/>
      <x:c r="AG489" s="1"/>
      <x:c r="AH489" s="1"/>
      <x:c r="AI489" s="1"/>
      <x:c r="AJ489" s="5" t="s">
        <x:v>984</x:v>
      </x:c>
      <x:c r="AK489" s="5" t="s">
        <x:v>1721</x:v>
      </x:c>
      <x:c r="AL489" s="5" t="s">
        <x:v>984</x:v>
      </x:c>
    </x:row>
    <x:row r="490" spans="1:38" ht="30" customHeight="1">
      <x:c r="A490" s="8" t="s">
        <x:v>195</x:v>
      </x:c>
      <x:c r="B490" s="8" t="s">
        <x:v>984</x:v>
      </x:c>
      <x:c r="C490" s="8" t="s">
        <x:v>984</x:v>
      </x:c>
      <x:c r="D490" s="9"/>
      <x:c r="E490" s="10"/>
      <x:c r="F490" s="12">
        <x:f>TRUNC(SUMIF(N480:N489,N479,F480:F489),0)</x:f>
        <x:v>266</x:v>
      </x:c>
      <x:c r="G490" s="10"/>
      <x:c r="H490" s="12">
        <x:f>TRUNC(SUMIF(N480:N489,N479,H480:H489),0)</x:f>
        <x:v>3043</x:v>
      </x:c>
      <x:c r="I490" s="10"/>
      <x:c r="J490" s="12">
        <x:f>TRUNC(SUMIF(N480:N489,N479,J480:J489),0)</x:f>
        <x:v>11</x:v>
      </x:c>
      <x:c r="K490" s="10"/>
      <x:c r="L490" s="12">
        <x:f>F490+H490+J490</x:f>
        <x:v>3320</x:v>
      </x:c>
      <x:c r="M490" s="8" t="s">
        <x:v>984</x:v>
      </x:c>
      <x:c r="N490" s="5" t="s">
        <x:v>315</x:v>
      </x:c>
      <x:c r="O490" s="5" t="s">
        <x:v>315</x:v>
      </x:c>
      <x:c r="P490" s="5" t="s">
        <x:v>984</x:v>
      </x:c>
      <x:c r="Q490" s="5" t="s">
        <x:v>984</x:v>
      </x:c>
      <x:c r="R490" s="5" t="s">
        <x:v>984</x:v>
      </x:c>
      <x:c r="S490" s="1"/>
      <x:c r="T490" s="1"/>
      <x:c r="U490" s="1"/>
      <x:c r="V490" s="1"/>
      <x:c r="W490" s="1"/>
      <x:c r="X490" s="1"/>
      <x:c r="Y490" s="1"/>
      <x:c r="Z490" s="1"/>
      <x:c r="AA490" s="1"/>
      <x:c r="AB490" s="1"/>
      <x:c r="AC490" s="1"/>
      <x:c r="AD490" s="1"/>
      <x:c r="AE490" s="1"/>
      <x:c r="AF490" s="1"/>
      <x:c r="AG490" s="1"/>
      <x:c r="AH490" s="1"/>
      <x:c r="AI490" s="1"/>
      <x:c r="AJ490" s="5" t="s">
        <x:v>984</x:v>
      </x:c>
      <x:c r="AK490" s="5" t="s">
        <x:v>984</x:v>
      </x:c>
      <x:c r="AL490" s="5" t="s">
        <x:v>984</x:v>
      </x:c>
    </x:row>
    <x:row r="491" spans="1:13" ht="30" customHeight="1">
      <x:c r="A491" s="9"/>
      <x:c r="B491" s="9"/>
      <x:c r="C491" s="9"/>
      <x:c r="D491" s="9"/>
      <x:c r="E491" s="10"/>
      <x:c r="F491" s="12"/>
      <x:c r="G491" s="10"/>
      <x:c r="H491" s="12"/>
      <x:c r="I491" s="10"/>
      <x:c r="J491" s="12"/>
      <x:c r="K491" s="10"/>
      <x:c r="L491" s="12"/>
      <x:c r="M491" s="9"/>
    </x:row>
    <x:row r="492" spans="1:14" ht="30" customHeight="1">
      <x:c r="A492" s="93" t="s">
        <x:v>1391</x:v>
      </x:c>
      <x:c r="B492" s="93"/>
      <x:c r="C492" s="93"/>
      <x:c r="D492" s="93"/>
      <x:c r="E492" s="94"/>
      <x:c r="F492" s="95"/>
      <x:c r="G492" s="94"/>
      <x:c r="H492" s="95"/>
      <x:c r="I492" s="94"/>
      <x:c r="J492" s="95"/>
      <x:c r="K492" s="94"/>
      <x:c r="L492" s="95"/>
      <x:c r="M492" s="93"/>
      <x:c r="N492" s="2" t="s">
        <x:v>1497</x:v>
      </x:c>
    </x:row>
    <x:row r="493" spans="1:38" ht="30" customHeight="1">
      <x:c r="A493" s="8" t="s">
        <x:v>1893</x:v>
      </x:c>
      <x:c r="B493" s="8" t="s">
        <x:v>1892</x:v>
      </x:c>
      <x:c r="C493" s="8" t="s">
        <x:v>1013</x:v>
      </x:c>
      <x:c r="D493" s="9">
        <x:v>0.0027699999999999997</x:v>
      </x:c>
      <x:c r="E493" s="10">
        <x:f>단가대비표!O9</x:f>
        <x:v>8880</x:v>
      </x:c>
      <x:c r="F493" s="12">
        <x:f>TRUNC(E493*D493,1)</x:f>
        <x:v>24.5</x:v>
      </x:c>
      <x:c r="G493" s="10">
        <x:f>단가대비표!P9</x:f>
        <x:v>0</x:v>
      </x:c>
      <x:c r="H493" s="12">
        <x:f>TRUNC(G493*D493,1)</x:f>
        <x:v>0</x:v>
      </x:c>
      <x:c r="I493" s="10">
        <x:f>단가대비표!V9</x:f>
        <x:v>0</x:v>
      </x:c>
      <x:c r="J493" s="12">
        <x:f>TRUNC(I493*D493,1)</x:f>
        <x:v>0</x:v>
      </x:c>
      <x:c r="K493" s="10">
        <x:f>TRUNC(E493+G493+I493,1)</x:f>
        <x:v>8880</x:v>
      </x:c>
      <x:c r="L493" s="12">
        <x:f>TRUNC(F493+H493+J493,1)</x:f>
        <x:v>24.5</x:v>
      </x:c>
      <x:c r="M493" s="8" t="s">
        <x:v>984</x:v>
      </x:c>
      <x:c r="N493" s="5" t="s">
        <x:v>1497</x:v>
      </x:c>
      <x:c r="O493" s="5" t="s">
        <x:v>1500</x:v>
      </x:c>
      <x:c r="P493" s="5" t="s">
        <x:v>988</x:v>
      </x:c>
      <x:c r="Q493" s="5" t="s">
        <x:v>988</x:v>
      </x:c>
      <x:c r="R493" s="5" t="s">
        <x:v>974</x:v>
      </x:c>
      <x:c r="S493" s="1"/>
      <x:c r="T493" s="1"/>
      <x:c r="U493" s="1"/>
      <x:c r="V493" s="1"/>
      <x:c r="W493" s="1"/>
      <x:c r="X493" s="1"/>
      <x:c r="Y493" s="1"/>
      <x:c r="Z493" s="1"/>
      <x:c r="AA493" s="1"/>
      <x:c r="AB493" s="1"/>
      <x:c r="AC493" s="1"/>
      <x:c r="AD493" s="1"/>
      <x:c r="AE493" s="1"/>
      <x:c r="AF493" s="1"/>
      <x:c r="AG493" s="1"/>
      <x:c r="AH493" s="1"/>
      <x:c r="AI493" s="1"/>
      <x:c r="AJ493" s="5" t="s">
        <x:v>984</x:v>
      </x:c>
      <x:c r="AK493" s="5" t="s">
        <x:v>1722</x:v>
      </x:c>
      <x:c r="AL493" s="5" t="s">
        <x:v>984</x:v>
      </x:c>
    </x:row>
    <x:row r="494" spans="1:38" ht="30" customHeight="1">
      <x:c r="A494" s="8" t="s">
        <x:v>477</x:v>
      </x:c>
      <x:c r="B494" s="8" t="s">
        <x:v>958</x:v>
      </x:c>
      <x:c r="C494" s="8" t="s">
        <x:v>1027</x:v>
      </x:c>
      <x:c r="D494" s="9">
        <x:v>0.94499999999999995</x:v>
      </x:c>
      <x:c r="E494" s="10">
        <x:f>단가대비표!O110</x:f>
        <x:v>2.1600000000000001</x:v>
      </x:c>
      <x:c r="F494" s="12">
        <x:f>TRUNC(E494*D494,1)</x:f>
        <x:v>2</x:v>
      </x:c>
      <x:c r="G494" s="10">
        <x:f>단가대비표!P110</x:f>
        <x:v>0</x:v>
      </x:c>
      <x:c r="H494" s="12">
        <x:f>TRUNC(G494*D494,1)</x:f>
        <x:v>0</x:v>
      </x:c>
      <x:c r="I494" s="10">
        <x:f>단가대비표!V110</x:f>
        <x:v>0</x:v>
      </x:c>
      <x:c r="J494" s="12">
        <x:f>TRUNC(I494*D494,1)</x:f>
        <x:v>0</x:v>
      </x:c>
      <x:c r="K494" s="10">
        <x:f>TRUNC(E494+G494+I494,1)</x:f>
        <x:v>2.1000000000000001</x:v>
      </x:c>
      <x:c r="L494" s="12">
        <x:f>TRUNC(F494+H494+J494,1)</x:f>
        <x:v>2</x:v>
      </x:c>
      <x:c r="M494" s="8" t="s">
        <x:v>984</x:v>
      </x:c>
      <x:c r="N494" s="5" t="s">
        <x:v>1497</x:v>
      </x:c>
      <x:c r="O494" s="5" t="s">
        <x:v>801</x:v>
      </x:c>
      <x:c r="P494" s="5" t="s">
        <x:v>988</x:v>
      </x:c>
      <x:c r="Q494" s="5" t="s">
        <x:v>988</x:v>
      </x:c>
      <x:c r="R494" s="5" t="s">
        <x:v>974</x:v>
      </x:c>
      <x:c r="S494" s="1"/>
      <x:c r="T494" s="1"/>
      <x:c r="U494" s="1"/>
      <x:c r="V494" s="1"/>
      <x:c r="W494" s="1"/>
      <x:c r="X494" s="1"/>
      <x:c r="Y494" s="1"/>
      <x:c r="Z494" s="1"/>
      <x:c r="AA494" s="1"/>
      <x:c r="AB494" s="1"/>
      <x:c r="AC494" s="1"/>
      <x:c r="AD494" s="1"/>
      <x:c r="AE494" s="1"/>
      <x:c r="AF494" s="1"/>
      <x:c r="AG494" s="1"/>
      <x:c r="AH494" s="1"/>
      <x:c r="AI494" s="1"/>
      <x:c r="AJ494" s="5" t="s">
        <x:v>984</x:v>
      </x:c>
      <x:c r="AK494" s="5" t="s">
        <x:v>1723</x:v>
      </x:c>
      <x:c r="AL494" s="5" t="s">
        <x:v>984</x:v>
      </x:c>
    </x:row>
    <x:row r="495" spans="1:38" ht="30" customHeight="1">
      <x:c r="A495" s="8" t="s">
        <x:v>1885</x:v>
      </x:c>
      <x:c r="B495" s="8" t="s">
        <x:v>478</x:v>
      </x:c>
      <x:c r="C495" s="8" t="s">
        <x:v>1013</x:v>
      </x:c>
      <x:c r="D495" s="9">
        <x:v>0.00040000000000000002</x:v>
      </x:c>
      <x:c r="E495" s="10">
        <x:f>단가대비표!O111</x:f>
        <x:v>10000</x:v>
      </x:c>
      <x:c r="F495" s="12">
        <x:f>TRUNC(E495*D495,1)</x:f>
        <x:v>4</x:v>
      </x:c>
      <x:c r="G495" s="10">
        <x:f>단가대비표!P111</x:f>
        <x:v>0</x:v>
      </x:c>
      <x:c r="H495" s="12">
        <x:f>TRUNC(G495*D495,1)</x:f>
        <x:v>0</x:v>
      </x:c>
      <x:c r="I495" s="10">
        <x:f>단가대비표!V111</x:f>
        <x:v>0</x:v>
      </x:c>
      <x:c r="J495" s="12">
        <x:f>TRUNC(I495*D495,1)</x:f>
        <x:v>0</x:v>
      </x:c>
      <x:c r="K495" s="10">
        <x:f>TRUNC(E495+G495+I495,1)</x:f>
        <x:v>10000</x:v>
      </x:c>
      <x:c r="L495" s="12">
        <x:f>TRUNC(F495+H495+J495,1)</x:f>
        <x:v>4</x:v>
      </x:c>
      <x:c r="M495" s="8" t="s">
        <x:v>984</x:v>
      </x:c>
      <x:c r="N495" s="5" t="s">
        <x:v>1497</x:v>
      </x:c>
      <x:c r="O495" s="5" t="s">
        <x:v>800</x:v>
      </x:c>
      <x:c r="P495" s="5" t="s">
        <x:v>988</x:v>
      </x:c>
      <x:c r="Q495" s="5" t="s">
        <x:v>988</x:v>
      </x:c>
      <x:c r="R495" s="5" t="s">
        <x:v>974</x:v>
      </x:c>
      <x:c r="S495" s="1"/>
      <x:c r="T495" s="1"/>
      <x:c r="U495" s="1"/>
      <x:c r="V495" s="1"/>
      <x:c r="W495" s="1"/>
      <x:c r="X495" s="1"/>
      <x:c r="Y495" s="1"/>
      <x:c r="Z495" s="1"/>
      <x:c r="AA495" s="1"/>
      <x:c r="AB495" s="1"/>
      <x:c r="AC495" s="1"/>
      <x:c r="AD495" s="1"/>
      <x:c r="AE495" s="1"/>
      <x:c r="AF495" s="1"/>
      <x:c r="AG495" s="1"/>
      <x:c r="AH495" s="1"/>
      <x:c r="AI495" s="1"/>
      <x:c r="AJ495" s="5" t="s">
        <x:v>984</x:v>
      </x:c>
      <x:c r="AK495" s="5" t="s">
        <x:v>1724</x:v>
      </x:c>
      <x:c r="AL495" s="5" t="s">
        <x:v>984</x:v>
      </x:c>
    </x:row>
    <x:row r="496" spans="1:38" ht="30" customHeight="1">
      <x:c r="A496" s="8" t="s">
        <x:v>533</x:v>
      </x:c>
      <x:c r="B496" s="8" t="s">
        <x:v>538</x:v>
      </x:c>
      <x:c r="C496" s="8" t="s">
        <x:v>1021</x:v>
      </x:c>
      <x:c r="D496" s="9">
        <x:v>0.00312</x:v>
      </x:c>
      <x:c r="E496" s="10">
        <x:f>일위대가목록!E88</x:f>
        <x:v>0</x:v>
      </x:c>
      <x:c r="F496" s="12">
        <x:f>TRUNC(E496*D496,1)</x:f>
        <x:v>0</x:v>
      </x:c>
      <x:c r="G496" s="10">
        <x:f>일위대가목록!F88</x:f>
        <x:v>0</x:v>
      </x:c>
      <x:c r="H496" s="12">
        <x:f>TRUNC(G496*D496,1)</x:f>
        <x:v>0</x:v>
      </x:c>
      <x:c r="I496" s="10">
        <x:f>일위대가목록!G88</x:f>
        <x:v>124</x:v>
      </x:c>
      <x:c r="J496" s="12">
        <x:f>TRUNC(I496*D496,1)</x:f>
        <x:v>0.29999999999999999</x:v>
      </x:c>
      <x:c r="K496" s="10">
        <x:f>TRUNC(E496+G496+I496,1)</x:f>
        <x:v>124</x:v>
      </x:c>
      <x:c r="L496" s="12">
        <x:f>TRUNC(F496+H496+J496,1)</x:f>
        <x:v>0.29999999999999999</x:v>
      </x:c>
      <x:c r="M496" s="8" t="s">
        <x:v>984</x:v>
      </x:c>
      <x:c r="N496" s="5" t="s">
        <x:v>1497</x:v>
      </x:c>
      <x:c r="O496" s="5" t="s">
        <x:v>1494</x:v>
      </x:c>
      <x:c r="P496" s="5" t="s">
        <x:v>974</x:v>
      </x:c>
      <x:c r="Q496" s="5" t="s">
        <x:v>988</x:v>
      </x:c>
      <x:c r="R496" s="5" t="s">
        <x:v>988</x:v>
      </x:c>
      <x:c r="S496" s="1"/>
      <x:c r="T496" s="1"/>
      <x:c r="U496" s="1"/>
      <x:c r="V496" s="1"/>
      <x:c r="W496" s="1"/>
      <x:c r="X496" s="1"/>
      <x:c r="Y496" s="1"/>
      <x:c r="Z496" s="1"/>
      <x:c r="AA496" s="1"/>
      <x:c r="AB496" s="1"/>
      <x:c r="AC496" s="1"/>
      <x:c r="AD496" s="1"/>
      <x:c r="AE496" s="1"/>
      <x:c r="AF496" s="1"/>
      <x:c r="AG496" s="1"/>
      <x:c r="AH496" s="1"/>
      <x:c r="AI496" s="1"/>
      <x:c r="AJ496" s="5" t="s">
        <x:v>984</x:v>
      </x:c>
      <x:c r="AK496" s="5" t="s">
        <x:v>1725</x:v>
      </x:c>
      <x:c r="AL496" s="5" t="s">
        <x:v>984</x:v>
      </x:c>
    </x:row>
    <x:row r="497" spans="1:38" ht="30" customHeight="1">
      <x:c r="A497" s="8" t="s">
        <x:v>381</x:v>
      </x:c>
      <x:c r="B497" s="8" t="s">
        <x:v>1248</x:v>
      </x:c>
      <x:c r="C497" s="8" t="s">
        <x:v>1244</x:v>
      </x:c>
      <x:c r="D497" s="9">
        <x:v>0.0189</x:v>
      </x:c>
      <x:c r="E497" s="10">
        <x:f>단가대비표!O53</x:f>
        <x:v>0</x:v>
      </x:c>
      <x:c r="F497" s="12">
        <x:f>TRUNC(E497*D497,1)</x:f>
        <x:v>0</x:v>
      </x:c>
      <x:c r="G497" s="10">
        <x:f>단가대비표!P53</x:f>
        <x:v>0</x:v>
      </x:c>
      <x:c r="H497" s="12">
        <x:f>TRUNC(G497*D497,1)</x:f>
        <x:v>0</x:v>
      </x:c>
      <x:c r="I497" s="10">
        <x:f>단가대비표!V53</x:f>
        <x:v>87</x:v>
      </x:c>
      <x:c r="J497" s="12">
        <x:f>TRUNC(I497*D497,1)</x:f>
        <x:v>1.6000000000000001</x:v>
      </x:c>
      <x:c r="K497" s="10">
        <x:f>TRUNC(E497+G497+I497,1)</x:f>
        <x:v>87</x:v>
      </x:c>
      <x:c r="L497" s="12">
        <x:f>TRUNC(F497+H497+J497,1)</x:f>
        <x:v>1.6000000000000001</x:v>
      </x:c>
      <x:c r="M497" s="8" t="s">
        <x:v>984</x:v>
      </x:c>
      <x:c r="N497" s="5" t="s">
        <x:v>1497</x:v>
      </x:c>
      <x:c r="O497" s="5" t="s">
        <x:v>1501</x:v>
      </x:c>
      <x:c r="P497" s="5" t="s">
        <x:v>988</x:v>
      </x:c>
      <x:c r="Q497" s="5" t="s">
        <x:v>988</x:v>
      </x:c>
      <x:c r="R497" s="5" t="s">
        <x:v>974</x:v>
      </x:c>
      <x:c r="S497" s="1"/>
      <x:c r="T497" s="1"/>
      <x:c r="U497" s="1"/>
      <x:c r="V497" s="1"/>
      <x:c r="W497" s="1"/>
      <x:c r="X497" s="1"/>
      <x:c r="Y497" s="1"/>
      <x:c r="Z497" s="1"/>
      <x:c r="AA497" s="1"/>
      <x:c r="AB497" s="1"/>
      <x:c r="AC497" s="1"/>
      <x:c r="AD497" s="1"/>
      <x:c r="AE497" s="1"/>
      <x:c r="AF497" s="1"/>
      <x:c r="AG497" s="1"/>
      <x:c r="AH497" s="1"/>
      <x:c r="AI497" s="1"/>
      <x:c r="AJ497" s="5" t="s">
        <x:v>984</x:v>
      </x:c>
      <x:c r="AK497" s="5" t="s">
        <x:v>1726</x:v>
      </x:c>
      <x:c r="AL497" s="5" t="s">
        <x:v>984</x:v>
      </x:c>
    </x:row>
    <x:row r="498" spans="1:38" ht="30" customHeight="1">
      <x:c r="A498" s="8" t="s">
        <x:v>1017</x:v>
      </x:c>
      <x:c r="B498" s="8" t="s">
        <x:v>1249</x:v>
      </x:c>
      <x:c r="C498" s="8" t="s">
        <x:v>1015</x:v>
      </x:c>
      <x:c r="D498" s="9">
        <x:v>0.0058499999999999996</x:v>
      </x:c>
      <x:c r="E498" s="10">
        <x:f>단가대비표!O105</x:f>
        <x:v>0</x:v>
      </x:c>
      <x:c r="F498" s="12">
        <x:f>TRUNC(E498*D498,1)</x:f>
        <x:v>0</x:v>
      </x:c>
      <x:c r="G498" s="10">
        <x:f>단가대비표!P105</x:f>
        <x:v>120603</x:v>
      </x:c>
      <x:c r="H498" s="12">
        <x:f>TRUNC(G498*D498,1)</x:f>
        <x:v>705.5</x:v>
      </x:c>
      <x:c r="I498" s="10">
        <x:f>단가대비표!V105</x:f>
        <x:v>0</x:v>
      </x:c>
      <x:c r="J498" s="12">
        <x:f>TRUNC(I498*D498,1)</x:f>
        <x:v>0</x:v>
      </x:c>
      <x:c r="K498" s="10">
        <x:f>TRUNC(E498+G498+I498,1)</x:f>
        <x:v>120603</x:v>
      </x:c>
      <x:c r="L498" s="12">
        <x:f>TRUNC(F498+H498+J498,1)</x:f>
        <x:v>705.5</x:v>
      </x:c>
      <x:c r="M498" s="8" t="s">
        <x:v>984</x:v>
      </x:c>
      <x:c r="N498" s="5" t="s">
        <x:v>1497</x:v>
      </x:c>
      <x:c r="O498" s="5" t="s">
        <x:v>1502</x:v>
      </x:c>
      <x:c r="P498" s="5" t="s">
        <x:v>988</x:v>
      </x:c>
      <x:c r="Q498" s="5" t="s">
        <x:v>988</x:v>
      </x:c>
      <x:c r="R498" s="5" t="s">
        <x:v>974</x:v>
      </x:c>
      <x:c r="S498" s="1"/>
      <x:c r="T498" s="1"/>
      <x:c r="U498" s="1"/>
      <x:c r="V498" s="1">
        <x:v>1</x:v>
      </x:c>
      <x:c r="W498" s="1"/>
      <x:c r="X498" s="1"/>
      <x:c r="Y498" s="1"/>
      <x:c r="Z498" s="1"/>
      <x:c r="AA498" s="1"/>
      <x:c r="AB498" s="1"/>
      <x:c r="AC498" s="1"/>
      <x:c r="AD498" s="1"/>
      <x:c r="AE498" s="1"/>
      <x:c r="AF498" s="1"/>
      <x:c r="AG498" s="1"/>
      <x:c r="AH498" s="1"/>
      <x:c r="AI498" s="1"/>
      <x:c r="AJ498" s="5" t="s">
        <x:v>984</x:v>
      </x:c>
      <x:c r="AK498" s="5" t="s">
        <x:v>1727</x:v>
      </x:c>
      <x:c r="AL498" s="5" t="s">
        <x:v>984</x:v>
      </x:c>
    </x:row>
    <x:row r="499" spans="1:38" ht="30" customHeight="1">
      <x:c r="A499" s="8" t="s">
        <x:v>1017</x:v>
      </x:c>
      <x:c r="B499" s="8" t="s">
        <x:v>374</x:v>
      </x:c>
      <x:c r="C499" s="8" t="s">
        <x:v>1015</x:v>
      </x:c>
      <x:c r="D499" s="9">
        <x:v>0.00066000000000000003</x:v>
      </x:c>
      <x:c r="E499" s="10">
        <x:f>단가대비표!O95</x:f>
        <x:v>0</x:v>
      </x:c>
      <x:c r="F499" s="12">
        <x:f>TRUNC(E499*D499,1)</x:f>
        <x:v>0</x:v>
      </x:c>
      <x:c r="G499" s="10">
        <x:f>단가대비표!P95</x:f>
        <x:v>87805</x:v>
      </x:c>
      <x:c r="H499" s="12">
        <x:f>TRUNC(G499*D499,1)</x:f>
        <x:v>57.899999999999999</x:v>
      </x:c>
      <x:c r="I499" s="10">
        <x:f>단가대비표!V95</x:f>
        <x:v>0</x:v>
      </x:c>
      <x:c r="J499" s="12">
        <x:f>TRUNC(I499*D499,1)</x:f>
        <x:v>0</x:v>
      </x:c>
      <x:c r="K499" s="10">
        <x:f>TRUNC(E499+G499+I499,1)</x:f>
        <x:v>87805</x:v>
      </x:c>
      <x:c r="L499" s="12">
        <x:f>TRUNC(F499+H499+J499,1)</x:f>
        <x:v>57.899999999999999</x:v>
      </x:c>
      <x:c r="M499" s="8" t="s">
        <x:v>984</x:v>
      </x:c>
      <x:c r="N499" s="5" t="s">
        <x:v>1497</x:v>
      </x:c>
      <x:c r="O499" s="5" t="s">
        <x:v>129</x:v>
      </x:c>
      <x:c r="P499" s="5" t="s">
        <x:v>988</x:v>
      </x:c>
      <x:c r="Q499" s="5" t="s">
        <x:v>988</x:v>
      </x:c>
      <x:c r="R499" s="5" t="s">
        <x:v>974</x:v>
      </x:c>
      <x:c r="S499" s="1"/>
      <x:c r="T499" s="1"/>
      <x:c r="U499" s="1"/>
      <x:c r="V499" s="1">
        <x:v>1</x:v>
      </x:c>
      <x:c r="W499" s="1"/>
      <x:c r="X499" s="1"/>
      <x:c r="Y499" s="1"/>
      <x:c r="Z499" s="1"/>
      <x:c r="AA499" s="1"/>
      <x:c r="AB499" s="1"/>
      <x:c r="AC499" s="1"/>
      <x:c r="AD499" s="1"/>
      <x:c r="AE499" s="1"/>
      <x:c r="AF499" s="1"/>
      <x:c r="AG499" s="1"/>
      <x:c r="AH499" s="1"/>
      <x:c r="AI499" s="1"/>
      <x:c r="AJ499" s="5" t="s">
        <x:v>984</x:v>
      </x:c>
      <x:c r="AK499" s="5" t="s">
        <x:v>1728</x:v>
      </x:c>
      <x:c r="AL499" s="5" t="s">
        <x:v>984</x:v>
      </x:c>
    </x:row>
    <x:row r="500" spans="1:38" ht="30" customHeight="1">
      <x:c r="A500" s="8" t="s">
        <x:v>1017</x:v>
      </x:c>
      <x:c r="B500" s="8" t="s">
        <x:v>960</x:v>
      </x:c>
      <x:c r="C500" s="8" t="s">
        <x:v>1015</x:v>
      </x:c>
      <x:c r="D500" s="9">
        <x:v>0.00039000000000000001</x:v>
      </x:c>
      <x:c r="E500" s="10">
        <x:f>단가대비표!O97</x:f>
        <x:v>0</x:v>
      </x:c>
      <x:c r="F500" s="12">
        <x:f>TRUNC(E500*D500,1)</x:f>
        <x:v>0</x:v>
      </x:c>
      <x:c r="G500" s="10">
        <x:f>단가대비표!P97</x:f>
        <x:v>134516</x:v>
      </x:c>
      <x:c r="H500" s="12">
        <x:f>TRUNC(G500*D500,1)</x:f>
        <x:v>52.399999999999999</x:v>
      </x:c>
      <x:c r="I500" s="10">
        <x:f>단가대비표!V97</x:f>
        <x:v>0</x:v>
      </x:c>
      <x:c r="J500" s="12">
        <x:f>TRUNC(I500*D500,1)</x:f>
        <x:v>0</x:v>
      </x:c>
      <x:c r="K500" s="10">
        <x:f>TRUNC(E500+G500+I500,1)</x:f>
        <x:v>134516</x:v>
      </x:c>
      <x:c r="L500" s="12">
        <x:f>TRUNC(F500+H500+J500,1)</x:f>
        <x:v>52.399999999999999</x:v>
      </x:c>
      <x:c r="M500" s="8" t="s">
        <x:v>984</x:v>
      </x:c>
      <x:c r="N500" s="5" t="s">
        <x:v>1497</x:v>
      </x:c>
      <x:c r="O500" s="5" t="s">
        <x:v>799</x:v>
      </x:c>
      <x:c r="P500" s="5" t="s">
        <x:v>988</x:v>
      </x:c>
      <x:c r="Q500" s="5" t="s">
        <x:v>988</x:v>
      </x:c>
      <x:c r="R500" s="5" t="s">
        <x:v>974</x:v>
      </x:c>
      <x:c r="S500" s="1"/>
      <x:c r="T500" s="1"/>
      <x:c r="U500" s="1"/>
      <x:c r="V500" s="1">
        <x:v>1</x:v>
      </x:c>
      <x:c r="W500" s="1"/>
      <x:c r="X500" s="1"/>
      <x:c r="Y500" s="1"/>
      <x:c r="Z500" s="1"/>
      <x:c r="AA500" s="1"/>
      <x:c r="AB500" s="1"/>
      <x:c r="AC500" s="1"/>
      <x:c r="AD500" s="1"/>
      <x:c r="AE500" s="1"/>
      <x:c r="AF500" s="1"/>
      <x:c r="AG500" s="1"/>
      <x:c r="AH500" s="1"/>
      <x:c r="AI500" s="1"/>
      <x:c r="AJ500" s="5" t="s">
        <x:v>984</x:v>
      </x:c>
      <x:c r="AK500" s="5" t="s">
        <x:v>1729</x:v>
      </x:c>
      <x:c r="AL500" s="5" t="s">
        <x:v>984</x:v>
      </x:c>
    </x:row>
    <x:row r="501" spans="1:38" ht="30" customHeight="1">
      <x:c r="A501" s="8" t="s">
        <x:v>1017</x:v>
      </x:c>
      <x:c r="B501" s="8" t="s">
        <x:v>405</x:v>
      </x:c>
      <x:c r="C501" s="8" t="s">
        <x:v>1015</x:v>
      </x:c>
      <x:c r="D501" s="9">
        <x:v>0.00011</x:v>
      </x:c>
      <x:c r="E501" s="10">
        <x:f>단가대비표!O108</x:f>
        <x:v>0</x:v>
      </x:c>
      <x:c r="F501" s="12">
        <x:f>TRUNC(E501*D501,1)</x:f>
        <x:v>0</x:v>
      </x:c>
      <x:c r="G501" s="10">
        <x:f>단가대비표!P108</x:f>
        <x:v>108245</x:v>
      </x:c>
      <x:c r="H501" s="12">
        <x:f>TRUNC(G501*D501,1)</x:f>
        <x:v>11.9</x:v>
      </x:c>
      <x:c r="I501" s="10">
        <x:f>단가대비표!V108</x:f>
        <x:v>0</x:v>
      </x:c>
      <x:c r="J501" s="12">
        <x:f>TRUNC(I501*D501,1)</x:f>
        <x:v>0</x:v>
      </x:c>
      <x:c r="K501" s="10">
        <x:f>TRUNC(E501+G501+I501,1)</x:f>
        <x:v>108245</x:v>
      </x:c>
      <x:c r="L501" s="12">
        <x:f>TRUNC(F501+H501+J501,1)</x:f>
        <x:v>11.9</x:v>
      </x:c>
      <x:c r="M501" s="8" t="s">
        <x:v>984</x:v>
      </x:c>
      <x:c r="N501" s="5" t="s">
        <x:v>1497</x:v>
      </x:c>
      <x:c r="O501" s="5" t="s">
        <x:v>1490</x:v>
      </x:c>
      <x:c r="P501" s="5" t="s">
        <x:v>988</x:v>
      </x:c>
      <x:c r="Q501" s="5" t="s">
        <x:v>988</x:v>
      </x:c>
      <x:c r="R501" s="5" t="s">
        <x:v>974</x:v>
      </x:c>
      <x:c r="S501" s="1"/>
      <x:c r="T501" s="1"/>
      <x:c r="U501" s="1"/>
      <x:c r="V501" s="1">
        <x:v>1</x:v>
      </x:c>
      <x:c r="W501" s="1"/>
      <x:c r="X501" s="1"/>
      <x:c r="Y501" s="1"/>
      <x:c r="Z501" s="1"/>
      <x:c r="AA501" s="1"/>
      <x:c r="AB501" s="1"/>
      <x:c r="AC501" s="1"/>
      <x:c r="AD501" s="1"/>
      <x:c r="AE501" s="1"/>
      <x:c r="AF501" s="1"/>
      <x:c r="AG501" s="1"/>
      <x:c r="AH501" s="1"/>
      <x:c r="AI501" s="1"/>
      <x:c r="AJ501" s="5" t="s">
        <x:v>984</x:v>
      </x:c>
      <x:c r="AK501" s="5" t="s">
        <x:v>1730</x:v>
      </x:c>
      <x:c r="AL501" s="5" t="s">
        <x:v>984</x:v>
      </x:c>
    </x:row>
    <x:row r="502" spans="1:38" ht="30" customHeight="1">
      <x:c r="A502" s="8" t="s">
        <x:v>426</x:v>
      </x:c>
      <x:c r="B502" s="8" t="s">
        <x:v>430</x:v>
      </x:c>
      <x:c r="C502" s="8" t="s">
        <x:v>1000</x:v>
      </x:c>
      <x:c r="D502" s="9">
        <x:v>1</x:v>
      </x:c>
      <x:c r="E502" s="10">
        <x:f>ROUNDDOWN(SUMIF(V493:V502,RIGHTB(O502,1),H493:H502)*U502,2)</x:f>
        <x:v>24.829999999999998</x:v>
      </x:c>
      <x:c r="F502" s="12">
        <x:f>TRUNC(E502*D502,1)</x:f>
        <x:v>24.800000000000001</x:v>
      </x:c>
      <x:c r="G502" s="10">
        <x:v>0</x:v>
      </x:c>
      <x:c r="H502" s="12">
        <x:f>TRUNC(G502*D502,1)</x:f>
        <x:v>0</x:v>
      </x:c>
      <x:c r="I502" s="10">
        <x:v>0</x:v>
      </x:c>
      <x:c r="J502" s="12">
        <x:f>TRUNC(I502*D502,1)</x:f>
        <x:v>0</x:v>
      </x:c>
      <x:c r="K502" s="10">
        <x:f>TRUNC(E502+G502+I502,1)</x:f>
        <x:v>24.800000000000001</x:v>
      </x:c>
      <x:c r="L502" s="12">
        <x:f>TRUNC(F502+H502+J502,1)</x:f>
        <x:v>24.800000000000001</x:v>
      </x:c>
      <x:c r="M502" s="8" t="s">
        <x:v>984</x:v>
      </x:c>
      <x:c r="N502" s="5" t="s">
        <x:v>1497</x:v>
      </x:c>
      <x:c r="O502" s="5" t="s">
        <x:v>1407</x:v>
      </x:c>
      <x:c r="P502" s="5" t="s">
        <x:v>988</x:v>
      </x:c>
      <x:c r="Q502" s="5" t="s">
        <x:v>988</x:v>
      </x:c>
      <x:c r="R502" s="5" t="s">
        <x:v>988</x:v>
      </x:c>
      <x:c r="S502" s="1">
        <x:v>1</x:v>
      </x:c>
      <x:c r="T502" s="1">
        <x:v>0</x:v>
      </x:c>
      <x:c r="U502" s="1">
        <x:v>0.029999999999999999</x:v>
      </x:c>
      <x:c r="V502" s="1"/>
      <x:c r="W502" s="1"/>
      <x:c r="X502" s="1"/>
      <x:c r="Y502" s="1"/>
      <x:c r="Z502" s="1"/>
      <x:c r="AA502" s="1"/>
      <x:c r="AB502" s="1"/>
      <x:c r="AC502" s="1"/>
      <x:c r="AD502" s="1"/>
      <x:c r="AE502" s="1"/>
      <x:c r="AF502" s="1"/>
      <x:c r="AG502" s="1"/>
      <x:c r="AH502" s="1"/>
      <x:c r="AI502" s="1"/>
      <x:c r="AJ502" s="5" t="s">
        <x:v>984</x:v>
      </x:c>
      <x:c r="AK502" s="5" t="s">
        <x:v>1731</x:v>
      </x:c>
      <x:c r="AL502" s="5" t="s">
        <x:v>984</x:v>
      </x:c>
    </x:row>
    <x:row r="503" spans="1:38" ht="30" customHeight="1">
      <x:c r="A503" s="8" t="s">
        <x:v>195</x:v>
      </x:c>
      <x:c r="B503" s="8" t="s">
        <x:v>984</x:v>
      </x:c>
      <x:c r="C503" s="8" t="s">
        <x:v>984</x:v>
      </x:c>
      <x:c r="D503" s="9"/>
      <x:c r="E503" s="10"/>
      <x:c r="F503" s="12">
        <x:f>TRUNC(SUMIF(N493:N502,N492,F493:F502),0)</x:f>
        <x:v>55</x:v>
      </x:c>
      <x:c r="G503" s="10"/>
      <x:c r="H503" s="12">
        <x:f>TRUNC(SUMIF(N493:N502,N492,H493:H502),0)</x:f>
        <x:v>827</x:v>
      </x:c>
      <x:c r="I503" s="10"/>
      <x:c r="J503" s="12">
        <x:f>TRUNC(SUMIF(N493:N502,N492,J493:J502),0)</x:f>
        <x:v>1</x:v>
      </x:c>
      <x:c r="K503" s="10"/>
      <x:c r="L503" s="12">
        <x:f>F503+H503+J503</x:f>
        <x:v>883</x:v>
      </x:c>
      <x:c r="M503" s="8" t="s">
        <x:v>984</x:v>
      </x:c>
      <x:c r="N503" s="5" t="s">
        <x:v>315</x:v>
      </x:c>
      <x:c r="O503" s="5" t="s">
        <x:v>315</x:v>
      </x:c>
      <x:c r="P503" s="5" t="s">
        <x:v>984</x:v>
      </x:c>
      <x:c r="Q503" s="5" t="s">
        <x:v>984</x:v>
      </x:c>
      <x:c r="R503" s="5" t="s">
        <x:v>984</x:v>
      </x:c>
      <x:c r="S503" s="1"/>
      <x:c r="T503" s="1"/>
      <x:c r="U503" s="1"/>
      <x:c r="V503" s="1"/>
      <x:c r="W503" s="1"/>
      <x:c r="X503" s="1"/>
      <x:c r="Y503" s="1"/>
      <x:c r="Z503" s="1"/>
      <x:c r="AA503" s="1"/>
      <x:c r="AB503" s="1"/>
      <x:c r="AC503" s="1"/>
      <x:c r="AD503" s="1"/>
      <x:c r="AE503" s="1"/>
      <x:c r="AF503" s="1"/>
      <x:c r="AG503" s="1"/>
      <x:c r="AH503" s="1"/>
      <x:c r="AI503" s="1"/>
      <x:c r="AJ503" s="5" t="s">
        <x:v>984</x:v>
      </x:c>
      <x:c r="AK503" s="5" t="s">
        <x:v>984</x:v>
      </x:c>
      <x:c r="AL503" s="5" t="s">
        <x:v>984</x:v>
      </x:c>
    </x:row>
    <x:row r="504" spans="1:13" ht="30" customHeight="1">
      <x:c r="A504" s="9"/>
      <x:c r="B504" s="9"/>
      <x:c r="C504" s="9"/>
      <x:c r="D504" s="9"/>
      <x:c r="E504" s="10"/>
      <x:c r="F504" s="12"/>
      <x:c r="G504" s="10"/>
      <x:c r="H504" s="12"/>
      <x:c r="I504" s="10"/>
      <x:c r="J504" s="12"/>
      <x:c r="K504" s="10"/>
      <x:c r="L504" s="12"/>
      <x:c r="M504" s="9"/>
    </x:row>
    <x:row r="505" spans="1:14" ht="30" customHeight="1">
      <x:c r="A505" s="93" t="s">
        <x:v>73</x:v>
      </x:c>
      <x:c r="B505" s="93"/>
      <x:c r="C505" s="93"/>
      <x:c r="D505" s="93"/>
      <x:c r="E505" s="94"/>
      <x:c r="F505" s="95"/>
      <x:c r="G505" s="94"/>
      <x:c r="H505" s="95"/>
      <x:c r="I505" s="94"/>
      <x:c r="J505" s="95"/>
      <x:c r="K505" s="94"/>
      <x:c r="L505" s="95"/>
      <x:c r="M505" s="93"/>
      <x:c r="N505" s="2" t="s">
        <x:v>1498</x:v>
      </x:c>
    </x:row>
    <x:row r="506" spans="1:38" ht="30" customHeight="1">
      <x:c r="A506" s="8" t="s">
        <x:v>1990</x:v>
      </x:c>
      <x:c r="B506" s="8" t="s">
        <x:v>1898</x:v>
      </x:c>
      <x:c r="C506" s="8" t="s">
        <x:v>1013</x:v>
      </x:c>
      <x:c r="D506" s="9">
        <x:v>0.015709999999999999</x:v>
      </x:c>
      <x:c r="E506" s="10">
        <x:f>단가대비표!O8</x:f>
        <x:v>2400</x:v>
      </x:c>
      <x:c r="F506" s="12">
        <x:f>TRUNC(E506*D506,1)</x:f>
        <x:v>37.700000000000003</x:v>
      </x:c>
      <x:c r="G506" s="10">
        <x:f>단가대비표!P8</x:f>
        <x:v>0</x:v>
      </x:c>
      <x:c r="H506" s="12">
        <x:f>TRUNC(G506*D506,1)</x:f>
        <x:v>0</x:v>
      </x:c>
      <x:c r="I506" s="10">
        <x:f>단가대비표!V8</x:f>
        <x:v>0</x:v>
      </x:c>
      <x:c r="J506" s="12">
        <x:f>TRUNC(I506*D506,1)</x:f>
        <x:v>0</x:v>
      </x:c>
      <x:c r="K506" s="10">
        <x:f>TRUNC(E506+G506+I506,1)</x:f>
        <x:v>2400</x:v>
      </x:c>
      <x:c r="L506" s="12">
        <x:f>TRUNC(F506+H506+J506,1)</x:f>
        <x:v>37.700000000000003</x:v>
      </x:c>
      <x:c r="M506" s="8" t="s">
        <x:v>984</x:v>
      </x:c>
      <x:c r="N506" s="5" t="s">
        <x:v>1498</x:v>
      </x:c>
      <x:c r="O506" s="5" t="s">
        <x:v>1503</x:v>
      </x:c>
      <x:c r="P506" s="5" t="s">
        <x:v>988</x:v>
      </x:c>
      <x:c r="Q506" s="5" t="s">
        <x:v>988</x:v>
      </x:c>
      <x:c r="R506" s="5" t="s">
        <x:v>974</x:v>
      </x:c>
      <x:c r="S506" s="1"/>
      <x:c r="T506" s="1"/>
      <x:c r="U506" s="1"/>
      <x:c r="V506" s="1"/>
      <x:c r="W506" s="1"/>
      <x:c r="X506" s="1"/>
      <x:c r="Y506" s="1"/>
      <x:c r="Z506" s="1"/>
      <x:c r="AA506" s="1"/>
      <x:c r="AB506" s="1"/>
      <x:c r="AC506" s="1"/>
      <x:c r="AD506" s="1"/>
      <x:c r="AE506" s="1"/>
      <x:c r="AF506" s="1"/>
      <x:c r="AG506" s="1"/>
      <x:c r="AH506" s="1"/>
      <x:c r="AI506" s="1"/>
      <x:c r="AJ506" s="5" t="s">
        <x:v>984</x:v>
      </x:c>
      <x:c r="AK506" s="5" t="s">
        <x:v>1732</x:v>
      </x:c>
      <x:c r="AL506" s="5" t="s">
        <x:v>984</x:v>
      </x:c>
    </x:row>
    <x:row r="507" spans="1:38" ht="30" customHeight="1">
      <x:c r="A507" s="8" t="s">
        <x:v>477</x:v>
      </x:c>
      <x:c r="B507" s="8" t="s">
        <x:v>958</x:v>
      </x:c>
      <x:c r="C507" s="8" t="s">
        <x:v>1027</x:v>
      </x:c>
      <x:c r="D507" s="9">
        <x:v>5.3550000000000004</x:v>
      </x:c>
      <x:c r="E507" s="10">
        <x:f>단가대비표!O110</x:f>
        <x:v>2.1600000000000001</x:v>
      </x:c>
      <x:c r="F507" s="12">
        <x:f>TRUNC(E507*D507,1)</x:f>
        <x:v>11.5</x:v>
      </x:c>
      <x:c r="G507" s="10">
        <x:f>단가대비표!P110</x:f>
        <x:v>0</x:v>
      </x:c>
      <x:c r="H507" s="12">
        <x:f>TRUNC(G507*D507,1)</x:f>
        <x:v>0</x:v>
      </x:c>
      <x:c r="I507" s="10">
        <x:f>단가대비표!V110</x:f>
        <x:v>0</x:v>
      </x:c>
      <x:c r="J507" s="12">
        <x:f>TRUNC(I507*D507,1)</x:f>
        <x:v>0</x:v>
      </x:c>
      <x:c r="K507" s="10">
        <x:f>TRUNC(E507+G507+I507,1)</x:f>
        <x:v>2.1000000000000001</x:v>
      </x:c>
      <x:c r="L507" s="12">
        <x:f>TRUNC(F507+H507+J507,1)</x:f>
        <x:v>11.5</x:v>
      </x:c>
      <x:c r="M507" s="8" t="s">
        <x:v>984</x:v>
      </x:c>
      <x:c r="N507" s="5" t="s">
        <x:v>1498</x:v>
      </x:c>
      <x:c r="O507" s="5" t="s">
        <x:v>801</x:v>
      </x:c>
      <x:c r="P507" s="5" t="s">
        <x:v>988</x:v>
      </x:c>
      <x:c r="Q507" s="5" t="s">
        <x:v>988</x:v>
      </x:c>
      <x:c r="R507" s="5" t="s">
        <x:v>974</x:v>
      </x:c>
      <x:c r="S507" s="1"/>
      <x:c r="T507" s="1"/>
      <x:c r="U507" s="1"/>
      <x:c r="V507" s="1"/>
      <x:c r="W507" s="1"/>
      <x:c r="X507" s="1"/>
      <x:c r="Y507" s="1"/>
      <x:c r="Z507" s="1"/>
      <x:c r="AA507" s="1"/>
      <x:c r="AB507" s="1"/>
      <x:c r="AC507" s="1"/>
      <x:c r="AD507" s="1"/>
      <x:c r="AE507" s="1"/>
      <x:c r="AF507" s="1"/>
      <x:c r="AG507" s="1"/>
      <x:c r="AH507" s="1"/>
      <x:c r="AI507" s="1"/>
      <x:c r="AJ507" s="5" t="s">
        <x:v>984</x:v>
      </x:c>
      <x:c r="AK507" s="5" t="s">
        <x:v>1733</x:v>
      </x:c>
      <x:c r="AL507" s="5" t="s">
        <x:v>984</x:v>
      </x:c>
    </x:row>
    <x:row r="508" spans="1:38" ht="30" customHeight="1">
      <x:c r="A508" s="8" t="s">
        <x:v>1885</x:v>
      </x:c>
      <x:c r="B508" s="8" t="s">
        <x:v>478</x:v>
      </x:c>
      <x:c r="C508" s="8" t="s">
        <x:v>1013</x:v>
      </x:c>
      <x:c r="D508" s="9">
        <x:v>0.0023999999999999999</x:v>
      </x:c>
      <x:c r="E508" s="10">
        <x:f>단가대비표!O111</x:f>
        <x:v>10000</x:v>
      </x:c>
      <x:c r="F508" s="12">
        <x:f>TRUNC(E508*D508,1)</x:f>
        <x:v>24</x:v>
      </x:c>
      <x:c r="G508" s="10">
        <x:f>단가대비표!P111</x:f>
        <x:v>0</x:v>
      </x:c>
      <x:c r="H508" s="12">
        <x:f>TRUNC(G508*D508,1)</x:f>
        <x:v>0</x:v>
      </x:c>
      <x:c r="I508" s="10">
        <x:f>단가대비표!V111</x:f>
        <x:v>0</x:v>
      </x:c>
      <x:c r="J508" s="12">
        <x:f>TRUNC(I508*D508,1)</x:f>
        <x:v>0</x:v>
      </x:c>
      <x:c r="K508" s="10">
        <x:f>TRUNC(E508+G508+I508,1)</x:f>
        <x:v>10000</x:v>
      </x:c>
      <x:c r="L508" s="12">
        <x:f>TRUNC(F508+H508+J508,1)</x:f>
        <x:v>24</x:v>
      </x:c>
      <x:c r="M508" s="8" t="s">
        <x:v>984</x:v>
      </x:c>
      <x:c r="N508" s="5" t="s">
        <x:v>1498</x:v>
      </x:c>
      <x:c r="O508" s="5" t="s">
        <x:v>800</x:v>
      </x:c>
      <x:c r="P508" s="5" t="s">
        <x:v>988</x:v>
      </x:c>
      <x:c r="Q508" s="5" t="s">
        <x:v>988</x:v>
      </x:c>
      <x:c r="R508" s="5" t="s">
        <x:v>974</x:v>
      </x:c>
      <x:c r="S508" s="1"/>
      <x:c r="T508" s="1"/>
      <x:c r="U508" s="1"/>
      <x:c r="V508" s="1"/>
      <x:c r="W508" s="1"/>
      <x:c r="X508" s="1"/>
      <x:c r="Y508" s="1"/>
      <x:c r="Z508" s="1"/>
      <x:c r="AA508" s="1"/>
      <x:c r="AB508" s="1"/>
      <x:c r="AC508" s="1"/>
      <x:c r="AD508" s="1"/>
      <x:c r="AE508" s="1"/>
      <x:c r="AF508" s="1"/>
      <x:c r="AG508" s="1"/>
      <x:c r="AH508" s="1"/>
      <x:c r="AI508" s="1"/>
      <x:c r="AJ508" s="5" t="s">
        <x:v>984</x:v>
      </x:c>
      <x:c r="AK508" s="5" t="s">
        <x:v>1734</x:v>
      </x:c>
      <x:c r="AL508" s="5" t="s">
        <x:v>984</x:v>
      </x:c>
    </x:row>
    <x:row r="509" spans="1:38" ht="30" customHeight="1">
      <x:c r="A509" s="8" t="s">
        <x:v>533</x:v>
      </x:c>
      <x:c r="B509" s="8" t="s">
        <x:v>538</x:v>
      </x:c>
      <x:c r="C509" s="8" t="s">
        <x:v>1021</x:v>
      </x:c>
      <x:c r="D509" s="9">
        <x:v>0.017710000000000001</x:v>
      </x:c>
      <x:c r="E509" s="10">
        <x:f>일위대가목록!E88</x:f>
        <x:v>0</x:v>
      </x:c>
      <x:c r="F509" s="12">
        <x:f>TRUNC(E509*D509,1)</x:f>
        <x:v>0</x:v>
      </x:c>
      <x:c r="G509" s="10">
        <x:f>일위대가목록!F88</x:f>
        <x:v>0</x:v>
      </x:c>
      <x:c r="H509" s="12">
        <x:f>TRUNC(G509*D509,1)</x:f>
        <x:v>0</x:v>
      </x:c>
      <x:c r="I509" s="10">
        <x:f>일위대가목록!G88</x:f>
        <x:v>124</x:v>
      </x:c>
      <x:c r="J509" s="12">
        <x:f>TRUNC(I509*D509,1)</x:f>
        <x:v>2.1000000000000001</x:v>
      </x:c>
      <x:c r="K509" s="10">
        <x:f>TRUNC(E509+G509+I509,1)</x:f>
        <x:v>124</x:v>
      </x:c>
      <x:c r="L509" s="12">
        <x:f>TRUNC(F509+H509+J509,1)</x:f>
        <x:v>2.1000000000000001</x:v>
      </x:c>
      <x:c r="M509" s="8" t="s">
        <x:v>984</x:v>
      </x:c>
      <x:c r="N509" s="5" t="s">
        <x:v>1498</x:v>
      </x:c>
      <x:c r="O509" s="5" t="s">
        <x:v>1494</x:v>
      </x:c>
      <x:c r="P509" s="5" t="s">
        <x:v>974</x:v>
      </x:c>
      <x:c r="Q509" s="5" t="s">
        <x:v>988</x:v>
      </x:c>
      <x:c r="R509" s="5" t="s">
        <x:v>988</x:v>
      </x:c>
      <x:c r="S509" s="1"/>
      <x:c r="T509" s="1"/>
      <x:c r="U509" s="1"/>
      <x:c r="V509" s="1"/>
      <x:c r="W509" s="1"/>
      <x:c r="X509" s="1"/>
      <x:c r="Y509" s="1"/>
      <x:c r="Z509" s="1"/>
      <x:c r="AA509" s="1"/>
      <x:c r="AB509" s="1"/>
      <x:c r="AC509" s="1"/>
      <x:c r="AD509" s="1"/>
      <x:c r="AE509" s="1"/>
      <x:c r="AF509" s="1"/>
      <x:c r="AG509" s="1"/>
      <x:c r="AH509" s="1"/>
      <x:c r="AI509" s="1"/>
      <x:c r="AJ509" s="5" t="s">
        <x:v>984</x:v>
      </x:c>
      <x:c r="AK509" s="5" t="s">
        <x:v>1735</x:v>
      </x:c>
      <x:c r="AL509" s="5" t="s">
        <x:v>984</x:v>
      </x:c>
    </x:row>
    <x:row r="510" spans="1:38" ht="30" customHeight="1">
      <x:c r="A510" s="8" t="s">
        <x:v>381</x:v>
      </x:c>
      <x:c r="B510" s="8" t="s">
        <x:v>1248</x:v>
      </x:c>
      <x:c r="C510" s="8" t="s">
        <x:v>1244</x:v>
      </x:c>
      <x:c r="D510" s="9">
        <x:v>0.1071</x:v>
      </x:c>
      <x:c r="E510" s="10">
        <x:f>단가대비표!O53</x:f>
        <x:v>0</x:v>
      </x:c>
      <x:c r="F510" s="12">
        <x:f>TRUNC(E510*D510,1)</x:f>
        <x:v>0</x:v>
      </x:c>
      <x:c r="G510" s="10">
        <x:f>단가대비표!P53</x:f>
        <x:v>0</x:v>
      </x:c>
      <x:c r="H510" s="12">
        <x:f>TRUNC(G510*D510,1)</x:f>
        <x:v>0</x:v>
      </x:c>
      <x:c r="I510" s="10">
        <x:f>단가대비표!V53</x:f>
        <x:v>87</x:v>
      </x:c>
      <x:c r="J510" s="12">
        <x:f>TRUNC(I510*D510,1)</x:f>
        <x:v>9.3000000000000007</x:v>
      </x:c>
      <x:c r="K510" s="10">
        <x:f>TRUNC(E510+G510+I510,1)</x:f>
        <x:v>87</x:v>
      </x:c>
      <x:c r="L510" s="12">
        <x:f>TRUNC(F510+H510+J510,1)</x:f>
        <x:v>9.3000000000000007</x:v>
      </x:c>
      <x:c r="M510" s="8" t="s">
        <x:v>984</x:v>
      </x:c>
      <x:c r="N510" s="5" t="s">
        <x:v>1498</x:v>
      </x:c>
      <x:c r="O510" s="5" t="s">
        <x:v>1501</x:v>
      </x:c>
      <x:c r="P510" s="5" t="s">
        <x:v>988</x:v>
      </x:c>
      <x:c r="Q510" s="5" t="s">
        <x:v>988</x:v>
      </x:c>
      <x:c r="R510" s="5" t="s">
        <x:v>974</x:v>
      </x:c>
      <x:c r="S510" s="1"/>
      <x:c r="T510" s="1"/>
      <x:c r="U510" s="1"/>
      <x:c r="V510" s="1"/>
      <x:c r="W510" s="1"/>
      <x:c r="X510" s="1"/>
      <x:c r="Y510" s="1"/>
      <x:c r="Z510" s="1"/>
      <x:c r="AA510" s="1"/>
      <x:c r="AB510" s="1"/>
      <x:c r="AC510" s="1"/>
      <x:c r="AD510" s="1"/>
      <x:c r="AE510" s="1"/>
      <x:c r="AF510" s="1"/>
      <x:c r="AG510" s="1"/>
      <x:c r="AH510" s="1"/>
      <x:c r="AI510" s="1"/>
      <x:c r="AJ510" s="5" t="s">
        <x:v>984</x:v>
      </x:c>
      <x:c r="AK510" s="5" t="s">
        <x:v>1736</x:v>
      </x:c>
      <x:c r="AL510" s="5" t="s">
        <x:v>984</x:v>
      </x:c>
    </x:row>
    <x:row r="511" spans="1:38" ht="30" customHeight="1">
      <x:c r="A511" s="8" t="s">
        <x:v>1017</x:v>
      </x:c>
      <x:c r="B511" s="8" t="s">
        <x:v>1249</x:v>
      </x:c>
      <x:c r="C511" s="8" t="s">
        <x:v>1015</x:v>
      </x:c>
      <x:c r="D511" s="9">
        <x:v>0.0218</x:v>
      </x:c>
      <x:c r="E511" s="10">
        <x:f>단가대비표!O105</x:f>
        <x:v>0</x:v>
      </x:c>
      <x:c r="F511" s="12">
        <x:f>TRUNC(E511*D511,1)</x:f>
        <x:v>0</x:v>
      </x:c>
      <x:c r="G511" s="10">
        <x:f>단가대비표!P105</x:f>
        <x:v>120603</x:v>
      </x:c>
      <x:c r="H511" s="12">
        <x:f>TRUNC(G511*D511,1)</x:f>
        <x:v>2629.0999999999999</x:v>
      </x:c>
      <x:c r="I511" s="10">
        <x:f>단가대비표!V105</x:f>
        <x:v>0</x:v>
      </x:c>
      <x:c r="J511" s="12">
        <x:f>TRUNC(I511*D511,1)</x:f>
        <x:v>0</x:v>
      </x:c>
      <x:c r="K511" s="10">
        <x:f>TRUNC(E511+G511+I511,1)</x:f>
        <x:v>120603</x:v>
      </x:c>
      <x:c r="L511" s="12">
        <x:f>TRUNC(F511+H511+J511,1)</x:f>
        <x:v>2629.0999999999999</x:v>
      </x:c>
      <x:c r="M511" s="8" t="s">
        <x:v>984</x:v>
      </x:c>
      <x:c r="N511" s="5" t="s">
        <x:v>1498</x:v>
      </x:c>
      <x:c r="O511" s="5" t="s">
        <x:v>1502</x:v>
      </x:c>
      <x:c r="P511" s="5" t="s">
        <x:v>988</x:v>
      </x:c>
      <x:c r="Q511" s="5" t="s">
        <x:v>988</x:v>
      </x:c>
      <x:c r="R511" s="5" t="s">
        <x:v>974</x:v>
      </x:c>
      <x:c r="S511" s="1"/>
      <x:c r="T511" s="1"/>
      <x:c r="U511" s="1"/>
      <x:c r="V511" s="1">
        <x:v>1</x:v>
      </x:c>
      <x:c r="W511" s="1"/>
      <x:c r="X511" s="1"/>
      <x:c r="Y511" s="1"/>
      <x:c r="Z511" s="1"/>
      <x:c r="AA511" s="1"/>
      <x:c r="AB511" s="1"/>
      <x:c r="AC511" s="1"/>
      <x:c r="AD511" s="1"/>
      <x:c r="AE511" s="1"/>
      <x:c r="AF511" s="1"/>
      <x:c r="AG511" s="1"/>
      <x:c r="AH511" s="1"/>
      <x:c r="AI511" s="1"/>
      <x:c r="AJ511" s="5" t="s">
        <x:v>984</x:v>
      </x:c>
      <x:c r="AK511" s="5" t="s">
        <x:v>1737</x:v>
      </x:c>
      <x:c r="AL511" s="5" t="s">
        <x:v>984</x:v>
      </x:c>
    </x:row>
    <x:row r="512" spans="1:38" ht="30" customHeight="1">
      <x:c r="A512" s="8" t="s">
        <x:v>1017</x:v>
      </x:c>
      <x:c r="B512" s="8" t="s">
        <x:v>374</x:v>
      </x:c>
      <x:c r="C512" s="8" t="s">
        <x:v>1015</x:v>
      </x:c>
      <x:c r="D512" s="9">
        <x:v>0.00055999999999999994</x:v>
      </x:c>
      <x:c r="E512" s="10">
        <x:f>단가대비표!O95</x:f>
        <x:v>0</x:v>
      </x:c>
      <x:c r="F512" s="12">
        <x:f>TRUNC(E512*D512,1)</x:f>
        <x:v>0</x:v>
      </x:c>
      <x:c r="G512" s="10">
        <x:f>단가대비표!P95</x:f>
        <x:v>87805</x:v>
      </x:c>
      <x:c r="H512" s="12">
        <x:f>TRUNC(G512*D512,1)</x:f>
        <x:v>49.100000000000001</x:v>
      </x:c>
      <x:c r="I512" s="10">
        <x:f>단가대비표!V95</x:f>
        <x:v>0</x:v>
      </x:c>
      <x:c r="J512" s="12">
        <x:f>TRUNC(I512*D512,1)</x:f>
        <x:v>0</x:v>
      </x:c>
      <x:c r="K512" s="10">
        <x:f>TRUNC(E512+G512+I512,1)</x:f>
        <x:v>87805</x:v>
      </x:c>
      <x:c r="L512" s="12">
        <x:f>TRUNC(F512+H512+J512,1)</x:f>
        <x:v>49.100000000000001</x:v>
      </x:c>
      <x:c r="M512" s="8" t="s">
        <x:v>984</x:v>
      </x:c>
      <x:c r="N512" s="5" t="s">
        <x:v>1498</x:v>
      </x:c>
      <x:c r="O512" s="5" t="s">
        <x:v>129</x:v>
      </x:c>
      <x:c r="P512" s="5" t="s">
        <x:v>988</x:v>
      </x:c>
      <x:c r="Q512" s="5" t="s">
        <x:v>988</x:v>
      </x:c>
      <x:c r="R512" s="5" t="s">
        <x:v>974</x:v>
      </x:c>
      <x:c r="S512" s="1"/>
      <x:c r="T512" s="1"/>
      <x:c r="U512" s="1"/>
      <x:c r="V512" s="1">
        <x:v>1</x:v>
      </x:c>
      <x:c r="W512" s="1"/>
      <x:c r="X512" s="1"/>
      <x:c r="Y512" s="1"/>
      <x:c r="Z512" s="1"/>
      <x:c r="AA512" s="1"/>
      <x:c r="AB512" s="1"/>
      <x:c r="AC512" s="1"/>
      <x:c r="AD512" s="1"/>
      <x:c r="AE512" s="1"/>
      <x:c r="AF512" s="1"/>
      <x:c r="AG512" s="1"/>
      <x:c r="AH512" s="1"/>
      <x:c r="AI512" s="1"/>
      <x:c r="AJ512" s="5" t="s">
        <x:v>984</x:v>
      </x:c>
      <x:c r="AK512" s="5" t="s">
        <x:v>1738</x:v>
      </x:c>
      <x:c r="AL512" s="5" t="s">
        <x:v>984</x:v>
      </x:c>
    </x:row>
    <x:row r="513" spans="1:38" ht="30" customHeight="1">
      <x:c r="A513" s="8" t="s">
        <x:v>1017</x:v>
      </x:c>
      <x:c r="B513" s="8" t="s">
        <x:v>960</x:v>
      </x:c>
      <x:c r="C513" s="8" t="s">
        <x:v>1015</x:v>
      </x:c>
      <x:c r="D513" s="9">
        <x:v>0.0022100000000000003</x:v>
      </x:c>
      <x:c r="E513" s="10">
        <x:f>단가대비표!O97</x:f>
        <x:v>0</x:v>
      </x:c>
      <x:c r="F513" s="12">
        <x:f>TRUNC(E513*D513,1)</x:f>
        <x:v>0</x:v>
      </x:c>
      <x:c r="G513" s="10">
        <x:f>단가대비표!P97</x:f>
        <x:v>134516</x:v>
      </x:c>
      <x:c r="H513" s="12">
        <x:f>TRUNC(G513*D513,1)</x:f>
        <x:v>297.19999999999999</x:v>
      </x:c>
      <x:c r="I513" s="10">
        <x:f>단가대비표!V97</x:f>
        <x:v>0</x:v>
      </x:c>
      <x:c r="J513" s="12">
        <x:f>TRUNC(I513*D513,1)</x:f>
        <x:v>0</x:v>
      </x:c>
      <x:c r="K513" s="10">
        <x:f>TRUNC(E513+G513+I513,1)</x:f>
        <x:v>134516</x:v>
      </x:c>
      <x:c r="L513" s="12">
        <x:f>TRUNC(F513+H513+J513,1)</x:f>
        <x:v>297.19999999999999</x:v>
      </x:c>
      <x:c r="M513" s="8" t="s">
        <x:v>984</x:v>
      </x:c>
      <x:c r="N513" s="5" t="s">
        <x:v>1498</x:v>
      </x:c>
      <x:c r="O513" s="5" t="s">
        <x:v>799</x:v>
      </x:c>
      <x:c r="P513" s="5" t="s">
        <x:v>988</x:v>
      </x:c>
      <x:c r="Q513" s="5" t="s">
        <x:v>988</x:v>
      </x:c>
      <x:c r="R513" s="5" t="s">
        <x:v>974</x:v>
      </x:c>
      <x:c r="S513" s="1"/>
      <x:c r="T513" s="1"/>
      <x:c r="U513" s="1"/>
      <x:c r="V513" s="1">
        <x:v>1</x:v>
      </x:c>
      <x:c r="W513" s="1"/>
      <x:c r="X513" s="1"/>
      <x:c r="Y513" s="1"/>
      <x:c r="Z513" s="1"/>
      <x:c r="AA513" s="1"/>
      <x:c r="AB513" s="1"/>
      <x:c r="AC513" s="1"/>
      <x:c r="AD513" s="1"/>
      <x:c r="AE513" s="1"/>
      <x:c r="AF513" s="1"/>
      <x:c r="AG513" s="1"/>
      <x:c r="AH513" s="1"/>
      <x:c r="AI513" s="1"/>
      <x:c r="AJ513" s="5" t="s">
        <x:v>984</x:v>
      </x:c>
      <x:c r="AK513" s="5" t="s">
        <x:v>1739</x:v>
      </x:c>
      <x:c r="AL513" s="5" t="s">
        <x:v>984</x:v>
      </x:c>
    </x:row>
    <x:row r="514" spans="1:38" ht="30" customHeight="1">
      <x:c r="A514" s="8" t="s">
        <x:v>1017</x:v>
      </x:c>
      <x:c r="B514" s="8" t="s">
        <x:v>405</x:v>
      </x:c>
      <x:c r="C514" s="8" t="s">
        <x:v>1015</x:v>
      </x:c>
      <x:c r="D514" s="9">
        <x:v>0.00063</x:v>
      </x:c>
      <x:c r="E514" s="10">
        <x:f>단가대비표!O108</x:f>
        <x:v>0</x:v>
      </x:c>
      <x:c r="F514" s="12">
        <x:f>TRUNC(E514*D514,1)</x:f>
        <x:v>0</x:v>
      </x:c>
      <x:c r="G514" s="10">
        <x:f>단가대비표!P108</x:f>
        <x:v>108245</x:v>
      </x:c>
      <x:c r="H514" s="12">
        <x:f>TRUNC(G514*D514,1)</x:f>
        <x:v>68.099999999999994</x:v>
      </x:c>
      <x:c r="I514" s="10">
        <x:f>단가대비표!V108</x:f>
        <x:v>0</x:v>
      </x:c>
      <x:c r="J514" s="12">
        <x:f>TRUNC(I514*D514,1)</x:f>
        <x:v>0</x:v>
      </x:c>
      <x:c r="K514" s="10">
        <x:f>TRUNC(E514+G514+I514,1)</x:f>
        <x:v>108245</x:v>
      </x:c>
      <x:c r="L514" s="12">
        <x:f>TRUNC(F514+H514+J514,1)</x:f>
        <x:v>68.099999999999994</x:v>
      </x:c>
      <x:c r="M514" s="8" t="s">
        <x:v>984</x:v>
      </x:c>
      <x:c r="N514" s="5" t="s">
        <x:v>1498</x:v>
      </x:c>
      <x:c r="O514" s="5" t="s">
        <x:v>1490</x:v>
      </x:c>
      <x:c r="P514" s="5" t="s">
        <x:v>988</x:v>
      </x:c>
      <x:c r="Q514" s="5" t="s">
        <x:v>988</x:v>
      </x:c>
      <x:c r="R514" s="5" t="s">
        <x:v>974</x:v>
      </x:c>
      <x:c r="S514" s="1"/>
      <x:c r="T514" s="1"/>
      <x:c r="U514" s="1"/>
      <x:c r="V514" s="1">
        <x:v>1</x:v>
      </x:c>
      <x:c r="W514" s="1"/>
      <x:c r="X514" s="1"/>
      <x:c r="Y514" s="1"/>
      <x:c r="Z514" s="1"/>
      <x:c r="AA514" s="1"/>
      <x:c r="AB514" s="1"/>
      <x:c r="AC514" s="1"/>
      <x:c r="AD514" s="1"/>
      <x:c r="AE514" s="1"/>
      <x:c r="AF514" s="1"/>
      <x:c r="AG514" s="1"/>
      <x:c r="AH514" s="1"/>
      <x:c r="AI514" s="1"/>
      <x:c r="AJ514" s="5" t="s">
        <x:v>984</x:v>
      </x:c>
      <x:c r="AK514" s="5" t="s">
        <x:v>1740</x:v>
      </x:c>
      <x:c r="AL514" s="5" t="s">
        <x:v>984</x:v>
      </x:c>
    </x:row>
    <x:row r="515" spans="1:38" ht="30" customHeight="1">
      <x:c r="A515" s="8" t="s">
        <x:v>426</x:v>
      </x:c>
      <x:c r="B515" s="8" t="s">
        <x:v>430</x:v>
      </x:c>
      <x:c r="C515" s="8" t="s">
        <x:v>1000</x:v>
      </x:c>
      <x:c r="D515" s="9">
        <x:v>1</x:v>
      </x:c>
      <x:c r="E515" s="10">
        <x:f>ROUNDDOWN(SUMIF(V506:V515,RIGHTB(O515,1),H506:H515)*U515,2)</x:f>
        <x:v>91.299999999999997</x:v>
      </x:c>
      <x:c r="F515" s="12">
        <x:f>TRUNC(E515*D515,1)</x:f>
        <x:v>91.299999999999997</x:v>
      </x:c>
      <x:c r="G515" s="10">
        <x:v>0</x:v>
      </x:c>
      <x:c r="H515" s="12">
        <x:f>TRUNC(G515*D515,1)</x:f>
        <x:v>0</x:v>
      </x:c>
      <x:c r="I515" s="10">
        <x:v>0</x:v>
      </x:c>
      <x:c r="J515" s="12">
        <x:f>TRUNC(I515*D515,1)</x:f>
        <x:v>0</x:v>
      </x:c>
      <x:c r="K515" s="10">
        <x:f>TRUNC(E515+G515+I515,1)</x:f>
        <x:v>91.299999999999997</x:v>
      </x:c>
      <x:c r="L515" s="12">
        <x:f>TRUNC(F515+H515+J515,1)</x:f>
        <x:v>91.299999999999997</x:v>
      </x:c>
      <x:c r="M515" s="8" t="s">
        <x:v>984</x:v>
      </x:c>
      <x:c r="N515" s="5" t="s">
        <x:v>1498</x:v>
      </x:c>
      <x:c r="O515" s="5" t="s">
        <x:v>1407</x:v>
      </x:c>
      <x:c r="P515" s="5" t="s">
        <x:v>988</x:v>
      </x:c>
      <x:c r="Q515" s="5" t="s">
        <x:v>988</x:v>
      </x:c>
      <x:c r="R515" s="5" t="s">
        <x:v>988</x:v>
      </x:c>
      <x:c r="S515" s="1">
        <x:v>1</x:v>
      </x:c>
      <x:c r="T515" s="1">
        <x:v>0</x:v>
      </x:c>
      <x:c r="U515" s="1">
        <x:v>0.029999999999999999</x:v>
      </x:c>
      <x:c r="V515" s="1"/>
      <x:c r="W515" s="1"/>
      <x:c r="X515" s="1"/>
      <x:c r="Y515" s="1"/>
      <x:c r="Z515" s="1"/>
      <x:c r="AA515" s="1"/>
      <x:c r="AB515" s="1"/>
      <x:c r="AC515" s="1"/>
      <x:c r="AD515" s="1"/>
      <x:c r="AE515" s="1"/>
      <x:c r="AF515" s="1"/>
      <x:c r="AG515" s="1"/>
      <x:c r="AH515" s="1"/>
      <x:c r="AI515" s="1"/>
      <x:c r="AJ515" s="5" t="s">
        <x:v>984</x:v>
      </x:c>
      <x:c r="AK515" s="5" t="s">
        <x:v>1741</x:v>
      </x:c>
      <x:c r="AL515" s="5" t="s">
        <x:v>984</x:v>
      </x:c>
    </x:row>
    <x:row r="516" spans="1:38" ht="30" customHeight="1">
      <x:c r="A516" s="8" t="s">
        <x:v>195</x:v>
      </x:c>
      <x:c r="B516" s="8" t="s">
        <x:v>984</x:v>
      </x:c>
      <x:c r="C516" s="8" t="s">
        <x:v>984</x:v>
      </x:c>
      <x:c r="D516" s="9"/>
      <x:c r="E516" s="10"/>
      <x:c r="F516" s="12">
        <x:f>TRUNC(SUMIF(N506:N515,N505,F506:F515),0)</x:f>
        <x:v>164</x:v>
      </x:c>
      <x:c r="G516" s="10"/>
      <x:c r="H516" s="12">
        <x:f>TRUNC(SUMIF(N506:N515,N505,H506:H515),0)</x:f>
        <x:v>3043</x:v>
      </x:c>
      <x:c r="I516" s="10"/>
      <x:c r="J516" s="12">
        <x:f>TRUNC(SUMIF(N506:N515,N505,J506:J515),0)</x:f>
        <x:v>11</x:v>
      </x:c>
      <x:c r="K516" s="10"/>
      <x:c r="L516" s="12">
        <x:f>F516+H516+J516</x:f>
        <x:v>3218</x:v>
      </x:c>
      <x:c r="M516" s="8" t="s">
        <x:v>984</x:v>
      </x:c>
      <x:c r="N516" s="5" t="s">
        <x:v>315</x:v>
      </x:c>
      <x:c r="O516" s="5" t="s">
        <x:v>315</x:v>
      </x:c>
      <x:c r="P516" s="5" t="s">
        <x:v>984</x:v>
      </x:c>
      <x:c r="Q516" s="5" t="s">
        <x:v>984</x:v>
      </x:c>
      <x:c r="R516" s="5" t="s">
        <x:v>984</x:v>
      </x:c>
      <x:c r="S516" s="1"/>
      <x:c r="T516" s="1"/>
      <x:c r="U516" s="1"/>
      <x:c r="V516" s="1"/>
      <x:c r="W516" s="1"/>
      <x:c r="X516" s="1"/>
      <x:c r="Y516" s="1"/>
      <x:c r="Z516" s="1"/>
      <x:c r="AA516" s="1"/>
      <x:c r="AB516" s="1"/>
      <x:c r="AC516" s="1"/>
      <x:c r="AD516" s="1"/>
      <x:c r="AE516" s="1"/>
      <x:c r="AF516" s="1"/>
      <x:c r="AG516" s="1"/>
      <x:c r="AH516" s="1"/>
      <x:c r="AI516" s="1"/>
      <x:c r="AJ516" s="5" t="s">
        <x:v>984</x:v>
      </x:c>
      <x:c r="AK516" s="5" t="s">
        <x:v>984</x:v>
      </x:c>
      <x:c r="AL516" s="5" t="s">
        <x:v>984</x:v>
      </x:c>
    </x:row>
    <x:row r="517" spans="1:13" ht="30" customHeight="1">
      <x:c r="A517" s="9"/>
      <x:c r="B517" s="9"/>
      <x:c r="C517" s="9"/>
      <x:c r="D517" s="9"/>
      <x:c r="E517" s="10"/>
      <x:c r="F517" s="12"/>
      <x:c r="G517" s="10"/>
      <x:c r="H517" s="12"/>
      <x:c r="I517" s="10"/>
      <x:c r="J517" s="12"/>
      <x:c r="K517" s="10"/>
      <x:c r="L517" s="12"/>
      <x:c r="M517" s="9"/>
    </x:row>
    <x:row r="518" spans="1:14" ht="30" customHeight="1">
      <x:c r="A518" s="93" t="s">
        <x:v>161</x:v>
      </x:c>
      <x:c r="B518" s="93"/>
      <x:c r="C518" s="93"/>
      <x:c r="D518" s="93"/>
      <x:c r="E518" s="94"/>
      <x:c r="F518" s="95"/>
      <x:c r="G518" s="94"/>
      <x:c r="H518" s="95"/>
      <x:c r="I518" s="94"/>
      <x:c r="J518" s="95"/>
      <x:c r="K518" s="94"/>
      <x:c r="L518" s="95"/>
      <x:c r="M518" s="93"/>
      <x:c r="N518" s="2" t="s">
        <x:v>1499</x:v>
      </x:c>
    </x:row>
    <x:row r="519" spans="1:38" ht="30" customHeight="1">
      <x:c r="A519" s="8" t="s">
        <x:v>1990</x:v>
      </x:c>
      <x:c r="B519" s="8" t="s">
        <x:v>1898</x:v>
      </x:c>
      <x:c r="C519" s="8" t="s">
        <x:v>1013</x:v>
      </x:c>
      <x:c r="D519" s="9">
        <x:v>0.0027699999999999997</x:v>
      </x:c>
      <x:c r="E519" s="10">
        <x:f>단가대비표!O8</x:f>
        <x:v>2400</x:v>
      </x:c>
      <x:c r="F519" s="12">
        <x:f>TRUNC(E519*D519,1)</x:f>
        <x:v>6.5999999999999996</x:v>
      </x:c>
      <x:c r="G519" s="10">
        <x:f>단가대비표!P8</x:f>
        <x:v>0</x:v>
      </x:c>
      <x:c r="H519" s="12">
        <x:f>TRUNC(G519*D519,1)</x:f>
        <x:v>0</x:v>
      </x:c>
      <x:c r="I519" s="10">
        <x:f>단가대비표!V8</x:f>
        <x:v>0</x:v>
      </x:c>
      <x:c r="J519" s="12">
        <x:f>TRUNC(I519*D519,1)</x:f>
        <x:v>0</x:v>
      </x:c>
      <x:c r="K519" s="10">
        <x:f>TRUNC(E519+G519+I519,1)</x:f>
        <x:v>2400</x:v>
      </x:c>
      <x:c r="L519" s="12">
        <x:f>TRUNC(F519+H519+J519,1)</x:f>
        <x:v>6.5999999999999996</x:v>
      </x:c>
      <x:c r="M519" s="8" t="s">
        <x:v>984</x:v>
      </x:c>
      <x:c r="N519" s="5" t="s">
        <x:v>1499</x:v>
      </x:c>
      <x:c r="O519" s="5" t="s">
        <x:v>1503</x:v>
      </x:c>
      <x:c r="P519" s="5" t="s">
        <x:v>988</x:v>
      </x:c>
      <x:c r="Q519" s="5" t="s">
        <x:v>988</x:v>
      </x:c>
      <x:c r="R519" s="5" t="s">
        <x:v>974</x:v>
      </x:c>
      <x:c r="S519" s="1"/>
      <x:c r="T519" s="1"/>
      <x:c r="U519" s="1"/>
      <x:c r="V519" s="1"/>
      <x:c r="W519" s="1"/>
      <x:c r="X519" s="1"/>
      <x:c r="Y519" s="1"/>
      <x:c r="Z519" s="1"/>
      <x:c r="AA519" s="1"/>
      <x:c r="AB519" s="1"/>
      <x:c r="AC519" s="1"/>
      <x:c r="AD519" s="1"/>
      <x:c r="AE519" s="1"/>
      <x:c r="AF519" s="1"/>
      <x:c r="AG519" s="1"/>
      <x:c r="AH519" s="1"/>
      <x:c r="AI519" s="1"/>
      <x:c r="AJ519" s="5" t="s">
        <x:v>984</x:v>
      </x:c>
      <x:c r="AK519" s="5" t="s">
        <x:v>1742</x:v>
      </x:c>
      <x:c r="AL519" s="5" t="s">
        <x:v>984</x:v>
      </x:c>
    </x:row>
    <x:row r="520" spans="1:38" ht="30" customHeight="1">
      <x:c r="A520" s="8" t="s">
        <x:v>477</x:v>
      </x:c>
      <x:c r="B520" s="8" t="s">
        <x:v>958</x:v>
      </x:c>
      <x:c r="C520" s="8" t="s">
        <x:v>1027</x:v>
      </x:c>
      <x:c r="D520" s="9">
        <x:v>0.94499999999999995</x:v>
      </x:c>
      <x:c r="E520" s="10">
        <x:f>단가대비표!O110</x:f>
        <x:v>2.1600000000000001</x:v>
      </x:c>
      <x:c r="F520" s="12">
        <x:f>TRUNC(E520*D520,1)</x:f>
        <x:v>2</x:v>
      </x:c>
      <x:c r="G520" s="10">
        <x:f>단가대비표!P110</x:f>
        <x:v>0</x:v>
      </x:c>
      <x:c r="H520" s="12">
        <x:f>TRUNC(G520*D520,1)</x:f>
        <x:v>0</x:v>
      </x:c>
      <x:c r="I520" s="10">
        <x:f>단가대비표!V110</x:f>
        <x:v>0</x:v>
      </x:c>
      <x:c r="J520" s="12">
        <x:f>TRUNC(I520*D520,1)</x:f>
        <x:v>0</x:v>
      </x:c>
      <x:c r="K520" s="10">
        <x:f>TRUNC(E520+G520+I520,1)</x:f>
        <x:v>2.1000000000000001</x:v>
      </x:c>
      <x:c r="L520" s="12">
        <x:f>TRUNC(F520+H520+J520,1)</x:f>
        <x:v>2</x:v>
      </x:c>
      <x:c r="M520" s="8" t="s">
        <x:v>984</x:v>
      </x:c>
      <x:c r="N520" s="5" t="s">
        <x:v>1499</x:v>
      </x:c>
      <x:c r="O520" s="5" t="s">
        <x:v>801</x:v>
      </x:c>
      <x:c r="P520" s="5" t="s">
        <x:v>988</x:v>
      </x:c>
      <x:c r="Q520" s="5" t="s">
        <x:v>988</x:v>
      </x:c>
      <x:c r="R520" s="5" t="s">
        <x:v>974</x:v>
      </x:c>
      <x:c r="S520" s="1"/>
      <x:c r="T520" s="1"/>
      <x:c r="U520" s="1"/>
      <x:c r="V520" s="1"/>
      <x:c r="W520" s="1"/>
      <x:c r="X520" s="1"/>
      <x:c r="Y520" s="1"/>
      <x:c r="Z520" s="1"/>
      <x:c r="AA520" s="1"/>
      <x:c r="AB520" s="1"/>
      <x:c r="AC520" s="1"/>
      <x:c r="AD520" s="1"/>
      <x:c r="AE520" s="1"/>
      <x:c r="AF520" s="1"/>
      <x:c r="AG520" s="1"/>
      <x:c r="AH520" s="1"/>
      <x:c r="AI520" s="1"/>
      <x:c r="AJ520" s="5" t="s">
        <x:v>984</x:v>
      </x:c>
      <x:c r="AK520" s="5" t="s">
        <x:v>1743</x:v>
      </x:c>
      <x:c r="AL520" s="5" t="s">
        <x:v>984</x:v>
      </x:c>
    </x:row>
    <x:row r="521" spans="1:38" ht="30" customHeight="1">
      <x:c r="A521" s="8" t="s">
        <x:v>1885</x:v>
      </x:c>
      <x:c r="B521" s="8" t="s">
        <x:v>478</x:v>
      </x:c>
      <x:c r="C521" s="8" t="s">
        <x:v>1013</x:v>
      </x:c>
      <x:c r="D521" s="9">
        <x:v>0.00040000000000000002</x:v>
      </x:c>
      <x:c r="E521" s="10">
        <x:f>단가대비표!O111</x:f>
        <x:v>10000</x:v>
      </x:c>
      <x:c r="F521" s="12">
        <x:f>TRUNC(E521*D521,1)</x:f>
        <x:v>4</x:v>
      </x:c>
      <x:c r="G521" s="10">
        <x:f>단가대비표!P111</x:f>
        <x:v>0</x:v>
      </x:c>
      <x:c r="H521" s="12">
        <x:f>TRUNC(G521*D521,1)</x:f>
        <x:v>0</x:v>
      </x:c>
      <x:c r="I521" s="10">
        <x:f>단가대비표!V111</x:f>
        <x:v>0</x:v>
      </x:c>
      <x:c r="J521" s="12">
        <x:f>TRUNC(I521*D521,1)</x:f>
        <x:v>0</x:v>
      </x:c>
      <x:c r="K521" s="10">
        <x:f>TRUNC(E521+G521+I521,1)</x:f>
        <x:v>10000</x:v>
      </x:c>
      <x:c r="L521" s="12">
        <x:f>TRUNC(F521+H521+J521,1)</x:f>
        <x:v>4</x:v>
      </x:c>
      <x:c r="M521" s="8" t="s">
        <x:v>984</x:v>
      </x:c>
      <x:c r="N521" s="5" t="s">
        <x:v>1499</x:v>
      </x:c>
      <x:c r="O521" s="5" t="s">
        <x:v>800</x:v>
      </x:c>
      <x:c r="P521" s="5" t="s">
        <x:v>988</x:v>
      </x:c>
      <x:c r="Q521" s="5" t="s">
        <x:v>988</x:v>
      </x:c>
      <x:c r="R521" s="5" t="s">
        <x:v>974</x:v>
      </x:c>
      <x:c r="S521" s="1"/>
      <x:c r="T521" s="1"/>
      <x:c r="U521" s="1"/>
      <x:c r="V521" s="1"/>
      <x:c r="W521" s="1"/>
      <x:c r="X521" s="1"/>
      <x:c r="Y521" s="1"/>
      <x:c r="Z521" s="1"/>
      <x:c r="AA521" s="1"/>
      <x:c r="AB521" s="1"/>
      <x:c r="AC521" s="1"/>
      <x:c r="AD521" s="1"/>
      <x:c r="AE521" s="1"/>
      <x:c r="AF521" s="1"/>
      <x:c r="AG521" s="1"/>
      <x:c r="AH521" s="1"/>
      <x:c r="AI521" s="1"/>
      <x:c r="AJ521" s="5" t="s">
        <x:v>984</x:v>
      </x:c>
      <x:c r="AK521" s="5" t="s">
        <x:v>1744</x:v>
      </x:c>
      <x:c r="AL521" s="5" t="s">
        <x:v>984</x:v>
      </x:c>
    </x:row>
    <x:row r="522" spans="1:38" ht="30" customHeight="1">
      <x:c r="A522" s="8" t="s">
        <x:v>533</x:v>
      </x:c>
      <x:c r="B522" s="8" t="s">
        <x:v>538</x:v>
      </x:c>
      <x:c r="C522" s="8" t="s">
        <x:v>1021</x:v>
      </x:c>
      <x:c r="D522" s="9">
        <x:v>0.00312</x:v>
      </x:c>
      <x:c r="E522" s="10">
        <x:f>일위대가목록!E88</x:f>
        <x:v>0</x:v>
      </x:c>
      <x:c r="F522" s="12">
        <x:f>TRUNC(E522*D522,1)</x:f>
        <x:v>0</x:v>
      </x:c>
      <x:c r="G522" s="10">
        <x:f>일위대가목록!F88</x:f>
        <x:v>0</x:v>
      </x:c>
      <x:c r="H522" s="12">
        <x:f>TRUNC(G522*D522,1)</x:f>
        <x:v>0</x:v>
      </x:c>
      <x:c r="I522" s="10">
        <x:f>일위대가목록!G88</x:f>
        <x:v>124</x:v>
      </x:c>
      <x:c r="J522" s="12">
        <x:f>TRUNC(I522*D522,1)</x:f>
        <x:v>0.29999999999999999</x:v>
      </x:c>
      <x:c r="K522" s="10">
        <x:f>TRUNC(E522+G522+I522,1)</x:f>
        <x:v>124</x:v>
      </x:c>
      <x:c r="L522" s="12">
        <x:f>TRUNC(F522+H522+J522,1)</x:f>
        <x:v>0.29999999999999999</x:v>
      </x:c>
      <x:c r="M522" s="8" t="s">
        <x:v>984</x:v>
      </x:c>
      <x:c r="N522" s="5" t="s">
        <x:v>1499</x:v>
      </x:c>
      <x:c r="O522" s="5" t="s">
        <x:v>1494</x:v>
      </x:c>
      <x:c r="P522" s="5" t="s">
        <x:v>974</x:v>
      </x:c>
      <x:c r="Q522" s="5" t="s">
        <x:v>988</x:v>
      </x:c>
      <x:c r="R522" s="5" t="s">
        <x:v>988</x:v>
      </x:c>
      <x:c r="S522" s="1"/>
      <x:c r="T522" s="1"/>
      <x:c r="U522" s="1"/>
      <x:c r="V522" s="1"/>
      <x:c r="W522" s="1"/>
      <x:c r="X522" s="1"/>
      <x:c r="Y522" s="1"/>
      <x:c r="Z522" s="1"/>
      <x:c r="AA522" s="1"/>
      <x:c r="AB522" s="1"/>
      <x:c r="AC522" s="1"/>
      <x:c r="AD522" s="1"/>
      <x:c r="AE522" s="1"/>
      <x:c r="AF522" s="1"/>
      <x:c r="AG522" s="1"/>
      <x:c r="AH522" s="1"/>
      <x:c r="AI522" s="1"/>
      <x:c r="AJ522" s="5" t="s">
        <x:v>984</x:v>
      </x:c>
      <x:c r="AK522" s="5" t="s">
        <x:v>1745</x:v>
      </x:c>
      <x:c r="AL522" s="5" t="s">
        <x:v>984</x:v>
      </x:c>
    </x:row>
    <x:row r="523" spans="1:38" ht="30" customHeight="1">
      <x:c r="A523" s="8" t="s">
        <x:v>381</x:v>
      </x:c>
      <x:c r="B523" s="8" t="s">
        <x:v>1248</x:v>
      </x:c>
      <x:c r="C523" s="8" t="s">
        <x:v>1244</x:v>
      </x:c>
      <x:c r="D523" s="9">
        <x:v>0.0189</x:v>
      </x:c>
      <x:c r="E523" s="10">
        <x:f>단가대비표!O53</x:f>
        <x:v>0</x:v>
      </x:c>
      <x:c r="F523" s="12">
        <x:f>TRUNC(E523*D523,1)</x:f>
        <x:v>0</x:v>
      </x:c>
      <x:c r="G523" s="10">
        <x:f>단가대비표!P53</x:f>
        <x:v>0</x:v>
      </x:c>
      <x:c r="H523" s="12">
        <x:f>TRUNC(G523*D523,1)</x:f>
        <x:v>0</x:v>
      </x:c>
      <x:c r="I523" s="10">
        <x:f>단가대비표!V53</x:f>
        <x:v>87</x:v>
      </x:c>
      <x:c r="J523" s="12">
        <x:f>TRUNC(I523*D523,1)</x:f>
        <x:v>1.6000000000000001</x:v>
      </x:c>
      <x:c r="K523" s="10">
        <x:f>TRUNC(E523+G523+I523,1)</x:f>
        <x:v>87</x:v>
      </x:c>
      <x:c r="L523" s="12">
        <x:f>TRUNC(F523+H523+J523,1)</x:f>
        <x:v>1.6000000000000001</x:v>
      </x:c>
      <x:c r="M523" s="8" t="s">
        <x:v>984</x:v>
      </x:c>
      <x:c r="N523" s="5" t="s">
        <x:v>1499</x:v>
      </x:c>
      <x:c r="O523" s="5" t="s">
        <x:v>1501</x:v>
      </x:c>
      <x:c r="P523" s="5" t="s">
        <x:v>988</x:v>
      </x:c>
      <x:c r="Q523" s="5" t="s">
        <x:v>988</x:v>
      </x:c>
      <x:c r="R523" s="5" t="s">
        <x:v>974</x:v>
      </x:c>
      <x:c r="S523" s="1"/>
      <x:c r="T523" s="1"/>
      <x:c r="U523" s="1"/>
      <x:c r="V523" s="1"/>
      <x:c r="W523" s="1"/>
      <x:c r="X523" s="1"/>
      <x:c r="Y523" s="1"/>
      <x:c r="Z523" s="1"/>
      <x:c r="AA523" s="1"/>
      <x:c r="AB523" s="1"/>
      <x:c r="AC523" s="1"/>
      <x:c r="AD523" s="1"/>
      <x:c r="AE523" s="1"/>
      <x:c r="AF523" s="1"/>
      <x:c r="AG523" s="1"/>
      <x:c r="AH523" s="1"/>
      <x:c r="AI523" s="1"/>
      <x:c r="AJ523" s="5" t="s">
        <x:v>984</x:v>
      </x:c>
      <x:c r="AK523" s="5" t="s">
        <x:v>1746</x:v>
      </x:c>
      <x:c r="AL523" s="5" t="s">
        <x:v>984</x:v>
      </x:c>
    </x:row>
    <x:row r="524" spans="1:38" ht="30" customHeight="1">
      <x:c r="A524" s="8" t="s">
        <x:v>1017</x:v>
      </x:c>
      <x:c r="B524" s="8" t="s">
        <x:v>1249</x:v>
      </x:c>
      <x:c r="C524" s="8" t="s">
        <x:v>1015</x:v>
      </x:c>
      <x:c r="D524" s="9">
        <x:v>0.0058499999999999996</x:v>
      </x:c>
      <x:c r="E524" s="10">
        <x:f>단가대비표!O105</x:f>
        <x:v>0</x:v>
      </x:c>
      <x:c r="F524" s="12">
        <x:f>TRUNC(E524*D524,1)</x:f>
        <x:v>0</x:v>
      </x:c>
      <x:c r="G524" s="10">
        <x:f>단가대비표!P105</x:f>
        <x:v>120603</x:v>
      </x:c>
      <x:c r="H524" s="12">
        <x:f>TRUNC(G524*D524,1)</x:f>
        <x:v>705.5</x:v>
      </x:c>
      <x:c r="I524" s="10">
        <x:f>단가대비표!V105</x:f>
        <x:v>0</x:v>
      </x:c>
      <x:c r="J524" s="12">
        <x:f>TRUNC(I524*D524,1)</x:f>
        <x:v>0</x:v>
      </x:c>
      <x:c r="K524" s="10">
        <x:f>TRUNC(E524+G524+I524,1)</x:f>
        <x:v>120603</x:v>
      </x:c>
      <x:c r="L524" s="12">
        <x:f>TRUNC(F524+H524+J524,1)</x:f>
        <x:v>705.5</x:v>
      </x:c>
      <x:c r="M524" s="8" t="s">
        <x:v>984</x:v>
      </x:c>
      <x:c r="N524" s="5" t="s">
        <x:v>1499</x:v>
      </x:c>
      <x:c r="O524" s="5" t="s">
        <x:v>1502</x:v>
      </x:c>
      <x:c r="P524" s="5" t="s">
        <x:v>988</x:v>
      </x:c>
      <x:c r="Q524" s="5" t="s">
        <x:v>988</x:v>
      </x:c>
      <x:c r="R524" s="5" t="s">
        <x:v>974</x:v>
      </x:c>
      <x:c r="S524" s="1"/>
      <x:c r="T524" s="1"/>
      <x:c r="U524" s="1"/>
      <x:c r="V524" s="1">
        <x:v>1</x:v>
      </x:c>
      <x:c r="W524" s="1"/>
      <x:c r="X524" s="1"/>
      <x:c r="Y524" s="1"/>
      <x:c r="Z524" s="1"/>
      <x:c r="AA524" s="1"/>
      <x:c r="AB524" s="1"/>
      <x:c r="AC524" s="1"/>
      <x:c r="AD524" s="1"/>
      <x:c r="AE524" s="1"/>
      <x:c r="AF524" s="1"/>
      <x:c r="AG524" s="1"/>
      <x:c r="AH524" s="1"/>
      <x:c r="AI524" s="1"/>
      <x:c r="AJ524" s="5" t="s">
        <x:v>984</x:v>
      </x:c>
      <x:c r="AK524" s="5" t="s">
        <x:v>1747</x:v>
      </x:c>
      <x:c r="AL524" s="5" t="s">
        <x:v>984</x:v>
      </x:c>
    </x:row>
    <x:row r="525" spans="1:38" ht="30" customHeight="1">
      <x:c r="A525" s="8" t="s">
        <x:v>1017</x:v>
      </x:c>
      <x:c r="B525" s="8" t="s">
        <x:v>374</x:v>
      </x:c>
      <x:c r="C525" s="8" t="s">
        <x:v>1015</x:v>
      </x:c>
      <x:c r="D525" s="9">
        <x:v>0.00010000000000000001</x:v>
      </x:c>
      <x:c r="E525" s="10">
        <x:f>단가대비표!O95</x:f>
        <x:v>0</x:v>
      </x:c>
      <x:c r="F525" s="12">
        <x:f>TRUNC(E525*D525,1)</x:f>
        <x:v>0</x:v>
      </x:c>
      <x:c r="G525" s="10">
        <x:f>단가대비표!P95</x:f>
        <x:v>87805</x:v>
      </x:c>
      <x:c r="H525" s="12">
        <x:f>TRUNC(G525*D525,1)</x:f>
        <x:v>8.6999999999999993</x:v>
      </x:c>
      <x:c r="I525" s="10">
        <x:f>단가대비표!V95</x:f>
        <x:v>0</x:v>
      </x:c>
      <x:c r="J525" s="12">
        <x:f>TRUNC(I525*D525,1)</x:f>
        <x:v>0</x:v>
      </x:c>
      <x:c r="K525" s="10">
        <x:f>TRUNC(E525+G525+I525,1)</x:f>
        <x:v>87805</x:v>
      </x:c>
      <x:c r="L525" s="12">
        <x:f>TRUNC(F525+H525+J525,1)</x:f>
        <x:v>8.6999999999999993</x:v>
      </x:c>
      <x:c r="M525" s="8" t="s">
        <x:v>984</x:v>
      </x:c>
      <x:c r="N525" s="5" t="s">
        <x:v>1499</x:v>
      </x:c>
      <x:c r="O525" s="5" t="s">
        <x:v>129</x:v>
      </x:c>
      <x:c r="P525" s="5" t="s">
        <x:v>988</x:v>
      </x:c>
      <x:c r="Q525" s="5" t="s">
        <x:v>988</x:v>
      </x:c>
      <x:c r="R525" s="5" t="s">
        <x:v>974</x:v>
      </x:c>
      <x:c r="S525" s="1"/>
      <x:c r="T525" s="1"/>
      <x:c r="U525" s="1"/>
      <x:c r="V525" s="1">
        <x:v>1</x:v>
      </x:c>
      <x:c r="W525" s="1"/>
      <x:c r="X525" s="1"/>
      <x:c r="Y525" s="1"/>
      <x:c r="Z525" s="1"/>
      <x:c r="AA525" s="1"/>
      <x:c r="AB525" s="1"/>
      <x:c r="AC525" s="1"/>
      <x:c r="AD525" s="1"/>
      <x:c r="AE525" s="1"/>
      <x:c r="AF525" s="1"/>
      <x:c r="AG525" s="1"/>
      <x:c r="AH525" s="1"/>
      <x:c r="AI525" s="1"/>
      <x:c r="AJ525" s="5" t="s">
        <x:v>984</x:v>
      </x:c>
      <x:c r="AK525" s="5" t="s">
        <x:v>1748</x:v>
      </x:c>
      <x:c r="AL525" s="5" t="s">
        <x:v>984</x:v>
      </x:c>
    </x:row>
    <x:row r="526" spans="1:38" ht="30" customHeight="1">
      <x:c r="A526" s="8" t="s">
        <x:v>1017</x:v>
      </x:c>
      <x:c r="B526" s="8" t="s">
        <x:v>960</x:v>
      </x:c>
      <x:c r="C526" s="8" t="s">
        <x:v>1015</x:v>
      </x:c>
      <x:c r="D526" s="9">
        <x:v>0.00039000000000000001</x:v>
      </x:c>
      <x:c r="E526" s="10">
        <x:f>단가대비표!O97</x:f>
        <x:v>0</x:v>
      </x:c>
      <x:c r="F526" s="12">
        <x:f>TRUNC(E526*D526,1)</x:f>
        <x:v>0</x:v>
      </x:c>
      <x:c r="G526" s="10">
        <x:f>단가대비표!P97</x:f>
        <x:v>134516</x:v>
      </x:c>
      <x:c r="H526" s="12">
        <x:f>TRUNC(G526*D526,1)</x:f>
        <x:v>52.399999999999999</x:v>
      </x:c>
      <x:c r="I526" s="10">
        <x:f>단가대비표!V97</x:f>
        <x:v>0</x:v>
      </x:c>
      <x:c r="J526" s="12">
        <x:f>TRUNC(I526*D526,1)</x:f>
        <x:v>0</x:v>
      </x:c>
      <x:c r="K526" s="10">
        <x:f>TRUNC(E526+G526+I526,1)</x:f>
        <x:v>134516</x:v>
      </x:c>
      <x:c r="L526" s="12">
        <x:f>TRUNC(F526+H526+J526,1)</x:f>
        <x:v>52.399999999999999</x:v>
      </x:c>
      <x:c r="M526" s="8" t="s">
        <x:v>984</x:v>
      </x:c>
      <x:c r="N526" s="5" t="s">
        <x:v>1499</x:v>
      </x:c>
      <x:c r="O526" s="5" t="s">
        <x:v>799</x:v>
      </x:c>
      <x:c r="P526" s="5" t="s">
        <x:v>988</x:v>
      </x:c>
      <x:c r="Q526" s="5" t="s">
        <x:v>988</x:v>
      </x:c>
      <x:c r="R526" s="5" t="s">
        <x:v>974</x:v>
      </x:c>
      <x:c r="S526" s="1"/>
      <x:c r="T526" s="1"/>
      <x:c r="U526" s="1"/>
      <x:c r="V526" s="1">
        <x:v>1</x:v>
      </x:c>
      <x:c r="W526" s="1"/>
      <x:c r="X526" s="1"/>
      <x:c r="Y526" s="1"/>
      <x:c r="Z526" s="1"/>
      <x:c r="AA526" s="1"/>
      <x:c r="AB526" s="1"/>
      <x:c r="AC526" s="1"/>
      <x:c r="AD526" s="1"/>
      <x:c r="AE526" s="1"/>
      <x:c r="AF526" s="1"/>
      <x:c r="AG526" s="1"/>
      <x:c r="AH526" s="1"/>
      <x:c r="AI526" s="1"/>
      <x:c r="AJ526" s="5" t="s">
        <x:v>984</x:v>
      </x:c>
      <x:c r="AK526" s="5" t="s">
        <x:v>1749</x:v>
      </x:c>
      <x:c r="AL526" s="5" t="s">
        <x:v>984</x:v>
      </x:c>
    </x:row>
    <x:row r="527" spans="1:38" ht="30" customHeight="1">
      <x:c r="A527" s="8" t="s">
        <x:v>1017</x:v>
      </x:c>
      <x:c r="B527" s="8" t="s">
        <x:v>405</x:v>
      </x:c>
      <x:c r="C527" s="8" t="s">
        <x:v>1015</x:v>
      </x:c>
      <x:c r="D527" s="9">
        <x:v>0.00011</x:v>
      </x:c>
      <x:c r="E527" s="10">
        <x:f>단가대비표!O108</x:f>
        <x:v>0</x:v>
      </x:c>
      <x:c r="F527" s="12">
        <x:f>TRUNC(E527*D527,1)</x:f>
        <x:v>0</x:v>
      </x:c>
      <x:c r="G527" s="10">
        <x:f>단가대비표!P108</x:f>
        <x:v>108245</x:v>
      </x:c>
      <x:c r="H527" s="12">
        <x:f>TRUNC(G527*D527,1)</x:f>
        <x:v>11.9</x:v>
      </x:c>
      <x:c r="I527" s="10">
        <x:f>단가대비표!V108</x:f>
        <x:v>0</x:v>
      </x:c>
      <x:c r="J527" s="12">
        <x:f>TRUNC(I527*D527,1)</x:f>
        <x:v>0</x:v>
      </x:c>
      <x:c r="K527" s="10">
        <x:f>TRUNC(E527+G527+I527,1)</x:f>
        <x:v>108245</x:v>
      </x:c>
      <x:c r="L527" s="12">
        <x:f>TRUNC(F527+H527+J527,1)</x:f>
        <x:v>11.9</x:v>
      </x:c>
      <x:c r="M527" s="8" t="s">
        <x:v>984</x:v>
      </x:c>
      <x:c r="N527" s="5" t="s">
        <x:v>1499</x:v>
      </x:c>
      <x:c r="O527" s="5" t="s">
        <x:v>1490</x:v>
      </x:c>
      <x:c r="P527" s="5" t="s">
        <x:v>988</x:v>
      </x:c>
      <x:c r="Q527" s="5" t="s">
        <x:v>988</x:v>
      </x:c>
      <x:c r="R527" s="5" t="s">
        <x:v>974</x:v>
      </x:c>
      <x:c r="S527" s="1"/>
      <x:c r="T527" s="1"/>
      <x:c r="U527" s="1"/>
      <x:c r="V527" s="1">
        <x:v>1</x:v>
      </x:c>
      <x:c r="W527" s="1"/>
      <x:c r="X527" s="1"/>
      <x:c r="Y527" s="1"/>
      <x:c r="Z527" s="1"/>
      <x:c r="AA527" s="1"/>
      <x:c r="AB527" s="1"/>
      <x:c r="AC527" s="1"/>
      <x:c r="AD527" s="1"/>
      <x:c r="AE527" s="1"/>
      <x:c r="AF527" s="1"/>
      <x:c r="AG527" s="1"/>
      <x:c r="AH527" s="1"/>
      <x:c r="AI527" s="1"/>
      <x:c r="AJ527" s="5" t="s">
        <x:v>984</x:v>
      </x:c>
      <x:c r="AK527" s="5" t="s">
        <x:v>1750</x:v>
      </x:c>
      <x:c r="AL527" s="5" t="s">
        <x:v>984</x:v>
      </x:c>
    </x:row>
    <x:row r="528" spans="1:38" ht="30" customHeight="1">
      <x:c r="A528" s="8" t="s">
        <x:v>426</x:v>
      </x:c>
      <x:c r="B528" s="8" t="s">
        <x:v>430</x:v>
      </x:c>
      <x:c r="C528" s="8" t="s">
        <x:v>1000</x:v>
      </x:c>
      <x:c r="D528" s="9">
        <x:v>1</x:v>
      </x:c>
      <x:c r="E528" s="10">
        <x:f>ROUNDDOWN(SUMIF(V519:V528,RIGHTB(O528,1),H519:H528)*U528,2)</x:f>
        <x:v>23.350000000000001</x:v>
      </x:c>
      <x:c r="F528" s="12">
        <x:f>TRUNC(E528*D528,1)</x:f>
        <x:v>23.300000000000001</x:v>
      </x:c>
      <x:c r="G528" s="10">
        <x:v>0</x:v>
      </x:c>
      <x:c r="H528" s="12">
        <x:f>TRUNC(G528*D528,1)</x:f>
        <x:v>0</x:v>
      </x:c>
      <x:c r="I528" s="10">
        <x:v>0</x:v>
      </x:c>
      <x:c r="J528" s="12">
        <x:f>TRUNC(I528*D528,1)</x:f>
        <x:v>0</x:v>
      </x:c>
      <x:c r="K528" s="10">
        <x:f>TRUNC(E528+G528+I528,1)</x:f>
        <x:v>23.300000000000001</x:v>
      </x:c>
      <x:c r="L528" s="12">
        <x:f>TRUNC(F528+H528+J528,1)</x:f>
        <x:v>23.300000000000001</x:v>
      </x:c>
      <x:c r="M528" s="8" t="s">
        <x:v>984</x:v>
      </x:c>
      <x:c r="N528" s="5" t="s">
        <x:v>1499</x:v>
      </x:c>
      <x:c r="O528" s="5" t="s">
        <x:v>1407</x:v>
      </x:c>
      <x:c r="P528" s="5" t="s">
        <x:v>988</x:v>
      </x:c>
      <x:c r="Q528" s="5" t="s">
        <x:v>988</x:v>
      </x:c>
      <x:c r="R528" s="5" t="s">
        <x:v>988</x:v>
      </x:c>
      <x:c r="S528" s="1">
        <x:v>1</x:v>
      </x:c>
      <x:c r="T528" s="1">
        <x:v>0</x:v>
      </x:c>
      <x:c r="U528" s="1">
        <x:v>0.029999999999999999</x:v>
      </x:c>
      <x:c r="V528" s="1"/>
      <x:c r="W528" s="1"/>
      <x:c r="X528" s="1"/>
      <x:c r="Y528" s="1"/>
      <x:c r="Z528" s="1"/>
      <x:c r="AA528" s="1"/>
      <x:c r="AB528" s="1"/>
      <x:c r="AC528" s="1"/>
      <x:c r="AD528" s="1"/>
      <x:c r="AE528" s="1"/>
      <x:c r="AF528" s="1"/>
      <x:c r="AG528" s="1"/>
      <x:c r="AH528" s="1"/>
      <x:c r="AI528" s="1"/>
      <x:c r="AJ528" s="5" t="s">
        <x:v>984</x:v>
      </x:c>
      <x:c r="AK528" s="5" t="s">
        <x:v>1751</x:v>
      </x:c>
      <x:c r="AL528" s="5" t="s">
        <x:v>984</x:v>
      </x:c>
    </x:row>
    <x:row r="529" spans="1:38" ht="30" customHeight="1">
      <x:c r="A529" s="8" t="s">
        <x:v>195</x:v>
      </x:c>
      <x:c r="B529" s="8" t="s">
        <x:v>984</x:v>
      </x:c>
      <x:c r="C529" s="8" t="s">
        <x:v>984</x:v>
      </x:c>
      <x:c r="D529" s="9"/>
      <x:c r="E529" s="10"/>
      <x:c r="F529" s="12">
        <x:f>TRUNC(SUMIF(N519:N528,N518,F519:F528),0)</x:f>
        <x:v>35</x:v>
      </x:c>
      <x:c r="G529" s="10"/>
      <x:c r="H529" s="12">
        <x:f>TRUNC(SUMIF(N519:N528,N518,H519:H528),0)</x:f>
        <x:v>778</x:v>
      </x:c>
      <x:c r="I529" s="10"/>
      <x:c r="J529" s="12">
        <x:f>TRUNC(SUMIF(N519:N528,N518,J519:J528),0)</x:f>
        <x:v>1</x:v>
      </x:c>
      <x:c r="K529" s="10"/>
      <x:c r="L529" s="12">
        <x:f>F529+H529+J529</x:f>
        <x:v>814</x:v>
      </x:c>
      <x:c r="M529" s="8" t="s">
        <x:v>984</x:v>
      </x:c>
      <x:c r="N529" s="5" t="s">
        <x:v>315</x:v>
      </x:c>
      <x:c r="O529" s="5" t="s">
        <x:v>315</x:v>
      </x:c>
      <x:c r="P529" s="5" t="s">
        <x:v>984</x:v>
      </x:c>
      <x:c r="Q529" s="5" t="s">
        <x:v>984</x:v>
      </x:c>
      <x:c r="R529" s="5" t="s">
        <x:v>984</x:v>
      </x:c>
      <x:c r="S529" s="1"/>
      <x:c r="T529" s="1"/>
      <x:c r="U529" s="1"/>
      <x:c r="V529" s="1"/>
      <x:c r="W529" s="1"/>
      <x:c r="X529" s="1"/>
      <x:c r="Y529" s="1"/>
      <x:c r="Z529" s="1"/>
      <x:c r="AA529" s="1"/>
      <x:c r="AB529" s="1"/>
      <x:c r="AC529" s="1"/>
      <x:c r="AD529" s="1"/>
      <x:c r="AE529" s="1"/>
      <x:c r="AF529" s="1"/>
      <x:c r="AG529" s="1"/>
      <x:c r="AH529" s="1"/>
      <x:c r="AI529" s="1"/>
      <x:c r="AJ529" s="5" t="s">
        <x:v>984</x:v>
      </x:c>
      <x:c r="AK529" s="5" t="s">
        <x:v>984</x:v>
      </x:c>
      <x:c r="AL529" s="5" t="s">
        <x:v>984</x:v>
      </x:c>
    </x:row>
    <x:row r="530" spans="1:13" ht="30" customHeight="1">
      <x:c r="A530" s="9"/>
      <x:c r="B530" s="9"/>
      <x:c r="C530" s="9"/>
      <x:c r="D530" s="9"/>
      <x:c r="E530" s="10"/>
      <x:c r="F530" s="12"/>
      <x:c r="G530" s="10"/>
      <x:c r="H530" s="12"/>
      <x:c r="I530" s="10"/>
      <x:c r="J530" s="12"/>
      <x:c r="K530" s="10"/>
      <x:c r="L530" s="12"/>
      <x:c r="M530" s="9"/>
    </x:row>
    <x:row r="531" spans="1:14" ht="30" customHeight="1">
      <x:c r="A531" s="93" t="s">
        <x:v>83</x:v>
      </x:c>
      <x:c r="B531" s="93"/>
      <x:c r="C531" s="93"/>
      <x:c r="D531" s="93"/>
      <x:c r="E531" s="94"/>
      <x:c r="F531" s="95"/>
      <x:c r="G531" s="94"/>
      <x:c r="H531" s="95"/>
      <x:c r="I531" s="94"/>
      <x:c r="J531" s="95"/>
      <x:c r="K531" s="94"/>
      <x:c r="L531" s="95"/>
      <x:c r="M531" s="93"/>
      <x:c r="N531" s="2" t="s">
        <x:v>1494</x:v>
      </x:c>
    </x:row>
    <x:row r="532" spans="1:38" ht="30" customHeight="1">
      <x:c r="A532" s="8" t="s">
        <x:v>533</x:v>
      </x:c>
      <x:c r="B532" s="8" t="s">
        <x:v>543</x:v>
      </x:c>
      <x:c r="C532" s="8" t="s">
        <x:v>966</x:v>
      </x:c>
      <x:c r="D532" s="9">
        <x:v>0.22939999999999999</x:v>
      </x:c>
      <x:c r="E532" s="10">
        <x:f>단가대비표!O7</x:f>
        <x:v>0</x:v>
      </x:c>
      <x:c r="F532" s="12">
        <x:f>TRUNC(E532*D532,1)</x:f>
        <x:v>0</x:v>
      </x:c>
      <x:c r="G532" s="10">
        <x:f>단가대비표!P7</x:f>
        <x:v>0</x:v>
      </x:c>
      <x:c r="H532" s="12">
        <x:f>TRUNC(G532*D532,1)</x:f>
        <x:v>0</x:v>
      </x:c>
      <x:c r="I532" s="10">
        <x:f>단가대비표!V7</x:f>
        <x:v>544</x:v>
      </x:c>
      <x:c r="J532" s="12">
        <x:f>TRUNC(I532*D532,1)</x:f>
        <x:v>124.7</x:v>
      </x:c>
      <x:c r="K532" s="10">
        <x:f>TRUNC(E532+G532+I532,1)</x:f>
        <x:v>544</x:v>
      </x:c>
      <x:c r="L532" s="12">
        <x:f>TRUNC(F532+H532+J532,1)</x:f>
        <x:v>124.7</x:v>
      </x:c>
      <x:c r="M532" s="8" t="s">
        <x:v>965</x:v>
      </x:c>
      <x:c r="N532" s="5" t="s">
        <x:v>1494</x:v>
      </x:c>
      <x:c r="O532" s="5" t="s">
        <x:v>1504</x:v>
      </x:c>
      <x:c r="P532" s="5" t="s">
        <x:v>988</x:v>
      </x:c>
      <x:c r="Q532" s="5" t="s">
        <x:v>988</x:v>
      </x:c>
      <x:c r="R532" s="5" t="s">
        <x:v>974</x:v>
      </x:c>
      <x:c r="S532" s="1"/>
      <x:c r="T532" s="1"/>
      <x:c r="U532" s="1"/>
      <x:c r="V532" s="1"/>
      <x:c r="W532" s="1"/>
      <x:c r="X532" s="1"/>
      <x:c r="Y532" s="1"/>
      <x:c r="Z532" s="1"/>
      <x:c r="AA532" s="1"/>
      <x:c r="AB532" s="1"/>
      <x:c r="AC532" s="1"/>
      <x:c r="AD532" s="1"/>
      <x:c r="AE532" s="1"/>
      <x:c r="AF532" s="1"/>
      <x:c r="AG532" s="1"/>
      <x:c r="AH532" s="1"/>
      <x:c r="AI532" s="1"/>
      <x:c r="AJ532" s="5" t="s">
        <x:v>984</x:v>
      </x:c>
      <x:c r="AK532" s="5" t="s">
        <x:v>1752</x:v>
      </x:c>
      <x:c r="AL532" s="5" t="s">
        <x:v>984</x:v>
      </x:c>
    </x:row>
    <x:row r="533" spans="1:38" ht="30" customHeight="1">
      <x:c r="A533" s="8" t="s">
        <x:v>195</x:v>
      </x:c>
      <x:c r="B533" s="8" t="s">
        <x:v>984</x:v>
      </x:c>
      <x:c r="C533" s="8" t="s">
        <x:v>984</x:v>
      </x:c>
      <x:c r="D533" s="9"/>
      <x:c r="E533" s="10"/>
      <x:c r="F533" s="12">
        <x:f>TRUNC(SUMIF(N532:N532,N531,F532:F532),0)</x:f>
        <x:v>0</x:v>
      </x:c>
      <x:c r="G533" s="10"/>
      <x:c r="H533" s="12">
        <x:f>TRUNC(SUMIF(N532:N532,N531,H532:H532),0)</x:f>
        <x:v>0</x:v>
      </x:c>
      <x:c r="I533" s="10"/>
      <x:c r="J533" s="12">
        <x:f>TRUNC(SUMIF(N532:N532,N531,J532:J532),0)</x:f>
        <x:v>124</x:v>
      </x:c>
      <x:c r="K533" s="10"/>
      <x:c r="L533" s="12">
        <x:f>F533+H533+J533</x:f>
        <x:v>124</x:v>
      </x:c>
      <x:c r="M533" s="8" t="s">
        <x:v>984</x:v>
      </x:c>
      <x:c r="N533" s="5" t="s">
        <x:v>315</x:v>
      </x:c>
      <x:c r="O533" s="5" t="s">
        <x:v>315</x:v>
      </x:c>
      <x:c r="P533" s="5" t="s">
        <x:v>984</x:v>
      </x:c>
      <x:c r="Q533" s="5" t="s">
        <x:v>984</x:v>
      </x:c>
      <x:c r="R533" s="5" t="s">
        <x:v>984</x:v>
      </x:c>
      <x:c r="S533" s="1"/>
      <x:c r="T533" s="1"/>
      <x:c r="U533" s="1"/>
      <x:c r="V533" s="1"/>
      <x:c r="W533" s="1"/>
      <x:c r="X533" s="1"/>
      <x:c r="Y533" s="1"/>
      <x:c r="Z533" s="1"/>
      <x:c r="AA533" s="1"/>
      <x:c r="AB533" s="1"/>
      <x:c r="AC533" s="1"/>
      <x:c r="AD533" s="1"/>
      <x:c r="AE533" s="1"/>
      <x:c r="AF533" s="1"/>
      <x:c r="AG533" s="1"/>
      <x:c r="AH533" s="1"/>
      <x:c r="AI533" s="1"/>
      <x:c r="AJ533" s="5" t="s">
        <x:v>984</x:v>
      </x:c>
      <x:c r="AK533" s="5" t="s">
        <x:v>984</x:v>
      </x:c>
      <x:c r="AL533" s="5" t="s">
        <x:v>984</x:v>
      </x:c>
    </x:row>
    <x:row r="534" spans="1:13" ht="30" customHeight="1">
      <x:c r="A534" s="9"/>
      <x:c r="B534" s="9"/>
      <x:c r="C534" s="9"/>
      <x:c r="D534" s="9"/>
      <x:c r="E534" s="10"/>
      <x:c r="F534" s="12"/>
      <x:c r="G534" s="10"/>
      <x:c r="H534" s="12"/>
      <x:c r="I534" s="10"/>
      <x:c r="J534" s="12"/>
      <x:c r="K534" s="10"/>
      <x:c r="L534" s="12"/>
      <x:c r="M534" s="9"/>
    </x:row>
    <x:row r="535" spans="1:14" ht="30" customHeight="1">
      <x:c r="A535" s="93" t="s">
        <x:v>162</x:v>
      </x:c>
      <x:c r="B535" s="93"/>
      <x:c r="C535" s="93"/>
      <x:c r="D535" s="93"/>
      <x:c r="E535" s="94"/>
      <x:c r="F535" s="95"/>
      <x:c r="G535" s="94"/>
      <x:c r="H535" s="95"/>
      <x:c r="I535" s="94"/>
      <x:c r="J535" s="95"/>
      <x:c r="K535" s="94"/>
      <x:c r="L535" s="95"/>
      <x:c r="M535" s="93"/>
      <x:c r="N535" s="2" t="s">
        <x:v>837</x:v>
      </x:c>
    </x:row>
    <x:row r="536" spans="1:38" ht="30" customHeight="1">
      <x:c r="A536" s="8" t="s">
        <x:v>1017</x:v>
      </x:c>
      <x:c r="B536" s="8" t="s">
        <x:v>1033</x:v>
      </x:c>
      <x:c r="C536" s="8" t="s">
        <x:v>1015</x:v>
      </x:c>
      <x:c r="D536" s="9">
        <x:v>0.51200000000000001</x:v>
      </x:c>
      <x:c r="E536" s="10">
        <x:f>단가대비표!O102</x:f>
        <x:v>0</x:v>
      </x:c>
      <x:c r="F536" s="12">
        <x:f>TRUNC(E536*D536,1)</x:f>
        <x:v>0</x:v>
      </x:c>
      <x:c r="G536" s="10">
        <x:f>단가대비표!P102</x:f>
        <x:v>132695</x:v>
      </x:c>
      <x:c r="H536" s="12">
        <x:f>TRUNC(G536*D536,1)</x:f>
        <x:v>67939.800000000003</x:v>
      </x:c>
      <x:c r="I536" s="10">
        <x:f>단가대비표!V102</x:f>
        <x:v>0</x:v>
      </x:c>
      <x:c r="J536" s="12">
        <x:f>TRUNC(I536*D536,1)</x:f>
        <x:v>0</x:v>
      </x:c>
      <x:c r="K536" s="10">
        <x:f>TRUNC(E536+G536+I536,1)</x:f>
        <x:v>132695</x:v>
      </x:c>
      <x:c r="L536" s="12">
        <x:f>TRUNC(F536+H536+J536,1)</x:f>
        <x:v>67939.800000000003</x:v>
      </x:c>
      <x:c r="M536" s="8" t="s">
        <x:v>984</x:v>
      </x:c>
      <x:c r="N536" s="5" t="s">
        <x:v>837</x:v>
      </x:c>
      <x:c r="O536" s="5" t="s">
        <x:v>840</x:v>
      </x:c>
      <x:c r="P536" s="5" t="s">
        <x:v>988</x:v>
      </x:c>
      <x:c r="Q536" s="5" t="s">
        <x:v>988</x:v>
      </x:c>
      <x:c r="R536" s="5" t="s">
        <x:v>974</x:v>
      </x:c>
      <x:c r="S536" s="1"/>
      <x:c r="T536" s="1"/>
      <x:c r="U536" s="1"/>
      <x:c r="V536" s="1">
        <x:v>1</x:v>
      </x:c>
      <x:c r="W536" s="1"/>
      <x:c r="X536" s="1"/>
      <x:c r="Y536" s="1"/>
      <x:c r="Z536" s="1"/>
      <x:c r="AA536" s="1"/>
      <x:c r="AB536" s="1"/>
      <x:c r="AC536" s="1"/>
      <x:c r="AD536" s="1"/>
      <x:c r="AE536" s="1"/>
      <x:c r="AF536" s="1"/>
      <x:c r="AG536" s="1"/>
      <x:c r="AH536" s="1"/>
      <x:c r="AI536" s="1"/>
      <x:c r="AJ536" s="5" t="s">
        <x:v>984</x:v>
      </x:c>
      <x:c r="AK536" s="5" t="s">
        <x:v>1753</x:v>
      </x:c>
      <x:c r="AL536" s="5" t="s">
        <x:v>984</x:v>
      </x:c>
    </x:row>
    <x:row r="537" spans="1:38" ht="30" customHeight="1">
      <x:c r="A537" s="8" t="s">
        <x:v>1017</x:v>
      </x:c>
      <x:c r="B537" s="8" t="s">
        <x:v>374</x:v>
      </x:c>
      <x:c r="C537" s="8" t="s">
        <x:v>1015</x:v>
      </x:c>
      <x:c r="D537" s="9">
        <x:v>0.11600000000000001</x:v>
      </x:c>
      <x:c r="E537" s="10">
        <x:f>단가대비표!O95</x:f>
        <x:v>0</x:v>
      </x:c>
      <x:c r="F537" s="12">
        <x:f>TRUNC(E537*D537,1)</x:f>
        <x:v>0</x:v>
      </x:c>
      <x:c r="G537" s="10">
        <x:f>단가대비표!P95</x:f>
        <x:v>87805</x:v>
      </x:c>
      <x:c r="H537" s="12">
        <x:f>TRUNC(G537*D537,1)</x:f>
        <x:v>10185.299999999999</x:v>
      </x:c>
      <x:c r="I537" s="10">
        <x:f>단가대비표!V95</x:f>
        <x:v>0</x:v>
      </x:c>
      <x:c r="J537" s="12">
        <x:f>TRUNC(I537*D537,1)</x:f>
        <x:v>0</x:v>
      </x:c>
      <x:c r="K537" s="10">
        <x:f>TRUNC(E537+G537+I537,1)</x:f>
        <x:v>87805</x:v>
      </x:c>
      <x:c r="L537" s="12">
        <x:f>TRUNC(F537+H537+J537,1)</x:f>
        <x:v>10185.299999999999</x:v>
      </x:c>
      <x:c r="M537" s="8" t="s">
        <x:v>984</x:v>
      </x:c>
      <x:c r="N537" s="5" t="s">
        <x:v>837</x:v>
      </x:c>
      <x:c r="O537" s="5" t="s">
        <x:v>129</x:v>
      </x:c>
      <x:c r="P537" s="5" t="s">
        <x:v>988</x:v>
      </x:c>
      <x:c r="Q537" s="5" t="s">
        <x:v>988</x:v>
      </x:c>
      <x:c r="R537" s="5" t="s">
        <x:v>974</x:v>
      </x:c>
      <x:c r="S537" s="1"/>
      <x:c r="T537" s="1"/>
      <x:c r="U537" s="1"/>
      <x:c r="V537" s="1">
        <x:v>1</x:v>
      </x:c>
      <x:c r="W537" s="1"/>
      <x:c r="X537" s="1"/>
      <x:c r="Y537" s="1"/>
      <x:c r="Z537" s="1"/>
      <x:c r="AA537" s="1"/>
      <x:c r="AB537" s="1"/>
      <x:c r="AC537" s="1"/>
      <x:c r="AD537" s="1"/>
      <x:c r="AE537" s="1"/>
      <x:c r="AF537" s="1"/>
      <x:c r="AG537" s="1"/>
      <x:c r="AH537" s="1"/>
      <x:c r="AI537" s="1"/>
      <x:c r="AJ537" s="5" t="s">
        <x:v>984</x:v>
      </x:c>
      <x:c r="AK537" s="5" t="s">
        <x:v>1754</x:v>
      </x:c>
      <x:c r="AL537" s="5" t="s">
        <x:v>984</x:v>
      </x:c>
    </x:row>
    <x:row r="538" spans="1:38" ht="30" customHeight="1">
      <x:c r="A538" s="8" t="s">
        <x:v>426</x:v>
      </x:c>
      <x:c r="B538" s="8" t="s">
        <x:v>435</x:v>
      </x:c>
      <x:c r="C538" s="8" t="s">
        <x:v>1000</x:v>
      </x:c>
      <x:c r="D538" s="9">
        <x:v>1</x:v>
      </x:c>
      <x:c r="E538" s="10">
        <x:v>0</x:v>
      </x:c>
      <x:c r="F538" s="12">
        <x:f>TRUNC(E538*D538,1)</x:f>
        <x:v>0</x:v>
      </x:c>
      <x:c r="G538" s="10">
        <x:v>0</x:v>
      </x:c>
      <x:c r="H538" s="12">
        <x:f>TRUNC(G538*D538,1)</x:f>
        <x:v>0</x:v>
      </x:c>
      <x:c r="I538" s="10">
        <x:f>ROUNDDOWN(SUMIF(V536:V538,RIGHTB(O538,1),H536:H538)*U538,2)</x:f>
        <x:v>1562.5</x:v>
      </x:c>
      <x:c r="J538" s="12">
        <x:f>TRUNC(I538*D538,1)</x:f>
        <x:v>1562.5</x:v>
      </x:c>
      <x:c r="K538" s="10">
        <x:f>TRUNC(E538+G538+I538,1)</x:f>
        <x:v>1562.5</x:v>
      </x:c>
      <x:c r="L538" s="12">
        <x:f>TRUNC(F538+H538+J538,1)</x:f>
        <x:v>1562.5</x:v>
      </x:c>
      <x:c r="M538" s="8" t="s">
        <x:v>984</x:v>
      </x:c>
      <x:c r="N538" s="5" t="s">
        <x:v>837</x:v>
      </x:c>
      <x:c r="O538" s="5" t="s">
        <x:v>1407</x:v>
      </x:c>
      <x:c r="P538" s="5" t="s">
        <x:v>988</x:v>
      </x:c>
      <x:c r="Q538" s="5" t="s">
        <x:v>988</x:v>
      </x:c>
      <x:c r="R538" s="5" t="s">
        <x:v>988</x:v>
      </x:c>
      <x:c r="S538" s="1">
        <x:v>1</x:v>
      </x:c>
      <x:c r="T538" s="1">
        <x:v>2</x:v>
      </x:c>
      <x:c r="U538" s="1">
        <x:v>0.020000000000000001</x:v>
      </x:c>
      <x:c r="V538" s="1"/>
      <x:c r="W538" s="1"/>
      <x:c r="X538" s="1"/>
      <x:c r="Y538" s="1"/>
      <x:c r="Z538" s="1"/>
      <x:c r="AA538" s="1"/>
      <x:c r="AB538" s="1"/>
      <x:c r="AC538" s="1"/>
      <x:c r="AD538" s="1"/>
      <x:c r="AE538" s="1"/>
      <x:c r="AF538" s="1"/>
      <x:c r="AG538" s="1"/>
      <x:c r="AH538" s="1"/>
      <x:c r="AI538" s="1"/>
      <x:c r="AJ538" s="5" t="s">
        <x:v>984</x:v>
      </x:c>
      <x:c r="AK538" s="5" t="s">
        <x:v>1755</x:v>
      </x:c>
      <x:c r="AL538" s="5" t="s">
        <x:v>984</x:v>
      </x:c>
    </x:row>
    <x:row r="539" spans="1:38" ht="30" customHeight="1">
      <x:c r="A539" s="8" t="s">
        <x:v>195</x:v>
      </x:c>
      <x:c r="B539" s="8" t="s">
        <x:v>984</x:v>
      </x:c>
      <x:c r="C539" s="8" t="s">
        <x:v>984</x:v>
      </x:c>
      <x:c r="D539" s="9"/>
      <x:c r="E539" s="10"/>
      <x:c r="F539" s="12">
        <x:f>TRUNC(SUMIF(N536:N538,N535,F536:F538),0)</x:f>
        <x:v>0</x:v>
      </x:c>
      <x:c r="G539" s="10"/>
      <x:c r="H539" s="12">
        <x:f>TRUNC(SUMIF(N536:N538,N535,H536:H538),0)</x:f>
        <x:v>78125</x:v>
      </x:c>
      <x:c r="I539" s="10"/>
      <x:c r="J539" s="12">
        <x:f>TRUNC(SUMIF(N536:N538,N535,J536:J538),0)</x:f>
        <x:v>1562</x:v>
      </x:c>
      <x:c r="K539" s="10"/>
      <x:c r="L539" s="12">
        <x:f>F539+H539+J539</x:f>
        <x:v>79687</x:v>
      </x:c>
      <x:c r="M539" s="8" t="s">
        <x:v>984</x:v>
      </x:c>
      <x:c r="N539" s="5" t="s">
        <x:v>315</x:v>
      </x:c>
      <x:c r="O539" s="5" t="s">
        <x:v>315</x:v>
      </x:c>
      <x:c r="P539" s="5" t="s">
        <x:v>984</x:v>
      </x:c>
      <x:c r="Q539" s="5" t="s">
        <x:v>984</x:v>
      </x:c>
      <x:c r="R539" s="5" t="s">
        <x:v>984</x:v>
      </x:c>
      <x:c r="S539" s="1"/>
      <x:c r="T539" s="1"/>
      <x:c r="U539" s="1"/>
      <x:c r="V539" s="1"/>
      <x:c r="W539" s="1"/>
      <x:c r="X539" s="1"/>
      <x:c r="Y539" s="1"/>
      <x:c r="Z539" s="1"/>
      <x:c r="AA539" s="1"/>
      <x:c r="AB539" s="1"/>
      <x:c r="AC539" s="1"/>
      <x:c r="AD539" s="1"/>
      <x:c r="AE539" s="1"/>
      <x:c r="AF539" s="1"/>
      <x:c r="AG539" s="1"/>
      <x:c r="AH539" s="1"/>
      <x:c r="AI539" s="1"/>
      <x:c r="AJ539" s="5" t="s">
        <x:v>984</x:v>
      </x:c>
      <x:c r="AK539" s="5" t="s">
        <x:v>984</x:v>
      </x:c>
      <x:c r="AL539" s="5" t="s">
        <x:v>984</x:v>
      </x:c>
    </x:row>
    <x:row r="540" spans="1:13" ht="30" customHeight="1">
      <x:c r="A540" s="9"/>
      <x:c r="B540" s="9"/>
      <x:c r="C540" s="9"/>
      <x:c r="D540" s="9"/>
      <x:c r="E540" s="10"/>
      <x:c r="F540" s="12"/>
      <x:c r="G540" s="10"/>
      <x:c r="H540" s="12"/>
      <x:c r="I540" s="10"/>
      <x:c r="J540" s="12"/>
      <x:c r="K540" s="10"/>
      <x:c r="L540" s="12"/>
      <x:c r="M540" s="9"/>
    </x:row>
    <x:row r="541" spans="1:14" ht="30" customHeight="1">
      <x:c r="A541" s="93" t="s">
        <x:v>1392</x:v>
      </x:c>
      <x:c r="B541" s="93"/>
      <x:c r="C541" s="93"/>
      <x:c r="D541" s="93"/>
      <x:c r="E541" s="94"/>
      <x:c r="F541" s="95"/>
      <x:c r="G541" s="94"/>
      <x:c r="H541" s="95"/>
      <x:c r="I541" s="94"/>
      <x:c r="J541" s="95"/>
      <x:c r="K541" s="94"/>
      <x:c r="L541" s="95"/>
      <x:c r="M541" s="93"/>
      <x:c r="N541" s="2" t="s">
        <x:v>835</x:v>
      </x:c>
    </x:row>
    <x:row r="542" spans="1:38" ht="30" customHeight="1">
      <x:c r="A542" s="8" t="s">
        <x:v>1017</x:v>
      </x:c>
      <x:c r="B542" s="8" t="s">
        <x:v>1033</x:v>
      </x:c>
      <x:c r="C542" s="8" t="s">
        <x:v>1015</x:v>
      </x:c>
      <x:c r="D542" s="9">
        <x:v>0.498</x:v>
      </x:c>
      <x:c r="E542" s="10">
        <x:f>단가대비표!O102</x:f>
        <x:v>0</x:v>
      </x:c>
      <x:c r="F542" s="12">
        <x:f>TRUNC(E542*D542,1)</x:f>
        <x:v>0</x:v>
      </x:c>
      <x:c r="G542" s="10">
        <x:f>단가대비표!P102</x:f>
        <x:v>132695</x:v>
      </x:c>
      <x:c r="H542" s="12">
        <x:f>TRUNC(G542*D542,1)</x:f>
        <x:v>66082.100000000006</x:v>
      </x:c>
      <x:c r="I542" s="10">
        <x:f>단가대비표!V102</x:f>
        <x:v>0</x:v>
      </x:c>
      <x:c r="J542" s="12">
        <x:f>TRUNC(I542*D542,1)</x:f>
        <x:v>0</x:v>
      </x:c>
      <x:c r="K542" s="10">
        <x:f>TRUNC(E542+G542+I542,1)</x:f>
        <x:v>132695</x:v>
      </x:c>
      <x:c r="L542" s="12">
        <x:f>TRUNC(F542+H542+J542,1)</x:f>
        <x:v>66082.100000000006</x:v>
      </x:c>
      <x:c r="M542" s="8" t="s">
        <x:v>984</x:v>
      </x:c>
      <x:c r="N542" s="5" t="s">
        <x:v>835</x:v>
      </x:c>
      <x:c r="O542" s="5" t="s">
        <x:v>840</x:v>
      </x:c>
      <x:c r="P542" s="5" t="s">
        <x:v>988</x:v>
      </x:c>
      <x:c r="Q542" s="5" t="s">
        <x:v>988</x:v>
      </x:c>
      <x:c r="R542" s="5" t="s">
        <x:v>974</x:v>
      </x:c>
      <x:c r="S542" s="1"/>
      <x:c r="T542" s="1"/>
      <x:c r="U542" s="1"/>
      <x:c r="V542" s="1">
        <x:v>1</x:v>
      </x:c>
      <x:c r="W542" s="1"/>
      <x:c r="X542" s="1"/>
      <x:c r="Y542" s="1"/>
      <x:c r="Z542" s="1"/>
      <x:c r="AA542" s="1"/>
      <x:c r="AB542" s="1"/>
      <x:c r="AC542" s="1"/>
      <x:c r="AD542" s="1"/>
      <x:c r="AE542" s="1"/>
      <x:c r="AF542" s="1"/>
      <x:c r="AG542" s="1"/>
      <x:c r="AH542" s="1"/>
      <x:c r="AI542" s="1"/>
      <x:c r="AJ542" s="5" t="s">
        <x:v>984</x:v>
      </x:c>
      <x:c r="AK542" s="5" t="s">
        <x:v>1756</x:v>
      </x:c>
      <x:c r="AL542" s="5" t="s">
        <x:v>984</x:v>
      </x:c>
    </x:row>
    <x:row r="543" spans="1:38" ht="30" customHeight="1">
      <x:c r="A543" s="8" t="s">
        <x:v>1017</x:v>
      </x:c>
      <x:c r="B543" s="8" t="s">
        <x:v>374</x:v>
      </x:c>
      <x:c r="C543" s="8" t="s">
        <x:v>1015</x:v>
      </x:c>
      <x:c r="D543" s="9">
        <x:v>0.158</x:v>
      </x:c>
      <x:c r="E543" s="10">
        <x:f>단가대비표!O95</x:f>
        <x:v>0</x:v>
      </x:c>
      <x:c r="F543" s="12">
        <x:f>TRUNC(E543*D543,1)</x:f>
        <x:v>0</x:v>
      </x:c>
      <x:c r="G543" s="10">
        <x:f>단가대비표!P95</x:f>
        <x:v>87805</x:v>
      </x:c>
      <x:c r="H543" s="12">
        <x:f>TRUNC(G543*D543,1)</x:f>
        <x:v>13873.1</x:v>
      </x:c>
      <x:c r="I543" s="10">
        <x:f>단가대비표!V95</x:f>
        <x:v>0</x:v>
      </x:c>
      <x:c r="J543" s="12">
        <x:f>TRUNC(I543*D543,1)</x:f>
        <x:v>0</x:v>
      </x:c>
      <x:c r="K543" s="10">
        <x:f>TRUNC(E543+G543+I543,1)</x:f>
        <x:v>87805</x:v>
      </x:c>
      <x:c r="L543" s="12">
        <x:f>TRUNC(F543+H543+J543,1)</x:f>
        <x:v>13873.1</x:v>
      </x:c>
      <x:c r="M543" s="8" t="s">
        <x:v>984</x:v>
      </x:c>
      <x:c r="N543" s="5" t="s">
        <x:v>835</x:v>
      </x:c>
      <x:c r="O543" s="5" t="s">
        <x:v>129</x:v>
      </x:c>
      <x:c r="P543" s="5" t="s">
        <x:v>988</x:v>
      </x:c>
      <x:c r="Q543" s="5" t="s">
        <x:v>988</x:v>
      </x:c>
      <x:c r="R543" s="5" t="s">
        <x:v>974</x:v>
      </x:c>
      <x:c r="S543" s="1"/>
      <x:c r="T543" s="1"/>
      <x:c r="U543" s="1"/>
      <x:c r="V543" s="1">
        <x:v>1</x:v>
      </x:c>
      <x:c r="W543" s="1"/>
      <x:c r="X543" s="1"/>
      <x:c r="Y543" s="1"/>
      <x:c r="Z543" s="1"/>
      <x:c r="AA543" s="1"/>
      <x:c r="AB543" s="1"/>
      <x:c r="AC543" s="1"/>
      <x:c r="AD543" s="1"/>
      <x:c r="AE543" s="1"/>
      <x:c r="AF543" s="1"/>
      <x:c r="AG543" s="1"/>
      <x:c r="AH543" s="1"/>
      <x:c r="AI543" s="1"/>
      <x:c r="AJ543" s="5" t="s">
        <x:v>984</x:v>
      </x:c>
      <x:c r="AK543" s="5" t="s">
        <x:v>1757</x:v>
      </x:c>
      <x:c r="AL543" s="5" t="s">
        <x:v>984</x:v>
      </x:c>
    </x:row>
    <x:row r="544" spans="1:38" ht="30" customHeight="1">
      <x:c r="A544" s="8" t="s">
        <x:v>426</x:v>
      </x:c>
      <x:c r="B544" s="8" t="s">
        <x:v>435</x:v>
      </x:c>
      <x:c r="C544" s="8" t="s">
        <x:v>1000</x:v>
      </x:c>
      <x:c r="D544" s="9">
        <x:v>1</x:v>
      </x:c>
      <x:c r="E544" s="10">
        <x:v>0</x:v>
      </x:c>
      <x:c r="F544" s="12">
        <x:f>TRUNC(E544*D544,1)</x:f>
        <x:v>0</x:v>
      </x:c>
      <x:c r="G544" s="10">
        <x:v>0</x:v>
      </x:c>
      <x:c r="H544" s="12">
        <x:f>TRUNC(G544*D544,1)</x:f>
        <x:v>0</x:v>
      </x:c>
      <x:c r="I544" s="10">
        <x:f>ROUNDDOWN(SUMIF(V542:V544,RIGHTB(O544,1),H542:H544)*U544,2)</x:f>
        <x:v>1599.0999999999999</x:v>
      </x:c>
      <x:c r="J544" s="12">
        <x:f>TRUNC(I544*D544,1)</x:f>
        <x:v>1599.0999999999999</x:v>
      </x:c>
      <x:c r="K544" s="10">
        <x:f>TRUNC(E544+G544+I544,1)</x:f>
        <x:v>1599.0999999999999</x:v>
      </x:c>
      <x:c r="L544" s="12">
        <x:f>TRUNC(F544+H544+J544,1)</x:f>
        <x:v>1599.0999999999999</x:v>
      </x:c>
      <x:c r="M544" s="8" t="s">
        <x:v>984</x:v>
      </x:c>
      <x:c r="N544" s="5" t="s">
        <x:v>835</x:v>
      </x:c>
      <x:c r="O544" s="5" t="s">
        <x:v>1407</x:v>
      </x:c>
      <x:c r="P544" s="5" t="s">
        <x:v>988</x:v>
      </x:c>
      <x:c r="Q544" s="5" t="s">
        <x:v>988</x:v>
      </x:c>
      <x:c r="R544" s="5" t="s">
        <x:v>988</x:v>
      </x:c>
      <x:c r="S544" s="1">
        <x:v>1</x:v>
      </x:c>
      <x:c r="T544" s="1">
        <x:v>2</x:v>
      </x:c>
      <x:c r="U544" s="1">
        <x:v>0.020000000000000001</x:v>
      </x:c>
      <x:c r="V544" s="1"/>
      <x:c r="W544" s="1"/>
      <x:c r="X544" s="1"/>
      <x:c r="Y544" s="1"/>
      <x:c r="Z544" s="1"/>
      <x:c r="AA544" s="1"/>
      <x:c r="AB544" s="1"/>
      <x:c r="AC544" s="1"/>
      <x:c r="AD544" s="1"/>
      <x:c r="AE544" s="1"/>
      <x:c r="AF544" s="1"/>
      <x:c r="AG544" s="1"/>
      <x:c r="AH544" s="1"/>
      <x:c r="AI544" s="1"/>
      <x:c r="AJ544" s="5" t="s">
        <x:v>984</x:v>
      </x:c>
      <x:c r="AK544" s="5" t="s">
        <x:v>1758</x:v>
      </x:c>
      <x:c r="AL544" s="5" t="s">
        <x:v>984</x:v>
      </x:c>
    </x:row>
    <x:row r="545" spans="1:38" ht="30" customHeight="1">
      <x:c r="A545" s="8" t="s">
        <x:v>195</x:v>
      </x:c>
      <x:c r="B545" s="8" t="s">
        <x:v>984</x:v>
      </x:c>
      <x:c r="C545" s="8" t="s">
        <x:v>984</x:v>
      </x:c>
      <x:c r="D545" s="9"/>
      <x:c r="E545" s="10"/>
      <x:c r="F545" s="12">
        <x:f>TRUNC(SUMIF(N542:N544,N541,F542:F544),0)</x:f>
        <x:v>0</x:v>
      </x:c>
      <x:c r="G545" s="10"/>
      <x:c r="H545" s="12">
        <x:f>TRUNC(SUMIF(N542:N544,N541,H542:H544),0)</x:f>
        <x:v>79955</x:v>
      </x:c>
      <x:c r="I545" s="10"/>
      <x:c r="J545" s="12">
        <x:f>TRUNC(SUMIF(N542:N544,N541,J542:J544),0)</x:f>
        <x:v>1599</x:v>
      </x:c>
      <x:c r="K545" s="10"/>
      <x:c r="L545" s="12">
        <x:f>F545+H545+J545</x:f>
        <x:v>81554</x:v>
      </x:c>
      <x:c r="M545" s="8" t="s">
        <x:v>984</x:v>
      </x:c>
      <x:c r="N545" s="5" t="s">
        <x:v>315</x:v>
      </x:c>
      <x:c r="O545" s="5" t="s">
        <x:v>315</x:v>
      </x:c>
      <x:c r="P545" s="5" t="s">
        <x:v>984</x:v>
      </x:c>
      <x:c r="Q545" s="5" t="s">
        <x:v>984</x:v>
      </x:c>
      <x:c r="R545" s="5" t="s">
        <x:v>984</x:v>
      </x:c>
      <x:c r="S545" s="1"/>
      <x:c r="T545" s="1"/>
      <x:c r="U545" s="1"/>
      <x:c r="V545" s="1"/>
      <x:c r="W545" s="1"/>
      <x:c r="X545" s="1"/>
      <x:c r="Y545" s="1"/>
      <x:c r="Z545" s="1"/>
      <x:c r="AA545" s="1"/>
      <x:c r="AB545" s="1"/>
      <x:c r="AC545" s="1"/>
      <x:c r="AD545" s="1"/>
      <x:c r="AE545" s="1"/>
      <x:c r="AF545" s="1"/>
      <x:c r="AG545" s="1"/>
      <x:c r="AH545" s="1"/>
      <x:c r="AI545" s="1"/>
      <x:c r="AJ545" s="5" t="s">
        <x:v>984</x:v>
      </x:c>
      <x:c r="AK545" s="5" t="s">
        <x:v>984</x:v>
      </x:c>
      <x:c r="AL545" s="5" t="s">
        <x:v>984</x:v>
      </x:c>
    </x:row>
    <x:row r="546" spans="1:13" ht="30" customHeight="1">
      <x:c r="A546" s="9"/>
      <x:c r="B546" s="9"/>
      <x:c r="C546" s="9"/>
      <x:c r="D546" s="9"/>
      <x:c r="E546" s="10"/>
      <x:c r="F546" s="12"/>
      <x:c r="G546" s="10"/>
      <x:c r="H546" s="12"/>
      <x:c r="I546" s="10"/>
      <x:c r="J546" s="12"/>
      <x:c r="K546" s="10"/>
      <x:c r="L546" s="12"/>
      <x:c r="M546" s="9"/>
    </x:row>
    <x:row r="547" spans="1:14" ht="30" customHeight="1">
      <x:c r="A547" s="93" t="s">
        <x:v>1393</x:v>
      </x:c>
      <x:c r="B547" s="93"/>
      <x:c r="C547" s="93"/>
      <x:c r="D547" s="93"/>
      <x:c r="E547" s="94"/>
      <x:c r="F547" s="95"/>
      <x:c r="G547" s="94"/>
      <x:c r="H547" s="95"/>
      <x:c r="I547" s="94"/>
      <x:c r="J547" s="95"/>
      <x:c r="K547" s="94"/>
      <x:c r="L547" s="95"/>
      <x:c r="M547" s="93"/>
      <x:c r="N547" s="2" t="s">
        <x:v>833</x:v>
      </x:c>
    </x:row>
    <x:row r="548" spans="1:38" ht="30" customHeight="1">
      <x:c r="A548" s="8" t="s">
        <x:v>244</x:v>
      </x:c>
      <x:c r="B548" s="8" t="s">
        <x:v>1947</x:v>
      </x:c>
      <x:c r="C548" s="8" t="s">
        <x:v>986</x:v>
      </x:c>
      <x:c r="D548" s="9">
        <x:v>1</x:v>
      </x:c>
      <x:c r="E548" s="10">
        <x:f ca="1">일위대가목록!E93</x:f>
        <x:v>1462</x:v>
      </x:c>
      <x:c r="F548" s="12">
        <x:f ca="1">TRUNC(E548*D548,1)</x:f>
        <x:v>1462</x:v>
      </x:c>
      <x:c r="G548" s="10">
        <x:f>일위대가목록!F93</x:f>
        <x:v>0</x:v>
      </x:c>
      <x:c r="H548" s="12">
        <x:f>TRUNC(G548*D548,1)</x:f>
        <x:v>0</x:v>
      </x:c>
      <x:c r="I548" s="10">
        <x:f>일위대가목록!G93</x:f>
        <x:v>0</x:v>
      </x:c>
      <x:c r="J548" s="12">
        <x:f>TRUNC(I548*D548,1)</x:f>
        <x:v>0</x:v>
      </x:c>
      <x:c r="K548" s="10">
        <x:f ca="1">TRUNC(E548+G548+I548,1)</x:f>
        <x:v>1462</x:v>
      </x:c>
      <x:c r="L548" s="12">
        <x:f ca="1">TRUNC(F548+H548+J548,1)</x:f>
        <x:v>1462</x:v>
      </x:c>
      <x:c r="M548" s="8" t="s">
        <x:v>984</x:v>
      </x:c>
      <x:c r="N548" s="5" t="s">
        <x:v>833</x:v>
      </x:c>
      <x:c r="O548" s="5" t="s">
        <x:v>1506</x:v>
      </x:c>
      <x:c r="P548" s="5" t="s">
        <x:v>974</x:v>
      </x:c>
      <x:c r="Q548" s="5" t="s">
        <x:v>988</x:v>
      </x:c>
      <x:c r="R548" s="5" t="s">
        <x:v>988</x:v>
      </x:c>
      <x:c r="S548" s="1"/>
      <x:c r="T548" s="1"/>
      <x:c r="U548" s="1"/>
      <x:c r="V548" s="1"/>
      <x:c r="W548" s="1"/>
      <x:c r="X548" s="1"/>
      <x:c r="Y548" s="1"/>
      <x:c r="Z548" s="1"/>
      <x:c r="AA548" s="1"/>
      <x:c r="AB548" s="1"/>
      <x:c r="AC548" s="1"/>
      <x:c r="AD548" s="1"/>
      <x:c r="AE548" s="1"/>
      <x:c r="AF548" s="1"/>
      <x:c r="AG548" s="1"/>
      <x:c r="AH548" s="1"/>
      <x:c r="AI548" s="1"/>
      <x:c r="AJ548" s="5" t="s">
        <x:v>984</x:v>
      </x:c>
      <x:c r="AK548" s="5" t="s">
        <x:v>1759</x:v>
      </x:c>
      <x:c r="AL548" s="5" t="s">
        <x:v>984</x:v>
      </x:c>
    </x:row>
    <x:row r="549" spans="1:38" ht="30" customHeight="1">
      <x:c r="A549" s="8" t="s">
        <x:v>245</x:v>
      </x:c>
      <x:c r="B549" s="8" t="s">
        <x:v>1994</x:v>
      </x:c>
      <x:c r="C549" s="8" t="s">
        <x:v>986</x:v>
      </x:c>
      <x:c r="D549" s="9">
        <x:v>1</x:v>
      </x:c>
      <x:c r="E549" s="10">
        <x:f>일위대가목록!E94</x:f>
        <x:v>0</x:v>
      </x:c>
      <x:c r="F549" s="12">
        <x:f>TRUNC(E549*D549,1)</x:f>
        <x:v>0</x:v>
      </x:c>
      <x:c r="G549" s="10">
        <x:f>일위대가목록!F94</x:f>
        <x:v>2095</x:v>
      </x:c>
      <x:c r="H549" s="12">
        <x:f>TRUNC(G549*D549,1)</x:f>
        <x:v>2095</x:v>
      </x:c>
      <x:c r="I549" s="10">
        <x:f>일위대가목록!G94</x:f>
        <x:v>0</x:v>
      </x:c>
      <x:c r="J549" s="12">
        <x:f>TRUNC(I549*D549,1)</x:f>
        <x:v>0</x:v>
      </x:c>
      <x:c r="K549" s="10">
        <x:f>TRUNC(E549+G549+I549,1)</x:f>
        <x:v>2095</x:v>
      </x:c>
      <x:c r="L549" s="12">
        <x:f>TRUNC(F549+H549+J549,1)</x:f>
        <x:v>2095</x:v>
      </x:c>
      <x:c r="M549" s="8" t="s">
        <x:v>984</x:v>
      </x:c>
      <x:c r="N549" s="5" t="s">
        <x:v>833</x:v>
      </x:c>
      <x:c r="O549" s="5" t="s">
        <x:v>1507</x:v>
      </x:c>
      <x:c r="P549" s="5" t="s">
        <x:v>974</x:v>
      </x:c>
      <x:c r="Q549" s="5" t="s">
        <x:v>988</x:v>
      </x:c>
      <x:c r="R549" s="5" t="s">
        <x:v>988</x:v>
      </x:c>
      <x:c r="S549" s="1"/>
      <x:c r="T549" s="1"/>
      <x:c r="U549" s="1"/>
      <x:c r="V549" s="1"/>
      <x:c r="W549" s="1"/>
      <x:c r="X549" s="1"/>
      <x:c r="Y549" s="1"/>
      <x:c r="Z549" s="1"/>
      <x:c r="AA549" s="1"/>
      <x:c r="AB549" s="1"/>
      <x:c r="AC549" s="1"/>
      <x:c r="AD549" s="1"/>
      <x:c r="AE549" s="1"/>
      <x:c r="AF549" s="1"/>
      <x:c r="AG549" s="1"/>
      <x:c r="AH549" s="1"/>
      <x:c r="AI549" s="1"/>
      <x:c r="AJ549" s="5" t="s">
        <x:v>984</x:v>
      </x:c>
      <x:c r="AK549" s="5" t="s">
        <x:v>1760</x:v>
      </x:c>
      <x:c r="AL549" s="5" t="s">
        <x:v>984</x:v>
      </x:c>
    </x:row>
    <x:row r="550" spans="1:38" ht="30" customHeight="1">
      <x:c r="A550" s="8" t="s">
        <x:v>195</x:v>
      </x:c>
      <x:c r="B550" s="8" t="s">
        <x:v>984</x:v>
      </x:c>
      <x:c r="C550" s="8" t="s">
        <x:v>984</x:v>
      </x:c>
      <x:c r="D550" s="9"/>
      <x:c r="E550" s="10"/>
      <x:c r="F550" s="12">
        <x:f ca="1">TRUNC(SUMIF(N548:N549,N547,F548:F549),0)</x:f>
        <x:v>1462</x:v>
      </x:c>
      <x:c r="G550" s="10"/>
      <x:c r="H550" s="12">
        <x:f>TRUNC(SUMIF(N548:N549,N547,H548:H549),0)</x:f>
        <x:v>2095</x:v>
      </x:c>
      <x:c r="I550" s="10"/>
      <x:c r="J550" s="12">
        <x:f>TRUNC(SUMIF(N548:N549,N547,J548:J549),0)</x:f>
        <x:v>0</x:v>
      </x:c>
      <x:c r="K550" s="10"/>
      <x:c r="L550" s="12">
        <x:f ca="1">F550+H550+J550</x:f>
        <x:v>3557</x:v>
      </x:c>
      <x:c r="M550" s="8" t="s">
        <x:v>984</x:v>
      </x:c>
      <x:c r="N550" s="5" t="s">
        <x:v>315</x:v>
      </x:c>
      <x:c r="O550" s="5" t="s">
        <x:v>315</x:v>
      </x:c>
      <x:c r="P550" s="5" t="s">
        <x:v>984</x:v>
      </x:c>
      <x:c r="Q550" s="5" t="s">
        <x:v>984</x:v>
      </x:c>
      <x:c r="R550" s="5" t="s">
        <x:v>984</x:v>
      </x:c>
      <x:c r="S550" s="1"/>
      <x:c r="T550" s="1"/>
      <x:c r="U550" s="1"/>
      <x:c r="V550" s="1"/>
      <x:c r="W550" s="1"/>
      <x:c r="X550" s="1"/>
      <x:c r="Y550" s="1"/>
      <x:c r="Z550" s="1"/>
      <x:c r="AA550" s="1"/>
      <x:c r="AB550" s="1"/>
      <x:c r="AC550" s="1"/>
      <x:c r="AD550" s="1"/>
      <x:c r="AE550" s="1"/>
      <x:c r="AF550" s="1"/>
      <x:c r="AG550" s="1"/>
      <x:c r="AH550" s="1"/>
      <x:c r="AI550" s="1"/>
      <x:c r="AJ550" s="5" t="s">
        <x:v>984</x:v>
      </x:c>
      <x:c r="AK550" s="5" t="s">
        <x:v>984</x:v>
      </x:c>
      <x:c r="AL550" s="5" t="s">
        <x:v>984</x:v>
      </x:c>
    </x:row>
    <x:row r="551" spans="1:13" ht="30" customHeight="1">
      <x:c r="A551" s="9"/>
      <x:c r="B551" s="9"/>
      <x:c r="C551" s="9"/>
      <x:c r="D551" s="9"/>
      <x:c r="E551" s="10"/>
      <x:c r="F551" s="12"/>
      <x:c r="G551" s="10"/>
      <x:c r="H551" s="12"/>
      <x:c r="I551" s="10"/>
      <x:c r="J551" s="12"/>
      <x:c r="K551" s="10"/>
      <x:c r="L551" s="12"/>
      <x:c r="M551" s="9"/>
    </x:row>
    <x:row r="552" spans="1:14" ht="30" customHeight="1">
      <x:c r="A552" s="93" t="s">
        <x:v>1394</x:v>
      </x:c>
      <x:c r="B552" s="93"/>
      <x:c r="C552" s="93"/>
      <x:c r="D552" s="93"/>
      <x:c r="E552" s="94"/>
      <x:c r="F552" s="95"/>
      <x:c r="G552" s="94"/>
      <x:c r="H552" s="95"/>
      <x:c r="I552" s="94"/>
      <x:c r="J552" s="95"/>
      <x:c r="K552" s="94"/>
      <x:c r="L552" s="95"/>
      <x:c r="M552" s="93"/>
      <x:c r="N552" s="2" t="s">
        <x:v>832</x:v>
      </x:c>
    </x:row>
    <x:row r="553" spans="1:38" ht="30" customHeight="1">
      <x:c r="A553" s="8" t="s">
        <x:v>1897</x:v>
      </x:c>
      <x:c r="B553" s="8" t="s">
        <x:v>1896</x:v>
      </x:c>
      <x:c r="C553" s="8" t="s">
        <x:v>986</x:v>
      </x:c>
      <x:c r="D553" s="9">
        <x:v>1</x:v>
      </x:c>
      <x:c r="E553" s="10">
        <x:f ca="1">일위대가목록!E95</x:f>
        <x:v>1151</x:v>
      </x:c>
      <x:c r="F553" s="12">
        <x:f ca="1">TRUNC(E553*D553,1)</x:f>
        <x:v>1151</x:v>
      </x:c>
      <x:c r="G553" s="10">
        <x:f>일위대가목록!F95</x:f>
        <x:v>0</x:v>
      </x:c>
      <x:c r="H553" s="12">
        <x:f>TRUNC(G553*D553,1)</x:f>
        <x:v>0</x:v>
      </x:c>
      <x:c r="I553" s="10">
        <x:f>일위대가목록!G95</x:f>
        <x:v>0</x:v>
      </x:c>
      <x:c r="J553" s="12">
        <x:f>TRUNC(I553*D553,1)</x:f>
        <x:v>0</x:v>
      </x:c>
      <x:c r="K553" s="10">
        <x:f ca="1">TRUNC(E553+G553+I553,1)</x:f>
        <x:v>1151</x:v>
      </x:c>
      <x:c r="L553" s="12">
        <x:f ca="1">TRUNC(F553+H553+J553,1)</x:f>
        <x:v>1151</x:v>
      </x:c>
      <x:c r="M553" s="8" t="s">
        <x:v>984</x:v>
      </x:c>
      <x:c r="N553" s="5" t="s">
        <x:v>832</x:v>
      </x:c>
      <x:c r="O553" s="5" t="s">
        <x:v>1508</x:v>
      </x:c>
      <x:c r="P553" s="5" t="s">
        <x:v>974</x:v>
      </x:c>
      <x:c r="Q553" s="5" t="s">
        <x:v>988</x:v>
      </x:c>
      <x:c r="R553" s="5" t="s">
        <x:v>988</x:v>
      </x:c>
      <x:c r="S553" s="1"/>
      <x:c r="T553" s="1"/>
      <x:c r="U553" s="1"/>
      <x:c r="V553" s="1"/>
      <x:c r="W553" s="1"/>
      <x:c r="X553" s="1"/>
      <x:c r="Y553" s="1"/>
      <x:c r="Z553" s="1"/>
      <x:c r="AA553" s="1"/>
      <x:c r="AB553" s="1"/>
      <x:c r="AC553" s="1"/>
      <x:c r="AD553" s="1"/>
      <x:c r="AE553" s="1"/>
      <x:c r="AF553" s="1"/>
      <x:c r="AG553" s="1"/>
      <x:c r="AH553" s="1"/>
      <x:c r="AI553" s="1"/>
      <x:c r="AJ553" s="5" t="s">
        <x:v>984</x:v>
      </x:c>
      <x:c r="AK553" s="5" t="s">
        <x:v>1761</x:v>
      </x:c>
      <x:c r="AL553" s="5" t="s">
        <x:v>984</x:v>
      </x:c>
    </x:row>
    <x:row r="554" spans="1:38" ht="30" customHeight="1">
      <x:c r="A554" s="8" t="s">
        <x:v>1895</x:v>
      </x:c>
      <x:c r="B554" s="8" t="s">
        <x:v>1996</x:v>
      </x:c>
      <x:c r="C554" s="8" t="s">
        <x:v>986</x:v>
      </x:c>
      <x:c r="D554" s="9">
        <x:v>1</x:v>
      </x:c>
      <x:c r="E554" s="10">
        <x:f>일위대가목록!E96</x:f>
        <x:v>0</x:v>
      </x:c>
      <x:c r="F554" s="12">
        <x:f>TRUNC(E554*D554,1)</x:f>
        <x:v>0</x:v>
      </x:c>
      <x:c r="G554" s="10">
        <x:f>일위대가목록!F96</x:f>
        <x:v>5587</x:v>
      </x:c>
      <x:c r="H554" s="12">
        <x:f>TRUNC(G554*D554,1)</x:f>
        <x:v>5587</x:v>
      </x:c>
      <x:c r="I554" s="10">
        <x:f>일위대가목록!G96</x:f>
        <x:v>0</x:v>
      </x:c>
      <x:c r="J554" s="12">
        <x:f>TRUNC(I554*D554,1)</x:f>
        <x:v>0</x:v>
      </x:c>
      <x:c r="K554" s="10">
        <x:f>TRUNC(E554+G554+I554,1)</x:f>
        <x:v>5587</x:v>
      </x:c>
      <x:c r="L554" s="12">
        <x:f>TRUNC(F554+H554+J554,1)</x:f>
        <x:v>5587</x:v>
      </x:c>
      <x:c r="M554" s="8" t="s">
        <x:v>984</x:v>
      </x:c>
      <x:c r="N554" s="5" t="s">
        <x:v>832</x:v>
      </x:c>
      <x:c r="O554" s="5" t="s">
        <x:v>1509</x:v>
      </x:c>
      <x:c r="P554" s="5" t="s">
        <x:v>974</x:v>
      </x:c>
      <x:c r="Q554" s="5" t="s">
        <x:v>988</x:v>
      </x:c>
      <x:c r="R554" s="5" t="s">
        <x:v>988</x:v>
      </x:c>
      <x:c r="S554" s="1"/>
      <x:c r="T554" s="1"/>
      <x:c r="U554" s="1"/>
      <x:c r="V554" s="1"/>
      <x:c r="W554" s="1"/>
      <x:c r="X554" s="1"/>
      <x:c r="Y554" s="1"/>
      <x:c r="Z554" s="1"/>
      <x:c r="AA554" s="1"/>
      <x:c r="AB554" s="1"/>
      <x:c r="AC554" s="1"/>
      <x:c r="AD554" s="1"/>
      <x:c r="AE554" s="1"/>
      <x:c r="AF554" s="1"/>
      <x:c r="AG554" s="1"/>
      <x:c r="AH554" s="1"/>
      <x:c r="AI554" s="1"/>
      <x:c r="AJ554" s="5" t="s">
        <x:v>984</x:v>
      </x:c>
      <x:c r="AK554" s="5" t="s">
        <x:v>1762</x:v>
      </x:c>
      <x:c r="AL554" s="5" t="s">
        <x:v>984</x:v>
      </x:c>
    </x:row>
    <x:row r="555" spans="1:38" ht="30" customHeight="1">
      <x:c r="A555" s="8" t="s">
        <x:v>195</x:v>
      </x:c>
      <x:c r="B555" s="8" t="s">
        <x:v>984</x:v>
      </x:c>
      <x:c r="C555" s="8" t="s">
        <x:v>984</x:v>
      </x:c>
      <x:c r="D555" s="9"/>
      <x:c r="E555" s="10"/>
      <x:c r="F555" s="12">
        <x:f ca="1">TRUNC(SUMIF(N553:N554,N552,F553:F554),0)</x:f>
        <x:v>1151</x:v>
      </x:c>
      <x:c r="G555" s="10"/>
      <x:c r="H555" s="12">
        <x:f>TRUNC(SUMIF(N553:N554,N552,H553:H554),0)</x:f>
        <x:v>5587</x:v>
      </x:c>
      <x:c r="I555" s="10"/>
      <x:c r="J555" s="12">
        <x:f>TRUNC(SUMIF(N553:N554,N552,J553:J554),0)</x:f>
        <x:v>0</x:v>
      </x:c>
      <x:c r="K555" s="10"/>
      <x:c r="L555" s="12">
        <x:f ca="1">F555+H555+J555</x:f>
        <x:v>6738</x:v>
      </x:c>
      <x:c r="M555" s="8" t="s">
        <x:v>984</x:v>
      </x:c>
      <x:c r="N555" s="5" t="s">
        <x:v>315</x:v>
      </x:c>
      <x:c r="O555" s="5" t="s">
        <x:v>315</x:v>
      </x:c>
      <x:c r="P555" s="5" t="s">
        <x:v>984</x:v>
      </x:c>
      <x:c r="Q555" s="5" t="s">
        <x:v>984</x:v>
      </x:c>
      <x:c r="R555" s="5" t="s">
        <x:v>984</x:v>
      </x:c>
      <x:c r="S555" s="1"/>
      <x:c r="T555" s="1"/>
      <x:c r="U555" s="1"/>
      <x:c r="V555" s="1"/>
      <x:c r="W555" s="1"/>
      <x:c r="X555" s="1"/>
      <x:c r="Y555" s="1"/>
      <x:c r="Z555" s="1"/>
      <x:c r="AA555" s="1"/>
      <x:c r="AB555" s="1"/>
      <x:c r="AC555" s="1"/>
      <x:c r="AD555" s="1"/>
      <x:c r="AE555" s="1"/>
      <x:c r="AF555" s="1"/>
      <x:c r="AG555" s="1"/>
      <x:c r="AH555" s="1"/>
      <x:c r="AI555" s="1"/>
      <x:c r="AJ555" s="5" t="s">
        <x:v>984</x:v>
      </x:c>
      <x:c r="AK555" s="5" t="s">
        <x:v>984</x:v>
      </x:c>
      <x:c r="AL555" s="5" t="s">
        <x:v>984</x:v>
      </x:c>
    </x:row>
    <x:row r="556" spans="1:13" ht="30" customHeight="1">
      <x:c r="A556" s="9"/>
      <x:c r="B556" s="9"/>
      <x:c r="C556" s="9"/>
      <x:c r="D556" s="9"/>
      <x:c r="E556" s="10"/>
      <x:c r="F556" s="12"/>
      <x:c r="G556" s="10"/>
      <x:c r="H556" s="12"/>
      <x:c r="I556" s="10"/>
      <x:c r="J556" s="12"/>
      <x:c r="K556" s="10"/>
      <x:c r="L556" s="12"/>
      <x:c r="M556" s="9"/>
    </x:row>
    <x:row r="557" spans="1:14" ht="30" customHeight="1">
      <x:c r="A557" s="93" t="s">
        <x:v>63</x:v>
      </x:c>
      <x:c r="B557" s="93"/>
      <x:c r="C557" s="93"/>
      <x:c r="D557" s="93"/>
      <x:c r="E557" s="94"/>
      <x:c r="F557" s="95"/>
      <x:c r="G557" s="94"/>
      <x:c r="H557" s="95"/>
      <x:c r="I557" s="94"/>
      <x:c r="J557" s="95"/>
      <x:c r="K557" s="94"/>
      <x:c r="L557" s="95"/>
      <x:c r="M557" s="93"/>
      <x:c r="N557" s="2" t="s">
        <x:v>1506</x:v>
      </x:c>
    </x:row>
    <x:row r="558" spans="1:38" ht="30" customHeight="1">
      <x:c r="A558" s="8" t="s">
        <x:v>550</x:v>
      </x:c>
      <x:c r="B558" s="8" t="s">
        <x:v>1800</x:v>
      </x:c>
      <x:c r="C558" s="8" t="s">
        <x:v>1027</x:v>
      </x:c>
      <x:c r="D558" s="9">
        <x:v>0.080000000000000004</x:v>
      </x:c>
      <x:c r="E558" s="10">
        <x:f>단가대비표!O114</x:f>
        <x:v>17655.549999999999</x:v>
      </x:c>
      <x:c r="F558" s="12">
        <x:f>TRUNC(E558*D558,1)</x:f>
        <x:v>1412.4000000000001</x:v>
      </x:c>
      <x:c r="G558" s="10">
        <x:f>단가대비표!P114</x:f>
        <x:v>0</x:v>
      </x:c>
      <x:c r="H558" s="12">
        <x:f>TRUNC(G558*D558,1)</x:f>
        <x:v>0</x:v>
      </x:c>
      <x:c r="I558" s="10">
        <x:f>단가대비표!V114</x:f>
        <x:v>0</x:v>
      </x:c>
      <x:c r="J558" s="12">
        <x:f>TRUNC(I558*D558,1)</x:f>
        <x:v>0</x:v>
      </x:c>
      <x:c r="K558" s="10">
        <x:f>TRUNC(E558+G558+I558,1)</x:f>
        <x:v>17655.5</x:v>
      </x:c>
      <x:c r="L558" s="12">
        <x:f>TRUNC(F558+H558+J558,1)</x:f>
        <x:v>1412.4000000000001</x:v>
      </x:c>
      <x:c r="M558" s="8" t="s">
        <x:v>984</x:v>
      </x:c>
      <x:c r="N558" s="5" t="s">
        <x:v>1506</x:v>
      </x:c>
      <x:c r="O558" s="5" t="s">
        <x:v>1510</x:v>
      </x:c>
      <x:c r="P558" s="5" t="s">
        <x:v>988</x:v>
      </x:c>
      <x:c r="Q558" s="5" t="s">
        <x:v>988</x:v>
      </x:c>
      <x:c r="R558" s="5" t="s">
        <x:v>974</x:v>
      </x:c>
      <x:c r="S558" s="1"/>
      <x:c r="T558" s="1"/>
      <x:c r="U558" s="1"/>
      <x:c r="V558" s="1">
        <x:v>1</x:v>
      </x:c>
      <x:c r="W558" s="1"/>
      <x:c r="X558" s="1"/>
      <x:c r="Y558" s="1"/>
      <x:c r="Z558" s="1"/>
      <x:c r="AA558" s="1"/>
      <x:c r="AB558" s="1"/>
      <x:c r="AC558" s="1"/>
      <x:c r="AD558" s="1"/>
      <x:c r="AE558" s="1"/>
      <x:c r="AF558" s="1"/>
      <x:c r="AG558" s="1"/>
      <x:c r="AH558" s="1"/>
      <x:c r="AI558" s="1"/>
      <x:c r="AJ558" s="5" t="s">
        <x:v>984</x:v>
      </x:c>
      <x:c r="AK558" s="5" t="s">
        <x:v>1763</x:v>
      </x:c>
      <x:c r="AL558" s="5" t="s">
        <x:v>984</x:v>
      </x:c>
    </x:row>
    <x:row r="559" spans="1:38" ht="30" customHeight="1">
      <x:c r="A559" s="8" t="s">
        <x:v>1037</x:v>
      </x:c>
      <x:c r="B559" s="8" t="s">
        <x:v>1997</x:v>
      </x:c>
      <x:c r="C559" s="8" t="s">
        <x:v>1027</x:v>
      </x:c>
      <x:c r="D559" s="9">
        <x:v>0.0040000000000000002</x:v>
      </x:c>
      <x:c r="E559" s="10">
        <x:f>단가대비표!O112</x:f>
        <x:v>1944.4400000000001</x:v>
      </x:c>
      <x:c r="F559" s="12">
        <x:f>TRUNC(E559*D559,1)</x:f>
        <x:v>7.7000000000000002</x:v>
      </x:c>
      <x:c r="G559" s="10">
        <x:f>단가대비표!P112</x:f>
        <x:v>0</x:v>
      </x:c>
      <x:c r="H559" s="12">
        <x:f>TRUNC(G559*D559,1)</x:f>
        <x:v>0</x:v>
      </x:c>
      <x:c r="I559" s="10">
        <x:f>단가대비표!V112</x:f>
        <x:v>0</x:v>
      </x:c>
      <x:c r="J559" s="12">
        <x:f>TRUNC(I559*D559,1)</x:f>
        <x:v>0</x:v>
      </x:c>
      <x:c r="K559" s="10">
        <x:f>TRUNC(E559+G559+I559,1)</x:f>
        <x:v>1944.4000000000001</x:v>
      </x:c>
      <x:c r="L559" s="12">
        <x:f>TRUNC(F559+H559+J559,1)</x:f>
        <x:v>7.7000000000000002</x:v>
      </x:c>
      <x:c r="M559" s="8" t="s">
        <x:v>984</x:v>
      </x:c>
      <x:c r="N559" s="5" t="s">
        <x:v>1506</x:v>
      </x:c>
      <x:c r="O559" s="5" t="s">
        <x:v>1505</x:v>
      </x:c>
      <x:c r="P559" s="5" t="s">
        <x:v>988</x:v>
      </x:c>
      <x:c r="Q559" s="5" t="s">
        <x:v>988</x:v>
      </x:c>
      <x:c r="R559" s="5" t="s">
        <x:v>974</x:v>
      </x:c>
      <x:c r="S559" s="1"/>
      <x:c r="T559" s="1"/>
      <x:c r="U559" s="1"/>
      <x:c r="V559" s="1">
        <x:v>1</x:v>
      </x:c>
      <x:c r="W559" s="1"/>
      <x:c r="X559" s="1"/>
      <x:c r="Y559" s="1"/>
      <x:c r="Z559" s="1"/>
      <x:c r="AA559" s="1"/>
      <x:c r="AB559" s="1"/>
      <x:c r="AC559" s="1"/>
      <x:c r="AD559" s="1"/>
      <x:c r="AE559" s="1"/>
      <x:c r="AF559" s="1"/>
      <x:c r="AG559" s="1"/>
      <x:c r="AH559" s="1"/>
      <x:c r="AI559" s="1"/>
      <x:c r="AJ559" s="5" t="s">
        <x:v>984</x:v>
      </x:c>
      <x:c r="AK559" s="5" t="s">
        <x:v>1764</x:v>
      </x:c>
      <x:c r="AL559" s="5" t="s">
        <x:v>984</x:v>
      </x:c>
    </x:row>
    <x:row r="560" spans="1:38" ht="30" customHeight="1">
      <x:c r="A560" s="8" t="s">
        <x:v>1031</x:v>
      </x:c>
      <x:c r="B560" s="8" t="s">
        <x:v>1998</x:v>
      </x:c>
      <x:c r="C560" s="8" t="s">
        <x:v>1000</x:v>
      </x:c>
      <x:c r="D560" s="9">
        <x:v>1</x:v>
      </x:c>
      <x:c r="E560" s="10">
        <x:f ca="1">ROUNDDOWN(SUMIF(V558:V560,RIGHTB(O560,1),F558:F560)*U560,2)</x:f>
        <x:v>42.600000000000001</x:v>
      </x:c>
      <x:c r="F560" s="12">
        <x:f ca="1">TRUNC(E560*D560,1)</x:f>
        <x:v>42.600000000000001</x:v>
      </x:c>
      <x:c r="G560" s="10">
        <x:v>0</x:v>
      </x:c>
      <x:c r="H560" s="12">
        <x:f>TRUNC(G560*D560,1)</x:f>
        <x:v>0</x:v>
      </x:c>
      <x:c r="I560" s="10">
        <x:v>0</x:v>
      </x:c>
      <x:c r="J560" s="12">
        <x:f>TRUNC(I560*D560,1)</x:f>
        <x:v>0</x:v>
      </x:c>
      <x:c r="K560" s="10">
        <x:f ca="1">TRUNC(E560+G560+I560,1)</x:f>
        <x:v>42.600000000000001</x:v>
      </x:c>
      <x:c r="L560" s="12">
        <x:f ca="1">TRUNC(F560+H560+J560,1)</x:f>
        <x:v>42.600000000000001</x:v>
      </x:c>
      <x:c r="M560" s="8" t="s">
        <x:v>984</x:v>
      </x:c>
      <x:c r="N560" s="5" t="s">
        <x:v>1506</x:v>
      </x:c>
      <x:c r="O560" s="5" t="s">
        <x:v>1407</x:v>
      </x:c>
      <x:c r="P560" s="5" t="s">
        <x:v>988</x:v>
      </x:c>
      <x:c r="Q560" s="5" t="s">
        <x:v>988</x:v>
      </x:c>
      <x:c r="R560" s="5" t="s">
        <x:v>988</x:v>
      </x:c>
      <x:c r="S560" s="1">
        <x:v>0</x:v>
      </x:c>
      <x:c r="T560" s="1">
        <x:v>0</x:v>
      </x:c>
      <x:c r="U560" s="1">
        <x:v>0.029999999999999999</x:v>
      </x:c>
      <x:c r="V560" s="1"/>
      <x:c r="W560" s="1"/>
      <x:c r="X560" s="1"/>
      <x:c r="Y560" s="1"/>
      <x:c r="Z560" s="1"/>
      <x:c r="AA560" s="1"/>
      <x:c r="AB560" s="1"/>
      <x:c r="AC560" s="1"/>
      <x:c r="AD560" s="1"/>
      <x:c r="AE560" s="1"/>
      <x:c r="AF560" s="1"/>
      <x:c r="AG560" s="1"/>
      <x:c r="AH560" s="1"/>
      <x:c r="AI560" s="1"/>
      <x:c r="AJ560" s="5" t="s">
        <x:v>984</x:v>
      </x:c>
      <x:c r="AK560" s="5" t="s">
        <x:v>1765</x:v>
      </x:c>
      <x:c r="AL560" s="5" t="s">
        <x:v>984</x:v>
      </x:c>
    </x:row>
    <x:row r="561" spans="1:38" ht="30" customHeight="1">
      <x:c r="A561" s="8" t="s">
        <x:v>195</x:v>
      </x:c>
      <x:c r="B561" s="8" t="s">
        <x:v>984</x:v>
      </x:c>
      <x:c r="C561" s="8" t="s">
        <x:v>984</x:v>
      </x:c>
      <x:c r="D561" s="9"/>
      <x:c r="E561" s="10"/>
      <x:c r="F561" s="12">
        <x:f ca="1">TRUNC(SUMIF(N558:N560,N557,F558:F560),0)</x:f>
        <x:v>1462</x:v>
      </x:c>
      <x:c r="G561" s="10"/>
      <x:c r="H561" s="12">
        <x:f>TRUNC(SUMIF(N558:N560,N557,H558:H560),0)</x:f>
        <x:v>0</x:v>
      </x:c>
      <x:c r="I561" s="10"/>
      <x:c r="J561" s="12">
        <x:f>TRUNC(SUMIF(N558:N560,N557,J558:J560),0)</x:f>
        <x:v>0</x:v>
      </x:c>
      <x:c r="K561" s="10"/>
      <x:c r="L561" s="12">
        <x:f ca="1">F561+H561+J561</x:f>
        <x:v>1462</x:v>
      </x:c>
      <x:c r="M561" s="8" t="s">
        <x:v>984</x:v>
      </x:c>
      <x:c r="N561" s="5" t="s">
        <x:v>315</x:v>
      </x:c>
      <x:c r="O561" s="5" t="s">
        <x:v>315</x:v>
      </x:c>
      <x:c r="P561" s="5" t="s">
        <x:v>984</x:v>
      </x:c>
      <x:c r="Q561" s="5" t="s">
        <x:v>984</x:v>
      </x:c>
      <x:c r="R561" s="5" t="s">
        <x:v>984</x:v>
      </x:c>
      <x:c r="S561" s="1"/>
      <x:c r="T561" s="1"/>
      <x:c r="U561" s="1"/>
      <x:c r="V561" s="1"/>
      <x:c r="W561" s="1"/>
      <x:c r="X561" s="1"/>
      <x:c r="Y561" s="1"/>
      <x:c r="Z561" s="1"/>
      <x:c r="AA561" s="1"/>
      <x:c r="AB561" s="1"/>
      <x:c r="AC561" s="1"/>
      <x:c r="AD561" s="1"/>
      <x:c r="AE561" s="1"/>
      <x:c r="AF561" s="1"/>
      <x:c r="AG561" s="1"/>
      <x:c r="AH561" s="1"/>
      <x:c r="AI561" s="1"/>
      <x:c r="AJ561" s="5" t="s">
        <x:v>984</x:v>
      </x:c>
      <x:c r="AK561" s="5" t="s">
        <x:v>984</x:v>
      </x:c>
      <x:c r="AL561" s="5" t="s">
        <x:v>984</x:v>
      </x:c>
    </x:row>
    <x:row r="562" spans="1:13" ht="30" customHeight="1">
      <x:c r="A562" s="9"/>
      <x:c r="B562" s="9"/>
      <x:c r="C562" s="9"/>
      <x:c r="D562" s="9"/>
      <x:c r="E562" s="10"/>
      <x:c r="F562" s="12"/>
      <x:c r="G562" s="10"/>
      <x:c r="H562" s="12"/>
      <x:c r="I562" s="10"/>
      <x:c r="J562" s="12"/>
      <x:c r="K562" s="10"/>
      <x:c r="L562" s="12"/>
      <x:c r="M562" s="9"/>
    </x:row>
    <x:row r="563" spans="1:14" ht="30" customHeight="1">
      <x:c r="A563" s="93" t="s">
        <x:v>62</x:v>
      </x:c>
      <x:c r="B563" s="93"/>
      <x:c r="C563" s="93"/>
      <x:c r="D563" s="93"/>
      <x:c r="E563" s="94"/>
      <x:c r="F563" s="95"/>
      <x:c r="G563" s="94"/>
      <x:c r="H563" s="95"/>
      <x:c r="I563" s="94"/>
      <x:c r="J563" s="95"/>
      <x:c r="K563" s="94"/>
      <x:c r="L563" s="95"/>
      <x:c r="M563" s="93"/>
      <x:c r="N563" s="2" t="s">
        <x:v>1507</x:v>
      </x:c>
    </x:row>
    <x:row r="564" spans="1:38" ht="30" customHeight="1">
      <x:c r="A564" s="8" t="s">
        <x:v>1017</x:v>
      </x:c>
      <x:c r="B564" s="8" t="s">
        <x:v>957</x:v>
      </x:c>
      <x:c r="C564" s="8" t="s">
        <x:v>1015</x:v>
      </x:c>
      <x:c r="D564" s="9">
        <x:v>0.014999999999999999</x:v>
      </x:c>
      <x:c r="E564" s="10">
        <x:f>단가대비표!O93</x:f>
        <x:v>0</x:v>
      </x:c>
      <x:c r="F564" s="12">
        <x:f>TRUNC(E564*D564,1)</x:f>
        <x:v>0</x:v>
      </x:c>
      <x:c r="G564" s="10">
        <x:f>단가대비표!P93</x:f>
        <x:v>122128</x:v>
      </x:c>
      <x:c r="H564" s="12">
        <x:f>TRUNC(G564*D564,1)</x:f>
        <x:v>1831.9000000000001</x:v>
      </x:c>
      <x:c r="I564" s="10">
        <x:f>단가대비표!V93</x:f>
        <x:v>0</x:v>
      </x:c>
      <x:c r="J564" s="12">
        <x:f>TRUNC(I564*D564,1)</x:f>
        <x:v>0</x:v>
      </x:c>
      <x:c r="K564" s="10">
        <x:f>TRUNC(E564+G564+I564,1)</x:f>
        <x:v>122128</x:v>
      </x:c>
      <x:c r="L564" s="12">
        <x:f>TRUNC(F564+H564+J564,1)</x:f>
        <x:v>1831.9000000000001</x:v>
      </x:c>
      <x:c r="M564" s="8" t="s">
        <x:v>984</x:v>
      </x:c>
      <x:c r="N564" s="5" t="s">
        <x:v>1507</x:v>
      </x:c>
      <x:c r="O564" s="5" t="s">
        <x:v>815</x:v>
      </x:c>
      <x:c r="P564" s="5" t="s">
        <x:v>988</x:v>
      </x:c>
      <x:c r="Q564" s="5" t="s">
        <x:v>988</x:v>
      </x:c>
      <x:c r="R564" s="5" t="s">
        <x:v>974</x:v>
      </x:c>
      <x:c r="S564" s="1"/>
      <x:c r="T564" s="1"/>
      <x:c r="U564" s="1"/>
      <x:c r="V564" s="1"/>
      <x:c r="W564" s="1"/>
      <x:c r="X564" s="1"/>
      <x:c r="Y564" s="1"/>
      <x:c r="Z564" s="1"/>
      <x:c r="AA564" s="1"/>
      <x:c r="AB564" s="1"/>
      <x:c r="AC564" s="1"/>
      <x:c r="AD564" s="1"/>
      <x:c r="AE564" s="1"/>
      <x:c r="AF564" s="1"/>
      <x:c r="AG564" s="1"/>
      <x:c r="AH564" s="1"/>
      <x:c r="AI564" s="1"/>
      <x:c r="AJ564" s="5" t="s">
        <x:v>984</x:v>
      </x:c>
      <x:c r="AK564" s="5" t="s">
        <x:v>1766</x:v>
      </x:c>
      <x:c r="AL564" s="5" t="s">
        <x:v>984</x:v>
      </x:c>
    </x:row>
    <x:row r="565" spans="1:38" ht="30" customHeight="1">
      <x:c r="A565" s="8" t="s">
        <x:v>1017</x:v>
      </x:c>
      <x:c r="B565" s="8" t="s">
        <x:v>374</x:v>
      </x:c>
      <x:c r="C565" s="8" t="s">
        <x:v>1015</x:v>
      </x:c>
      <x:c r="D565" s="9">
        <x:v>0.0029999999999999999</x:v>
      </x:c>
      <x:c r="E565" s="10">
        <x:f>단가대비표!O95</x:f>
        <x:v>0</x:v>
      </x:c>
      <x:c r="F565" s="12">
        <x:f>TRUNC(E565*D565,1)</x:f>
        <x:v>0</x:v>
      </x:c>
      <x:c r="G565" s="10">
        <x:f>단가대비표!P95</x:f>
        <x:v>87805</x:v>
      </x:c>
      <x:c r="H565" s="12">
        <x:f>TRUNC(G565*D565,1)</x:f>
        <x:v>263.39999999999998</x:v>
      </x:c>
      <x:c r="I565" s="10">
        <x:f>단가대비표!V95</x:f>
        <x:v>0</x:v>
      </x:c>
      <x:c r="J565" s="12">
        <x:f>TRUNC(I565*D565,1)</x:f>
        <x:v>0</x:v>
      </x:c>
      <x:c r="K565" s="10">
        <x:f>TRUNC(E565+G565+I565,1)</x:f>
        <x:v>87805</x:v>
      </x:c>
      <x:c r="L565" s="12">
        <x:f>TRUNC(F565+H565+J565,1)</x:f>
        <x:v>263.39999999999998</x:v>
      </x:c>
      <x:c r="M565" s="8" t="s">
        <x:v>984</x:v>
      </x:c>
      <x:c r="N565" s="5" t="s">
        <x:v>1507</x:v>
      </x:c>
      <x:c r="O565" s="5" t="s">
        <x:v>129</x:v>
      </x:c>
      <x:c r="P565" s="5" t="s">
        <x:v>988</x:v>
      </x:c>
      <x:c r="Q565" s="5" t="s">
        <x:v>988</x:v>
      </x:c>
      <x:c r="R565" s="5" t="s">
        <x:v>974</x:v>
      </x:c>
      <x:c r="S565" s="1"/>
      <x:c r="T565" s="1"/>
      <x:c r="U565" s="1"/>
      <x:c r="V565" s="1"/>
      <x:c r="W565" s="1"/>
      <x:c r="X565" s="1"/>
      <x:c r="Y565" s="1"/>
      <x:c r="Z565" s="1"/>
      <x:c r="AA565" s="1"/>
      <x:c r="AB565" s="1"/>
      <x:c r="AC565" s="1"/>
      <x:c r="AD565" s="1"/>
      <x:c r="AE565" s="1"/>
      <x:c r="AF565" s="1"/>
      <x:c r="AG565" s="1"/>
      <x:c r="AH565" s="1"/>
      <x:c r="AI565" s="1"/>
      <x:c r="AJ565" s="5" t="s">
        <x:v>984</x:v>
      </x:c>
      <x:c r="AK565" s="5" t="s">
        <x:v>1647</x:v>
      </x:c>
      <x:c r="AL565" s="5" t="s">
        <x:v>984</x:v>
      </x:c>
    </x:row>
    <x:row r="566" spans="1:38" ht="30" customHeight="1">
      <x:c r="A566" s="8" t="s">
        <x:v>195</x:v>
      </x:c>
      <x:c r="B566" s="8" t="s">
        <x:v>984</x:v>
      </x:c>
      <x:c r="C566" s="8" t="s">
        <x:v>984</x:v>
      </x:c>
      <x:c r="D566" s="9"/>
      <x:c r="E566" s="10"/>
      <x:c r="F566" s="12">
        <x:f>TRUNC(SUMIF(N564:N565,N563,F564:F565),0)</x:f>
        <x:v>0</x:v>
      </x:c>
      <x:c r="G566" s="10"/>
      <x:c r="H566" s="12">
        <x:f>TRUNC(SUMIF(N564:N565,N563,H564:H565),0)</x:f>
        <x:v>2095</x:v>
      </x:c>
      <x:c r="I566" s="10"/>
      <x:c r="J566" s="12">
        <x:f>TRUNC(SUMIF(N564:N565,N563,J564:J565),0)</x:f>
        <x:v>0</x:v>
      </x:c>
      <x:c r="K566" s="10"/>
      <x:c r="L566" s="12">
        <x:f>F566+H566+J566</x:f>
        <x:v>2095</x:v>
      </x:c>
      <x:c r="M566" s="8" t="s">
        <x:v>984</x:v>
      </x:c>
      <x:c r="N566" s="5" t="s">
        <x:v>315</x:v>
      </x:c>
      <x:c r="O566" s="5" t="s">
        <x:v>315</x:v>
      </x:c>
      <x:c r="P566" s="5" t="s">
        <x:v>984</x:v>
      </x:c>
      <x:c r="Q566" s="5" t="s">
        <x:v>984</x:v>
      </x:c>
      <x:c r="R566" s="5" t="s">
        <x:v>984</x:v>
      </x:c>
      <x:c r="S566" s="1"/>
      <x:c r="T566" s="1"/>
      <x:c r="U566" s="1"/>
      <x:c r="V566" s="1"/>
      <x:c r="W566" s="1"/>
      <x:c r="X566" s="1"/>
      <x:c r="Y566" s="1"/>
      <x:c r="Z566" s="1"/>
      <x:c r="AA566" s="1"/>
      <x:c r="AB566" s="1"/>
      <x:c r="AC566" s="1"/>
      <x:c r="AD566" s="1"/>
      <x:c r="AE566" s="1"/>
      <x:c r="AF566" s="1"/>
      <x:c r="AG566" s="1"/>
      <x:c r="AH566" s="1"/>
      <x:c r="AI566" s="1"/>
      <x:c r="AJ566" s="5" t="s">
        <x:v>984</x:v>
      </x:c>
      <x:c r="AK566" s="5" t="s">
        <x:v>984</x:v>
      </x:c>
      <x:c r="AL566" s="5" t="s">
        <x:v>984</x:v>
      </x:c>
    </x:row>
    <x:row r="567" spans="1:13" ht="30" customHeight="1">
      <x:c r="A567" s="9"/>
      <x:c r="B567" s="9"/>
      <x:c r="C567" s="9"/>
      <x:c r="D567" s="9"/>
      <x:c r="E567" s="10"/>
      <x:c r="F567" s="12"/>
      <x:c r="G567" s="10"/>
      <x:c r="H567" s="12"/>
      <x:c r="I567" s="10"/>
      <x:c r="J567" s="12"/>
      <x:c r="K567" s="10"/>
      <x:c r="L567" s="12"/>
      <x:c r="M567" s="9"/>
    </x:row>
    <x:row r="568" spans="1:14" ht="30" customHeight="1">
      <x:c r="A568" s="93" t="s">
        <x:v>1648</x:v>
      </x:c>
      <x:c r="B568" s="93"/>
      <x:c r="C568" s="93"/>
      <x:c r="D568" s="93"/>
      <x:c r="E568" s="94"/>
      <x:c r="F568" s="95"/>
      <x:c r="G568" s="94"/>
      <x:c r="H568" s="95"/>
      <x:c r="I568" s="94"/>
      <x:c r="J568" s="95"/>
      <x:c r="K568" s="94"/>
      <x:c r="L568" s="95"/>
      <x:c r="M568" s="93"/>
      <x:c r="N568" s="2" t="s">
        <x:v>1508</x:v>
      </x:c>
    </x:row>
    <x:row r="569" spans="1:38" ht="30" customHeight="1">
      <x:c r="A569" s="8" t="s">
        <x:v>553</x:v>
      </x:c>
      <x:c r="B569" s="8" t="s">
        <x:v>1902</x:v>
      </x:c>
      <x:c r="C569" s="8" t="s">
        <x:v>1027</x:v>
      </x:c>
      <x:c r="D569" s="9">
        <x:v>0.16600000000000001</x:v>
      </x:c>
      <x:c r="E569" s="10">
        <x:f>단가대비표!O116</x:f>
        <x:v>6577.7700000000004</x:v>
      </x:c>
      <x:c r="F569" s="12">
        <x:f>TRUNC(E569*D569,1)</x:f>
        <x:v>1091.9000000000001</x:v>
      </x:c>
      <x:c r="G569" s="10">
        <x:f>단가대비표!P116</x:f>
        <x:v>0</x:v>
      </x:c>
      <x:c r="H569" s="12">
        <x:f>TRUNC(G569*D569,1)</x:f>
        <x:v>0</x:v>
      </x:c>
      <x:c r="I569" s="10">
        <x:f>단가대비표!V116</x:f>
        <x:v>0</x:v>
      </x:c>
      <x:c r="J569" s="12">
        <x:f>TRUNC(I569*D569,1)</x:f>
        <x:v>0</x:v>
      </x:c>
      <x:c r="K569" s="10">
        <x:f>TRUNC(E569+G569+I569,1)</x:f>
        <x:v>6577.6999999999998</x:v>
      </x:c>
      <x:c r="L569" s="12">
        <x:f>TRUNC(F569+H569+J569,1)</x:f>
        <x:v>1091.9000000000001</x:v>
      </x:c>
      <x:c r="M569" s="8" t="s">
        <x:v>984</x:v>
      </x:c>
      <x:c r="N569" s="5" t="s">
        <x:v>1508</x:v>
      </x:c>
      <x:c r="O569" s="5" t="s">
        <x:v>1512</x:v>
      </x:c>
      <x:c r="P569" s="5" t="s">
        <x:v>988</x:v>
      </x:c>
      <x:c r="Q569" s="5" t="s">
        <x:v>988</x:v>
      </x:c>
      <x:c r="R569" s="5" t="s">
        <x:v>974</x:v>
      </x:c>
      <x:c r="S569" s="1"/>
      <x:c r="T569" s="1"/>
      <x:c r="U569" s="1"/>
      <x:c r="V569" s="1">
        <x:v>1</x:v>
      </x:c>
      <x:c r="W569" s="1"/>
      <x:c r="X569" s="1"/>
      <x:c r="Y569" s="1"/>
      <x:c r="Z569" s="1"/>
      <x:c r="AA569" s="1"/>
      <x:c r="AB569" s="1"/>
      <x:c r="AC569" s="1"/>
      <x:c r="AD569" s="1"/>
      <x:c r="AE569" s="1"/>
      <x:c r="AF569" s="1"/>
      <x:c r="AG569" s="1"/>
      <x:c r="AH569" s="1"/>
      <x:c r="AI569" s="1"/>
      <x:c r="AJ569" s="5" t="s">
        <x:v>984</x:v>
      </x:c>
      <x:c r="AK569" s="5" t="s">
        <x:v>1649</x:v>
      </x:c>
      <x:c r="AL569" s="5" t="s">
        <x:v>984</x:v>
      </x:c>
    </x:row>
    <x:row r="570" spans="1:38" ht="30" customHeight="1">
      <x:c r="A570" s="8" t="s">
        <x:v>1037</x:v>
      </x:c>
      <x:c r="B570" s="8" t="s">
        <x:v>1997</x:v>
      </x:c>
      <x:c r="C570" s="8" t="s">
        <x:v>1027</x:v>
      </x:c>
      <x:c r="D570" s="9">
        <x:v>0.0080000000000000004</x:v>
      </x:c>
      <x:c r="E570" s="10">
        <x:f>단가대비표!O112</x:f>
        <x:v>1944.4400000000001</x:v>
      </x:c>
      <x:c r="F570" s="12">
        <x:f>TRUNC(E570*D570,1)</x:f>
        <x:v>15.5</x:v>
      </x:c>
      <x:c r="G570" s="10">
        <x:f>단가대비표!P112</x:f>
        <x:v>0</x:v>
      </x:c>
      <x:c r="H570" s="12">
        <x:f>TRUNC(G570*D570,1)</x:f>
        <x:v>0</x:v>
      </x:c>
      <x:c r="I570" s="10">
        <x:f>단가대비표!V112</x:f>
        <x:v>0</x:v>
      </x:c>
      <x:c r="J570" s="12">
        <x:f>TRUNC(I570*D570,1)</x:f>
        <x:v>0</x:v>
      </x:c>
      <x:c r="K570" s="10">
        <x:f>TRUNC(E570+G570+I570,1)</x:f>
        <x:v>1944.4000000000001</x:v>
      </x:c>
      <x:c r="L570" s="12">
        <x:f>TRUNC(F570+H570+J570,1)</x:f>
        <x:v>15.5</x:v>
      </x:c>
      <x:c r="M570" s="8" t="s">
        <x:v>984</x:v>
      </x:c>
      <x:c r="N570" s="5" t="s">
        <x:v>1508</x:v>
      </x:c>
      <x:c r="O570" s="5" t="s">
        <x:v>1505</x:v>
      </x:c>
      <x:c r="P570" s="5" t="s">
        <x:v>988</x:v>
      </x:c>
      <x:c r="Q570" s="5" t="s">
        <x:v>988</x:v>
      </x:c>
      <x:c r="R570" s="5" t="s">
        <x:v>974</x:v>
      </x:c>
      <x:c r="S570" s="1"/>
      <x:c r="T570" s="1"/>
      <x:c r="U570" s="1"/>
      <x:c r="V570" s="1">
        <x:v>1</x:v>
      </x:c>
      <x:c r="W570" s="1"/>
      <x:c r="X570" s="1"/>
      <x:c r="Y570" s="1"/>
      <x:c r="Z570" s="1"/>
      <x:c r="AA570" s="1"/>
      <x:c r="AB570" s="1"/>
      <x:c r="AC570" s="1"/>
      <x:c r="AD570" s="1"/>
      <x:c r="AE570" s="1"/>
      <x:c r="AF570" s="1"/>
      <x:c r="AG570" s="1"/>
      <x:c r="AH570" s="1"/>
      <x:c r="AI570" s="1"/>
      <x:c r="AJ570" s="5" t="s">
        <x:v>984</x:v>
      </x:c>
      <x:c r="AK570" s="5" t="s">
        <x:v>1650</x:v>
      </x:c>
      <x:c r="AL570" s="5" t="s">
        <x:v>984</x:v>
      </x:c>
    </x:row>
    <x:row r="571" spans="1:38" ht="30" customHeight="1">
      <x:c r="A571" s="8" t="s">
        <x:v>1031</x:v>
      </x:c>
      <x:c r="B571" s="8" t="s">
        <x:v>1999</x:v>
      </x:c>
      <x:c r="C571" s="8" t="s">
        <x:v>1000</x:v>
      </x:c>
      <x:c r="D571" s="9">
        <x:v>1</x:v>
      </x:c>
      <x:c r="E571" s="10">
        <x:f ca="1">ROUNDDOWN(SUMIF(V569:V571,RIGHTB(O571,1),F569:F571)*U571,2)</x:f>
        <x:v>44.289999999999999</x:v>
      </x:c>
      <x:c r="F571" s="12">
        <x:f ca="1">TRUNC(E571*D571,1)</x:f>
        <x:v>44.200000000000003</x:v>
      </x:c>
      <x:c r="G571" s="10">
        <x:v>0</x:v>
      </x:c>
      <x:c r="H571" s="12">
        <x:f>TRUNC(G571*D571,1)</x:f>
        <x:v>0</x:v>
      </x:c>
      <x:c r="I571" s="10">
        <x:v>0</x:v>
      </x:c>
      <x:c r="J571" s="12">
        <x:f>TRUNC(I571*D571,1)</x:f>
        <x:v>0</x:v>
      </x:c>
      <x:c r="K571" s="10">
        <x:f ca="1">TRUNC(E571+G571+I571,1)</x:f>
        <x:v>44.200000000000003</x:v>
      </x:c>
      <x:c r="L571" s="12">
        <x:f ca="1">TRUNC(F571+H571+J571,1)</x:f>
        <x:v>44.200000000000003</x:v>
      </x:c>
      <x:c r="M571" s="8" t="s">
        <x:v>984</x:v>
      </x:c>
      <x:c r="N571" s="5" t="s">
        <x:v>1508</x:v>
      </x:c>
      <x:c r="O571" s="5" t="s">
        <x:v>1407</x:v>
      </x:c>
      <x:c r="P571" s="5" t="s">
        <x:v>988</x:v>
      </x:c>
      <x:c r="Q571" s="5" t="s">
        <x:v>988</x:v>
      </x:c>
      <x:c r="R571" s="5" t="s">
        <x:v>988</x:v>
      </x:c>
      <x:c r="S571" s="1">
        <x:v>0</x:v>
      </x:c>
      <x:c r="T571" s="1">
        <x:v>0</x:v>
      </x:c>
      <x:c r="U571" s="1">
        <x:v>0.040000000000000002</x:v>
      </x:c>
      <x:c r="V571" s="1"/>
      <x:c r="W571" s="1"/>
      <x:c r="X571" s="1"/>
      <x:c r="Y571" s="1"/>
      <x:c r="Z571" s="1"/>
      <x:c r="AA571" s="1"/>
      <x:c r="AB571" s="1"/>
      <x:c r="AC571" s="1"/>
      <x:c r="AD571" s="1"/>
      <x:c r="AE571" s="1"/>
      <x:c r="AF571" s="1"/>
      <x:c r="AG571" s="1"/>
      <x:c r="AH571" s="1"/>
      <x:c r="AI571" s="1"/>
      <x:c r="AJ571" s="5" t="s">
        <x:v>984</x:v>
      </x:c>
      <x:c r="AK571" s="5" t="s">
        <x:v>1651</x:v>
      </x:c>
      <x:c r="AL571" s="5" t="s">
        <x:v>984</x:v>
      </x:c>
    </x:row>
    <x:row r="572" spans="1:38" ht="30" customHeight="1">
      <x:c r="A572" s="8" t="s">
        <x:v>195</x:v>
      </x:c>
      <x:c r="B572" s="8" t="s">
        <x:v>984</x:v>
      </x:c>
      <x:c r="C572" s="8" t="s">
        <x:v>984</x:v>
      </x:c>
      <x:c r="D572" s="9"/>
      <x:c r="E572" s="10"/>
      <x:c r="F572" s="12">
        <x:f ca="1">TRUNC(SUMIF(N569:N571,N568,F569:F571),0)</x:f>
        <x:v>1151</x:v>
      </x:c>
      <x:c r="G572" s="10"/>
      <x:c r="H572" s="12">
        <x:f>TRUNC(SUMIF(N569:N571,N568,H569:H571),0)</x:f>
        <x:v>0</x:v>
      </x:c>
      <x:c r="I572" s="10"/>
      <x:c r="J572" s="12">
        <x:f>TRUNC(SUMIF(N569:N571,N568,J569:J571),0)</x:f>
        <x:v>0</x:v>
      </x:c>
      <x:c r="K572" s="10"/>
      <x:c r="L572" s="12">
        <x:f ca="1">F572+H572+J572</x:f>
        <x:v>1151</x:v>
      </x:c>
      <x:c r="M572" s="8" t="s">
        <x:v>984</x:v>
      </x:c>
      <x:c r="N572" s="5" t="s">
        <x:v>315</x:v>
      </x:c>
      <x:c r="O572" s="5" t="s">
        <x:v>315</x:v>
      </x:c>
      <x:c r="P572" s="5" t="s">
        <x:v>984</x:v>
      </x:c>
      <x:c r="Q572" s="5" t="s">
        <x:v>984</x:v>
      </x:c>
      <x:c r="R572" s="5" t="s">
        <x:v>984</x:v>
      </x:c>
      <x:c r="S572" s="1"/>
      <x:c r="T572" s="1"/>
      <x:c r="U572" s="1"/>
      <x:c r="V572" s="1"/>
      <x:c r="W572" s="1"/>
      <x:c r="X572" s="1"/>
      <x:c r="Y572" s="1"/>
      <x:c r="Z572" s="1"/>
      <x:c r="AA572" s="1"/>
      <x:c r="AB572" s="1"/>
      <x:c r="AC572" s="1"/>
      <x:c r="AD572" s="1"/>
      <x:c r="AE572" s="1"/>
      <x:c r="AF572" s="1"/>
      <x:c r="AG572" s="1"/>
      <x:c r="AH572" s="1"/>
      <x:c r="AI572" s="1"/>
      <x:c r="AJ572" s="5" t="s">
        <x:v>984</x:v>
      </x:c>
      <x:c r="AK572" s="5" t="s">
        <x:v>984</x:v>
      </x:c>
      <x:c r="AL572" s="5" t="s">
        <x:v>984</x:v>
      </x:c>
    </x:row>
    <x:row r="573" spans="1:13" ht="30" customHeight="1">
      <x:c r="A573" s="9"/>
      <x:c r="B573" s="9"/>
      <x:c r="C573" s="9"/>
      <x:c r="D573" s="9"/>
      <x:c r="E573" s="10"/>
      <x:c r="F573" s="12"/>
      <x:c r="G573" s="10"/>
      <x:c r="H573" s="12"/>
      <x:c r="I573" s="10"/>
      <x:c r="J573" s="12"/>
      <x:c r="K573" s="10"/>
      <x:c r="L573" s="12"/>
      <x:c r="M573" s="9"/>
    </x:row>
    <x:row r="574" spans="1:14" ht="30" customHeight="1">
      <x:c r="A574" s="93" t="s">
        <x:v>64</x:v>
      </x:c>
      <x:c r="B574" s="93"/>
      <x:c r="C574" s="93"/>
      <x:c r="D574" s="93"/>
      <x:c r="E574" s="94"/>
      <x:c r="F574" s="95"/>
      <x:c r="G574" s="94"/>
      <x:c r="H574" s="95"/>
      <x:c r="I574" s="94"/>
      <x:c r="J574" s="95"/>
      <x:c r="K574" s="94"/>
      <x:c r="L574" s="95"/>
      <x:c r="M574" s="93"/>
      <x:c r="N574" s="2" t="s">
        <x:v>1509</x:v>
      </x:c>
    </x:row>
    <x:row r="575" spans="1:38" ht="30" customHeight="1">
      <x:c r="A575" s="8" t="s">
        <x:v>1017</x:v>
      </x:c>
      <x:c r="B575" s="8" t="s">
        <x:v>957</x:v>
      </x:c>
      <x:c r="C575" s="8" t="s">
        <x:v>1015</x:v>
      </x:c>
      <x:c r="D575" s="9">
        <x:v>0.020000000000000001</x:v>
      </x:c>
      <x:c r="E575" s="10">
        <x:f>단가대비표!O93</x:f>
        <x:v>0</x:v>
      </x:c>
      <x:c r="F575" s="12">
        <x:f>TRUNC(E575*D575,1)</x:f>
        <x:v>0</x:v>
      </x:c>
      <x:c r="G575" s="10">
        <x:f>단가대비표!P93</x:f>
        <x:v>122128</x:v>
      </x:c>
      <x:c r="H575" s="12">
        <x:f>TRUNC(G575*D575,1)</x:f>
        <x:v>2442.5</x:v>
      </x:c>
      <x:c r="I575" s="10">
        <x:f>단가대비표!V93</x:f>
        <x:v>0</x:v>
      </x:c>
      <x:c r="J575" s="12">
        <x:f>TRUNC(I575*D575,1)</x:f>
        <x:v>0</x:v>
      </x:c>
      <x:c r="K575" s="10">
        <x:f>TRUNC(E575+G575+I575,1)</x:f>
        <x:v>122128</x:v>
      </x:c>
      <x:c r="L575" s="12">
        <x:f>TRUNC(F575+H575+J575,1)</x:f>
        <x:v>2442.5</x:v>
      </x:c>
      <x:c r="M575" s="8" t="s">
        <x:v>984</x:v>
      </x:c>
      <x:c r="N575" s="5" t="s">
        <x:v>1509</x:v>
      </x:c>
      <x:c r="O575" s="5" t="s">
        <x:v>815</x:v>
      </x:c>
      <x:c r="P575" s="5" t="s">
        <x:v>988</x:v>
      </x:c>
      <x:c r="Q575" s="5" t="s">
        <x:v>988</x:v>
      </x:c>
      <x:c r="R575" s="5" t="s">
        <x:v>974</x:v>
      </x:c>
      <x:c r="S575" s="1"/>
      <x:c r="T575" s="1"/>
      <x:c r="U575" s="1"/>
      <x:c r="V575" s="1"/>
      <x:c r="W575" s="1"/>
      <x:c r="X575" s="1"/>
      <x:c r="Y575" s="1"/>
      <x:c r="Z575" s="1"/>
      <x:c r="AA575" s="1"/>
      <x:c r="AB575" s="1"/>
      <x:c r="AC575" s="1"/>
      <x:c r="AD575" s="1"/>
      <x:c r="AE575" s="1"/>
      <x:c r="AF575" s="1"/>
      <x:c r="AG575" s="1"/>
      <x:c r="AH575" s="1"/>
      <x:c r="AI575" s="1"/>
      <x:c r="AJ575" s="5" t="s">
        <x:v>984</x:v>
      </x:c>
      <x:c r="AK575" s="5" t="s">
        <x:v>1652</x:v>
      </x:c>
      <x:c r="AL575" s="5" t="s">
        <x:v>984</x:v>
      </x:c>
    </x:row>
    <x:row r="576" spans="1:38" ht="30" customHeight="1">
      <x:c r="A576" s="8" t="s">
        <x:v>1017</x:v>
      </x:c>
      <x:c r="B576" s="8" t="s">
        <x:v>374</x:v>
      </x:c>
      <x:c r="C576" s="8" t="s">
        <x:v>1015</x:v>
      </x:c>
      <x:c r="D576" s="9">
        <x:v>0.0040000000000000002</x:v>
      </x:c>
      <x:c r="E576" s="10">
        <x:f>단가대비표!O95</x:f>
        <x:v>0</x:v>
      </x:c>
      <x:c r="F576" s="12">
        <x:f>TRUNC(E576*D576,1)</x:f>
        <x:v>0</x:v>
      </x:c>
      <x:c r="G576" s="10">
        <x:f>단가대비표!P95</x:f>
        <x:v>87805</x:v>
      </x:c>
      <x:c r="H576" s="12">
        <x:f>TRUNC(G576*D576,1)</x:f>
        <x:v>351.19999999999999</x:v>
      </x:c>
      <x:c r="I576" s="10">
        <x:f>단가대비표!V95</x:f>
        <x:v>0</x:v>
      </x:c>
      <x:c r="J576" s="12">
        <x:f>TRUNC(I576*D576,1)</x:f>
        <x:v>0</x:v>
      </x:c>
      <x:c r="K576" s="10">
        <x:f>TRUNC(E576+G576+I576,1)</x:f>
        <x:v>87805</x:v>
      </x:c>
      <x:c r="L576" s="12">
        <x:f>TRUNC(F576+H576+J576,1)</x:f>
        <x:v>351.19999999999999</x:v>
      </x:c>
      <x:c r="M576" s="8" t="s">
        <x:v>984</x:v>
      </x:c>
      <x:c r="N576" s="5" t="s">
        <x:v>1509</x:v>
      </x:c>
      <x:c r="O576" s="5" t="s">
        <x:v>129</x:v>
      </x:c>
      <x:c r="P576" s="5" t="s">
        <x:v>988</x:v>
      </x:c>
      <x:c r="Q576" s="5" t="s">
        <x:v>988</x:v>
      </x:c>
      <x:c r="R576" s="5" t="s">
        <x:v>974</x:v>
      </x:c>
      <x:c r="S576" s="1"/>
      <x:c r="T576" s="1"/>
      <x:c r="U576" s="1"/>
      <x:c r="V576" s="1"/>
      <x:c r="W576" s="1"/>
      <x:c r="X576" s="1"/>
      <x:c r="Y576" s="1"/>
      <x:c r="Z576" s="1"/>
      <x:c r="AA576" s="1"/>
      <x:c r="AB576" s="1"/>
      <x:c r="AC576" s="1"/>
      <x:c r="AD576" s="1"/>
      <x:c r="AE576" s="1"/>
      <x:c r="AF576" s="1"/>
      <x:c r="AG576" s="1"/>
      <x:c r="AH576" s="1"/>
      <x:c r="AI576" s="1"/>
      <x:c r="AJ576" s="5" t="s">
        <x:v>984</x:v>
      </x:c>
      <x:c r="AK576" s="5" t="s">
        <x:v>1653</x:v>
      </x:c>
      <x:c r="AL576" s="5" t="s">
        <x:v>984</x:v>
      </x:c>
    </x:row>
    <x:row r="577" spans="1:38" ht="30" customHeight="1">
      <x:c r="A577" s="8" t="s">
        <x:v>1017</x:v>
      </x:c>
      <x:c r="B577" s="8" t="s">
        <x:v>957</x:v>
      </x:c>
      <x:c r="C577" s="8" t="s">
        <x:v>1015</x:v>
      </x:c>
      <x:c r="D577" s="9">
        <x:v>0.020000000000000001</x:v>
      </x:c>
      <x:c r="E577" s="10">
        <x:f>단가대비표!O93</x:f>
        <x:v>0</x:v>
      </x:c>
      <x:c r="F577" s="12">
        <x:f>TRUNC(E577*D577,1)</x:f>
        <x:v>0</x:v>
      </x:c>
      <x:c r="G577" s="10">
        <x:f>단가대비표!P93</x:f>
        <x:v>122128</x:v>
      </x:c>
      <x:c r="H577" s="12">
        <x:f>TRUNC(G577*D577,1)</x:f>
        <x:v>2442.5</x:v>
      </x:c>
      <x:c r="I577" s="10">
        <x:f>단가대비표!V93</x:f>
        <x:v>0</x:v>
      </x:c>
      <x:c r="J577" s="12">
        <x:f>TRUNC(I577*D577,1)</x:f>
        <x:v>0</x:v>
      </x:c>
      <x:c r="K577" s="10">
        <x:f>TRUNC(E577+G577+I577,1)</x:f>
        <x:v>122128</x:v>
      </x:c>
      <x:c r="L577" s="12">
        <x:f>TRUNC(F577+H577+J577,1)</x:f>
        <x:v>2442.5</x:v>
      </x:c>
      <x:c r="M577" s="8" t="s">
        <x:v>984</x:v>
      </x:c>
      <x:c r="N577" s="5" t="s">
        <x:v>1509</x:v>
      </x:c>
      <x:c r="O577" s="5" t="s">
        <x:v>815</x:v>
      </x:c>
      <x:c r="P577" s="5" t="s">
        <x:v>988</x:v>
      </x:c>
      <x:c r="Q577" s="5" t="s">
        <x:v>988</x:v>
      </x:c>
      <x:c r="R577" s="5" t="s">
        <x:v>974</x:v>
      </x:c>
      <x:c r="S577" s="1"/>
      <x:c r="T577" s="1"/>
      <x:c r="U577" s="1"/>
      <x:c r="V577" s="1"/>
      <x:c r="W577" s="1"/>
      <x:c r="X577" s="1"/>
      <x:c r="Y577" s="1"/>
      <x:c r="Z577" s="1"/>
      <x:c r="AA577" s="1"/>
      <x:c r="AB577" s="1"/>
      <x:c r="AC577" s="1"/>
      <x:c r="AD577" s="1"/>
      <x:c r="AE577" s="1"/>
      <x:c r="AF577" s="1"/>
      <x:c r="AG577" s="1"/>
      <x:c r="AH577" s="1"/>
      <x:c r="AI577" s="1"/>
      <x:c r="AJ577" s="5" t="s">
        <x:v>984</x:v>
      </x:c>
      <x:c r="AK577" s="5" t="s">
        <x:v>1652</x:v>
      </x:c>
      <x:c r="AL577" s="5" t="s">
        <x:v>984</x:v>
      </x:c>
    </x:row>
    <x:row r="578" spans="1:38" ht="30" customHeight="1">
      <x:c r="A578" s="8" t="s">
        <x:v>1017</x:v>
      </x:c>
      <x:c r="B578" s="8" t="s">
        <x:v>374</x:v>
      </x:c>
      <x:c r="C578" s="8" t="s">
        <x:v>1015</x:v>
      </x:c>
      <x:c r="D578" s="9">
        <x:v>0.0040000000000000002</x:v>
      </x:c>
      <x:c r="E578" s="10">
        <x:f>단가대비표!O95</x:f>
        <x:v>0</x:v>
      </x:c>
      <x:c r="F578" s="12">
        <x:f>TRUNC(E578*D578,1)</x:f>
        <x:v>0</x:v>
      </x:c>
      <x:c r="G578" s="10">
        <x:f>단가대비표!P95</x:f>
        <x:v>87805</x:v>
      </x:c>
      <x:c r="H578" s="12">
        <x:f>TRUNC(G578*D578,1)</x:f>
        <x:v>351.19999999999999</x:v>
      </x:c>
      <x:c r="I578" s="10">
        <x:f>단가대비표!V95</x:f>
        <x:v>0</x:v>
      </x:c>
      <x:c r="J578" s="12">
        <x:f>TRUNC(I578*D578,1)</x:f>
        <x:v>0</x:v>
      </x:c>
      <x:c r="K578" s="10">
        <x:f>TRUNC(E578+G578+I578,1)</x:f>
        <x:v>87805</x:v>
      </x:c>
      <x:c r="L578" s="12">
        <x:f>TRUNC(F578+H578+J578,1)</x:f>
        <x:v>351.19999999999999</x:v>
      </x:c>
      <x:c r="M578" s="8" t="s">
        <x:v>984</x:v>
      </x:c>
      <x:c r="N578" s="5" t="s">
        <x:v>1509</x:v>
      </x:c>
      <x:c r="O578" s="5" t="s">
        <x:v>129</x:v>
      </x:c>
      <x:c r="P578" s="5" t="s">
        <x:v>988</x:v>
      </x:c>
      <x:c r="Q578" s="5" t="s">
        <x:v>988</x:v>
      </x:c>
      <x:c r="R578" s="5" t="s">
        <x:v>974</x:v>
      </x:c>
      <x:c r="S578" s="1"/>
      <x:c r="T578" s="1"/>
      <x:c r="U578" s="1"/>
      <x:c r="V578" s="1"/>
      <x:c r="W578" s="1"/>
      <x:c r="X578" s="1"/>
      <x:c r="Y578" s="1"/>
      <x:c r="Z578" s="1"/>
      <x:c r="AA578" s="1"/>
      <x:c r="AB578" s="1"/>
      <x:c r="AC578" s="1"/>
      <x:c r="AD578" s="1"/>
      <x:c r="AE578" s="1"/>
      <x:c r="AF578" s="1"/>
      <x:c r="AG578" s="1"/>
      <x:c r="AH578" s="1"/>
      <x:c r="AI578" s="1"/>
      <x:c r="AJ578" s="5" t="s">
        <x:v>984</x:v>
      </x:c>
      <x:c r="AK578" s="5" t="s">
        <x:v>1653</x:v>
      </x:c>
      <x:c r="AL578" s="5" t="s">
        <x:v>984</x:v>
      </x:c>
    </x:row>
    <x:row r="579" spans="1:38" ht="30" customHeight="1">
      <x:c r="A579" s="8" t="s">
        <x:v>195</x:v>
      </x:c>
      <x:c r="B579" s="8" t="s">
        <x:v>984</x:v>
      </x:c>
      <x:c r="C579" s="8" t="s">
        <x:v>984</x:v>
      </x:c>
      <x:c r="D579" s="9"/>
      <x:c r="E579" s="10"/>
      <x:c r="F579" s="12">
        <x:f>TRUNC(SUMIF(N575:N578,N574,F575:F578),0)</x:f>
        <x:v>0</x:v>
      </x:c>
      <x:c r="G579" s="10"/>
      <x:c r="H579" s="12">
        <x:f>TRUNC(SUMIF(N575:N578,N574,H575:H578),0)</x:f>
        <x:v>5587</x:v>
      </x:c>
      <x:c r="I579" s="10"/>
      <x:c r="J579" s="12">
        <x:f>TRUNC(SUMIF(N575:N578,N574,J575:J578),0)</x:f>
        <x:v>0</x:v>
      </x:c>
      <x:c r="K579" s="10"/>
      <x:c r="L579" s="12">
        <x:f>F579+H579+J579</x:f>
        <x:v>5587</x:v>
      </x:c>
      <x:c r="M579" s="8" t="s">
        <x:v>984</x:v>
      </x:c>
      <x:c r="N579" s="5" t="s">
        <x:v>315</x:v>
      </x:c>
      <x:c r="O579" s="5" t="s">
        <x:v>315</x:v>
      </x:c>
      <x:c r="P579" s="5" t="s">
        <x:v>984</x:v>
      </x:c>
      <x:c r="Q579" s="5" t="s">
        <x:v>984</x:v>
      </x:c>
      <x:c r="R579" s="5" t="s">
        <x:v>984</x:v>
      </x:c>
      <x:c r="S579" s="1"/>
      <x:c r="T579" s="1"/>
      <x:c r="U579" s="1"/>
      <x:c r="V579" s="1"/>
      <x:c r="W579" s="1"/>
      <x:c r="X579" s="1"/>
      <x:c r="Y579" s="1"/>
      <x:c r="Z579" s="1"/>
      <x:c r="AA579" s="1"/>
      <x:c r="AB579" s="1"/>
      <x:c r="AC579" s="1"/>
      <x:c r="AD579" s="1"/>
      <x:c r="AE579" s="1"/>
      <x:c r="AF579" s="1"/>
      <x:c r="AG579" s="1"/>
      <x:c r="AH579" s="1"/>
      <x:c r="AI579" s="1"/>
      <x:c r="AJ579" s="5" t="s">
        <x:v>984</x:v>
      </x:c>
      <x:c r="AK579" s="5" t="s">
        <x:v>984</x:v>
      </x:c>
      <x:c r="AL579" s="5" t="s">
        <x:v>984</x:v>
      </x:c>
    </x:row>
    <x:row r="580" spans="1:13" ht="30" customHeight="1">
      <x:c r="A580" s="9"/>
      <x:c r="B580" s="9"/>
      <x:c r="C580" s="9"/>
      <x:c r="D580" s="9"/>
      <x:c r="E580" s="10"/>
      <x:c r="F580" s="12"/>
      <x:c r="G580" s="10"/>
      <x:c r="H580" s="12"/>
      <x:c r="I580" s="10"/>
      <x:c r="J580" s="12"/>
      <x:c r="K580" s="10"/>
      <x:c r="L580" s="12"/>
      <x:c r="M580" s="9"/>
    </x:row>
    <x:row r="581" spans="1:14" ht="30" customHeight="1">
      <x:c r="A581" s="93" t="s">
        <x:v>15</x:v>
      </x:c>
      <x:c r="B581" s="93"/>
      <x:c r="C581" s="93"/>
      <x:c r="D581" s="93"/>
      <x:c r="E581" s="94"/>
      <x:c r="F581" s="95"/>
      <x:c r="G581" s="94"/>
      <x:c r="H581" s="95"/>
      <x:c r="I581" s="94"/>
      <x:c r="J581" s="95"/>
      <x:c r="K581" s="94"/>
      <x:c r="L581" s="95"/>
      <x:c r="M581" s="93"/>
      <x:c r="N581" s="2" t="s">
        <x:v>828</x:v>
      </x:c>
    </x:row>
    <x:row r="582" spans="1:38" ht="30" customHeight="1">
      <x:c r="A582" s="8" t="s">
        <x:v>1017</x:v>
      </x:c>
      <x:c r="B582" s="8" t="s">
        <x:v>1033</x:v>
      </x:c>
      <x:c r="C582" s="8" t="s">
        <x:v>1015</x:v>
      </x:c>
      <x:c r="D582" s="9">
        <x:v>2.9399999999999999</x:v>
      </x:c>
      <x:c r="E582" s="10">
        <x:f>단가대비표!O102</x:f>
        <x:v>0</x:v>
      </x:c>
      <x:c r="F582" s="12">
        <x:f>TRUNC(E582*D582,1)</x:f>
        <x:v>0</x:v>
      </x:c>
      <x:c r="G582" s="10">
        <x:f>단가대비표!P102</x:f>
        <x:v>132695</x:v>
      </x:c>
      <x:c r="H582" s="12">
        <x:f>TRUNC(G582*D582,1)</x:f>
        <x:v>390123.29999999999</x:v>
      </x:c>
      <x:c r="I582" s="10">
        <x:f>단가대비표!V102</x:f>
        <x:v>0</x:v>
      </x:c>
      <x:c r="J582" s="12">
        <x:f>TRUNC(I582*D582,1)</x:f>
        <x:v>0</x:v>
      </x:c>
      <x:c r="K582" s="10">
        <x:f>TRUNC(E582+G582+I582,1)</x:f>
        <x:v>132695</x:v>
      </x:c>
      <x:c r="L582" s="12">
        <x:f>TRUNC(F582+H582+J582,1)</x:f>
        <x:v>390123.29999999999</x:v>
      </x:c>
      <x:c r="M582" s="8" t="s">
        <x:v>984</x:v>
      </x:c>
      <x:c r="N582" s="5" t="s">
        <x:v>828</x:v>
      </x:c>
      <x:c r="O582" s="5" t="s">
        <x:v>840</x:v>
      </x:c>
      <x:c r="P582" s="5" t="s">
        <x:v>988</x:v>
      </x:c>
      <x:c r="Q582" s="5" t="s">
        <x:v>988</x:v>
      </x:c>
      <x:c r="R582" s="5" t="s">
        <x:v>974</x:v>
      </x:c>
      <x:c r="S582" s="1"/>
      <x:c r="T582" s="1"/>
      <x:c r="U582" s="1"/>
      <x:c r="V582" s="1">
        <x:v>1</x:v>
      </x:c>
      <x:c r="W582" s="1"/>
      <x:c r="X582" s="1"/>
      <x:c r="Y582" s="1"/>
      <x:c r="Z582" s="1"/>
      <x:c r="AA582" s="1"/>
      <x:c r="AB582" s="1"/>
      <x:c r="AC582" s="1"/>
      <x:c r="AD582" s="1"/>
      <x:c r="AE582" s="1"/>
      <x:c r="AF582" s="1"/>
      <x:c r="AG582" s="1"/>
      <x:c r="AH582" s="1"/>
      <x:c r="AI582" s="1"/>
      <x:c r="AJ582" s="5" t="s">
        <x:v>984</x:v>
      </x:c>
      <x:c r="AK582" s="5" t="s">
        <x:v>1654</x:v>
      </x:c>
      <x:c r="AL582" s="5" t="s">
        <x:v>984</x:v>
      </x:c>
    </x:row>
    <x:row r="583" spans="1:38" ht="30" customHeight="1">
      <x:c r="A583" s="8" t="s">
        <x:v>1017</x:v>
      </x:c>
      <x:c r="B583" s="8" t="s">
        <x:v>374</x:v>
      </x:c>
      <x:c r="C583" s="8" t="s">
        <x:v>1015</x:v>
      </x:c>
      <x:c r="D583" s="9">
        <x:v>0.98999999999999999</x:v>
      </x:c>
      <x:c r="E583" s="10">
        <x:f>단가대비표!O95</x:f>
        <x:v>0</x:v>
      </x:c>
      <x:c r="F583" s="12">
        <x:f>TRUNC(E583*D583,1)</x:f>
        <x:v>0</x:v>
      </x:c>
      <x:c r="G583" s="10">
        <x:f>단가대비표!P95</x:f>
        <x:v>87805</x:v>
      </x:c>
      <x:c r="H583" s="12">
        <x:f>TRUNC(G583*D583,1)</x:f>
        <x:v>86926.899999999994</x:v>
      </x:c>
      <x:c r="I583" s="10">
        <x:f>단가대비표!V95</x:f>
        <x:v>0</x:v>
      </x:c>
      <x:c r="J583" s="12">
        <x:f>TRUNC(I583*D583,1)</x:f>
        <x:v>0</x:v>
      </x:c>
      <x:c r="K583" s="10">
        <x:f>TRUNC(E583+G583+I583,1)</x:f>
        <x:v>87805</x:v>
      </x:c>
      <x:c r="L583" s="12">
        <x:f>TRUNC(F583+H583+J583,1)</x:f>
        <x:v>86926.899999999994</x:v>
      </x:c>
      <x:c r="M583" s="8" t="s">
        <x:v>984</x:v>
      </x:c>
      <x:c r="N583" s="5" t="s">
        <x:v>828</x:v>
      </x:c>
      <x:c r="O583" s="5" t="s">
        <x:v>129</x:v>
      </x:c>
      <x:c r="P583" s="5" t="s">
        <x:v>988</x:v>
      </x:c>
      <x:c r="Q583" s="5" t="s">
        <x:v>988</x:v>
      </x:c>
      <x:c r="R583" s="5" t="s">
        <x:v>974</x:v>
      </x:c>
      <x:c r="S583" s="1"/>
      <x:c r="T583" s="1"/>
      <x:c r="U583" s="1"/>
      <x:c r="V583" s="1">
        <x:v>1</x:v>
      </x:c>
      <x:c r="W583" s="1"/>
      <x:c r="X583" s="1"/>
      <x:c r="Y583" s="1"/>
      <x:c r="Z583" s="1"/>
      <x:c r="AA583" s="1"/>
      <x:c r="AB583" s="1"/>
      <x:c r="AC583" s="1"/>
      <x:c r="AD583" s="1"/>
      <x:c r="AE583" s="1"/>
      <x:c r="AF583" s="1"/>
      <x:c r="AG583" s="1"/>
      <x:c r="AH583" s="1"/>
      <x:c r="AI583" s="1"/>
      <x:c r="AJ583" s="5" t="s">
        <x:v>984</x:v>
      </x:c>
      <x:c r="AK583" s="5" t="s">
        <x:v>1655</x:v>
      </x:c>
      <x:c r="AL583" s="5" t="s">
        <x:v>984</x:v>
      </x:c>
    </x:row>
    <x:row r="584" spans="1:38" ht="30" customHeight="1">
      <x:c r="A584" s="8" t="s">
        <x:v>426</x:v>
      </x:c>
      <x:c r="B584" s="8" t="s">
        <x:v>435</x:v>
      </x:c>
      <x:c r="C584" s="8" t="s">
        <x:v>1000</x:v>
      </x:c>
      <x:c r="D584" s="9">
        <x:v>1</x:v>
      </x:c>
      <x:c r="E584" s="10">
        <x:v>0</x:v>
      </x:c>
      <x:c r="F584" s="12">
        <x:f>TRUNC(E584*D584,1)</x:f>
        <x:v>0</x:v>
      </x:c>
      <x:c r="G584" s="10">
        <x:v>0</x:v>
      </x:c>
      <x:c r="H584" s="12">
        <x:f>TRUNC(G584*D584,1)</x:f>
        <x:v>0</x:v>
      </x:c>
      <x:c r="I584" s="10">
        <x:f>ROUNDDOWN(SUMIF(V582:V584,RIGHTB(O584,1),H582:H584)*U584,2)</x:f>
        <x:v>9541</x:v>
      </x:c>
      <x:c r="J584" s="12">
        <x:f>TRUNC(I584*D584,1)</x:f>
        <x:v>9541</x:v>
      </x:c>
      <x:c r="K584" s="10">
        <x:f>TRUNC(E584+G584+I584,1)</x:f>
        <x:v>9541</x:v>
      </x:c>
      <x:c r="L584" s="12">
        <x:f>TRUNC(F584+H584+J584,1)</x:f>
        <x:v>9541</x:v>
      </x:c>
      <x:c r="M584" s="8" t="s">
        <x:v>984</x:v>
      </x:c>
      <x:c r="N584" s="5" t="s">
        <x:v>828</x:v>
      </x:c>
      <x:c r="O584" s="5" t="s">
        <x:v>1407</x:v>
      </x:c>
      <x:c r="P584" s="5" t="s">
        <x:v>988</x:v>
      </x:c>
      <x:c r="Q584" s="5" t="s">
        <x:v>988</x:v>
      </x:c>
      <x:c r="R584" s="5" t="s">
        <x:v>988</x:v>
      </x:c>
      <x:c r="S584" s="1">
        <x:v>1</x:v>
      </x:c>
      <x:c r="T584" s="1">
        <x:v>2</x:v>
      </x:c>
      <x:c r="U584" s="1">
        <x:v>0.020000000000000001</x:v>
      </x:c>
      <x:c r="V584" s="1"/>
      <x:c r="W584" s="1"/>
      <x:c r="X584" s="1"/>
      <x:c r="Y584" s="1"/>
      <x:c r="Z584" s="1"/>
      <x:c r="AA584" s="1"/>
      <x:c r="AB584" s="1"/>
      <x:c r="AC584" s="1"/>
      <x:c r="AD584" s="1"/>
      <x:c r="AE584" s="1"/>
      <x:c r="AF584" s="1"/>
      <x:c r="AG584" s="1"/>
      <x:c r="AH584" s="1"/>
      <x:c r="AI584" s="1"/>
      <x:c r="AJ584" s="5" t="s">
        <x:v>984</x:v>
      </x:c>
      <x:c r="AK584" s="5" t="s">
        <x:v>1656</x:v>
      </x:c>
      <x:c r="AL584" s="5" t="s">
        <x:v>984</x:v>
      </x:c>
    </x:row>
    <x:row r="585" spans="1:38" ht="30" customHeight="1">
      <x:c r="A585" s="8" t="s">
        <x:v>195</x:v>
      </x:c>
      <x:c r="B585" s="8" t="s">
        <x:v>984</x:v>
      </x:c>
      <x:c r="C585" s="8" t="s">
        <x:v>984</x:v>
      </x:c>
      <x:c r="D585" s="9"/>
      <x:c r="E585" s="10"/>
      <x:c r="F585" s="12">
        <x:f>TRUNC(SUMIF(N582:N584,N581,F582:F584),0)</x:f>
        <x:v>0</x:v>
      </x:c>
      <x:c r="G585" s="10"/>
      <x:c r="H585" s="12">
        <x:f>TRUNC(SUMIF(N582:N584,N581,H582:H584),0)</x:f>
        <x:v>477050</x:v>
      </x:c>
      <x:c r="I585" s="10"/>
      <x:c r="J585" s="12">
        <x:f>TRUNC(SUMIF(N582:N584,N581,J582:J584),0)</x:f>
        <x:v>9541</x:v>
      </x:c>
      <x:c r="K585" s="10"/>
      <x:c r="L585" s="12">
        <x:f>F585+H585+J585</x:f>
        <x:v>486591</x:v>
      </x:c>
      <x:c r="M585" s="8" t="s">
        <x:v>984</x:v>
      </x:c>
      <x:c r="N585" s="5" t="s">
        <x:v>315</x:v>
      </x:c>
      <x:c r="O585" s="5" t="s">
        <x:v>315</x:v>
      </x:c>
      <x:c r="P585" s="5" t="s">
        <x:v>984</x:v>
      </x:c>
      <x:c r="Q585" s="5" t="s">
        <x:v>984</x:v>
      </x:c>
      <x:c r="R585" s="5" t="s">
        <x:v>984</x:v>
      </x:c>
      <x:c r="S585" s="1"/>
      <x:c r="T585" s="1"/>
      <x:c r="U585" s="1"/>
      <x:c r="V585" s="1"/>
      <x:c r="W585" s="1"/>
      <x:c r="X585" s="1"/>
      <x:c r="Y585" s="1"/>
      <x:c r="Z585" s="1"/>
      <x:c r="AA585" s="1"/>
      <x:c r="AB585" s="1"/>
      <x:c r="AC585" s="1"/>
      <x:c r="AD585" s="1"/>
      <x:c r="AE585" s="1"/>
      <x:c r="AF585" s="1"/>
      <x:c r="AG585" s="1"/>
      <x:c r="AH585" s="1"/>
      <x:c r="AI585" s="1"/>
      <x:c r="AJ585" s="5" t="s">
        <x:v>984</x:v>
      </x:c>
      <x:c r="AK585" s="5" t="s">
        <x:v>984</x:v>
      </x:c>
      <x:c r="AL585" s="5" t="s">
        <x:v>984</x:v>
      </x:c>
    </x:row>
    <x:row r="586" spans="1:13" ht="30" customHeight="1">
      <x:c r="A586" s="9"/>
      <x:c r="B586" s="9"/>
      <x:c r="C586" s="9"/>
      <x:c r="D586" s="9"/>
      <x:c r="E586" s="10"/>
      <x:c r="F586" s="12"/>
      <x:c r="G586" s="10"/>
      <x:c r="H586" s="12"/>
      <x:c r="I586" s="10"/>
      <x:c r="J586" s="12"/>
      <x:c r="K586" s="10"/>
      <x:c r="L586" s="12"/>
      <x:c r="M586" s="9"/>
    </x:row>
    <x:row r="587" spans="1:14" ht="30" customHeight="1">
      <x:c r="A587" s="93" t="s">
        <x:v>1657</x:v>
      </x:c>
      <x:c r="B587" s="93"/>
      <x:c r="C587" s="93"/>
      <x:c r="D587" s="93"/>
      <x:c r="E587" s="94"/>
      <x:c r="F587" s="95"/>
      <x:c r="G587" s="94"/>
      <x:c r="H587" s="95"/>
      <x:c r="I587" s="94"/>
      <x:c r="J587" s="95"/>
      <x:c r="K587" s="94"/>
      <x:c r="L587" s="95"/>
      <x:c r="M587" s="93"/>
      <x:c r="N587" s="2" t="s">
        <x:v>827</x:v>
      </x:c>
    </x:row>
    <x:row r="588" spans="1:38" ht="30" customHeight="1">
      <x:c r="A588" s="8" t="s">
        <x:v>1017</x:v>
      </x:c>
      <x:c r="B588" s="8" t="s">
        <x:v>1033</x:v>
      </x:c>
      <x:c r="C588" s="8" t="s">
        <x:v>1015</x:v>
      </x:c>
      <x:c r="D588" s="9">
        <x:v>3.5299999999999998</x:v>
      </x:c>
      <x:c r="E588" s="10">
        <x:f>단가대비표!O102</x:f>
        <x:v>0</x:v>
      </x:c>
      <x:c r="F588" s="12">
        <x:f>TRUNC(E588*D588,1)</x:f>
        <x:v>0</x:v>
      </x:c>
      <x:c r="G588" s="10">
        <x:f>단가대비표!P102</x:f>
        <x:v>132695</x:v>
      </x:c>
      <x:c r="H588" s="12">
        <x:f>TRUNC(G588*D588,1)</x:f>
        <x:v>468413.29999999999</x:v>
      </x:c>
      <x:c r="I588" s="10">
        <x:f>단가대비표!V102</x:f>
        <x:v>0</x:v>
      </x:c>
      <x:c r="J588" s="12">
        <x:f>TRUNC(I588*D588,1)</x:f>
        <x:v>0</x:v>
      </x:c>
      <x:c r="K588" s="10">
        <x:f>TRUNC(E588+G588+I588,1)</x:f>
        <x:v>132695</x:v>
      </x:c>
      <x:c r="L588" s="12">
        <x:f>TRUNC(F588+H588+J588,1)</x:f>
        <x:v>468413.29999999999</x:v>
      </x:c>
      <x:c r="M588" s="8" t="s">
        <x:v>984</x:v>
      </x:c>
      <x:c r="N588" s="5" t="s">
        <x:v>827</x:v>
      </x:c>
      <x:c r="O588" s="5" t="s">
        <x:v>840</x:v>
      </x:c>
      <x:c r="P588" s="5" t="s">
        <x:v>988</x:v>
      </x:c>
      <x:c r="Q588" s="5" t="s">
        <x:v>988</x:v>
      </x:c>
      <x:c r="R588" s="5" t="s">
        <x:v>974</x:v>
      </x:c>
      <x:c r="S588" s="1"/>
      <x:c r="T588" s="1"/>
      <x:c r="U588" s="1"/>
      <x:c r="V588" s="1">
        <x:v>1</x:v>
      </x:c>
      <x:c r="W588" s="1"/>
      <x:c r="X588" s="1"/>
      <x:c r="Y588" s="1"/>
      <x:c r="Z588" s="1"/>
      <x:c r="AA588" s="1"/>
      <x:c r="AB588" s="1"/>
      <x:c r="AC588" s="1"/>
      <x:c r="AD588" s="1"/>
      <x:c r="AE588" s="1"/>
      <x:c r="AF588" s="1"/>
      <x:c r="AG588" s="1"/>
      <x:c r="AH588" s="1"/>
      <x:c r="AI588" s="1"/>
      <x:c r="AJ588" s="5" t="s">
        <x:v>984</x:v>
      </x:c>
      <x:c r="AK588" s="5" t="s">
        <x:v>1658</x:v>
      </x:c>
      <x:c r="AL588" s="5" t="s">
        <x:v>984</x:v>
      </x:c>
    </x:row>
    <x:row r="589" spans="1:38" ht="30" customHeight="1">
      <x:c r="A589" s="8" t="s">
        <x:v>1017</x:v>
      </x:c>
      <x:c r="B589" s="8" t="s">
        <x:v>374</x:v>
      </x:c>
      <x:c r="C589" s="8" t="s">
        <x:v>1015</x:v>
      </x:c>
      <x:c r="D589" s="9">
        <x:v>1.1899999999999999</x:v>
      </x:c>
      <x:c r="E589" s="10">
        <x:f>단가대비표!O95</x:f>
        <x:v>0</x:v>
      </x:c>
      <x:c r="F589" s="12">
        <x:f>TRUNC(E589*D589,1)</x:f>
        <x:v>0</x:v>
      </x:c>
      <x:c r="G589" s="10">
        <x:f>단가대비표!P95</x:f>
        <x:v>87805</x:v>
      </x:c>
      <x:c r="H589" s="12">
        <x:f>TRUNC(G589*D589,1)</x:f>
        <x:v>104487.89999999999</x:v>
      </x:c>
      <x:c r="I589" s="10">
        <x:f>단가대비표!V95</x:f>
        <x:v>0</x:v>
      </x:c>
      <x:c r="J589" s="12">
        <x:f>TRUNC(I589*D589,1)</x:f>
        <x:v>0</x:v>
      </x:c>
      <x:c r="K589" s="10">
        <x:f>TRUNC(E589+G589+I589,1)</x:f>
        <x:v>87805</x:v>
      </x:c>
      <x:c r="L589" s="12">
        <x:f>TRUNC(F589+H589+J589,1)</x:f>
        <x:v>104487.89999999999</x:v>
      </x:c>
      <x:c r="M589" s="8" t="s">
        <x:v>984</x:v>
      </x:c>
      <x:c r="N589" s="5" t="s">
        <x:v>827</x:v>
      </x:c>
      <x:c r="O589" s="5" t="s">
        <x:v>129</x:v>
      </x:c>
      <x:c r="P589" s="5" t="s">
        <x:v>988</x:v>
      </x:c>
      <x:c r="Q589" s="5" t="s">
        <x:v>988</x:v>
      </x:c>
      <x:c r="R589" s="5" t="s">
        <x:v>974</x:v>
      </x:c>
      <x:c r="S589" s="1"/>
      <x:c r="T589" s="1"/>
      <x:c r="U589" s="1"/>
      <x:c r="V589" s="1">
        <x:v>1</x:v>
      </x:c>
      <x:c r="W589" s="1"/>
      <x:c r="X589" s="1"/>
      <x:c r="Y589" s="1"/>
      <x:c r="Z589" s="1"/>
      <x:c r="AA589" s="1"/>
      <x:c r="AB589" s="1"/>
      <x:c r="AC589" s="1"/>
      <x:c r="AD589" s="1"/>
      <x:c r="AE589" s="1"/>
      <x:c r="AF589" s="1"/>
      <x:c r="AG589" s="1"/>
      <x:c r="AH589" s="1"/>
      <x:c r="AI589" s="1"/>
      <x:c r="AJ589" s="5" t="s">
        <x:v>984</x:v>
      </x:c>
      <x:c r="AK589" s="5" t="s">
        <x:v>1659</x:v>
      </x:c>
      <x:c r="AL589" s="5" t="s">
        <x:v>984</x:v>
      </x:c>
    </x:row>
    <x:row r="590" spans="1:38" ht="30" customHeight="1">
      <x:c r="A590" s="8" t="s">
        <x:v>426</x:v>
      </x:c>
      <x:c r="B590" s="8" t="s">
        <x:v>435</x:v>
      </x:c>
      <x:c r="C590" s="8" t="s">
        <x:v>1000</x:v>
      </x:c>
      <x:c r="D590" s="9">
        <x:v>1</x:v>
      </x:c>
      <x:c r="E590" s="10">
        <x:v>0</x:v>
      </x:c>
      <x:c r="F590" s="12">
        <x:f>TRUNC(E590*D590,1)</x:f>
        <x:v>0</x:v>
      </x:c>
      <x:c r="G590" s="10">
        <x:v>0</x:v>
      </x:c>
      <x:c r="H590" s="12">
        <x:f>TRUNC(G590*D590,1)</x:f>
        <x:v>0</x:v>
      </x:c>
      <x:c r="I590" s="10">
        <x:f>ROUNDDOWN(SUMIF(V588:V590,RIGHTB(O590,1),H588:H590)*U590,2)</x:f>
        <x:v>11458.02</x:v>
      </x:c>
      <x:c r="J590" s="12">
        <x:f>TRUNC(I590*D590,1)</x:f>
        <x:v>11458</x:v>
      </x:c>
      <x:c r="K590" s="10">
        <x:f>TRUNC(E590+G590+I590,1)</x:f>
        <x:v>11458</x:v>
      </x:c>
      <x:c r="L590" s="12">
        <x:f>TRUNC(F590+H590+J590,1)</x:f>
        <x:v>11458</x:v>
      </x:c>
      <x:c r="M590" s="8" t="s">
        <x:v>984</x:v>
      </x:c>
      <x:c r="N590" s="5" t="s">
        <x:v>827</x:v>
      </x:c>
      <x:c r="O590" s="5" t="s">
        <x:v>1407</x:v>
      </x:c>
      <x:c r="P590" s="5" t="s">
        <x:v>988</x:v>
      </x:c>
      <x:c r="Q590" s="5" t="s">
        <x:v>988</x:v>
      </x:c>
      <x:c r="R590" s="5" t="s">
        <x:v>988</x:v>
      </x:c>
      <x:c r="S590" s="1">
        <x:v>1</x:v>
      </x:c>
      <x:c r="T590" s="1">
        <x:v>2</x:v>
      </x:c>
      <x:c r="U590" s="1">
        <x:v>0.020000000000000001</x:v>
      </x:c>
      <x:c r="V590" s="1"/>
      <x:c r="W590" s="1"/>
      <x:c r="X590" s="1"/>
      <x:c r="Y590" s="1"/>
      <x:c r="Z590" s="1"/>
      <x:c r="AA590" s="1"/>
      <x:c r="AB590" s="1"/>
      <x:c r="AC590" s="1"/>
      <x:c r="AD590" s="1"/>
      <x:c r="AE590" s="1"/>
      <x:c r="AF590" s="1"/>
      <x:c r="AG590" s="1"/>
      <x:c r="AH590" s="1"/>
      <x:c r="AI590" s="1"/>
      <x:c r="AJ590" s="5" t="s">
        <x:v>984</x:v>
      </x:c>
      <x:c r="AK590" s="5" t="s">
        <x:v>1660</x:v>
      </x:c>
      <x:c r="AL590" s="5" t="s">
        <x:v>984</x:v>
      </x:c>
    </x:row>
    <x:row r="591" spans="1:38" ht="30" customHeight="1">
      <x:c r="A591" s="8" t="s">
        <x:v>195</x:v>
      </x:c>
      <x:c r="B591" s="8" t="s">
        <x:v>984</x:v>
      </x:c>
      <x:c r="C591" s="8" t="s">
        <x:v>984</x:v>
      </x:c>
      <x:c r="D591" s="9"/>
      <x:c r="E591" s="10"/>
      <x:c r="F591" s="12">
        <x:f>TRUNC(SUMIF(N588:N590,N587,F588:F590),0)</x:f>
        <x:v>0</x:v>
      </x:c>
      <x:c r="G591" s="10"/>
      <x:c r="H591" s="12">
        <x:f>TRUNC(SUMIF(N588:N590,N587,H588:H590),0)</x:f>
        <x:v>572901</x:v>
      </x:c>
      <x:c r="I591" s="10"/>
      <x:c r="J591" s="12">
        <x:f>TRUNC(SUMIF(N588:N590,N587,J588:J590),0)</x:f>
        <x:v>11458</x:v>
      </x:c>
      <x:c r="K591" s="10"/>
      <x:c r="L591" s="12">
        <x:f>F591+H591+J591</x:f>
        <x:v>584359</x:v>
      </x:c>
      <x:c r="M591" s="8" t="s">
        <x:v>984</x:v>
      </x:c>
      <x:c r="N591" s="5" t="s">
        <x:v>315</x:v>
      </x:c>
      <x:c r="O591" s="5" t="s">
        <x:v>315</x:v>
      </x:c>
      <x:c r="P591" s="5" t="s">
        <x:v>984</x:v>
      </x:c>
      <x:c r="Q591" s="5" t="s">
        <x:v>984</x:v>
      </x:c>
      <x:c r="R591" s="5" t="s">
        <x:v>984</x:v>
      </x:c>
      <x:c r="S591" s="1"/>
      <x:c r="T591" s="1"/>
      <x:c r="U591" s="1"/>
      <x:c r="V591" s="1"/>
      <x:c r="W591" s="1"/>
      <x:c r="X591" s="1"/>
      <x:c r="Y591" s="1"/>
      <x:c r="Z591" s="1"/>
      <x:c r="AA591" s="1"/>
      <x:c r="AB591" s="1"/>
      <x:c r="AC591" s="1"/>
      <x:c r="AD591" s="1"/>
      <x:c r="AE591" s="1"/>
      <x:c r="AF591" s="1"/>
      <x:c r="AG591" s="1"/>
      <x:c r="AH591" s="1"/>
      <x:c r="AI591" s="1"/>
      <x:c r="AJ591" s="5" t="s">
        <x:v>984</x:v>
      </x:c>
      <x:c r="AK591" s="5" t="s">
        <x:v>984</x:v>
      </x:c>
      <x:c r="AL591" s="5" t="s">
        <x:v>984</x:v>
      </x:c>
    </x:row>
    <x:row r="592" spans="1:13" ht="30" customHeight="1">
      <x:c r="A592" s="9"/>
      <x:c r="B592" s="9"/>
      <x:c r="C592" s="9"/>
      <x:c r="D592" s="9"/>
      <x:c r="E592" s="10"/>
      <x:c r="F592" s="12"/>
      <x:c r="G592" s="10"/>
      <x:c r="H592" s="12"/>
      <x:c r="I592" s="10"/>
      <x:c r="J592" s="12"/>
      <x:c r="K592" s="10"/>
      <x:c r="L592" s="12"/>
      <x:c r="M592" s="9"/>
    </x:row>
    <x:row r="593" spans="1:14" ht="30" customHeight="1">
      <x:c r="A593" s="93" t="s">
        <x:v>1395</x:v>
      </x:c>
      <x:c r="B593" s="93"/>
      <x:c r="C593" s="93"/>
      <x:c r="D593" s="93"/>
      <x:c r="E593" s="94"/>
      <x:c r="F593" s="95"/>
      <x:c r="G593" s="94"/>
      <x:c r="H593" s="95"/>
      <x:c r="I593" s="94"/>
      <x:c r="J593" s="95"/>
      <x:c r="K593" s="94"/>
      <x:c r="L593" s="95"/>
      <x:c r="M593" s="93"/>
      <x:c r="N593" s="2" t="s">
        <x:v>813</x:v>
      </x:c>
    </x:row>
    <x:row r="594" spans="1:38" ht="30" customHeight="1">
      <x:c r="A594" s="8" t="s">
        <x:v>1956</x:v>
      </x:c>
      <x:c r="B594" s="8" t="s">
        <x:v>1957</x:v>
      </x:c>
      <x:c r="C594" s="8" t="s">
        <x:v>1013</x:v>
      </x:c>
      <x:c r="D594" s="9">
        <x:v>0.05</x:v>
      </x:c>
      <x:c r="E594" s="10">
        <x:f>단가대비표!O117</x:f>
        <x:v>2139.7800000000002</x:v>
      </x:c>
      <x:c r="F594" s="12">
        <x:f>TRUNC(E594*D594,1)</x:f>
        <x:v>106.90000000000001</x:v>
      </x:c>
      <x:c r="G594" s="10">
        <x:f>단가대비표!P117</x:f>
        <x:v>0</x:v>
      </x:c>
      <x:c r="H594" s="12">
        <x:f>TRUNC(G594*D594,1)</x:f>
        <x:v>0</x:v>
      </x:c>
      <x:c r="I594" s="10">
        <x:f>단가대비표!V117</x:f>
        <x:v>0</x:v>
      </x:c>
      <x:c r="J594" s="12">
        <x:f>TRUNC(I594*D594,1)</x:f>
        <x:v>0</x:v>
      </x:c>
      <x:c r="K594" s="10">
        <x:f>TRUNC(E594+G594+I594,1)</x:f>
        <x:v>2139.6999999999998</x:v>
      </x:c>
      <x:c r="L594" s="12">
        <x:f>TRUNC(F594+H594+J594,1)</x:f>
        <x:v>106.90000000000001</x:v>
      </x:c>
      <x:c r="M594" s="8" t="s">
        <x:v>1958</x:v>
      </x:c>
      <x:c r="N594" s="5" t="s">
        <x:v>813</x:v>
      </x:c>
      <x:c r="O594" s="5" t="s">
        <x:v>817</x:v>
      </x:c>
      <x:c r="P594" s="5" t="s">
        <x:v>988</x:v>
      </x:c>
      <x:c r="Q594" s="5" t="s">
        <x:v>988</x:v>
      </x:c>
      <x:c r="R594" s="5" t="s">
        <x:v>974</x:v>
      </x:c>
      <x:c r="S594" s="1"/>
      <x:c r="T594" s="1"/>
      <x:c r="U594" s="1"/>
      <x:c r="V594" s="1"/>
      <x:c r="W594" s="1"/>
      <x:c r="X594" s="1"/>
      <x:c r="Y594" s="1"/>
      <x:c r="Z594" s="1"/>
      <x:c r="AA594" s="1"/>
      <x:c r="AB594" s="1"/>
      <x:c r="AC594" s="1"/>
      <x:c r="AD594" s="1"/>
      <x:c r="AE594" s="1"/>
      <x:c r="AF594" s="1"/>
      <x:c r="AG594" s="1"/>
      <x:c r="AH594" s="1"/>
      <x:c r="AI594" s="1"/>
      <x:c r="AJ594" s="5" t="s">
        <x:v>984</x:v>
      </x:c>
      <x:c r="AK594" s="5" t="s">
        <x:v>1661</x:v>
      </x:c>
      <x:c r="AL594" s="5" t="s">
        <x:v>984</x:v>
      </x:c>
    </x:row>
    <x:row r="595" spans="1:38" ht="30" customHeight="1">
      <x:c r="A595" s="8" t="s">
        <x:v>1032</x:v>
      </x:c>
      <x:c r="B595" s="8" t="s">
        <x:v>1581</x:v>
      </x:c>
      <x:c r="C595" s="8" t="s">
        <x:v>956</x:v>
      </x:c>
      <x:c r="D595" s="9">
        <x:v>0.10000000000000001</x:v>
      </x:c>
      <x:c r="E595" s="10">
        <x:f>단가대비표!O23</x:f>
        <x:v>230</x:v>
      </x:c>
      <x:c r="F595" s="12">
        <x:f>TRUNC(E595*D595,1)</x:f>
        <x:v>23</x:v>
      </x:c>
      <x:c r="G595" s="10">
        <x:f>단가대비표!P23</x:f>
        <x:v>0</x:v>
      </x:c>
      <x:c r="H595" s="12">
        <x:f>TRUNC(G595*D595,1)</x:f>
        <x:v>0</x:v>
      </x:c>
      <x:c r="I595" s="10">
        <x:f>단가대비표!V23</x:f>
        <x:v>0</x:v>
      </x:c>
      <x:c r="J595" s="12">
        <x:f>TRUNC(I595*D595,1)</x:f>
        <x:v>0</x:v>
      </x:c>
      <x:c r="K595" s="10">
        <x:f>TRUNC(E595+G595+I595,1)</x:f>
        <x:v>230</x:v>
      </x:c>
      <x:c r="L595" s="12">
        <x:f>TRUNC(F595+H595+J595,1)</x:f>
        <x:v>23</x:v>
      </x:c>
      <x:c r="M595" s="8" t="s">
        <x:v>984</x:v>
      </x:c>
      <x:c r="N595" s="5" t="s">
        <x:v>813</x:v>
      </x:c>
      <x:c r="O595" s="5" t="s">
        <x:v>816</x:v>
      </x:c>
      <x:c r="P595" s="5" t="s">
        <x:v>988</x:v>
      </x:c>
      <x:c r="Q595" s="5" t="s">
        <x:v>988</x:v>
      </x:c>
      <x:c r="R595" s="5" t="s">
        <x:v>974</x:v>
      </x:c>
      <x:c r="S595" s="1"/>
      <x:c r="T595" s="1"/>
      <x:c r="U595" s="1"/>
      <x:c r="V595" s="1"/>
      <x:c r="W595" s="1"/>
      <x:c r="X595" s="1"/>
      <x:c r="Y595" s="1"/>
      <x:c r="Z595" s="1"/>
      <x:c r="AA595" s="1"/>
      <x:c r="AB595" s="1"/>
      <x:c r="AC595" s="1"/>
      <x:c r="AD595" s="1"/>
      <x:c r="AE595" s="1"/>
      <x:c r="AF595" s="1"/>
      <x:c r="AG595" s="1"/>
      <x:c r="AH595" s="1"/>
      <x:c r="AI595" s="1"/>
      <x:c r="AJ595" s="5" t="s">
        <x:v>984</x:v>
      </x:c>
      <x:c r="AK595" s="5" t="s">
        <x:v>1662</x:v>
      </x:c>
      <x:c r="AL595" s="5" t="s">
        <x:v>984</x:v>
      </x:c>
    </x:row>
    <x:row r="596" spans="1:38" ht="30" customHeight="1">
      <x:c r="A596" s="8" t="s">
        <x:v>1017</x:v>
      </x:c>
      <x:c r="B596" s="8" t="s">
        <x:v>957</x:v>
      </x:c>
      <x:c r="C596" s="8" t="s">
        <x:v>1015</x:v>
      </x:c>
      <x:c r="D596" s="9">
        <x:v>0.010000000000000001</x:v>
      </x:c>
      <x:c r="E596" s="10">
        <x:f>단가대비표!O93</x:f>
        <x:v>0</x:v>
      </x:c>
      <x:c r="F596" s="12">
        <x:f>TRUNC(E596*D596,1)</x:f>
        <x:v>0</x:v>
      </x:c>
      <x:c r="G596" s="10">
        <x:f>단가대비표!P93</x:f>
        <x:v>122128</x:v>
      </x:c>
      <x:c r="H596" s="12">
        <x:f>TRUNC(G596*D596,1)</x:f>
        <x:v>1221.2</x:v>
      </x:c>
      <x:c r="I596" s="10">
        <x:f>단가대비표!V93</x:f>
        <x:v>0</x:v>
      </x:c>
      <x:c r="J596" s="12">
        <x:f>TRUNC(I596*D596,1)</x:f>
        <x:v>0</x:v>
      </x:c>
      <x:c r="K596" s="10">
        <x:f>TRUNC(E596+G596+I596,1)</x:f>
        <x:v>122128</x:v>
      </x:c>
      <x:c r="L596" s="12">
        <x:f>TRUNC(F596+H596+J596,1)</x:f>
        <x:v>1221.2</x:v>
      </x:c>
      <x:c r="M596" s="8" t="s">
        <x:v>984</x:v>
      </x:c>
      <x:c r="N596" s="5" t="s">
        <x:v>813</x:v>
      </x:c>
      <x:c r="O596" s="5" t="s">
        <x:v>815</x:v>
      </x:c>
      <x:c r="P596" s="5" t="s">
        <x:v>988</x:v>
      </x:c>
      <x:c r="Q596" s="5" t="s">
        <x:v>988</x:v>
      </x:c>
      <x:c r="R596" s="5" t="s">
        <x:v>974</x:v>
      </x:c>
      <x:c r="S596" s="1"/>
      <x:c r="T596" s="1"/>
      <x:c r="U596" s="1"/>
      <x:c r="V596" s="1"/>
      <x:c r="W596" s="1"/>
      <x:c r="X596" s="1"/>
      <x:c r="Y596" s="1"/>
      <x:c r="Z596" s="1"/>
      <x:c r="AA596" s="1"/>
      <x:c r="AB596" s="1"/>
      <x:c r="AC596" s="1"/>
      <x:c r="AD596" s="1"/>
      <x:c r="AE596" s="1"/>
      <x:c r="AF596" s="1"/>
      <x:c r="AG596" s="1"/>
      <x:c r="AH596" s="1"/>
      <x:c r="AI596" s="1"/>
      <x:c r="AJ596" s="5" t="s">
        <x:v>984</x:v>
      </x:c>
      <x:c r="AK596" s="5" t="s">
        <x:v>1663</x:v>
      </x:c>
      <x:c r="AL596" s="5" t="s">
        <x:v>984</x:v>
      </x:c>
    </x:row>
    <x:row r="597" spans="1:38" ht="30" customHeight="1">
      <x:c r="A597" s="8" t="s">
        <x:v>1017</x:v>
      </x:c>
      <x:c r="B597" s="8" t="s">
        <x:v>374</x:v>
      </x:c>
      <x:c r="C597" s="8" t="s">
        <x:v>1015</x:v>
      </x:c>
      <x:c r="D597" s="9">
        <x:v>0.0010000000000000001</x:v>
      </x:c>
      <x:c r="E597" s="10">
        <x:f>단가대비표!O95</x:f>
        <x:v>0</x:v>
      </x:c>
      <x:c r="F597" s="12">
        <x:f>TRUNC(E597*D597,1)</x:f>
        <x:v>0</x:v>
      </x:c>
      <x:c r="G597" s="10">
        <x:f>단가대비표!P95</x:f>
        <x:v>87805</x:v>
      </x:c>
      <x:c r="H597" s="12">
        <x:f>TRUNC(G597*D597,1)</x:f>
        <x:v>87.799999999999997</x:v>
      </x:c>
      <x:c r="I597" s="10">
        <x:f>단가대비표!V95</x:f>
        <x:v>0</x:v>
      </x:c>
      <x:c r="J597" s="12">
        <x:f>TRUNC(I597*D597,1)</x:f>
        <x:v>0</x:v>
      </x:c>
      <x:c r="K597" s="10">
        <x:f>TRUNC(E597+G597+I597,1)</x:f>
        <x:v>87805</x:v>
      </x:c>
      <x:c r="L597" s="12">
        <x:f>TRUNC(F597+H597+J597,1)</x:f>
        <x:v>87.799999999999997</x:v>
      </x:c>
      <x:c r="M597" s="8" t="s">
        <x:v>984</x:v>
      </x:c>
      <x:c r="N597" s="5" t="s">
        <x:v>813</x:v>
      </x:c>
      <x:c r="O597" s="5" t="s">
        <x:v>129</x:v>
      </x:c>
      <x:c r="P597" s="5" t="s">
        <x:v>988</x:v>
      </x:c>
      <x:c r="Q597" s="5" t="s">
        <x:v>988</x:v>
      </x:c>
      <x:c r="R597" s="5" t="s">
        <x:v>974</x:v>
      </x:c>
      <x:c r="S597" s="1"/>
      <x:c r="T597" s="1"/>
      <x:c r="U597" s="1"/>
      <x:c r="V597" s="1"/>
      <x:c r="W597" s="1"/>
      <x:c r="X597" s="1"/>
      <x:c r="Y597" s="1"/>
      <x:c r="Z597" s="1"/>
      <x:c r="AA597" s="1"/>
      <x:c r="AB597" s="1"/>
      <x:c r="AC597" s="1"/>
      <x:c r="AD597" s="1"/>
      <x:c r="AE597" s="1"/>
      <x:c r="AF597" s="1"/>
      <x:c r="AG597" s="1"/>
      <x:c r="AH597" s="1"/>
      <x:c r="AI597" s="1"/>
      <x:c r="AJ597" s="5" t="s">
        <x:v>984</x:v>
      </x:c>
      <x:c r="AK597" s="5" t="s">
        <x:v>1664</x:v>
      </x:c>
      <x:c r="AL597" s="5" t="s">
        <x:v>984</x:v>
      </x:c>
    </x:row>
    <x:row r="598" spans="1:38" ht="30" customHeight="1">
      <x:c r="A598" s="8" t="s">
        <x:v>195</x:v>
      </x:c>
      <x:c r="B598" s="8" t="s">
        <x:v>984</x:v>
      </x:c>
      <x:c r="C598" s="8" t="s">
        <x:v>984</x:v>
      </x:c>
      <x:c r="D598" s="9"/>
      <x:c r="E598" s="10"/>
      <x:c r="F598" s="12">
        <x:f>TRUNC(SUMIF(N594:N597,N593,F594:F597),0)</x:f>
        <x:v>129</x:v>
      </x:c>
      <x:c r="G598" s="10"/>
      <x:c r="H598" s="12">
        <x:f>TRUNC(SUMIF(N594:N597,N593,H594:H597),0)</x:f>
        <x:v>1309</x:v>
      </x:c>
      <x:c r="I598" s="10"/>
      <x:c r="J598" s="12">
        <x:f>TRUNC(SUMIF(N594:N597,N593,J594:J597),0)</x:f>
        <x:v>0</x:v>
      </x:c>
      <x:c r="K598" s="10"/>
      <x:c r="L598" s="12">
        <x:f>F598+H598+J598</x:f>
        <x:v>1438</x:v>
      </x:c>
      <x:c r="M598" s="8" t="s">
        <x:v>984</x:v>
      </x:c>
      <x:c r="N598" s="5" t="s">
        <x:v>315</x:v>
      </x:c>
      <x:c r="O598" s="5" t="s">
        <x:v>315</x:v>
      </x:c>
      <x:c r="P598" s="5" t="s">
        <x:v>984</x:v>
      </x:c>
      <x:c r="Q598" s="5" t="s">
        <x:v>984</x:v>
      </x:c>
      <x:c r="R598" s="5" t="s">
        <x:v>984</x:v>
      </x:c>
      <x:c r="S598" s="1"/>
      <x:c r="T598" s="1"/>
      <x:c r="U598" s="1"/>
      <x:c r="V598" s="1"/>
      <x:c r="W598" s="1"/>
      <x:c r="X598" s="1"/>
      <x:c r="Y598" s="1"/>
      <x:c r="Z598" s="1"/>
      <x:c r="AA598" s="1"/>
      <x:c r="AB598" s="1"/>
      <x:c r="AC598" s="1"/>
      <x:c r="AD598" s="1"/>
      <x:c r="AE598" s="1"/>
      <x:c r="AF598" s="1"/>
      <x:c r="AG598" s="1"/>
      <x:c r="AH598" s="1"/>
      <x:c r="AI598" s="1"/>
      <x:c r="AJ598" s="5" t="s">
        <x:v>984</x:v>
      </x:c>
      <x:c r="AK598" s="5" t="s">
        <x:v>984</x:v>
      </x:c>
      <x:c r="AL598" s="5" t="s">
        <x:v>984</x:v>
      </x:c>
    </x:row>
    <x:row r="599" spans="1:13" ht="30" customHeight="1">
      <x:c r="A599" s="9"/>
      <x:c r="B599" s="9"/>
      <x:c r="C599" s="9"/>
      <x:c r="D599" s="9"/>
      <x:c r="E599" s="10"/>
      <x:c r="F599" s="12"/>
      <x:c r="G599" s="10"/>
      <x:c r="H599" s="12"/>
      <x:c r="I599" s="10"/>
      <x:c r="J599" s="12"/>
      <x:c r="K599" s="10"/>
      <x:c r="L599" s="12"/>
      <x:c r="M599" s="9"/>
    </x:row>
    <x:row r="600" spans="1:14" ht="30" customHeight="1">
      <x:c r="A600" s="93" t="s">
        <x:v>179</x:v>
      </x:c>
      <x:c r="B600" s="93"/>
      <x:c r="C600" s="93"/>
      <x:c r="D600" s="93"/>
      <x:c r="E600" s="94"/>
      <x:c r="F600" s="95"/>
      <x:c r="G600" s="94"/>
      <x:c r="H600" s="95"/>
      <x:c r="I600" s="94"/>
      <x:c r="J600" s="95"/>
      <x:c r="K600" s="94"/>
      <x:c r="L600" s="95"/>
      <x:c r="M600" s="93"/>
      <x:c r="N600" s="2" t="s">
        <x:v>814</x:v>
      </x:c>
    </x:row>
    <x:row r="601" spans="1:38" ht="30" customHeight="1">
      <x:c r="A601" s="8" t="s">
        <x:v>558</x:v>
      </x:c>
      <x:c r="B601" s="8" t="s">
        <x:v>246</x:v>
      </x:c>
      <x:c r="C601" s="8" t="s">
        <x:v>1027</x:v>
      </x:c>
      <x:c r="D601" s="9">
        <x:v>0.19700000000000001</x:v>
      </x:c>
      <x:c r="E601" s="10">
        <x:f>단가대비표!O115</x:f>
        <x:v>2972.2199999999998</x:v>
      </x:c>
      <x:c r="F601" s="12">
        <x:f>TRUNC(E601*D601,1)</x:f>
        <x:v>585.5</x:v>
      </x:c>
      <x:c r="G601" s="10">
        <x:f>단가대비표!P115</x:f>
        <x:v>0</x:v>
      </x:c>
      <x:c r="H601" s="12">
        <x:f>TRUNC(G601*D601,1)</x:f>
        <x:v>0</x:v>
      </x:c>
      <x:c r="I601" s="10">
        <x:f>단가대비표!V115</x:f>
        <x:v>0</x:v>
      </x:c>
      <x:c r="J601" s="12">
        <x:f>TRUNC(I601*D601,1)</x:f>
        <x:v>0</x:v>
      </x:c>
      <x:c r="K601" s="10">
        <x:f>TRUNC(E601+G601+I601,1)</x:f>
        <x:v>2972.1999999999998</x:v>
      </x:c>
      <x:c r="L601" s="12">
        <x:f>TRUNC(F601+H601+J601,1)</x:f>
        <x:v>585.5</x:v>
      </x:c>
      <x:c r="M601" s="8" t="s">
        <x:v>984</x:v>
      </x:c>
      <x:c r="N601" s="5" t="s">
        <x:v>814</x:v>
      </x:c>
      <x:c r="O601" s="5" t="s">
        <x:v>1513</x:v>
      </x:c>
      <x:c r="P601" s="5" t="s">
        <x:v>988</x:v>
      </x:c>
      <x:c r="Q601" s="5" t="s">
        <x:v>988</x:v>
      </x:c>
      <x:c r="R601" s="5" t="s">
        <x:v>974</x:v>
      </x:c>
      <x:c r="S601" s="1"/>
      <x:c r="T601" s="1"/>
      <x:c r="U601" s="1"/>
      <x:c r="V601" s="1">
        <x:v>1</x:v>
      </x:c>
      <x:c r="W601" s="1"/>
      <x:c r="X601" s="1"/>
      <x:c r="Y601" s="1"/>
      <x:c r="Z601" s="1"/>
      <x:c r="AA601" s="1"/>
      <x:c r="AB601" s="1"/>
      <x:c r="AC601" s="1"/>
      <x:c r="AD601" s="1"/>
      <x:c r="AE601" s="1"/>
      <x:c r="AF601" s="1"/>
      <x:c r="AG601" s="1"/>
      <x:c r="AH601" s="1"/>
      <x:c r="AI601" s="1"/>
      <x:c r="AJ601" s="5" t="s">
        <x:v>984</x:v>
      </x:c>
      <x:c r="AK601" s="5" t="s">
        <x:v>1665</x:v>
      </x:c>
      <x:c r="AL601" s="5" t="s">
        <x:v>984</x:v>
      </x:c>
    </x:row>
    <x:row r="602" spans="1:38" ht="30" customHeight="1">
      <x:c r="A602" s="8" t="s">
        <x:v>1031</x:v>
      </x:c>
      <x:c r="B602" s="8" t="s">
        <x:v>2002</x:v>
      </x:c>
      <x:c r="C602" s="8" t="s">
        <x:v>1000</x:v>
      </x:c>
      <x:c r="D602" s="9">
        <x:v>1</x:v>
      </x:c>
      <x:c r="E602" s="10">
        <x:f ca="1">ROUNDDOWN(SUMIF(V601:V602,RIGHTB(O602,1),F601:F602)*U602,2)</x:f>
        <x:v>35.130000000000003</x:v>
      </x:c>
      <x:c r="F602" s="12">
        <x:f ca="1">TRUNC(E602*D602,1)</x:f>
        <x:v>35.100000000000001</x:v>
      </x:c>
      <x:c r="G602" s="10">
        <x:v>0</x:v>
      </x:c>
      <x:c r="H602" s="12">
        <x:f>TRUNC(G602*D602,1)</x:f>
        <x:v>0</x:v>
      </x:c>
      <x:c r="I602" s="10">
        <x:v>0</x:v>
      </x:c>
      <x:c r="J602" s="12">
        <x:f>TRUNC(I602*D602,1)</x:f>
        <x:v>0</x:v>
      </x:c>
      <x:c r="K602" s="10">
        <x:f ca="1">TRUNC(E602+G602+I602,1)</x:f>
        <x:v>35.100000000000001</x:v>
      </x:c>
      <x:c r="L602" s="12">
        <x:f ca="1">TRUNC(F602+H602+J602,1)</x:f>
        <x:v>35.100000000000001</x:v>
      </x:c>
      <x:c r="M602" s="8" t="s">
        <x:v>984</x:v>
      </x:c>
      <x:c r="N602" s="5" t="s">
        <x:v>814</x:v>
      </x:c>
      <x:c r="O602" s="5" t="s">
        <x:v>1407</x:v>
      </x:c>
      <x:c r="P602" s="5" t="s">
        <x:v>988</x:v>
      </x:c>
      <x:c r="Q602" s="5" t="s">
        <x:v>988</x:v>
      </x:c>
      <x:c r="R602" s="5" t="s">
        <x:v>988</x:v>
      </x:c>
      <x:c r="S602" s="1">
        <x:v>0</x:v>
      </x:c>
      <x:c r="T602" s="1">
        <x:v>0</x:v>
      </x:c>
      <x:c r="U602" s="1">
        <x:v>0.059999999999999998</x:v>
      </x:c>
      <x:c r="V602" s="1"/>
      <x:c r="W602" s="1"/>
      <x:c r="X602" s="1"/>
      <x:c r="Y602" s="1"/>
      <x:c r="Z602" s="1"/>
      <x:c r="AA602" s="1"/>
      <x:c r="AB602" s="1"/>
      <x:c r="AC602" s="1"/>
      <x:c r="AD602" s="1"/>
      <x:c r="AE602" s="1"/>
      <x:c r="AF602" s="1"/>
      <x:c r="AG602" s="1"/>
      <x:c r="AH602" s="1"/>
      <x:c r="AI602" s="1"/>
      <x:c r="AJ602" s="5" t="s">
        <x:v>984</x:v>
      </x:c>
      <x:c r="AK602" s="5" t="s">
        <x:v>1666</x:v>
      </x:c>
      <x:c r="AL602" s="5" t="s">
        <x:v>984</x:v>
      </x:c>
    </x:row>
    <x:row r="603" spans="1:38" ht="30" customHeight="1">
      <x:c r="A603" s="8" t="s">
        <x:v>195</x:v>
      </x:c>
      <x:c r="B603" s="8" t="s">
        <x:v>984</x:v>
      </x:c>
      <x:c r="C603" s="8" t="s">
        <x:v>984</x:v>
      </x:c>
      <x:c r="D603" s="9"/>
      <x:c r="E603" s="10"/>
      <x:c r="F603" s="12">
        <x:f ca="1">TRUNC(SUMIF(N601:N602,N600,F601:F602),0)</x:f>
        <x:v>620</x:v>
      </x:c>
      <x:c r="G603" s="10"/>
      <x:c r="H603" s="12">
        <x:f>TRUNC(SUMIF(N601:N602,N600,H601:H602),0)</x:f>
        <x:v>0</x:v>
      </x:c>
      <x:c r="I603" s="10"/>
      <x:c r="J603" s="12">
        <x:f>TRUNC(SUMIF(N601:N602,N600,J601:J602),0)</x:f>
        <x:v>0</x:v>
      </x:c>
      <x:c r="K603" s="10"/>
      <x:c r="L603" s="12">
        <x:f ca="1">F603+H603+J603</x:f>
        <x:v>620</x:v>
      </x:c>
      <x:c r="M603" s="8" t="s">
        <x:v>984</x:v>
      </x:c>
      <x:c r="N603" s="5" t="s">
        <x:v>315</x:v>
      </x:c>
      <x:c r="O603" s="5" t="s">
        <x:v>315</x:v>
      </x:c>
      <x:c r="P603" s="5" t="s">
        <x:v>984</x:v>
      </x:c>
      <x:c r="Q603" s="5" t="s">
        <x:v>984</x:v>
      </x:c>
      <x:c r="R603" s="5" t="s">
        <x:v>984</x:v>
      </x:c>
      <x:c r="S603" s="1"/>
      <x:c r="T603" s="1"/>
      <x:c r="U603" s="1"/>
      <x:c r="V603" s="1"/>
      <x:c r="W603" s="1"/>
      <x:c r="X603" s="1"/>
      <x:c r="Y603" s="1"/>
      <x:c r="Z603" s="1"/>
      <x:c r="AA603" s="1"/>
      <x:c r="AB603" s="1"/>
      <x:c r="AC603" s="1"/>
      <x:c r="AD603" s="1"/>
      <x:c r="AE603" s="1"/>
      <x:c r="AF603" s="1"/>
      <x:c r="AG603" s="1"/>
      <x:c r="AH603" s="1"/>
      <x:c r="AI603" s="1"/>
      <x:c r="AJ603" s="5" t="s">
        <x:v>984</x:v>
      </x:c>
      <x:c r="AK603" s="5" t="s">
        <x:v>984</x:v>
      </x:c>
      <x:c r="AL603" s="5" t="s">
        <x:v>984</x:v>
      </x:c>
    </x:row>
    <x:row r="604" spans="1:13" ht="30" customHeight="1">
      <x:c r="A604" s="9"/>
      <x:c r="B604" s="9"/>
      <x:c r="C604" s="9"/>
      <x:c r="D604" s="9"/>
      <x:c r="E604" s="10"/>
      <x:c r="F604" s="12"/>
      <x:c r="G604" s="10"/>
      <x:c r="H604" s="12"/>
      <x:c r="I604" s="10"/>
      <x:c r="J604" s="12"/>
      <x:c r="K604" s="10"/>
      <x:c r="L604" s="12"/>
      <x:c r="M604" s="9"/>
    </x:row>
    <x:row r="605" spans="1:14" ht="30" customHeight="1">
      <x:c r="A605" s="93" t="s">
        <x:v>1396</x:v>
      </x:c>
      <x:c r="B605" s="93"/>
      <x:c r="C605" s="93"/>
      <x:c r="D605" s="93"/>
      <x:c r="E605" s="94"/>
      <x:c r="F605" s="95"/>
      <x:c r="G605" s="94"/>
      <x:c r="H605" s="95"/>
      <x:c r="I605" s="94"/>
      <x:c r="J605" s="95"/>
      <x:c r="K605" s="94"/>
      <x:c r="L605" s="95"/>
      <x:c r="M605" s="93"/>
      <x:c r="N605" s="2" t="s">
        <x:v>811</x:v>
      </x:c>
    </x:row>
    <x:row r="606" spans="1:38" ht="30" customHeight="1">
      <x:c r="A606" s="8" t="s">
        <x:v>1017</x:v>
      </x:c>
      <x:c r="B606" s="8" t="s">
        <x:v>957</x:v>
      </x:c>
      <x:c r="C606" s="8" t="s">
        <x:v>1015</x:v>
      </x:c>
      <x:c r="D606" s="9">
        <x:v>0.012</x:v>
      </x:c>
      <x:c r="E606" s="10">
        <x:f>단가대비표!O93</x:f>
        <x:v>0</x:v>
      </x:c>
      <x:c r="F606" s="12">
        <x:f>TRUNC(E606*D606,1)</x:f>
        <x:v>0</x:v>
      </x:c>
      <x:c r="G606" s="10">
        <x:f>단가대비표!P93</x:f>
        <x:v>122128</x:v>
      </x:c>
      <x:c r="H606" s="12">
        <x:f>TRUNC(G606*D606,1)</x:f>
        <x:v>1465.5</x:v>
      </x:c>
      <x:c r="I606" s="10">
        <x:f>단가대비표!V93</x:f>
        <x:v>0</x:v>
      </x:c>
      <x:c r="J606" s="12">
        <x:f>TRUNC(I606*D606,1)</x:f>
        <x:v>0</x:v>
      </x:c>
      <x:c r="K606" s="10">
        <x:f>TRUNC(E606+G606+I606,1)</x:f>
        <x:v>122128</x:v>
      </x:c>
      <x:c r="L606" s="12">
        <x:f>TRUNC(F606+H606+J606,1)</x:f>
        <x:v>1465.5</x:v>
      </x:c>
      <x:c r="M606" s="8" t="s">
        <x:v>984</x:v>
      </x:c>
      <x:c r="N606" s="5" t="s">
        <x:v>811</x:v>
      </x:c>
      <x:c r="O606" s="5" t="s">
        <x:v>815</x:v>
      </x:c>
      <x:c r="P606" s="5" t="s">
        <x:v>988</x:v>
      </x:c>
      <x:c r="Q606" s="5" t="s">
        <x:v>988</x:v>
      </x:c>
      <x:c r="R606" s="5" t="s">
        <x:v>974</x:v>
      </x:c>
      <x:c r="S606" s="1"/>
      <x:c r="T606" s="1"/>
      <x:c r="U606" s="1"/>
      <x:c r="V606" s="1"/>
      <x:c r="W606" s="1"/>
      <x:c r="X606" s="1"/>
      <x:c r="Y606" s="1"/>
      <x:c r="Z606" s="1"/>
      <x:c r="AA606" s="1"/>
      <x:c r="AB606" s="1"/>
      <x:c r="AC606" s="1"/>
      <x:c r="AD606" s="1"/>
      <x:c r="AE606" s="1"/>
      <x:c r="AF606" s="1"/>
      <x:c r="AG606" s="1"/>
      <x:c r="AH606" s="1"/>
      <x:c r="AI606" s="1"/>
      <x:c r="AJ606" s="5" t="s">
        <x:v>984</x:v>
      </x:c>
      <x:c r="AK606" s="5" t="s">
        <x:v>1667</x:v>
      </x:c>
      <x:c r="AL606" s="5" t="s">
        <x:v>984</x:v>
      </x:c>
    </x:row>
    <x:row r="607" spans="1:38" ht="30" customHeight="1">
      <x:c r="A607" s="8" t="s">
        <x:v>1017</x:v>
      </x:c>
      <x:c r="B607" s="8" t="s">
        <x:v>374</x:v>
      </x:c>
      <x:c r="C607" s="8" t="s">
        <x:v>1015</x:v>
      </x:c>
      <x:c r="D607" s="9">
        <x:v>0.0020000000000000001</x:v>
      </x:c>
      <x:c r="E607" s="10">
        <x:f>단가대비표!O95</x:f>
        <x:v>0</x:v>
      </x:c>
      <x:c r="F607" s="12">
        <x:f>TRUNC(E607*D607,1)</x:f>
        <x:v>0</x:v>
      </x:c>
      <x:c r="G607" s="10">
        <x:f>단가대비표!P95</x:f>
        <x:v>87805</x:v>
      </x:c>
      <x:c r="H607" s="12">
        <x:f>TRUNC(G607*D607,1)</x:f>
        <x:v>175.59999999999999</x:v>
      </x:c>
      <x:c r="I607" s="10">
        <x:f>단가대비표!V95</x:f>
        <x:v>0</x:v>
      </x:c>
      <x:c r="J607" s="12">
        <x:f>TRUNC(I607*D607,1)</x:f>
        <x:v>0</x:v>
      </x:c>
      <x:c r="K607" s="10">
        <x:f>TRUNC(E607+G607+I607,1)</x:f>
        <x:v>87805</x:v>
      </x:c>
      <x:c r="L607" s="12">
        <x:f>TRUNC(F607+H607+J607,1)</x:f>
        <x:v>175.59999999999999</x:v>
      </x:c>
      <x:c r="M607" s="8" t="s">
        <x:v>984</x:v>
      </x:c>
      <x:c r="N607" s="5" t="s">
        <x:v>811</x:v>
      </x:c>
      <x:c r="O607" s="5" t="s">
        <x:v>129</x:v>
      </x:c>
      <x:c r="P607" s="5" t="s">
        <x:v>988</x:v>
      </x:c>
      <x:c r="Q607" s="5" t="s">
        <x:v>988</x:v>
      </x:c>
      <x:c r="R607" s="5" t="s">
        <x:v>974</x:v>
      </x:c>
      <x:c r="S607" s="1"/>
      <x:c r="T607" s="1"/>
      <x:c r="U607" s="1"/>
      <x:c r="V607" s="1"/>
      <x:c r="W607" s="1"/>
      <x:c r="X607" s="1"/>
      <x:c r="Y607" s="1"/>
      <x:c r="Z607" s="1"/>
      <x:c r="AA607" s="1"/>
      <x:c r="AB607" s="1"/>
      <x:c r="AC607" s="1"/>
      <x:c r="AD607" s="1"/>
      <x:c r="AE607" s="1"/>
      <x:c r="AF607" s="1"/>
      <x:c r="AG607" s="1"/>
      <x:c r="AH607" s="1"/>
      <x:c r="AI607" s="1"/>
      <x:c r="AJ607" s="5" t="s">
        <x:v>984</x:v>
      </x:c>
      <x:c r="AK607" s="5" t="s">
        <x:v>1668</x:v>
      </x:c>
      <x:c r="AL607" s="5" t="s">
        <x:v>984</x:v>
      </x:c>
    </x:row>
    <x:row r="608" spans="1:38" ht="30" customHeight="1">
      <x:c r="A608" s="8" t="s">
        <x:v>1017</x:v>
      </x:c>
      <x:c r="B608" s="8" t="s">
        <x:v>957</x:v>
      </x:c>
      <x:c r="C608" s="8" t="s">
        <x:v>1015</x:v>
      </x:c>
      <x:c r="D608" s="9">
        <x:v>0.012</x:v>
      </x:c>
      <x:c r="E608" s="10">
        <x:f>단가대비표!O93</x:f>
        <x:v>0</x:v>
      </x:c>
      <x:c r="F608" s="12">
        <x:f>TRUNC(E608*D608,1)</x:f>
        <x:v>0</x:v>
      </x:c>
      <x:c r="G608" s="10">
        <x:f>단가대비표!P93</x:f>
        <x:v>122128</x:v>
      </x:c>
      <x:c r="H608" s="12">
        <x:f>TRUNC(G608*D608,1)</x:f>
        <x:v>1465.5</x:v>
      </x:c>
      <x:c r="I608" s="10">
        <x:f>단가대비표!V93</x:f>
        <x:v>0</x:v>
      </x:c>
      <x:c r="J608" s="12">
        <x:f>TRUNC(I608*D608,1)</x:f>
        <x:v>0</x:v>
      </x:c>
      <x:c r="K608" s="10">
        <x:f>TRUNC(E608+G608+I608,1)</x:f>
        <x:v>122128</x:v>
      </x:c>
      <x:c r="L608" s="12">
        <x:f>TRUNC(F608+H608+J608,1)</x:f>
        <x:v>1465.5</x:v>
      </x:c>
      <x:c r="M608" s="8" t="s">
        <x:v>984</x:v>
      </x:c>
      <x:c r="N608" s="5" t="s">
        <x:v>811</x:v>
      </x:c>
      <x:c r="O608" s="5" t="s">
        <x:v>815</x:v>
      </x:c>
      <x:c r="P608" s="5" t="s">
        <x:v>988</x:v>
      </x:c>
      <x:c r="Q608" s="5" t="s">
        <x:v>988</x:v>
      </x:c>
      <x:c r="R608" s="5" t="s">
        <x:v>974</x:v>
      </x:c>
      <x:c r="S608" s="1"/>
      <x:c r="T608" s="1"/>
      <x:c r="U608" s="1"/>
      <x:c r="V608" s="1"/>
      <x:c r="W608" s="1"/>
      <x:c r="X608" s="1"/>
      <x:c r="Y608" s="1"/>
      <x:c r="Z608" s="1"/>
      <x:c r="AA608" s="1"/>
      <x:c r="AB608" s="1"/>
      <x:c r="AC608" s="1"/>
      <x:c r="AD608" s="1"/>
      <x:c r="AE608" s="1"/>
      <x:c r="AF608" s="1"/>
      <x:c r="AG608" s="1"/>
      <x:c r="AH608" s="1"/>
      <x:c r="AI608" s="1"/>
      <x:c r="AJ608" s="5" t="s">
        <x:v>984</x:v>
      </x:c>
      <x:c r="AK608" s="5" t="s">
        <x:v>1667</x:v>
      </x:c>
      <x:c r="AL608" s="5" t="s">
        <x:v>984</x:v>
      </x:c>
    </x:row>
    <x:row r="609" spans="1:38" ht="30" customHeight="1">
      <x:c r="A609" s="8" t="s">
        <x:v>1017</x:v>
      </x:c>
      <x:c r="B609" s="8" t="s">
        <x:v>374</x:v>
      </x:c>
      <x:c r="C609" s="8" t="s">
        <x:v>1015</x:v>
      </x:c>
      <x:c r="D609" s="9">
        <x:v>0.0020000000000000001</x:v>
      </x:c>
      <x:c r="E609" s="10">
        <x:f>단가대비표!O95</x:f>
        <x:v>0</x:v>
      </x:c>
      <x:c r="F609" s="12">
        <x:f>TRUNC(E609*D609,1)</x:f>
        <x:v>0</x:v>
      </x:c>
      <x:c r="G609" s="10">
        <x:f>단가대비표!P95</x:f>
        <x:v>87805</x:v>
      </x:c>
      <x:c r="H609" s="12">
        <x:f>TRUNC(G609*D609,1)</x:f>
        <x:v>175.59999999999999</x:v>
      </x:c>
      <x:c r="I609" s="10">
        <x:f>단가대비표!V95</x:f>
        <x:v>0</x:v>
      </x:c>
      <x:c r="J609" s="12">
        <x:f>TRUNC(I609*D609,1)</x:f>
        <x:v>0</x:v>
      </x:c>
      <x:c r="K609" s="10">
        <x:f>TRUNC(E609+G609+I609,1)</x:f>
        <x:v>87805</x:v>
      </x:c>
      <x:c r="L609" s="12">
        <x:f>TRUNC(F609+H609+J609,1)</x:f>
        <x:v>175.59999999999999</x:v>
      </x:c>
      <x:c r="M609" s="8" t="s">
        <x:v>984</x:v>
      </x:c>
      <x:c r="N609" s="5" t="s">
        <x:v>811</x:v>
      </x:c>
      <x:c r="O609" s="5" t="s">
        <x:v>129</x:v>
      </x:c>
      <x:c r="P609" s="5" t="s">
        <x:v>988</x:v>
      </x:c>
      <x:c r="Q609" s="5" t="s">
        <x:v>988</x:v>
      </x:c>
      <x:c r="R609" s="5" t="s">
        <x:v>974</x:v>
      </x:c>
      <x:c r="S609" s="1"/>
      <x:c r="T609" s="1"/>
      <x:c r="U609" s="1"/>
      <x:c r="V609" s="1"/>
      <x:c r="W609" s="1"/>
      <x:c r="X609" s="1"/>
      <x:c r="Y609" s="1"/>
      <x:c r="Z609" s="1"/>
      <x:c r="AA609" s="1"/>
      <x:c r="AB609" s="1"/>
      <x:c r="AC609" s="1"/>
      <x:c r="AD609" s="1"/>
      <x:c r="AE609" s="1"/>
      <x:c r="AF609" s="1"/>
      <x:c r="AG609" s="1"/>
      <x:c r="AH609" s="1"/>
      <x:c r="AI609" s="1"/>
      <x:c r="AJ609" s="5" t="s">
        <x:v>984</x:v>
      </x:c>
      <x:c r="AK609" s="5" t="s">
        <x:v>1668</x:v>
      </x:c>
      <x:c r="AL609" s="5" t="s">
        <x:v>984</x:v>
      </x:c>
    </x:row>
    <x:row r="610" spans="1:38" ht="30" customHeight="1">
      <x:c r="A610" s="8" t="s">
        <x:v>195</x:v>
      </x:c>
      <x:c r="B610" s="8" t="s">
        <x:v>984</x:v>
      </x:c>
      <x:c r="C610" s="8" t="s">
        <x:v>984</x:v>
      </x:c>
      <x:c r="D610" s="9"/>
      <x:c r="E610" s="10"/>
      <x:c r="F610" s="12">
        <x:f>TRUNC(SUMIF(N606:N609,N605,F606:F609),0)</x:f>
        <x:v>0</x:v>
      </x:c>
      <x:c r="G610" s="10"/>
      <x:c r="H610" s="12">
        <x:f>TRUNC(SUMIF(N606:N609,N605,H606:H609),0)</x:f>
        <x:v>3282</x:v>
      </x:c>
      <x:c r="I610" s="10"/>
      <x:c r="J610" s="12">
        <x:f>TRUNC(SUMIF(N606:N609,N605,J606:J609),0)</x:f>
        <x:v>0</x:v>
      </x:c>
      <x:c r="K610" s="10"/>
      <x:c r="L610" s="12">
        <x:f>F610+H610+J610</x:f>
        <x:v>3282</x:v>
      </x:c>
      <x:c r="M610" s="8" t="s">
        <x:v>984</x:v>
      </x:c>
      <x:c r="N610" s="5" t="s">
        <x:v>315</x:v>
      </x:c>
      <x:c r="O610" s="5" t="s">
        <x:v>315</x:v>
      </x:c>
      <x:c r="P610" s="5" t="s">
        <x:v>984</x:v>
      </x:c>
      <x:c r="Q610" s="5" t="s">
        <x:v>984</x:v>
      </x:c>
      <x:c r="R610" s="5" t="s">
        <x:v>984</x:v>
      </x:c>
      <x:c r="S610" s="1"/>
      <x:c r="T610" s="1"/>
      <x:c r="U610" s="1"/>
      <x:c r="V610" s="1"/>
      <x:c r="W610" s="1"/>
      <x:c r="X610" s="1"/>
      <x:c r="Y610" s="1"/>
      <x:c r="Z610" s="1"/>
      <x:c r="AA610" s="1"/>
      <x:c r="AB610" s="1"/>
      <x:c r="AC610" s="1"/>
      <x:c r="AD610" s="1"/>
      <x:c r="AE610" s="1"/>
      <x:c r="AF610" s="1"/>
      <x:c r="AG610" s="1"/>
      <x:c r="AH610" s="1"/>
      <x:c r="AI610" s="1"/>
      <x:c r="AJ610" s="5" t="s">
        <x:v>984</x:v>
      </x:c>
      <x:c r="AK610" s="5" t="s">
        <x:v>984</x:v>
      </x:c>
      <x:c r="AL610" s="5" t="s">
        <x:v>984</x:v>
      </x:c>
    </x:row>
    <x:row r="611" spans="1:13" ht="30" customHeight="1">
      <x:c r="A611" s="9"/>
      <x:c r="B611" s="9"/>
      <x:c r="C611" s="9"/>
      <x:c r="D611" s="9"/>
      <x:c r="E611" s="10"/>
      <x:c r="F611" s="12"/>
      <x:c r="G611" s="10"/>
      <x:c r="H611" s="12"/>
      <x:c r="I611" s="10"/>
      <x:c r="J611" s="12"/>
      <x:c r="K611" s="10"/>
      <x:c r="L611" s="12"/>
      <x:c r="M611" s="9"/>
    </x:row>
    <x:row r="612" spans="1:14" ht="30" customHeight="1">
      <x:c r="A612" s="93" t="s">
        <x:v>163</x:v>
      </x:c>
      <x:c r="B612" s="93"/>
      <x:c r="C612" s="93"/>
      <x:c r="D612" s="93"/>
      <x:c r="E612" s="94"/>
      <x:c r="F612" s="95"/>
      <x:c r="G612" s="94"/>
      <x:c r="H612" s="95"/>
      <x:c r="I612" s="94"/>
      <x:c r="J612" s="95"/>
      <x:c r="K612" s="94"/>
      <x:c r="L612" s="95"/>
      <x:c r="M612" s="93"/>
      <x:c r="N612" s="2" t="s">
        <x:v>812</x:v>
      </x:c>
    </x:row>
    <x:row r="613" spans="1:38" ht="30" customHeight="1">
      <x:c r="A613" s="8" t="s">
        <x:v>1956</x:v>
      </x:c>
      <x:c r="B613" s="8" t="s">
        <x:v>1957</x:v>
      </x:c>
      <x:c r="C613" s="8" t="s">
        <x:v>1013</x:v>
      </x:c>
      <x:c r="D613" s="9">
        <x:v>0.059999999999999998</x:v>
      </x:c>
      <x:c r="E613" s="10">
        <x:f>단가대비표!O117</x:f>
        <x:v>2139.7800000000002</x:v>
      </x:c>
      <x:c r="F613" s="12">
        <x:f>TRUNC(E613*D613,1)</x:f>
        <x:v>128.30000000000001</x:v>
      </x:c>
      <x:c r="G613" s="10">
        <x:f>단가대비표!P117</x:f>
        <x:v>0</x:v>
      </x:c>
      <x:c r="H613" s="12">
        <x:f>TRUNC(G613*D613,1)</x:f>
        <x:v>0</x:v>
      </x:c>
      <x:c r="I613" s="10">
        <x:f>단가대비표!V117</x:f>
        <x:v>0</x:v>
      </x:c>
      <x:c r="J613" s="12">
        <x:f>TRUNC(I613*D613,1)</x:f>
        <x:v>0</x:v>
      </x:c>
      <x:c r="K613" s="10">
        <x:f>TRUNC(E613+G613+I613,1)</x:f>
        <x:v>2139.6999999999998</x:v>
      </x:c>
      <x:c r="L613" s="12">
        <x:f>TRUNC(F613+H613+J613,1)</x:f>
        <x:v>128.30000000000001</x:v>
      </x:c>
      <x:c r="M613" s="8" t="s">
        <x:v>1958</x:v>
      </x:c>
      <x:c r="N613" s="5" t="s">
        <x:v>812</x:v>
      </x:c>
      <x:c r="O613" s="5" t="s">
        <x:v>817</x:v>
      </x:c>
      <x:c r="P613" s="5" t="s">
        <x:v>988</x:v>
      </x:c>
      <x:c r="Q613" s="5" t="s">
        <x:v>988</x:v>
      </x:c>
      <x:c r="R613" s="5" t="s">
        <x:v>974</x:v>
      </x:c>
      <x:c r="S613" s="1"/>
      <x:c r="T613" s="1"/>
      <x:c r="U613" s="1"/>
      <x:c r="V613" s="1"/>
      <x:c r="W613" s="1"/>
      <x:c r="X613" s="1"/>
      <x:c r="Y613" s="1"/>
      <x:c r="Z613" s="1"/>
      <x:c r="AA613" s="1"/>
      <x:c r="AB613" s="1"/>
      <x:c r="AC613" s="1"/>
      <x:c r="AD613" s="1"/>
      <x:c r="AE613" s="1"/>
      <x:c r="AF613" s="1"/>
      <x:c r="AG613" s="1"/>
      <x:c r="AH613" s="1"/>
      <x:c r="AI613" s="1"/>
      <x:c r="AJ613" s="5" t="s">
        <x:v>984</x:v>
      </x:c>
      <x:c r="AK613" s="5" t="s">
        <x:v>1669</x:v>
      </x:c>
      <x:c r="AL613" s="5" t="s">
        <x:v>984</x:v>
      </x:c>
    </x:row>
    <x:row r="614" spans="1:38" ht="30" customHeight="1">
      <x:c r="A614" s="8" t="s">
        <x:v>1032</x:v>
      </x:c>
      <x:c r="B614" s="8" t="s">
        <x:v>1581</x:v>
      </x:c>
      <x:c r="C614" s="8" t="s">
        <x:v>956</x:v>
      </x:c>
      <x:c r="D614" s="9">
        <x:v>0.25</x:v>
      </x:c>
      <x:c r="E614" s="10">
        <x:f>단가대비표!O23</x:f>
        <x:v>230</x:v>
      </x:c>
      <x:c r="F614" s="12">
        <x:f>TRUNC(E614*D614,1)</x:f>
        <x:v>57.5</x:v>
      </x:c>
      <x:c r="G614" s="10">
        <x:f>단가대비표!P23</x:f>
        <x:v>0</x:v>
      </x:c>
      <x:c r="H614" s="12">
        <x:f>TRUNC(G614*D614,1)</x:f>
        <x:v>0</x:v>
      </x:c>
      <x:c r="I614" s="10">
        <x:f>단가대비표!V23</x:f>
        <x:v>0</x:v>
      </x:c>
      <x:c r="J614" s="12">
        <x:f>TRUNC(I614*D614,1)</x:f>
        <x:v>0</x:v>
      </x:c>
      <x:c r="K614" s="10">
        <x:f>TRUNC(E614+G614+I614,1)</x:f>
        <x:v>230</x:v>
      </x:c>
      <x:c r="L614" s="12">
        <x:f>TRUNC(F614+H614+J614,1)</x:f>
        <x:v>57.5</x:v>
      </x:c>
      <x:c r="M614" s="8" t="s">
        <x:v>984</x:v>
      </x:c>
      <x:c r="N614" s="5" t="s">
        <x:v>812</x:v>
      </x:c>
      <x:c r="O614" s="5" t="s">
        <x:v>816</x:v>
      </x:c>
      <x:c r="P614" s="5" t="s">
        <x:v>988</x:v>
      </x:c>
      <x:c r="Q614" s="5" t="s">
        <x:v>988</x:v>
      </x:c>
      <x:c r="R614" s="5" t="s">
        <x:v>974</x:v>
      </x:c>
      <x:c r="S614" s="1"/>
      <x:c r="T614" s="1"/>
      <x:c r="U614" s="1"/>
      <x:c r="V614" s="1"/>
      <x:c r="W614" s="1"/>
      <x:c r="X614" s="1"/>
      <x:c r="Y614" s="1"/>
      <x:c r="Z614" s="1"/>
      <x:c r="AA614" s="1"/>
      <x:c r="AB614" s="1"/>
      <x:c r="AC614" s="1"/>
      <x:c r="AD614" s="1"/>
      <x:c r="AE614" s="1"/>
      <x:c r="AF614" s="1"/>
      <x:c r="AG614" s="1"/>
      <x:c r="AH614" s="1"/>
      <x:c r="AI614" s="1"/>
      <x:c r="AJ614" s="5" t="s">
        <x:v>984</x:v>
      </x:c>
      <x:c r="AK614" s="5" t="s">
        <x:v>1670</x:v>
      </x:c>
      <x:c r="AL614" s="5" t="s">
        <x:v>984</x:v>
      </x:c>
    </x:row>
    <x:row r="615" spans="1:38" ht="30" customHeight="1">
      <x:c r="A615" s="8" t="s">
        <x:v>1017</x:v>
      </x:c>
      <x:c r="B615" s="8" t="s">
        <x:v>957</x:v>
      </x:c>
      <x:c r="C615" s="8" t="s">
        <x:v>1015</x:v>
      </x:c>
      <x:c r="D615" s="9">
        <x:v>0.005</x:v>
      </x:c>
      <x:c r="E615" s="10">
        <x:f>단가대비표!O93</x:f>
        <x:v>0</x:v>
      </x:c>
      <x:c r="F615" s="12">
        <x:f>TRUNC(E615*D615,1)</x:f>
        <x:v>0</x:v>
      </x:c>
      <x:c r="G615" s="10">
        <x:f>단가대비표!P93</x:f>
        <x:v>122128</x:v>
      </x:c>
      <x:c r="H615" s="12">
        <x:f>TRUNC(G615*D615,1)</x:f>
        <x:v>610.60000000000002</x:v>
      </x:c>
      <x:c r="I615" s="10">
        <x:f>단가대비표!V93</x:f>
        <x:v>0</x:v>
      </x:c>
      <x:c r="J615" s="12">
        <x:f>TRUNC(I615*D615,1)</x:f>
        <x:v>0</x:v>
      </x:c>
      <x:c r="K615" s="10">
        <x:f>TRUNC(E615+G615+I615,1)</x:f>
        <x:v>122128</x:v>
      </x:c>
      <x:c r="L615" s="12">
        <x:f>TRUNC(F615+H615+J615,1)</x:f>
        <x:v>610.60000000000002</x:v>
      </x:c>
      <x:c r="M615" s="8" t="s">
        <x:v>984</x:v>
      </x:c>
      <x:c r="N615" s="5" t="s">
        <x:v>812</x:v>
      </x:c>
      <x:c r="O615" s="5" t="s">
        <x:v>815</x:v>
      </x:c>
      <x:c r="P615" s="5" t="s">
        <x:v>988</x:v>
      </x:c>
      <x:c r="Q615" s="5" t="s">
        <x:v>988</x:v>
      </x:c>
      <x:c r="R615" s="5" t="s">
        <x:v>974</x:v>
      </x:c>
      <x:c r="S615" s="1"/>
      <x:c r="T615" s="1"/>
      <x:c r="U615" s="1"/>
      <x:c r="V615" s="1"/>
      <x:c r="W615" s="1"/>
      <x:c r="X615" s="1"/>
      <x:c r="Y615" s="1"/>
      <x:c r="Z615" s="1"/>
      <x:c r="AA615" s="1"/>
      <x:c r="AB615" s="1"/>
      <x:c r="AC615" s="1"/>
      <x:c r="AD615" s="1"/>
      <x:c r="AE615" s="1"/>
      <x:c r="AF615" s="1"/>
      <x:c r="AG615" s="1"/>
      <x:c r="AH615" s="1"/>
      <x:c r="AI615" s="1"/>
      <x:c r="AJ615" s="5" t="s">
        <x:v>984</x:v>
      </x:c>
      <x:c r="AK615" s="5" t="s">
        <x:v>1671</x:v>
      </x:c>
      <x:c r="AL615" s="5" t="s">
        <x:v>984</x:v>
      </x:c>
    </x:row>
    <x:row r="616" spans="1:38" ht="30" customHeight="1">
      <x:c r="A616" s="8" t="s">
        <x:v>1017</x:v>
      </x:c>
      <x:c r="B616" s="8" t="s">
        <x:v>374</x:v>
      </x:c>
      <x:c r="C616" s="8" t="s">
        <x:v>1015</x:v>
      </x:c>
      <x:c r="D616" s="9">
        <x:v>0.0010000000000000001</x:v>
      </x:c>
      <x:c r="E616" s="10">
        <x:f>단가대비표!O95</x:f>
        <x:v>0</x:v>
      </x:c>
      <x:c r="F616" s="12">
        <x:f>TRUNC(E616*D616,1)</x:f>
        <x:v>0</x:v>
      </x:c>
      <x:c r="G616" s="10">
        <x:f>단가대비표!P95</x:f>
        <x:v>87805</x:v>
      </x:c>
      <x:c r="H616" s="12">
        <x:f>TRUNC(G616*D616,1)</x:f>
        <x:v>87.799999999999997</x:v>
      </x:c>
      <x:c r="I616" s="10">
        <x:f>단가대비표!V95</x:f>
        <x:v>0</x:v>
      </x:c>
      <x:c r="J616" s="12">
        <x:f>TRUNC(I616*D616,1)</x:f>
        <x:v>0</x:v>
      </x:c>
      <x:c r="K616" s="10">
        <x:f>TRUNC(E616+G616+I616,1)</x:f>
        <x:v>87805</x:v>
      </x:c>
      <x:c r="L616" s="12">
        <x:f>TRUNC(F616+H616+J616,1)</x:f>
        <x:v>87.799999999999997</x:v>
      </x:c>
      <x:c r="M616" s="8" t="s">
        <x:v>984</x:v>
      </x:c>
      <x:c r="N616" s="5" t="s">
        <x:v>812</x:v>
      </x:c>
      <x:c r="O616" s="5" t="s">
        <x:v>129</x:v>
      </x:c>
      <x:c r="P616" s="5" t="s">
        <x:v>988</x:v>
      </x:c>
      <x:c r="Q616" s="5" t="s">
        <x:v>988</x:v>
      </x:c>
      <x:c r="R616" s="5" t="s">
        <x:v>974</x:v>
      </x:c>
      <x:c r="S616" s="1"/>
      <x:c r="T616" s="1"/>
      <x:c r="U616" s="1"/>
      <x:c r="V616" s="1"/>
      <x:c r="W616" s="1"/>
      <x:c r="X616" s="1"/>
      <x:c r="Y616" s="1"/>
      <x:c r="Z616" s="1"/>
      <x:c r="AA616" s="1"/>
      <x:c r="AB616" s="1"/>
      <x:c r="AC616" s="1"/>
      <x:c r="AD616" s="1"/>
      <x:c r="AE616" s="1"/>
      <x:c r="AF616" s="1"/>
      <x:c r="AG616" s="1"/>
      <x:c r="AH616" s="1"/>
      <x:c r="AI616" s="1"/>
      <x:c r="AJ616" s="5" t="s">
        <x:v>984</x:v>
      </x:c>
      <x:c r="AK616" s="5" t="s">
        <x:v>1672</x:v>
      </x:c>
      <x:c r="AL616" s="5" t="s">
        <x:v>984</x:v>
      </x:c>
    </x:row>
    <x:row r="617" spans="1:38" ht="30" customHeight="1">
      <x:c r="A617" s="8" t="s">
        <x:v>195</x:v>
      </x:c>
      <x:c r="B617" s="8" t="s">
        <x:v>984</x:v>
      </x:c>
      <x:c r="C617" s="8" t="s">
        <x:v>984</x:v>
      </x:c>
      <x:c r="D617" s="9"/>
      <x:c r="E617" s="10"/>
      <x:c r="F617" s="12">
        <x:f>TRUNC(SUMIF(N613:N616,N612,F613:F616),0)</x:f>
        <x:v>185</x:v>
      </x:c>
      <x:c r="G617" s="10"/>
      <x:c r="H617" s="12">
        <x:f>TRUNC(SUMIF(N613:N616,N612,H613:H616),0)</x:f>
        <x:v>698</x:v>
      </x:c>
      <x:c r="I617" s="10"/>
      <x:c r="J617" s="12">
        <x:f>TRUNC(SUMIF(N613:N616,N612,J613:J616),0)</x:f>
        <x:v>0</x:v>
      </x:c>
      <x:c r="K617" s="10"/>
      <x:c r="L617" s="12">
        <x:f>F617+H617+J617</x:f>
        <x:v>883</x:v>
      </x:c>
      <x:c r="M617" s="8" t="s">
        <x:v>984</x:v>
      </x:c>
      <x:c r="N617" s="5" t="s">
        <x:v>315</x:v>
      </x:c>
      <x:c r="O617" s="5" t="s">
        <x:v>315</x:v>
      </x:c>
      <x:c r="P617" s="5" t="s">
        <x:v>984</x:v>
      </x:c>
      <x:c r="Q617" s="5" t="s">
        <x:v>984</x:v>
      </x:c>
      <x:c r="R617" s="5" t="s">
        <x:v>984</x:v>
      </x:c>
      <x:c r="S617" s="1"/>
      <x:c r="T617" s="1"/>
      <x:c r="U617" s="1"/>
      <x:c r="V617" s="1"/>
      <x:c r="W617" s="1"/>
      <x:c r="X617" s="1"/>
      <x:c r="Y617" s="1"/>
      <x:c r="Z617" s="1"/>
      <x:c r="AA617" s="1"/>
      <x:c r="AB617" s="1"/>
      <x:c r="AC617" s="1"/>
      <x:c r="AD617" s="1"/>
      <x:c r="AE617" s="1"/>
      <x:c r="AF617" s="1"/>
      <x:c r="AG617" s="1"/>
      <x:c r="AH617" s="1"/>
      <x:c r="AI617" s="1"/>
      <x:c r="AJ617" s="5" t="s">
        <x:v>984</x:v>
      </x:c>
      <x:c r="AK617" s="5" t="s">
        <x:v>984</x:v>
      </x:c>
      <x:c r="AL617" s="5" t="s">
        <x:v>984</x:v>
      </x:c>
    </x:row>
    <x:row r="618" spans="1:13" ht="30" customHeight="1">
      <x:c r="A618" s="9"/>
      <x:c r="B618" s="9"/>
      <x:c r="C618" s="9"/>
      <x:c r="D618" s="9"/>
      <x:c r="E618" s="10"/>
      <x:c r="F618" s="12"/>
      <x:c r="G618" s="10"/>
      <x:c r="H618" s="12"/>
      <x:c r="I618" s="10"/>
      <x:c r="J618" s="12"/>
      <x:c r="K618" s="10"/>
      <x:c r="L618" s="12"/>
      <x:c r="M618" s="9"/>
    </x:row>
    <x:row r="619" spans="1:14" ht="30" customHeight="1">
      <x:c r="A619" s="93" t="s">
        <x:v>1397</x:v>
      </x:c>
      <x:c r="B619" s="93"/>
      <x:c r="C619" s="93"/>
      <x:c r="D619" s="93"/>
      <x:c r="E619" s="94"/>
      <x:c r="F619" s="95"/>
      <x:c r="G619" s="94"/>
      <x:c r="H619" s="95"/>
      <x:c r="I619" s="94"/>
      <x:c r="J619" s="95"/>
      <x:c r="K619" s="94"/>
      <x:c r="L619" s="95"/>
      <x:c r="M619" s="93"/>
      <x:c r="N619" s="2" t="s">
        <x:v>810</x:v>
      </x:c>
    </x:row>
    <x:row r="620" spans="1:38" ht="30" customHeight="1">
      <x:c r="A620" s="8" t="s">
        <x:v>563</x:v>
      </x:c>
      <x:c r="B620" s="8" t="s">
        <x:v>2005</x:v>
      </x:c>
      <x:c r="C620" s="8" t="s">
        <x:v>999</x:v>
      </x:c>
      <x:c r="D620" s="9">
        <x:v>1.52</x:v>
      </x:c>
      <x:c r="E620" s="10">
        <x:f>단가대비표!O119</x:f>
        <x:v>73</x:v>
      </x:c>
      <x:c r="F620" s="12">
        <x:f>TRUNC(E620*D620,1)</x:f>
        <x:v>110.90000000000001</x:v>
      </x:c>
      <x:c r="G620" s="10">
        <x:f>단가대비표!P119</x:f>
        <x:v>0</x:v>
      </x:c>
      <x:c r="H620" s="12">
        <x:f>TRUNC(G620*D620,1)</x:f>
        <x:v>0</x:v>
      </x:c>
      <x:c r="I620" s="10">
        <x:f>단가대비표!V119</x:f>
        <x:v>0</x:v>
      </x:c>
      <x:c r="J620" s="12">
        <x:f>TRUNC(I620*D620,1)</x:f>
        <x:v>0</x:v>
      </x:c>
      <x:c r="K620" s="10">
        <x:f>TRUNC(E620+G620+I620,1)</x:f>
        <x:v>73</x:v>
      </x:c>
      <x:c r="L620" s="12">
        <x:f>TRUNC(F620+H620+J620,1)</x:f>
        <x:v>110.90000000000001</x:v>
      </x:c>
      <x:c r="M620" s="8" t="s">
        <x:v>984</x:v>
      </x:c>
      <x:c r="N620" s="5" t="s">
        <x:v>810</x:v>
      </x:c>
      <x:c r="O620" s="5" t="s">
        <x:v>1511</x:v>
      </x:c>
      <x:c r="P620" s="5" t="s">
        <x:v>988</x:v>
      </x:c>
      <x:c r="Q620" s="5" t="s">
        <x:v>988</x:v>
      </x:c>
      <x:c r="R620" s="5" t="s">
        <x:v>974</x:v>
      </x:c>
      <x:c r="S620" s="1"/>
      <x:c r="T620" s="1"/>
      <x:c r="U620" s="1"/>
      <x:c r="V620" s="1"/>
      <x:c r="W620" s="1"/>
      <x:c r="X620" s="1"/>
      <x:c r="Y620" s="1"/>
      <x:c r="Z620" s="1"/>
      <x:c r="AA620" s="1"/>
      <x:c r="AB620" s="1"/>
      <x:c r="AC620" s="1"/>
      <x:c r="AD620" s="1"/>
      <x:c r="AE620" s="1"/>
      <x:c r="AF620" s="1"/>
      <x:c r="AG620" s="1"/>
      <x:c r="AH620" s="1"/>
      <x:c r="AI620" s="1"/>
      <x:c r="AJ620" s="5" t="s">
        <x:v>984</x:v>
      </x:c>
      <x:c r="AK620" s="5" t="s">
        <x:v>1673</x:v>
      </x:c>
      <x:c r="AL620" s="5" t="s">
        <x:v>984</x:v>
      </x:c>
    </x:row>
    <x:row r="621" spans="1:38" ht="30" customHeight="1">
      <x:c r="A621" s="8" t="s">
        <x:v>1251</x:v>
      </x:c>
      <x:c r="B621" s="8" t="s">
        <x:v>984</x:v>
      </x:c>
      <x:c r="C621" s="8" t="s">
        <x:v>1013</x:v>
      </x:c>
      <x:c r="D621" s="9">
        <x:v>0.32500000000000001</x:v>
      </x:c>
      <x:c r="E621" s="10">
        <x:f>단가대비표!O118</x:f>
        <x:v>1150</x:v>
      </x:c>
      <x:c r="F621" s="12">
        <x:f>TRUNC(E621*D621,1)</x:f>
        <x:v>373.69999999999999</x:v>
      </x:c>
      <x:c r="G621" s="10">
        <x:f>단가대비표!P118</x:f>
        <x:v>0</x:v>
      </x:c>
      <x:c r="H621" s="12">
        <x:f>TRUNC(G621*D621,1)</x:f>
        <x:v>0</x:v>
      </x:c>
      <x:c r="I621" s="10">
        <x:f>단가대비표!V118</x:f>
        <x:v>0</x:v>
      </x:c>
      <x:c r="J621" s="12">
        <x:f>TRUNC(I621*D621,1)</x:f>
        <x:v>0</x:v>
      </x:c>
      <x:c r="K621" s="10">
        <x:f>TRUNC(E621+G621+I621,1)</x:f>
        <x:v>1150</x:v>
      </x:c>
      <x:c r="L621" s="12">
        <x:f>TRUNC(F621+H621+J621,1)</x:f>
        <x:v>373.69999999999999</x:v>
      </x:c>
      <x:c r="M621" s="8" t="s">
        <x:v>984</x:v>
      </x:c>
      <x:c r="N621" s="5" t="s">
        <x:v>810</x:v>
      </x:c>
      <x:c r="O621" s="5" t="s">
        <x:v>1514</x:v>
      </x:c>
      <x:c r="P621" s="5" t="s">
        <x:v>988</x:v>
      </x:c>
      <x:c r="Q621" s="5" t="s">
        <x:v>988</x:v>
      </x:c>
      <x:c r="R621" s="5" t="s">
        <x:v>974</x:v>
      </x:c>
      <x:c r="S621" s="1"/>
      <x:c r="T621" s="1"/>
      <x:c r="U621" s="1"/>
      <x:c r="V621" s="1"/>
      <x:c r="W621" s="1"/>
      <x:c r="X621" s="1"/>
      <x:c r="Y621" s="1"/>
      <x:c r="Z621" s="1"/>
      <x:c r="AA621" s="1"/>
      <x:c r="AB621" s="1"/>
      <x:c r="AC621" s="1"/>
      <x:c r="AD621" s="1"/>
      <x:c r="AE621" s="1"/>
      <x:c r="AF621" s="1"/>
      <x:c r="AG621" s="1"/>
      <x:c r="AH621" s="1"/>
      <x:c r="AI621" s="1"/>
      <x:c r="AJ621" s="5" t="s">
        <x:v>984</x:v>
      </x:c>
      <x:c r="AK621" s="5" t="s">
        <x:v>1674</x:v>
      </x:c>
      <x:c r="AL621" s="5" t="s">
        <x:v>984</x:v>
      </x:c>
    </x:row>
    <x:row r="622" spans="1:38" ht="30" customHeight="1">
      <x:c r="A622" s="8" t="s">
        <x:v>1956</x:v>
      </x:c>
      <x:c r="B622" s="8" t="s">
        <x:v>1957</x:v>
      </x:c>
      <x:c r="C622" s="8" t="s">
        <x:v>1013</x:v>
      </x:c>
      <x:c r="D622" s="9">
        <x:v>0.45300000000000001</x:v>
      </x:c>
      <x:c r="E622" s="10">
        <x:f>단가대비표!O117</x:f>
        <x:v>2139.7800000000002</x:v>
      </x:c>
      <x:c r="F622" s="12">
        <x:f>TRUNC(E622*D622,1)</x:f>
        <x:v>969.29999999999995</x:v>
      </x:c>
      <x:c r="G622" s="10">
        <x:f>단가대비표!P117</x:f>
        <x:v>0</x:v>
      </x:c>
      <x:c r="H622" s="12">
        <x:f>TRUNC(G622*D622,1)</x:f>
        <x:v>0</x:v>
      </x:c>
      <x:c r="I622" s="10">
        <x:f>단가대비표!V117</x:f>
        <x:v>0</x:v>
      </x:c>
      <x:c r="J622" s="12">
        <x:f>TRUNC(I622*D622,1)</x:f>
        <x:v>0</x:v>
      </x:c>
      <x:c r="K622" s="10">
        <x:f>TRUNC(E622+G622+I622,1)</x:f>
        <x:v>2139.6999999999998</x:v>
      </x:c>
      <x:c r="L622" s="12">
        <x:f>TRUNC(F622+H622+J622,1)</x:f>
        <x:v>969.29999999999995</x:v>
      </x:c>
      <x:c r="M622" s="8" t="s">
        <x:v>1958</x:v>
      </x:c>
      <x:c r="N622" s="5" t="s">
        <x:v>810</x:v>
      </x:c>
      <x:c r="O622" s="5" t="s">
        <x:v>817</x:v>
      </x:c>
      <x:c r="P622" s="5" t="s">
        <x:v>988</x:v>
      </x:c>
      <x:c r="Q622" s="5" t="s">
        <x:v>988</x:v>
      </x:c>
      <x:c r="R622" s="5" t="s">
        <x:v>974</x:v>
      </x:c>
      <x:c r="S622" s="1"/>
      <x:c r="T622" s="1"/>
      <x:c r="U622" s="1"/>
      <x:c r="V622" s="1"/>
      <x:c r="W622" s="1"/>
      <x:c r="X622" s="1"/>
      <x:c r="Y622" s="1"/>
      <x:c r="Z622" s="1"/>
      <x:c r="AA622" s="1"/>
      <x:c r="AB622" s="1"/>
      <x:c r="AC622" s="1"/>
      <x:c r="AD622" s="1"/>
      <x:c r="AE622" s="1"/>
      <x:c r="AF622" s="1"/>
      <x:c r="AG622" s="1"/>
      <x:c r="AH622" s="1"/>
      <x:c r="AI622" s="1"/>
      <x:c r="AJ622" s="5" t="s">
        <x:v>984</x:v>
      </x:c>
      <x:c r="AK622" s="5" t="s">
        <x:v>1675</x:v>
      </x:c>
      <x:c r="AL622" s="5" t="s">
        <x:v>984</x:v>
      </x:c>
    </x:row>
    <x:row r="623" spans="1:38" ht="30" customHeight="1">
      <x:c r="A623" s="8" t="s">
        <x:v>1032</x:v>
      </x:c>
      <x:c r="B623" s="8" t="s">
        <x:v>1581</x:v>
      </x:c>
      <x:c r="C623" s="8" t="s">
        <x:v>956</x:v>
      </x:c>
      <x:c r="D623" s="9">
        <x:v>0.123</x:v>
      </x:c>
      <x:c r="E623" s="10">
        <x:f>단가대비표!O23</x:f>
        <x:v>230</x:v>
      </x:c>
      <x:c r="F623" s="12">
        <x:f>TRUNC(E623*D623,1)</x:f>
        <x:v>28.199999999999999</x:v>
      </x:c>
      <x:c r="G623" s="10">
        <x:f>단가대비표!P23</x:f>
        <x:v>0</x:v>
      </x:c>
      <x:c r="H623" s="12">
        <x:f>TRUNC(G623*D623,1)</x:f>
        <x:v>0</x:v>
      </x:c>
      <x:c r="I623" s="10">
        <x:f>단가대비표!V23</x:f>
        <x:v>0</x:v>
      </x:c>
      <x:c r="J623" s="12">
        <x:f>TRUNC(I623*D623,1)</x:f>
        <x:v>0</x:v>
      </x:c>
      <x:c r="K623" s="10">
        <x:f>TRUNC(E623+G623+I623,1)</x:f>
        <x:v>230</x:v>
      </x:c>
      <x:c r="L623" s="12">
        <x:f>TRUNC(F623+H623+J623,1)</x:f>
        <x:v>28.199999999999999</x:v>
      </x:c>
      <x:c r="M623" s="8" t="s">
        <x:v>984</x:v>
      </x:c>
      <x:c r="N623" s="5" t="s">
        <x:v>810</x:v>
      </x:c>
      <x:c r="O623" s="5" t="s">
        <x:v>816</x:v>
      </x:c>
      <x:c r="P623" s="5" t="s">
        <x:v>988</x:v>
      </x:c>
      <x:c r="Q623" s="5" t="s">
        <x:v>988</x:v>
      </x:c>
      <x:c r="R623" s="5" t="s">
        <x:v>974</x:v>
      </x:c>
      <x:c r="S623" s="1"/>
      <x:c r="T623" s="1"/>
      <x:c r="U623" s="1"/>
      <x:c r="V623" s="1"/>
      <x:c r="W623" s="1"/>
      <x:c r="X623" s="1"/>
      <x:c r="Y623" s="1"/>
      <x:c r="Z623" s="1"/>
      <x:c r="AA623" s="1"/>
      <x:c r="AB623" s="1"/>
      <x:c r="AC623" s="1"/>
      <x:c r="AD623" s="1"/>
      <x:c r="AE623" s="1"/>
      <x:c r="AF623" s="1"/>
      <x:c r="AG623" s="1"/>
      <x:c r="AH623" s="1"/>
      <x:c r="AI623" s="1"/>
      <x:c r="AJ623" s="5" t="s">
        <x:v>984</x:v>
      </x:c>
      <x:c r="AK623" s="5" t="s">
        <x:v>1676</x:v>
      </x:c>
      <x:c r="AL623" s="5" t="s">
        <x:v>984</x:v>
      </x:c>
    </x:row>
    <x:row r="624" spans="1:38" ht="30" customHeight="1">
      <x:c r="A624" s="8" t="s">
        <x:v>1017</x:v>
      </x:c>
      <x:c r="B624" s="8" t="s">
        <x:v>957</x:v>
      </x:c>
      <x:c r="C624" s="8" t="s">
        <x:v>1015</x:v>
      </x:c>
      <x:c r="D624" s="9">
        <x:v>0.035000000000000003</x:v>
      </x:c>
      <x:c r="E624" s="10">
        <x:f>단가대비표!O93</x:f>
        <x:v>0</x:v>
      </x:c>
      <x:c r="F624" s="12">
        <x:f>TRUNC(E624*D624,1)</x:f>
        <x:v>0</x:v>
      </x:c>
      <x:c r="G624" s="10">
        <x:f>단가대비표!P93</x:f>
        <x:v>122128</x:v>
      </x:c>
      <x:c r="H624" s="12">
        <x:f>TRUNC(G624*D624,1)</x:f>
        <x:v>4274.3999999999996</x:v>
      </x:c>
      <x:c r="I624" s="10">
        <x:f>단가대비표!V93</x:f>
        <x:v>0</x:v>
      </x:c>
      <x:c r="J624" s="12">
        <x:f>TRUNC(I624*D624,1)</x:f>
        <x:v>0</x:v>
      </x:c>
      <x:c r="K624" s="10">
        <x:f>TRUNC(E624+G624+I624,1)</x:f>
        <x:v>122128</x:v>
      </x:c>
      <x:c r="L624" s="12">
        <x:f>TRUNC(F624+H624+J624,1)</x:f>
        <x:v>4274.3999999999996</x:v>
      </x:c>
      <x:c r="M624" s="8" t="s">
        <x:v>984</x:v>
      </x:c>
      <x:c r="N624" s="5" t="s">
        <x:v>810</x:v>
      </x:c>
      <x:c r="O624" s="5" t="s">
        <x:v>815</x:v>
      </x:c>
      <x:c r="P624" s="5" t="s">
        <x:v>988</x:v>
      </x:c>
      <x:c r="Q624" s="5" t="s">
        <x:v>988</x:v>
      </x:c>
      <x:c r="R624" s="5" t="s">
        <x:v>974</x:v>
      </x:c>
      <x:c r="S624" s="1"/>
      <x:c r="T624" s="1"/>
      <x:c r="U624" s="1"/>
      <x:c r="V624" s="1">
        <x:v>1</x:v>
      </x:c>
      <x:c r="W624" s="1">
        <x:v>2</x:v>
      </x:c>
      <x:c r="X624" s="1"/>
      <x:c r="Y624" s="1"/>
      <x:c r="Z624" s="1"/>
      <x:c r="AA624" s="1"/>
      <x:c r="AB624" s="1"/>
      <x:c r="AC624" s="1"/>
      <x:c r="AD624" s="1"/>
      <x:c r="AE624" s="1"/>
      <x:c r="AF624" s="1"/>
      <x:c r="AG624" s="1"/>
      <x:c r="AH624" s="1"/>
      <x:c r="AI624" s="1"/>
      <x:c r="AJ624" s="5" t="s">
        <x:v>984</x:v>
      </x:c>
      <x:c r="AK624" s="5" t="s">
        <x:v>1677</x:v>
      </x:c>
      <x:c r="AL624" s="5" t="s">
        <x:v>984</x:v>
      </x:c>
    </x:row>
    <x:row r="625" spans="1:38" ht="30" customHeight="1">
      <x:c r="A625" s="8" t="s">
        <x:v>1017</x:v>
      </x:c>
      <x:c r="B625" s="8" t="s">
        <x:v>374</x:v>
      </x:c>
      <x:c r="C625" s="8" t="s">
        <x:v>1015</x:v>
      </x:c>
      <x:c r="D625" s="9">
        <x:v>0.010000000000000001</x:v>
      </x:c>
      <x:c r="E625" s="10">
        <x:f>단가대비표!O95</x:f>
        <x:v>0</x:v>
      </x:c>
      <x:c r="F625" s="12">
        <x:f>TRUNC(E625*D625,1)</x:f>
        <x:v>0</x:v>
      </x:c>
      <x:c r="G625" s="10">
        <x:f>단가대비표!P95</x:f>
        <x:v>87805</x:v>
      </x:c>
      <x:c r="H625" s="12">
        <x:f>TRUNC(G625*D625,1)</x:f>
        <x:v>878</x:v>
      </x:c>
      <x:c r="I625" s="10">
        <x:f>단가대비표!V95</x:f>
        <x:v>0</x:v>
      </x:c>
      <x:c r="J625" s="12">
        <x:f>TRUNC(I625*D625,1)</x:f>
        <x:v>0</x:v>
      </x:c>
      <x:c r="K625" s="10">
        <x:f>TRUNC(E625+G625+I625,1)</x:f>
        <x:v>87805</x:v>
      </x:c>
      <x:c r="L625" s="12">
        <x:f>TRUNC(F625+H625+J625,1)</x:f>
        <x:v>878</x:v>
      </x:c>
      <x:c r="M625" s="8" t="s">
        <x:v>984</x:v>
      </x:c>
      <x:c r="N625" s="5" t="s">
        <x:v>810</x:v>
      </x:c>
      <x:c r="O625" s="5" t="s">
        <x:v>129</x:v>
      </x:c>
      <x:c r="P625" s="5" t="s">
        <x:v>988</x:v>
      </x:c>
      <x:c r="Q625" s="5" t="s">
        <x:v>988</x:v>
      </x:c>
      <x:c r="R625" s="5" t="s">
        <x:v>974</x:v>
      </x:c>
      <x:c r="S625" s="1"/>
      <x:c r="T625" s="1"/>
      <x:c r="U625" s="1"/>
      <x:c r="V625" s="1">
        <x:v>1</x:v>
      </x:c>
      <x:c r="W625" s="1">
        <x:v>2</x:v>
      </x:c>
      <x:c r="X625" s="1"/>
      <x:c r="Y625" s="1"/>
      <x:c r="Z625" s="1"/>
      <x:c r="AA625" s="1"/>
      <x:c r="AB625" s="1"/>
      <x:c r="AC625" s="1"/>
      <x:c r="AD625" s="1"/>
      <x:c r="AE625" s="1"/>
      <x:c r="AF625" s="1"/>
      <x:c r="AG625" s="1"/>
      <x:c r="AH625" s="1"/>
      <x:c r="AI625" s="1"/>
      <x:c r="AJ625" s="5" t="s">
        <x:v>984</x:v>
      </x:c>
      <x:c r="AK625" s="5" t="s">
        <x:v>1678</x:v>
      </x:c>
      <x:c r="AL625" s="5" t="s">
        <x:v>984</x:v>
      </x:c>
    </x:row>
    <x:row r="626" spans="1:38" ht="30" customHeight="1">
      <x:c r="A626" s="8" t="s">
        <x:v>486</x:v>
      </x:c>
      <x:c r="B626" s="8" t="s">
        <x:v>1967</x:v>
      </x:c>
      <x:c r="C626" s="8" t="s">
        <x:v>1000</x:v>
      </x:c>
      <x:c r="D626" s="9">
        <x:v>1</x:v>
      </x:c>
      <x:c r="E626" s="10">
        <x:v>0</x:v>
      </x:c>
      <x:c r="F626" s="12">
        <x:f>TRUNC(E626*D626,1)</x:f>
        <x:v>0</x:v>
      </x:c>
      <x:c r="G626" s="10">
        <x:f ca="1">ROUNDDOWN(SUMIF(V620:V627,RIGHTB(O626,1),H620:H627)*U626,2)</x:f>
        <x:v>1030.48</x:v>
      </x:c>
      <x:c r="H626" s="12">
        <x:f ca="1">TRUNC(G626*D626,1)</x:f>
        <x:v>1030.4000000000001</x:v>
      </x:c>
      <x:c r="I626" s="10">
        <x:v>0</x:v>
      </x:c>
      <x:c r="J626" s="12">
        <x:f>TRUNC(I626*D626,1)</x:f>
        <x:v>0</x:v>
      </x:c>
      <x:c r="K626" s="10">
        <x:f ca="1">TRUNC(E626+G626+I626,1)</x:f>
        <x:v>1030.4000000000001</x:v>
      </x:c>
      <x:c r="L626" s="12">
        <x:f ca="1">TRUNC(F626+H626+J626,1)</x:f>
        <x:v>1030.4000000000001</x:v>
      </x:c>
      <x:c r="M626" s="8" t="s">
        <x:v>984</x:v>
      </x:c>
      <x:c r="N626" s="5" t="s">
        <x:v>810</x:v>
      </x:c>
      <x:c r="O626" s="5" t="s">
        <x:v>1407</x:v>
      </x:c>
      <x:c r="P626" s="5" t="s">
        <x:v>988</x:v>
      </x:c>
      <x:c r="Q626" s="5" t="s">
        <x:v>988</x:v>
      </x:c>
      <x:c r="R626" s="5" t="s">
        <x:v>988</x:v>
      </x:c>
      <x:c r="S626" s="1">
        <x:v>1</x:v>
      </x:c>
      <x:c r="T626" s="1">
        <x:v>1</x:v>
      </x:c>
      <x:c r="U626" s="1">
        <x:v>0.20000000000000001</x:v>
      </x:c>
      <x:c r="V626" s="1"/>
      <x:c r="W626" s="1">
        <x:v>2</x:v>
      </x:c>
      <x:c r="X626" s="1"/>
      <x:c r="Y626" s="1"/>
      <x:c r="Z626" s="1"/>
      <x:c r="AA626" s="1"/>
      <x:c r="AB626" s="1"/>
      <x:c r="AC626" s="1"/>
      <x:c r="AD626" s="1"/>
      <x:c r="AE626" s="1"/>
      <x:c r="AF626" s="1"/>
      <x:c r="AG626" s="1"/>
      <x:c r="AH626" s="1"/>
      <x:c r="AI626" s="1"/>
      <x:c r="AJ626" s="5" t="s">
        <x:v>984</x:v>
      </x:c>
      <x:c r="AK626" s="5" t="s">
        <x:v>1679</x:v>
      </x:c>
      <x:c r="AL626" s="5" t="s">
        <x:v>984</x:v>
      </x:c>
    </x:row>
    <x:row r="627" spans="1:38" ht="30" customHeight="1">
      <x:c r="A627" s="8" t="s">
        <x:v>426</x:v>
      </x:c>
      <x:c r="B627" s="8" t="s">
        <x:v>435</x:v>
      </x:c>
      <x:c r="C627" s="8" t="s">
        <x:v>1000</x:v>
      </x:c>
      <x:c r="D627" s="9">
        <x:v>1</x:v>
      </x:c>
      <x:c r="E627" s="10">
        <x:v>0</x:v>
      </x:c>
      <x:c r="F627" s="12">
        <x:f>TRUNC(E627*D627,1)</x:f>
        <x:v>0</x:v>
      </x:c>
      <x:c r="G627" s="10">
        <x:v>0</x:v>
      </x:c>
      <x:c r="H627" s="12">
        <x:f>TRUNC(G627*D627,1)</x:f>
        <x:v>0</x:v>
      </x:c>
      <x:c r="I627" s="10">
        <x:f ca="1">ROUNDDOWN(SUMIF(W620:W627,RIGHTB(O627,1),H620:H627)*U627,2)</x:f>
        <x:v>123.65000000000001</x:v>
      </x:c>
      <x:c r="J627" s="12">
        <x:f ca="1">TRUNC(I627*D627,1)</x:f>
        <x:v>123.59999999999999</x:v>
      </x:c>
      <x:c r="K627" s="10">
        <x:f ca="1">TRUNC(E627+G627+I627,1)</x:f>
        <x:v>123.59999999999999</x:v>
      </x:c>
      <x:c r="L627" s="12">
        <x:f ca="1">TRUNC(F627+H627+J627,1)</x:f>
        <x:v>123.59999999999999</x:v>
      </x:c>
      <x:c r="M627" s="8" t="s">
        <x:v>984</x:v>
      </x:c>
      <x:c r="N627" s="5" t="s">
        <x:v>810</x:v>
      </x:c>
      <x:c r="O627" s="5" t="s">
        <x:v>868</x:v>
      </x:c>
      <x:c r="P627" s="5" t="s">
        <x:v>988</x:v>
      </x:c>
      <x:c r="Q627" s="5" t="s">
        <x:v>988</x:v>
      </x:c>
      <x:c r="R627" s="5" t="s">
        <x:v>988</x:v>
      </x:c>
      <x:c r="S627" s="1">
        <x:v>1</x:v>
      </x:c>
      <x:c r="T627" s="1">
        <x:v>2</x:v>
      </x:c>
      <x:c r="U627" s="1">
        <x:v>0.020000000000000001</x:v>
      </x:c>
      <x:c r="V627" s="1"/>
      <x:c r="W627" s="1"/>
      <x:c r="X627" s="1"/>
      <x:c r="Y627" s="1"/>
      <x:c r="Z627" s="1"/>
      <x:c r="AA627" s="1"/>
      <x:c r="AB627" s="1"/>
      <x:c r="AC627" s="1"/>
      <x:c r="AD627" s="1"/>
      <x:c r="AE627" s="1"/>
      <x:c r="AF627" s="1"/>
      <x:c r="AG627" s="1"/>
      <x:c r="AH627" s="1"/>
      <x:c r="AI627" s="1"/>
      <x:c r="AJ627" s="5" t="s">
        <x:v>984</x:v>
      </x:c>
      <x:c r="AK627" s="5" t="s">
        <x:v>1679</x:v>
      </x:c>
      <x:c r="AL627" s="5" t="s">
        <x:v>984</x:v>
      </x:c>
    </x:row>
    <x:row r="628" spans="1:38" ht="30" customHeight="1">
      <x:c r="A628" s="8" t="s">
        <x:v>195</x:v>
      </x:c>
      <x:c r="B628" s="8" t="s">
        <x:v>984</x:v>
      </x:c>
      <x:c r="C628" s="8" t="s">
        <x:v>984</x:v>
      </x:c>
      <x:c r="D628" s="9"/>
      <x:c r="E628" s="10"/>
      <x:c r="F628" s="12">
        <x:f>TRUNC(SUMIF(N620:N627,N619,F620:F627),0)</x:f>
        <x:v>1482</x:v>
      </x:c>
      <x:c r="G628" s="10"/>
      <x:c r="H628" s="12">
        <x:f ca="1">TRUNC(SUMIF(N620:N627,N619,H620:H627),0)</x:f>
        <x:v>6182</x:v>
      </x:c>
      <x:c r="I628" s="10"/>
      <x:c r="J628" s="12">
        <x:f ca="1">TRUNC(SUMIF(N620:N627,N619,J620:J627),0)</x:f>
        <x:v>123</x:v>
      </x:c>
      <x:c r="K628" s="10"/>
      <x:c r="L628" s="12">
        <x:f ca="1">F628+H628+J628</x:f>
        <x:v>7787</x:v>
      </x:c>
      <x:c r="M628" s="8" t="s">
        <x:v>984</x:v>
      </x:c>
      <x:c r="N628" s="5" t="s">
        <x:v>315</x:v>
      </x:c>
      <x:c r="O628" s="5" t="s">
        <x:v>315</x:v>
      </x:c>
      <x:c r="P628" s="5" t="s">
        <x:v>984</x:v>
      </x:c>
      <x:c r="Q628" s="5" t="s">
        <x:v>984</x:v>
      </x:c>
      <x:c r="R628" s="5" t="s">
        <x:v>984</x:v>
      </x:c>
      <x:c r="S628" s="1"/>
      <x:c r="T628" s="1"/>
      <x:c r="U628" s="1"/>
      <x:c r="V628" s="1"/>
      <x:c r="W628" s="1"/>
      <x:c r="X628" s="1"/>
      <x:c r="Y628" s="1"/>
      <x:c r="Z628" s="1"/>
      <x:c r="AA628" s="1"/>
      <x:c r="AB628" s="1"/>
      <x:c r="AC628" s="1"/>
      <x:c r="AD628" s="1"/>
      <x:c r="AE628" s="1"/>
      <x:c r="AF628" s="1"/>
      <x:c r="AG628" s="1"/>
      <x:c r="AH628" s="1"/>
      <x:c r="AI628" s="1"/>
      <x:c r="AJ628" s="5" t="s">
        <x:v>984</x:v>
      </x:c>
      <x:c r="AK628" s="5" t="s">
        <x:v>984</x:v>
      </x:c>
      <x:c r="AL628" s="5" t="s">
        <x:v>984</x:v>
      </x:c>
    </x:row>
    <x:row r="629" spans="1:13" ht="30" customHeight="1">
      <x:c r="A629" s="9"/>
      <x:c r="B629" s="9"/>
      <x:c r="C629" s="9"/>
      <x:c r="D629" s="9"/>
      <x:c r="E629" s="10"/>
      <x:c r="F629" s="12"/>
      <x:c r="G629" s="10"/>
      <x:c r="H629" s="12"/>
      <x:c r="I629" s="10"/>
      <x:c r="J629" s="12"/>
      <x:c r="K629" s="10"/>
      <x:c r="L629" s="12"/>
      <x:c r="M629" s="9"/>
    </x:row>
    <x:row r="630" spans="1:14" ht="30" customHeight="1">
      <x:c r="A630" s="93" t="s">
        <x:v>14</x:v>
      </x:c>
      <x:c r="B630" s="93"/>
      <x:c r="C630" s="93"/>
      <x:c r="D630" s="93"/>
      <x:c r="E630" s="94"/>
      <x:c r="F630" s="95"/>
      <x:c r="G630" s="94"/>
      <x:c r="H630" s="95"/>
      <x:c r="I630" s="94"/>
      <x:c r="J630" s="95"/>
      <x:c r="K630" s="94"/>
      <x:c r="L630" s="95"/>
      <x:c r="M630" s="93"/>
      <x:c r="N630" s="2" t="s">
        <x:v>809</x:v>
      </x:c>
    </x:row>
    <x:row r="631" spans="1:38" ht="30" customHeight="1">
      <x:c r="A631" s="8" t="s">
        <x:v>1017</x:v>
      </x:c>
      <x:c r="B631" s="8" t="s">
        <x:v>957</x:v>
      </x:c>
      <x:c r="C631" s="8" t="s">
        <x:v>1015</x:v>
      </x:c>
      <x:c r="D631" s="9">
        <x:v>0.012</x:v>
      </x:c>
      <x:c r="E631" s="10">
        <x:f>단가대비표!O93</x:f>
        <x:v>0</x:v>
      </x:c>
      <x:c r="F631" s="12">
        <x:f>TRUNC(E631*D631,1)</x:f>
        <x:v>0</x:v>
      </x:c>
      <x:c r="G631" s="10">
        <x:f>단가대비표!P93</x:f>
        <x:v>122128</x:v>
      </x:c>
      <x:c r="H631" s="12">
        <x:f>TRUNC(G631*D631,1)</x:f>
        <x:v>1465.5</x:v>
      </x:c>
      <x:c r="I631" s="10">
        <x:f>단가대비표!V93</x:f>
        <x:v>0</x:v>
      </x:c>
      <x:c r="J631" s="12">
        <x:f>TRUNC(I631*D631,1)</x:f>
        <x:v>0</x:v>
      </x:c>
      <x:c r="K631" s="10">
        <x:f>TRUNC(E631+G631+I631,1)</x:f>
        <x:v>122128</x:v>
      </x:c>
      <x:c r="L631" s="12">
        <x:f>TRUNC(F631+H631+J631,1)</x:f>
        <x:v>1465.5</x:v>
      </x:c>
      <x:c r="M631" s="8" t="s">
        <x:v>984</x:v>
      </x:c>
      <x:c r="N631" s="5" t="s">
        <x:v>809</x:v>
      </x:c>
      <x:c r="O631" s="5" t="s">
        <x:v>815</x:v>
      </x:c>
      <x:c r="P631" s="5" t="s">
        <x:v>988</x:v>
      </x:c>
      <x:c r="Q631" s="5" t="s">
        <x:v>988</x:v>
      </x:c>
      <x:c r="R631" s="5" t="s">
        <x:v>974</x:v>
      </x:c>
      <x:c r="S631" s="1"/>
      <x:c r="T631" s="1"/>
      <x:c r="U631" s="1"/>
      <x:c r="V631" s="1">
        <x:v>1</x:v>
      </x:c>
      <x:c r="W631" s="1"/>
      <x:c r="X631" s="1"/>
      <x:c r="Y631" s="1"/>
      <x:c r="Z631" s="1"/>
      <x:c r="AA631" s="1"/>
      <x:c r="AB631" s="1"/>
      <x:c r="AC631" s="1"/>
      <x:c r="AD631" s="1"/>
      <x:c r="AE631" s="1"/>
      <x:c r="AF631" s="1"/>
      <x:c r="AG631" s="1"/>
      <x:c r="AH631" s="1"/>
      <x:c r="AI631" s="1"/>
      <x:c r="AJ631" s="5" t="s">
        <x:v>984</x:v>
      </x:c>
      <x:c r="AK631" s="5" t="s">
        <x:v>1680</x:v>
      </x:c>
      <x:c r="AL631" s="5" t="s">
        <x:v>984</x:v>
      </x:c>
    </x:row>
    <x:row r="632" spans="1:38" ht="30" customHeight="1">
      <x:c r="A632" s="8" t="s">
        <x:v>1017</x:v>
      </x:c>
      <x:c r="B632" s="8" t="s">
        <x:v>374</x:v>
      </x:c>
      <x:c r="C632" s="8" t="s">
        <x:v>1015</x:v>
      </x:c>
      <x:c r="D632" s="9">
        <x:v>0.0020000000000000001</x:v>
      </x:c>
      <x:c r="E632" s="10">
        <x:f>단가대비표!O95</x:f>
        <x:v>0</x:v>
      </x:c>
      <x:c r="F632" s="12">
        <x:f>TRUNC(E632*D632,1)</x:f>
        <x:v>0</x:v>
      </x:c>
      <x:c r="G632" s="10">
        <x:f>단가대비표!P95</x:f>
        <x:v>87805</x:v>
      </x:c>
      <x:c r="H632" s="12">
        <x:f>TRUNC(G632*D632,1)</x:f>
        <x:v>175.59999999999999</x:v>
      </x:c>
      <x:c r="I632" s="10">
        <x:f>단가대비표!V95</x:f>
        <x:v>0</x:v>
      </x:c>
      <x:c r="J632" s="12">
        <x:f>TRUNC(I632*D632,1)</x:f>
        <x:v>0</x:v>
      </x:c>
      <x:c r="K632" s="10">
        <x:f>TRUNC(E632+G632+I632,1)</x:f>
        <x:v>87805</x:v>
      </x:c>
      <x:c r="L632" s="12">
        <x:f>TRUNC(F632+H632+J632,1)</x:f>
        <x:v>175.59999999999999</x:v>
      </x:c>
      <x:c r="M632" s="8" t="s">
        <x:v>984</x:v>
      </x:c>
      <x:c r="N632" s="5" t="s">
        <x:v>809</x:v>
      </x:c>
      <x:c r="O632" s="5" t="s">
        <x:v>129</x:v>
      </x:c>
      <x:c r="P632" s="5" t="s">
        <x:v>988</x:v>
      </x:c>
      <x:c r="Q632" s="5" t="s">
        <x:v>988</x:v>
      </x:c>
      <x:c r="R632" s="5" t="s">
        <x:v>974</x:v>
      </x:c>
      <x:c r="S632" s="1"/>
      <x:c r="T632" s="1"/>
      <x:c r="U632" s="1"/>
      <x:c r="V632" s="1">
        <x:v>1</x:v>
      </x:c>
      <x:c r="W632" s="1"/>
      <x:c r="X632" s="1"/>
      <x:c r="Y632" s="1"/>
      <x:c r="Z632" s="1"/>
      <x:c r="AA632" s="1"/>
      <x:c r="AB632" s="1"/>
      <x:c r="AC632" s="1"/>
      <x:c r="AD632" s="1"/>
      <x:c r="AE632" s="1"/>
      <x:c r="AF632" s="1"/>
      <x:c r="AG632" s="1"/>
      <x:c r="AH632" s="1"/>
      <x:c r="AI632" s="1"/>
      <x:c r="AJ632" s="5" t="s">
        <x:v>984</x:v>
      </x:c>
      <x:c r="AK632" s="5" t="s">
        <x:v>1681</x:v>
      </x:c>
      <x:c r="AL632" s="5" t="s">
        <x:v>984</x:v>
      </x:c>
    </x:row>
    <x:row r="633" spans="1:38" ht="30" customHeight="1">
      <x:c r="A633" s="8" t="s">
        <x:v>1017</x:v>
      </x:c>
      <x:c r="B633" s="8" t="s">
        <x:v>957</x:v>
      </x:c>
      <x:c r="C633" s="8" t="s">
        <x:v>1015</x:v>
      </x:c>
      <x:c r="D633" s="9">
        <x:v>0.012</x:v>
      </x:c>
      <x:c r="E633" s="10">
        <x:f>단가대비표!O93</x:f>
        <x:v>0</x:v>
      </x:c>
      <x:c r="F633" s="12">
        <x:f>TRUNC(E633*D633,1)</x:f>
        <x:v>0</x:v>
      </x:c>
      <x:c r="G633" s="10">
        <x:f>단가대비표!P93</x:f>
        <x:v>122128</x:v>
      </x:c>
      <x:c r="H633" s="12">
        <x:f>TRUNC(G633*D633,1)</x:f>
        <x:v>1465.5</x:v>
      </x:c>
      <x:c r="I633" s="10">
        <x:f>단가대비표!V93</x:f>
        <x:v>0</x:v>
      </x:c>
      <x:c r="J633" s="12">
        <x:f>TRUNC(I633*D633,1)</x:f>
        <x:v>0</x:v>
      </x:c>
      <x:c r="K633" s="10">
        <x:f>TRUNC(E633+G633+I633,1)</x:f>
        <x:v>122128</x:v>
      </x:c>
      <x:c r="L633" s="12">
        <x:f>TRUNC(F633+H633+J633,1)</x:f>
        <x:v>1465.5</x:v>
      </x:c>
      <x:c r="M633" s="8" t="s">
        <x:v>984</x:v>
      </x:c>
      <x:c r="N633" s="5" t="s">
        <x:v>809</x:v>
      </x:c>
      <x:c r="O633" s="5" t="s">
        <x:v>815</x:v>
      </x:c>
      <x:c r="P633" s="5" t="s">
        <x:v>988</x:v>
      </x:c>
      <x:c r="Q633" s="5" t="s">
        <x:v>988</x:v>
      </x:c>
      <x:c r="R633" s="5" t="s">
        <x:v>974</x:v>
      </x:c>
      <x:c r="S633" s="1"/>
      <x:c r="T633" s="1"/>
      <x:c r="U633" s="1"/>
      <x:c r="V633" s="1">
        <x:v>1</x:v>
      </x:c>
      <x:c r="W633" s="1"/>
      <x:c r="X633" s="1"/>
      <x:c r="Y633" s="1"/>
      <x:c r="Z633" s="1"/>
      <x:c r="AA633" s="1"/>
      <x:c r="AB633" s="1"/>
      <x:c r="AC633" s="1"/>
      <x:c r="AD633" s="1"/>
      <x:c r="AE633" s="1"/>
      <x:c r="AF633" s="1"/>
      <x:c r="AG633" s="1"/>
      <x:c r="AH633" s="1"/>
      <x:c r="AI633" s="1"/>
      <x:c r="AJ633" s="5" t="s">
        <x:v>984</x:v>
      </x:c>
      <x:c r="AK633" s="5" t="s">
        <x:v>1680</x:v>
      </x:c>
      <x:c r="AL633" s="5" t="s">
        <x:v>984</x:v>
      </x:c>
    </x:row>
    <x:row r="634" spans="1:38" ht="30" customHeight="1">
      <x:c r="A634" s="8" t="s">
        <x:v>1017</x:v>
      </x:c>
      <x:c r="B634" s="8" t="s">
        <x:v>374</x:v>
      </x:c>
      <x:c r="C634" s="8" t="s">
        <x:v>1015</x:v>
      </x:c>
      <x:c r="D634" s="9">
        <x:v>0.0020000000000000001</x:v>
      </x:c>
      <x:c r="E634" s="10">
        <x:f>단가대비표!O95</x:f>
        <x:v>0</x:v>
      </x:c>
      <x:c r="F634" s="12">
        <x:f>TRUNC(E634*D634,1)</x:f>
        <x:v>0</x:v>
      </x:c>
      <x:c r="G634" s="10">
        <x:f>단가대비표!P95</x:f>
        <x:v>87805</x:v>
      </x:c>
      <x:c r="H634" s="12">
        <x:f>TRUNC(G634*D634,1)</x:f>
        <x:v>175.59999999999999</x:v>
      </x:c>
      <x:c r="I634" s="10">
        <x:f>단가대비표!V95</x:f>
        <x:v>0</x:v>
      </x:c>
      <x:c r="J634" s="12">
        <x:f>TRUNC(I634*D634,1)</x:f>
        <x:v>0</x:v>
      </x:c>
      <x:c r="K634" s="10">
        <x:f>TRUNC(E634+G634+I634,1)</x:f>
        <x:v>87805</x:v>
      </x:c>
      <x:c r="L634" s="12">
        <x:f>TRUNC(F634+H634+J634,1)</x:f>
        <x:v>175.59999999999999</x:v>
      </x:c>
      <x:c r="M634" s="8" t="s">
        <x:v>984</x:v>
      </x:c>
      <x:c r="N634" s="5" t="s">
        <x:v>809</x:v>
      </x:c>
      <x:c r="O634" s="5" t="s">
        <x:v>129</x:v>
      </x:c>
      <x:c r="P634" s="5" t="s">
        <x:v>988</x:v>
      </x:c>
      <x:c r="Q634" s="5" t="s">
        <x:v>988</x:v>
      </x:c>
      <x:c r="R634" s="5" t="s">
        <x:v>974</x:v>
      </x:c>
      <x:c r="S634" s="1"/>
      <x:c r="T634" s="1"/>
      <x:c r="U634" s="1"/>
      <x:c r="V634" s="1">
        <x:v>1</x:v>
      </x:c>
      <x:c r="W634" s="1"/>
      <x:c r="X634" s="1"/>
      <x:c r="Y634" s="1"/>
      <x:c r="Z634" s="1"/>
      <x:c r="AA634" s="1"/>
      <x:c r="AB634" s="1"/>
      <x:c r="AC634" s="1"/>
      <x:c r="AD634" s="1"/>
      <x:c r="AE634" s="1"/>
      <x:c r="AF634" s="1"/>
      <x:c r="AG634" s="1"/>
      <x:c r="AH634" s="1"/>
      <x:c r="AI634" s="1"/>
      <x:c r="AJ634" s="5" t="s">
        <x:v>984</x:v>
      </x:c>
      <x:c r="AK634" s="5" t="s">
        <x:v>1681</x:v>
      </x:c>
      <x:c r="AL634" s="5" t="s">
        <x:v>984</x:v>
      </x:c>
    </x:row>
    <x:row r="635" spans="1:38" ht="30" customHeight="1">
      <x:c r="A635" s="8" t="s">
        <x:v>486</x:v>
      </x:c>
      <x:c r="B635" s="8" t="s">
        <x:v>1967</x:v>
      </x:c>
      <x:c r="C635" s="8" t="s">
        <x:v>1000</x:v>
      </x:c>
      <x:c r="D635" s="9">
        <x:v>1</x:v>
      </x:c>
      <x:c r="E635" s="10">
        <x:v>0</x:v>
      </x:c>
      <x:c r="F635" s="12">
        <x:f>TRUNC(E635*D635,1)</x:f>
        <x:v>0</x:v>
      </x:c>
      <x:c r="G635" s="10">
        <x:f ca="1">ROUNDDOWN(SUMIF(V631:V635,RIGHTB(O635,1),H631:H635)*U635,2)</x:f>
        <x:v>656.44000000000005</x:v>
      </x:c>
      <x:c r="H635" s="12">
        <x:f ca="1">TRUNC(G635*D635,1)</x:f>
        <x:v>656.39999999999998</x:v>
      </x:c>
      <x:c r="I635" s="10">
        <x:v>0</x:v>
      </x:c>
      <x:c r="J635" s="12">
        <x:f>TRUNC(I635*D635,1)</x:f>
        <x:v>0</x:v>
      </x:c>
      <x:c r="K635" s="10">
        <x:f ca="1">TRUNC(E635+G635+I635,1)</x:f>
        <x:v>656.39999999999998</x:v>
      </x:c>
      <x:c r="L635" s="12">
        <x:f ca="1">TRUNC(F635+H635+J635,1)</x:f>
        <x:v>656.39999999999998</x:v>
      </x:c>
      <x:c r="M635" s="8" t="s">
        <x:v>984</x:v>
      </x:c>
      <x:c r="N635" s="5" t="s">
        <x:v>809</x:v>
      </x:c>
      <x:c r="O635" s="5" t="s">
        <x:v>1407</x:v>
      </x:c>
      <x:c r="P635" s="5" t="s">
        <x:v>988</x:v>
      </x:c>
      <x:c r="Q635" s="5" t="s">
        <x:v>988</x:v>
      </x:c>
      <x:c r="R635" s="5" t="s">
        <x:v>988</x:v>
      </x:c>
      <x:c r="S635" s="1">
        <x:v>1</x:v>
      </x:c>
      <x:c r="T635" s="1">
        <x:v>1</x:v>
      </x:c>
      <x:c r="U635" s="1">
        <x:v>0.20000000000000001</x:v>
      </x:c>
      <x:c r="V635" s="1"/>
      <x:c r="W635" s="1"/>
      <x:c r="X635" s="1"/>
      <x:c r="Y635" s="1"/>
      <x:c r="Z635" s="1"/>
      <x:c r="AA635" s="1"/>
      <x:c r="AB635" s="1"/>
      <x:c r="AC635" s="1"/>
      <x:c r="AD635" s="1"/>
      <x:c r="AE635" s="1"/>
      <x:c r="AF635" s="1"/>
      <x:c r="AG635" s="1"/>
      <x:c r="AH635" s="1"/>
      <x:c r="AI635" s="1"/>
      <x:c r="AJ635" s="5" t="s">
        <x:v>984</x:v>
      </x:c>
      <x:c r="AK635" s="5" t="s">
        <x:v>1682</x:v>
      </x:c>
      <x:c r="AL635" s="5" t="s">
        <x:v>984</x:v>
      </x:c>
    </x:row>
    <x:row r="636" spans="1:38" ht="30" customHeight="1">
      <x:c r="A636" s="8" t="s">
        <x:v>195</x:v>
      </x:c>
      <x:c r="B636" s="8" t="s">
        <x:v>984</x:v>
      </x:c>
      <x:c r="C636" s="8" t="s">
        <x:v>984</x:v>
      </x:c>
      <x:c r="D636" s="9"/>
      <x:c r="E636" s="10"/>
      <x:c r="F636" s="12">
        <x:f>TRUNC(SUMIF(N631:N635,N630,F631:F635),0)</x:f>
        <x:v>0</x:v>
      </x:c>
      <x:c r="G636" s="10"/>
      <x:c r="H636" s="12">
        <x:f ca="1">TRUNC(SUMIF(N631:N635,N630,H631:H635),0)</x:f>
        <x:v>3938</x:v>
      </x:c>
      <x:c r="I636" s="10"/>
      <x:c r="J636" s="12">
        <x:f>TRUNC(SUMIF(N631:N635,N630,J631:J635),0)</x:f>
        <x:v>0</x:v>
      </x:c>
      <x:c r="K636" s="10"/>
      <x:c r="L636" s="12">
        <x:f ca="1">F636+H636+J636</x:f>
        <x:v>3938</x:v>
      </x:c>
      <x:c r="M636" s="8" t="s">
        <x:v>984</x:v>
      </x:c>
      <x:c r="N636" s="5" t="s">
        <x:v>315</x:v>
      </x:c>
      <x:c r="O636" s="5" t="s">
        <x:v>315</x:v>
      </x:c>
      <x:c r="P636" s="5" t="s">
        <x:v>984</x:v>
      </x:c>
      <x:c r="Q636" s="5" t="s">
        <x:v>984</x:v>
      </x:c>
      <x:c r="R636" s="5" t="s">
        <x:v>984</x:v>
      </x:c>
      <x:c r="S636" s="1"/>
      <x:c r="T636" s="1"/>
      <x:c r="U636" s="1"/>
      <x:c r="V636" s="1"/>
      <x:c r="W636" s="1"/>
      <x:c r="X636" s="1"/>
      <x:c r="Y636" s="1"/>
      <x:c r="Z636" s="1"/>
      <x:c r="AA636" s="1"/>
      <x:c r="AB636" s="1"/>
      <x:c r="AC636" s="1"/>
      <x:c r="AD636" s="1"/>
      <x:c r="AE636" s="1"/>
      <x:c r="AF636" s="1"/>
      <x:c r="AG636" s="1"/>
      <x:c r="AH636" s="1"/>
      <x:c r="AI636" s="1"/>
      <x:c r="AJ636" s="5" t="s">
        <x:v>984</x:v>
      </x:c>
      <x:c r="AK636" s="5" t="s">
        <x:v>984</x:v>
      </x:c>
      <x:c r="AL636" s="5" t="s">
        <x:v>984</x:v>
      </x:c>
    </x:row>
    <x:row r="637" spans="1:13" ht="30" customHeight="1">
      <x:c r="A637" s="9"/>
      <x:c r="B637" s="9"/>
      <x:c r="C637" s="9"/>
      <x:c r="D637" s="9"/>
      <x:c r="E637" s="10"/>
      <x:c r="F637" s="12"/>
      <x:c r="G637" s="10"/>
      <x:c r="H637" s="12"/>
      <x:c r="I637" s="10"/>
      <x:c r="J637" s="12"/>
      <x:c r="K637" s="10"/>
      <x:c r="L637" s="12"/>
      <x:c r="M637" s="9"/>
    </x:row>
    <x:row r="638" spans="1:14" ht="30" customHeight="1">
      <x:c r="A638" s="93" t="s">
        <x:v>147</x:v>
      </x:c>
      <x:c r="B638" s="93"/>
      <x:c r="C638" s="93"/>
      <x:c r="D638" s="93"/>
      <x:c r="E638" s="94"/>
      <x:c r="F638" s="95"/>
      <x:c r="G638" s="94"/>
      <x:c r="H638" s="95"/>
      <x:c r="I638" s="94"/>
      <x:c r="J638" s="95"/>
      <x:c r="K638" s="94"/>
      <x:c r="L638" s="95"/>
      <x:c r="M638" s="93"/>
      <x:c r="N638" s="2" t="s">
        <x:v>804</x:v>
      </x:c>
    </x:row>
    <x:row r="639" spans="1:38" ht="30" customHeight="1">
      <x:c r="A639" s="8" t="s">
        <x:v>1017</x:v>
      </x:c>
      <x:c r="B639" s="8" t="s">
        <x:v>1024</x:v>
      </x:c>
      <x:c r="C639" s="8" t="s">
        <x:v>1015</x:v>
      </x:c>
      <x:c r="D639" s="9">
        <x:v>0.066000000000000003</x:v>
      </x:c>
      <x:c r="E639" s="10">
        <x:f>단가대비표!O91</x:f>
        <x:v>0</x:v>
      </x:c>
      <x:c r="F639" s="12">
        <x:f>TRUNC(E639*D639,1)</x:f>
        <x:v>0</x:v>
      </x:c>
      <x:c r="G639" s="10">
        <x:f>단가대비표!P91</x:f>
        <x:v>135112</x:v>
      </x:c>
      <x:c r="H639" s="12">
        <x:f>TRUNC(G639*D639,1)</x:f>
        <x:v>8917.2999999999993</x:v>
      </x:c>
      <x:c r="I639" s="10">
        <x:f>단가대비표!V91</x:f>
        <x:v>0</x:v>
      </x:c>
      <x:c r="J639" s="12">
        <x:f>TRUNC(I639*D639,1)</x:f>
        <x:v>0</x:v>
      </x:c>
      <x:c r="K639" s="10">
        <x:f>TRUNC(E639+G639+I639,1)</x:f>
        <x:v>135112</x:v>
      </x:c>
      <x:c r="L639" s="12">
        <x:f>TRUNC(F639+H639+J639,1)</x:f>
        <x:v>8917.2999999999993</x:v>
      </x:c>
      <x:c r="M639" s="8" t="s">
        <x:v>984</x:v>
      </x:c>
      <x:c r="N639" s="5" t="s">
        <x:v>804</x:v>
      </x:c>
      <x:c r="O639" s="5" t="s">
        <x:v>850</x:v>
      </x:c>
      <x:c r="P639" s="5" t="s">
        <x:v>988</x:v>
      </x:c>
      <x:c r="Q639" s="5" t="s">
        <x:v>988</x:v>
      </x:c>
      <x:c r="R639" s="5" t="s">
        <x:v>974</x:v>
      </x:c>
      <x:c r="S639" s="1"/>
      <x:c r="T639" s="1"/>
      <x:c r="U639" s="1"/>
      <x:c r="V639" s="1">
        <x:v>1</x:v>
      </x:c>
      <x:c r="W639" s="1">
        <x:v>2</x:v>
      </x:c>
      <x:c r="X639" s="1"/>
      <x:c r="Y639" s="1"/>
      <x:c r="Z639" s="1"/>
      <x:c r="AA639" s="1"/>
      <x:c r="AB639" s="1"/>
      <x:c r="AC639" s="1"/>
      <x:c r="AD639" s="1"/>
      <x:c r="AE639" s="1"/>
      <x:c r="AF639" s="1"/>
      <x:c r="AG639" s="1"/>
      <x:c r="AH639" s="1"/>
      <x:c r="AI639" s="1"/>
      <x:c r="AJ639" s="5" t="s">
        <x:v>984</x:v>
      </x:c>
      <x:c r="AK639" s="5" t="s">
        <x:v>1683</x:v>
      </x:c>
      <x:c r="AL639" s="5" t="s">
        <x:v>984</x:v>
      </x:c>
    </x:row>
    <x:row r="640" spans="1:38" ht="30" customHeight="1">
      <x:c r="A640" s="8" t="s">
        <x:v>1017</x:v>
      </x:c>
      <x:c r="B640" s="8" t="s">
        <x:v>374</x:v>
      </x:c>
      <x:c r="C640" s="8" t="s">
        <x:v>1015</x:v>
      </x:c>
      <x:c r="D640" s="9">
        <x:v>0.032000000000000001</x:v>
      </x:c>
      <x:c r="E640" s="10">
        <x:f>단가대비표!O95</x:f>
        <x:v>0</x:v>
      </x:c>
      <x:c r="F640" s="12">
        <x:f>TRUNC(E640*D640,1)</x:f>
        <x:v>0</x:v>
      </x:c>
      <x:c r="G640" s="10">
        <x:f>단가대비표!P95</x:f>
        <x:v>87805</x:v>
      </x:c>
      <x:c r="H640" s="12">
        <x:f>TRUNC(G640*D640,1)</x:f>
        <x:v>2809.6999999999998</x:v>
      </x:c>
      <x:c r="I640" s="10">
        <x:f>단가대비표!V95</x:f>
        <x:v>0</x:v>
      </x:c>
      <x:c r="J640" s="12">
        <x:f>TRUNC(I640*D640,1)</x:f>
        <x:v>0</x:v>
      </x:c>
      <x:c r="K640" s="10">
        <x:f>TRUNC(E640+G640+I640,1)</x:f>
        <x:v>87805</x:v>
      </x:c>
      <x:c r="L640" s="12">
        <x:f>TRUNC(F640+H640+J640,1)</x:f>
        <x:v>2809.6999999999998</x:v>
      </x:c>
      <x:c r="M640" s="8" t="s">
        <x:v>984</x:v>
      </x:c>
      <x:c r="N640" s="5" t="s">
        <x:v>804</x:v>
      </x:c>
      <x:c r="O640" s="5" t="s">
        <x:v>129</x:v>
      </x:c>
      <x:c r="P640" s="5" t="s">
        <x:v>988</x:v>
      </x:c>
      <x:c r="Q640" s="5" t="s">
        <x:v>988</x:v>
      </x:c>
      <x:c r="R640" s="5" t="s">
        <x:v>974</x:v>
      </x:c>
      <x:c r="S640" s="1"/>
      <x:c r="T640" s="1"/>
      <x:c r="U640" s="1"/>
      <x:c r="V640" s="1">
        <x:v>1</x:v>
      </x:c>
      <x:c r="W640" s="1">
        <x:v>2</x:v>
      </x:c>
      <x:c r="X640" s="1"/>
      <x:c r="Y640" s="1"/>
      <x:c r="Z640" s="1"/>
      <x:c r="AA640" s="1"/>
      <x:c r="AB640" s="1"/>
      <x:c r="AC640" s="1"/>
      <x:c r="AD640" s="1"/>
      <x:c r="AE640" s="1"/>
      <x:c r="AF640" s="1"/>
      <x:c r="AG640" s="1"/>
      <x:c r="AH640" s="1"/>
      <x:c r="AI640" s="1"/>
      <x:c r="AJ640" s="5" t="s">
        <x:v>984</x:v>
      </x:c>
      <x:c r="AK640" s="5" t="s">
        <x:v>1684</x:v>
      </x:c>
      <x:c r="AL640" s="5" t="s">
        <x:v>984</x:v>
      </x:c>
    </x:row>
    <x:row r="641" spans="1:38" ht="30" customHeight="1">
      <x:c r="A641" s="8" t="s">
        <x:v>486</x:v>
      </x:c>
      <x:c r="B641" s="8" t="s">
        <x:v>2006</x:v>
      </x:c>
      <x:c r="C641" s="8" t="s">
        <x:v>1000</x:v>
      </x:c>
      <x:c r="D641" s="9">
        <x:v>1</x:v>
      </x:c>
      <x:c r="E641" s="10">
        <x:v>0</x:v>
      </x:c>
      <x:c r="F641" s="12">
        <x:f>TRUNC(E641*D641,1)</x:f>
        <x:v>0</x:v>
      </x:c>
      <x:c r="G641" s="10">
        <x:f ca="1">ROUNDDOWN(SUMIF(V639:V642,RIGHTB(O641,1),H639:H642)*U641,2)</x:f>
        <x:v>3518.0999999999999</x:v>
      </x:c>
      <x:c r="H641" s="12">
        <x:f ca="1">TRUNC(G641*D641,1)</x:f>
        <x:v>3518.0999999999999</x:v>
      </x:c>
      <x:c r="I641" s="10">
        <x:v>0</x:v>
      </x:c>
      <x:c r="J641" s="12">
        <x:f>TRUNC(I641*D641,1)</x:f>
        <x:v>0</x:v>
      </x:c>
      <x:c r="K641" s="10">
        <x:f ca="1">TRUNC(E641+G641+I641,1)</x:f>
        <x:v>3518.0999999999999</x:v>
      </x:c>
      <x:c r="L641" s="12">
        <x:f ca="1">TRUNC(F641+H641+J641,1)</x:f>
        <x:v>3518.0999999999999</x:v>
      </x:c>
      <x:c r="M641" s="8" t="s">
        <x:v>984</x:v>
      </x:c>
      <x:c r="N641" s="5" t="s">
        <x:v>804</x:v>
      </x:c>
      <x:c r="O641" s="5" t="s">
        <x:v>1407</x:v>
      </x:c>
      <x:c r="P641" s="5" t="s">
        <x:v>988</x:v>
      </x:c>
      <x:c r="Q641" s="5" t="s">
        <x:v>988</x:v>
      </x:c>
      <x:c r="R641" s="5" t="s">
        <x:v>988</x:v>
      </x:c>
      <x:c r="S641" s="1">
        <x:v>1</x:v>
      </x:c>
      <x:c r="T641" s="1">
        <x:v>1</x:v>
      </x:c>
      <x:c r="U641" s="1">
        <x:v>0.29999999999999999</x:v>
      </x:c>
      <x:c r="V641" s="1"/>
      <x:c r="W641" s="1">
        <x:v>2</x:v>
      </x:c>
      <x:c r="X641" s="1"/>
      <x:c r="Y641" s="1"/>
      <x:c r="Z641" s="1"/>
      <x:c r="AA641" s="1"/>
      <x:c r="AB641" s="1"/>
      <x:c r="AC641" s="1"/>
      <x:c r="AD641" s="1"/>
      <x:c r="AE641" s="1"/>
      <x:c r="AF641" s="1"/>
      <x:c r="AG641" s="1"/>
      <x:c r="AH641" s="1"/>
      <x:c r="AI641" s="1"/>
      <x:c r="AJ641" s="5" t="s">
        <x:v>984</x:v>
      </x:c>
      <x:c r="AK641" s="5" t="s">
        <x:v>1685</x:v>
      </x:c>
      <x:c r="AL641" s="5" t="s">
        <x:v>984</x:v>
      </x:c>
    </x:row>
    <x:row r="642" spans="1:38" ht="30" customHeight="1">
      <x:c r="A642" s="8" t="s">
        <x:v>426</x:v>
      </x:c>
      <x:c r="B642" s="8" t="s">
        <x:v>482</x:v>
      </x:c>
      <x:c r="C642" s="8" t="s">
        <x:v>1000</x:v>
      </x:c>
      <x:c r="D642" s="9">
        <x:v>1</x:v>
      </x:c>
      <x:c r="E642" s="10">
        <x:v>0</x:v>
      </x:c>
      <x:c r="F642" s="12">
        <x:f>TRUNC(E642*D642,1)</x:f>
        <x:v>0</x:v>
      </x:c>
      <x:c r="G642" s="10">
        <x:v>0</x:v>
      </x:c>
      <x:c r="H642" s="12">
        <x:f>TRUNC(G642*D642,1)</x:f>
        <x:v>0</x:v>
      </x:c>
      <x:c r="I642" s="10">
        <x:f ca="1">ROUNDDOWN(SUMIF(W639:W642,RIGHTB(O642,1),H639:H642)*U642,2)</x:f>
        <x:v>152.44999999999999</x:v>
      </x:c>
      <x:c r="J642" s="12">
        <x:f ca="1">TRUNC(I642*D642,1)</x:f>
        <x:v>152.40000000000001</x:v>
      </x:c>
      <x:c r="K642" s="10">
        <x:f ca="1">TRUNC(E642+G642+I642,1)</x:f>
        <x:v>152.40000000000001</x:v>
      </x:c>
      <x:c r="L642" s="12">
        <x:f ca="1">TRUNC(F642+H642+J642,1)</x:f>
        <x:v>152.40000000000001</x:v>
      </x:c>
      <x:c r="M642" s="8" t="s">
        <x:v>984</x:v>
      </x:c>
      <x:c r="N642" s="5" t="s">
        <x:v>804</x:v>
      </x:c>
      <x:c r="O642" s="5" t="s">
        <x:v>868</x:v>
      </x:c>
      <x:c r="P642" s="5" t="s">
        <x:v>988</x:v>
      </x:c>
      <x:c r="Q642" s="5" t="s">
        <x:v>988</x:v>
      </x:c>
      <x:c r="R642" s="5" t="s">
        <x:v>988</x:v>
      </x:c>
      <x:c r="S642" s="1">
        <x:v>1</x:v>
      </x:c>
      <x:c r="T642" s="1">
        <x:v>2</x:v>
      </x:c>
      <x:c r="U642" s="1">
        <x:v>0.010000000000000001</x:v>
      </x:c>
      <x:c r="V642" s="1"/>
      <x:c r="W642" s="1"/>
      <x:c r="X642" s="1"/>
      <x:c r="Y642" s="1"/>
      <x:c r="Z642" s="1"/>
      <x:c r="AA642" s="1"/>
      <x:c r="AB642" s="1"/>
      <x:c r="AC642" s="1"/>
      <x:c r="AD642" s="1"/>
      <x:c r="AE642" s="1"/>
      <x:c r="AF642" s="1"/>
      <x:c r="AG642" s="1"/>
      <x:c r="AH642" s="1"/>
      <x:c r="AI642" s="1"/>
      <x:c r="AJ642" s="5" t="s">
        <x:v>984</x:v>
      </x:c>
      <x:c r="AK642" s="5" t="s">
        <x:v>1685</x:v>
      </x:c>
      <x:c r="AL642" s="5" t="s">
        <x:v>984</x:v>
      </x:c>
    </x:row>
    <x:row r="643" spans="1:38" ht="30" customHeight="1">
      <x:c r="A643" s="8" t="s">
        <x:v>195</x:v>
      </x:c>
      <x:c r="B643" s="8" t="s">
        <x:v>984</x:v>
      </x:c>
      <x:c r="C643" s="8" t="s">
        <x:v>984</x:v>
      </x:c>
      <x:c r="D643" s="9"/>
      <x:c r="E643" s="10"/>
      <x:c r="F643" s="12">
        <x:f>TRUNC(SUMIF(N639:N642,N638,F639:F642),0)</x:f>
        <x:v>0</x:v>
      </x:c>
      <x:c r="G643" s="10"/>
      <x:c r="H643" s="12">
        <x:f ca="1">TRUNC(SUMIF(N639:N642,N638,H639:H642),0)</x:f>
        <x:v>15245</x:v>
      </x:c>
      <x:c r="I643" s="10"/>
      <x:c r="J643" s="12">
        <x:f ca="1">TRUNC(SUMIF(N639:N642,N638,J639:J642),0)</x:f>
        <x:v>152</x:v>
      </x:c>
      <x:c r="K643" s="10"/>
      <x:c r="L643" s="12">
        <x:f ca="1">F643+H643+J643</x:f>
        <x:v>15397</x:v>
      </x:c>
      <x:c r="M643" s="8" t="s">
        <x:v>984</x:v>
      </x:c>
      <x:c r="N643" s="5" t="s">
        <x:v>315</x:v>
      </x:c>
      <x:c r="O643" s="5" t="s">
        <x:v>315</x:v>
      </x:c>
      <x:c r="P643" s="5" t="s">
        <x:v>984</x:v>
      </x:c>
      <x:c r="Q643" s="5" t="s">
        <x:v>984</x:v>
      </x:c>
      <x:c r="R643" s="5" t="s">
        <x:v>984</x:v>
      </x:c>
      <x:c r="S643" s="1"/>
      <x:c r="T643" s="1"/>
      <x:c r="U643" s="1"/>
      <x:c r="V643" s="1"/>
      <x:c r="W643" s="1"/>
      <x:c r="X643" s="1"/>
      <x:c r="Y643" s="1"/>
      <x:c r="Z643" s="1"/>
      <x:c r="AA643" s="1"/>
      <x:c r="AB643" s="1"/>
      <x:c r="AC643" s="1"/>
      <x:c r="AD643" s="1"/>
      <x:c r="AE643" s="1"/>
      <x:c r="AF643" s="1"/>
      <x:c r="AG643" s="1"/>
      <x:c r="AH643" s="1"/>
      <x:c r="AI643" s="1"/>
      <x:c r="AJ643" s="5" t="s">
        <x:v>984</x:v>
      </x:c>
      <x:c r="AK643" s="5" t="s">
        <x:v>984</x:v>
      </x:c>
      <x:c r="AL643" s="5" t="s">
        <x:v>984</x:v>
      </x:c>
    </x:row>
    <x:row r="644" spans="1:13" ht="30" customHeight="1">
      <x:c r="A644" s="9"/>
      <x:c r="B644" s="9"/>
      <x:c r="C644" s="9"/>
      <x:c r="D644" s="9"/>
      <x:c r="E644" s="10"/>
      <x:c r="F644" s="12"/>
      <x:c r="G644" s="10"/>
      <x:c r="H644" s="12"/>
      <x:c r="I644" s="10"/>
      <x:c r="J644" s="12"/>
      <x:c r="K644" s="10"/>
      <x:c r="L644" s="12"/>
      <x:c r="M644" s="9"/>
    </x:row>
    <x:row r="645" spans="1:14" ht="30" customHeight="1">
      <x:c r="A645" s="93" t="s">
        <x:v>84</x:v>
      </x:c>
      <x:c r="B645" s="93"/>
      <x:c r="C645" s="93"/>
      <x:c r="D645" s="93"/>
      <x:c r="E645" s="94"/>
      <x:c r="F645" s="95"/>
      <x:c r="G645" s="94"/>
      <x:c r="H645" s="95"/>
      <x:c r="I645" s="94"/>
      <x:c r="J645" s="95"/>
      <x:c r="K645" s="94"/>
      <x:c r="L645" s="95"/>
      <x:c r="M645" s="93"/>
      <x:c r="N645" s="2" t="s">
        <x:v>806</x:v>
      </x:c>
    </x:row>
    <x:row r="646" spans="1:38" ht="30" customHeight="1">
      <x:c r="A646" s="8" t="s">
        <x:v>1017</x:v>
      </x:c>
      <x:c r="B646" s="8" t="s">
        <x:v>1252</x:v>
      </x:c>
      <x:c r="C646" s="8" t="s">
        <x:v>1015</x:v>
      </x:c>
      <x:c r="D646" s="9">
        <x:v>0.98999999999999999</x:v>
      </x:c>
      <x:c r="E646" s="10">
        <x:f>단가대비표!O100</x:f>
        <x:v>0</x:v>
      </x:c>
      <x:c r="F646" s="12">
        <x:f>TRUNC(E646*D646,1)</x:f>
        <x:v>0</x:v>
      </x:c>
      <x:c r="G646" s="10">
        <x:f>단가대비표!P100</x:f>
        <x:v>124463</x:v>
      </x:c>
      <x:c r="H646" s="12">
        <x:f>TRUNC(G646*D646,1)</x:f>
        <x:v>123218.3</x:v>
      </x:c>
      <x:c r="I646" s="10">
        <x:f>단가대비표!V100</x:f>
        <x:v>0</x:v>
      </x:c>
      <x:c r="J646" s="12">
        <x:f>TRUNC(I646*D646,1)</x:f>
        <x:v>0</x:v>
      </x:c>
      <x:c r="K646" s="10">
        <x:f>TRUNC(E646+G646+I646,1)</x:f>
        <x:v>124463</x:v>
      </x:c>
      <x:c r="L646" s="12">
        <x:f>TRUNC(F646+H646+J646,1)</x:f>
        <x:v>123218.3</x:v>
      </x:c>
      <x:c r="M646" s="8" t="s">
        <x:v>984</x:v>
      </x:c>
      <x:c r="N646" s="5" t="s">
        <x:v>806</x:v>
      </x:c>
      <x:c r="O646" s="5" t="s">
        <x:v>1515</x:v>
      </x:c>
      <x:c r="P646" s="5" t="s">
        <x:v>988</x:v>
      </x:c>
      <x:c r="Q646" s="5" t="s">
        <x:v>988</x:v>
      </x:c>
      <x:c r="R646" s="5" t="s">
        <x:v>974</x:v>
      </x:c>
      <x:c r="S646" s="1"/>
      <x:c r="T646" s="1"/>
      <x:c r="U646" s="1"/>
      <x:c r="V646" s="1"/>
      <x:c r="W646" s="1"/>
      <x:c r="X646" s="1"/>
      <x:c r="Y646" s="1"/>
      <x:c r="Z646" s="1"/>
      <x:c r="AA646" s="1"/>
      <x:c r="AB646" s="1"/>
      <x:c r="AC646" s="1"/>
      <x:c r="AD646" s="1"/>
      <x:c r="AE646" s="1"/>
      <x:c r="AF646" s="1"/>
      <x:c r="AG646" s="1"/>
      <x:c r="AH646" s="1"/>
      <x:c r="AI646" s="1"/>
      <x:c r="AJ646" s="5" t="s">
        <x:v>984</x:v>
      </x:c>
      <x:c r="AK646" s="5" t="s">
        <x:v>1686</x:v>
      </x:c>
      <x:c r="AL646" s="5" t="s">
        <x:v>984</x:v>
      </x:c>
    </x:row>
    <x:row r="647" spans="1:38" ht="30" customHeight="1">
      <x:c r="A647" s="8" t="s">
        <x:v>1017</x:v>
      </x:c>
      <x:c r="B647" s="8" t="s">
        <x:v>374</x:v>
      </x:c>
      <x:c r="C647" s="8" t="s">
        <x:v>1015</x:v>
      </x:c>
      <x:c r="D647" s="9">
        <x:v>2.3100000000000001</x:v>
      </x:c>
      <x:c r="E647" s="10">
        <x:f>단가대비표!O95</x:f>
        <x:v>0</x:v>
      </x:c>
      <x:c r="F647" s="12">
        <x:f>TRUNC(E647*D647,1)</x:f>
        <x:v>0</x:v>
      </x:c>
      <x:c r="G647" s="10">
        <x:f>단가대비표!P95</x:f>
        <x:v>87805</x:v>
      </x:c>
      <x:c r="H647" s="12">
        <x:f>TRUNC(G647*D647,1)</x:f>
        <x:v>202829.5</x:v>
      </x:c>
      <x:c r="I647" s="10">
        <x:f>단가대비표!V95</x:f>
        <x:v>0</x:v>
      </x:c>
      <x:c r="J647" s="12">
        <x:f>TRUNC(I647*D647,1)</x:f>
        <x:v>0</x:v>
      </x:c>
      <x:c r="K647" s="10">
        <x:f>TRUNC(E647+G647+I647,1)</x:f>
        <x:v>87805</x:v>
      </x:c>
      <x:c r="L647" s="12">
        <x:f>TRUNC(F647+H647+J647,1)</x:f>
        <x:v>202829.5</x:v>
      </x:c>
      <x:c r="M647" s="8" t="s">
        <x:v>984</x:v>
      </x:c>
      <x:c r="N647" s="5" t="s">
        <x:v>806</x:v>
      </x:c>
      <x:c r="O647" s="5" t="s">
        <x:v>129</x:v>
      </x:c>
      <x:c r="P647" s="5" t="s">
        <x:v>988</x:v>
      </x:c>
      <x:c r="Q647" s="5" t="s">
        <x:v>988</x:v>
      </x:c>
      <x:c r="R647" s="5" t="s">
        <x:v>974</x:v>
      </x:c>
      <x:c r="S647" s="1"/>
      <x:c r="T647" s="1"/>
      <x:c r="U647" s="1"/>
      <x:c r="V647" s="1"/>
      <x:c r="W647" s="1"/>
      <x:c r="X647" s="1"/>
      <x:c r="Y647" s="1"/>
      <x:c r="Z647" s="1"/>
      <x:c r="AA647" s="1"/>
      <x:c r="AB647" s="1"/>
      <x:c r="AC647" s="1"/>
      <x:c r="AD647" s="1"/>
      <x:c r="AE647" s="1"/>
      <x:c r="AF647" s="1"/>
      <x:c r="AG647" s="1"/>
      <x:c r="AH647" s="1"/>
      <x:c r="AI647" s="1"/>
      <x:c r="AJ647" s="5" t="s">
        <x:v>984</x:v>
      </x:c>
      <x:c r="AK647" s="5" t="s">
        <x:v>1687</x:v>
      </x:c>
      <x:c r="AL647" s="5" t="s">
        <x:v>984</x:v>
      </x:c>
    </x:row>
    <x:row r="648" spans="1:38" ht="30" customHeight="1">
      <x:c r="A648" s="8" t="s">
        <x:v>195</x:v>
      </x:c>
      <x:c r="B648" s="8" t="s">
        <x:v>984</x:v>
      </x:c>
      <x:c r="C648" s="8" t="s">
        <x:v>984</x:v>
      </x:c>
      <x:c r="D648" s="9"/>
      <x:c r="E648" s="10"/>
      <x:c r="F648" s="12">
        <x:f>TRUNC(SUMIF(N646:N647,N645,F646:F647),0)</x:f>
        <x:v>0</x:v>
      </x:c>
      <x:c r="G648" s="10"/>
      <x:c r="H648" s="12">
        <x:f>TRUNC(SUMIF(N646:N647,N645,H646:H647),0)</x:f>
        <x:v>326047</x:v>
      </x:c>
      <x:c r="I648" s="10"/>
      <x:c r="J648" s="12">
        <x:f>TRUNC(SUMIF(N646:N647,N645,J646:J647),0)</x:f>
        <x:v>0</x:v>
      </x:c>
      <x:c r="K648" s="10"/>
      <x:c r="L648" s="12">
        <x:f>F648+H648+J648</x:f>
        <x:v>326047</x:v>
      </x:c>
      <x:c r="M648" s="8" t="s">
        <x:v>984</x:v>
      </x:c>
      <x:c r="N648" s="5" t="s">
        <x:v>315</x:v>
      </x:c>
      <x:c r="O648" s="5" t="s">
        <x:v>315</x:v>
      </x:c>
      <x:c r="P648" s="5" t="s">
        <x:v>984</x:v>
      </x:c>
      <x:c r="Q648" s="5" t="s">
        <x:v>984</x:v>
      </x:c>
      <x:c r="R648" s="5" t="s">
        <x:v>984</x:v>
      </x:c>
      <x:c r="S648" s="1"/>
      <x:c r="T648" s="1"/>
      <x:c r="U648" s="1"/>
      <x:c r="V648" s="1"/>
      <x:c r="W648" s="1"/>
      <x:c r="X648" s="1"/>
      <x:c r="Y648" s="1"/>
      <x:c r="Z648" s="1"/>
      <x:c r="AA648" s="1"/>
      <x:c r="AB648" s="1"/>
      <x:c r="AC648" s="1"/>
      <x:c r="AD648" s="1"/>
      <x:c r="AE648" s="1"/>
      <x:c r="AF648" s="1"/>
      <x:c r="AG648" s="1"/>
      <x:c r="AH648" s="1"/>
      <x:c r="AI648" s="1"/>
      <x:c r="AJ648" s="5" t="s">
        <x:v>984</x:v>
      </x:c>
      <x:c r="AK648" s="5" t="s">
        <x:v>984</x:v>
      </x:c>
      <x:c r="AL648" s="5" t="s">
        <x:v>984</x:v>
      </x:c>
    </x:row>
    <x:row r="649" spans="1:13" ht="30" customHeight="1">
      <x:c r="A649" s="9"/>
      <x:c r="B649" s="9"/>
      <x:c r="C649" s="9"/>
      <x:c r="D649" s="9"/>
      <x:c r="E649" s="10"/>
      <x:c r="F649" s="12"/>
      <x:c r="G649" s="10"/>
      <x:c r="H649" s="12"/>
      <x:c r="I649" s="10"/>
      <x:c r="J649" s="12"/>
      <x:c r="K649" s="10"/>
      <x:c r="L649" s="12"/>
      <x:c r="M649" s="9"/>
    </x:row>
    <x:row r="650" spans="1:14" ht="30" customHeight="1">
      <x:c r="A650" s="93" t="s">
        <x:v>13</x:v>
      </x:c>
      <x:c r="B650" s="93"/>
      <x:c r="C650" s="93"/>
      <x:c r="D650" s="93"/>
      <x:c r="E650" s="94"/>
      <x:c r="F650" s="95"/>
      <x:c r="G650" s="94"/>
      <x:c r="H650" s="95"/>
      <x:c r="I650" s="94"/>
      <x:c r="J650" s="95"/>
      <x:c r="K650" s="94"/>
      <x:c r="L650" s="95"/>
      <x:c r="M650" s="93"/>
      <x:c r="N650" s="2" t="s">
        <x:v>802</x:v>
      </x:c>
    </x:row>
    <x:row r="651" spans="1:38" ht="30" customHeight="1">
      <x:c r="A651" s="8" t="s">
        <x:v>1017</x:v>
      </x:c>
      <x:c r="B651" s="8" t="s">
        <x:v>375</x:v>
      </x:c>
      <x:c r="C651" s="8" t="s">
        <x:v>1015</x:v>
      </x:c>
      <x:c r="D651" s="9">
        <x:v>0.0059999999999999998</x:v>
      </x:c>
      <x:c r="E651" s="10">
        <x:f>단가대비표!O90</x:f>
        <x:v>0</x:v>
      </x:c>
      <x:c r="F651" s="12">
        <x:f>TRUNC(E651*D651,1)</x:f>
        <x:v>0</x:v>
      </x:c>
      <x:c r="G651" s="10">
        <x:f>단가대비표!P90</x:f>
        <x:v>139327</x:v>
      </x:c>
      <x:c r="H651" s="12">
        <x:f>TRUNC(G651*D651,1)</x:f>
        <x:v>835.89999999999998</x:v>
      </x:c>
      <x:c r="I651" s="10">
        <x:f>단가대비표!V90</x:f>
        <x:v>0</x:v>
      </x:c>
      <x:c r="J651" s="12">
        <x:f>TRUNC(I651*D651,1)</x:f>
        <x:v>0</x:v>
      </x:c>
      <x:c r="K651" s="10">
        <x:f>TRUNC(E651+G651+I651,1)</x:f>
        <x:v>139327</x:v>
      </x:c>
      <x:c r="L651" s="12">
        <x:f>TRUNC(F651+H651+J651,1)</x:f>
        <x:v>835.89999999999998</x:v>
      </x:c>
      <x:c r="M651" s="8" t="s">
        <x:v>984</x:v>
      </x:c>
      <x:c r="N651" s="5" t="s">
        <x:v>802</x:v>
      </x:c>
      <x:c r="O651" s="5" t="s">
        <x:v>127</x:v>
      </x:c>
      <x:c r="P651" s="5" t="s">
        <x:v>988</x:v>
      </x:c>
      <x:c r="Q651" s="5" t="s">
        <x:v>988</x:v>
      </x:c>
      <x:c r="R651" s="5" t="s">
        <x:v>974</x:v>
      </x:c>
      <x:c r="S651" s="1"/>
      <x:c r="T651" s="1"/>
      <x:c r="U651" s="1"/>
      <x:c r="V651" s="1"/>
      <x:c r="W651" s="1"/>
      <x:c r="X651" s="1"/>
      <x:c r="Y651" s="1"/>
      <x:c r="Z651" s="1"/>
      <x:c r="AA651" s="1"/>
      <x:c r="AB651" s="1"/>
      <x:c r="AC651" s="1"/>
      <x:c r="AD651" s="1"/>
      <x:c r="AE651" s="1"/>
      <x:c r="AF651" s="1"/>
      <x:c r="AG651" s="1"/>
      <x:c r="AH651" s="1"/>
      <x:c r="AI651" s="1"/>
      <x:c r="AJ651" s="5" t="s">
        <x:v>984</x:v>
      </x:c>
      <x:c r="AK651" s="5" t="s">
        <x:v>1688</x:v>
      </x:c>
      <x:c r="AL651" s="5" t="s">
        <x:v>984</x:v>
      </x:c>
    </x:row>
    <x:row r="652" spans="1:38" ht="30" customHeight="1">
      <x:c r="A652" s="8" t="s">
        <x:v>1017</x:v>
      </x:c>
      <x:c r="B652" s="8" t="s">
        <x:v>374</x:v>
      </x:c>
      <x:c r="C652" s="8" t="s">
        <x:v>1015</x:v>
      </x:c>
      <x:c r="D652" s="9">
        <x:v>0.020000000000000001</x:v>
      </x:c>
      <x:c r="E652" s="10">
        <x:f>단가대비표!O95</x:f>
        <x:v>0</x:v>
      </x:c>
      <x:c r="F652" s="12">
        <x:f>TRUNC(E652*D652,1)</x:f>
        <x:v>0</x:v>
      </x:c>
      <x:c r="G652" s="10">
        <x:f>단가대비표!P95</x:f>
        <x:v>87805</x:v>
      </x:c>
      <x:c r="H652" s="12">
        <x:f>TRUNC(G652*D652,1)</x:f>
        <x:v>1756.0999999999999</x:v>
      </x:c>
      <x:c r="I652" s="10">
        <x:f>단가대비표!V95</x:f>
        <x:v>0</x:v>
      </x:c>
      <x:c r="J652" s="12">
        <x:f>TRUNC(I652*D652,1)</x:f>
        <x:v>0</x:v>
      </x:c>
      <x:c r="K652" s="10">
        <x:f>TRUNC(E652+G652+I652,1)</x:f>
        <x:v>87805</x:v>
      </x:c>
      <x:c r="L652" s="12">
        <x:f>TRUNC(F652+H652+J652,1)</x:f>
        <x:v>1756.0999999999999</x:v>
      </x:c>
      <x:c r="M652" s="8" t="s">
        <x:v>984</x:v>
      </x:c>
      <x:c r="N652" s="5" t="s">
        <x:v>802</x:v>
      </x:c>
      <x:c r="O652" s="5" t="s">
        <x:v>129</x:v>
      </x:c>
      <x:c r="P652" s="5" t="s">
        <x:v>988</x:v>
      </x:c>
      <x:c r="Q652" s="5" t="s">
        <x:v>988</x:v>
      </x:c>
      <x:c r="R652" s="5" t="s">
        <x:v>974</x:v>
      </x:c>
      <x:c r="S652" s="1"/>
      <x:c r="T652" s="1"/>
      <x:c r="U652" s="1"/>
      <x:c r="V652" s="1"/>
      <x:c r="W652" s="1"/>
      <x:c r="X652" s="1"/>
      <x:c r="Y652" s="1"/>
      <x:c r="Z652" s="1"/>
      <x:c r="AA652" s="1"/>
      <x:c r="AB652" s="1"/>
      <x:c r="AC652" s="1"/>
      <x:c r="AD652" s="1"/>
      <x:c r="AE652" s="1"/>
      <x:c r="AF652" s="1"/>
      <x:c r="AG652" s="1"/>
      <x:c r="AH652" s="1"/>
      <x:c r="AI652" s="1"/>
      <x:c r="AJ652" s="5" t="s">
        <x:v>984</x:v>
      </x:c>
      <x:c r="AK652" s="5" t="s">
        <x:v>1689</x:v>
      </x:c>
      <x:c r="AL652" s="5" t="s">
        <x:v>984</x:v>
      </x:c>
    </x:row>
    <x:row r="653" spans="1:38" ht="30" customHeight="1">
      <x:c r="A653" s="8" t="s">
        <x:v>195</x:v>
      </x:c>
      <x:c r="B653" s="8" t="s">
        <x:v>984</x:v>
      </x:c>
      <x:c r="C653" s="8" t="s">
        <x:v>984</x:v>
      </x:c>
      <x:c r="D653" s="9"/>
      <x:c r="E653" s="10"/>
      <x:c r="F653" s="12">
        <x:f>TRUNC(SUMIF(N651:N652,N650,F651:F652),0)</x:f>
        <x:v>0</x:v>
      </x:c>
      <x:c r="G653" s="10"/>
      <x:c r="H653" s="12">
        <x:f>TRUNC(SUMIF(N651:N652,N650,H651:H652),0)</x:f>
        <x:v>2592</x:v>
      </x:c>
      <x:c r="I653" s="10"/>
      <x:c r="J653" s="12">
        <x:f>TRUNC(SUMIF(N651:N652,N650,J651:J652),0)</x:f>
        <x:v>0</x:v>
      </x:c>
      <x:c r="K653" s="10"/>
      <x:c r="L653" s="12">
        <x:f>F653+H653+J653</x:f>
        <x:v>2592</x:v>
      </x:c>
      <x:c r="M653" s="8" t="s">
        <x:v>984</x:v>
      </x:c>
      <x:c r="N653" s="5" t="s">
        <x:v>315</x:v>
      </x:c>
      <x:c r="O653" s="5" t="s">
        <x:v>315</x:v>
      </x:c>
      <x:c r="P653" s="5" t="s">
        <x:v>984</x:v>
      </x:c>
      <x:c r="Q653" s="5" t="s">
        <x:v>984</x:v>
      </x:c>
      <x:c r="R653" s="5" t="s">
        <x:v>984</x:v>
      </x:c>
      <x:c r="S653" s="1"/>
      <x:c r="T653" s="1"/>
      <x:c r="U653" s="1"/>
      <x:c r="V653" s="1"/>
      <x:c r="W653" s="1"/>
      <x:c r="X653" s="1"/>
      <x:c r="Y653" s="1"/>
      <x:c r="Z653" s="1"/>
      <x:c r="AA653" s="1"/>
      <x:c r="AB653" s="1"/>
      <x:c r="AC653" s="1"/>
      <x:c r="AD653" s="1"/>
      <x:c r="AE653" s="1"/>
      <x:c r="AF653" s="1"/>
      <x:c r="AG653" s="1"/>
      <x:c r="AH653" s="1"/>
      <x:c r="AI653" s="1"/>
      <x:c r="AJ653" s="5" t="s">
        <x:v>984</x:v>
      </x:c>
      <x:c r="AK653" s="5" t="s">
        <x:v>984</x:v>
      </x:c>
      <x:c r="AL653" s="5" t="s">
        <x:v>984</x:v>
      </x:c>
    </x:row>
    <x:row r="654" spans="1:13" ht="30" customHeight="1">
      <x:c r="A654" s="9"/>
      <x:c r="B654" s="9"/>
      <x:c r="C654" s="9"/>
      <x:c r="D654" s="9"/>
      <x:c r="E654" s="10"/>
      <x:c r="F654" s="12"/>
      <x:c r="G654" s="10"/>
      <x:c r="H654" s="12"/>
      <x:c r="I654" s="10"/>
      <x:c r="J654" s="12"/>
      <x:c r="K654" s="10"/>
      <x:c r="L654" s="12"/>
      <x:c r="M654" s="9"/>
    </x:row>
    <x:row r="655" spans="1:14" ht="30" customHeight="1">
      <x:c r="A655" s="93" t="s">
        <x:v>164</x:v>
      </x:c>
      <x:c r="B655" s="93"/>
      <x:c r="C655" s="93"/>
      <x:c r="D655" s="93"/>
      <x:c r="E655" s="94"/>
      <x:c r="F655" s="95"/>
      <x:c r="G655" s="94"/>
      <x:c r="H655" s="95"/>
      <x:c r="I655" s="94"/>
      <x:c r="J655" s="95"/>
      <x:c r="K655" s="94"/>
      <x:c r="L655" s="95"/>
      <x:c r="M655" s="93"/>
      <x:c r="N655" s="2" t="s">
        <x:v>798</x:v>
      </x:c>
    </x:row>
    <x:row r="656" spans="1:38" ht="30" customHeight="1">
      <x:c r="A656" s="8" t="s">
        <x:v>1017</x:v>
      </x:c>
      <x:c r="B656" s="8" t="s">
        <x:v>1253</x:v>
      </x:c>
      <x:c r="C656" s="8" t="s">
        <x:v>1015</x:v>
      </x:c>
      <x:c r="D656" s="9">
        <x:v>0.62</x:v>
      </x:c>
      <x:c r="E656" s="10">
        <x:f>단가대비표!O101</x:f>
        <x:v>0</x:v>
      </x:c>
      <x:c r="F656" s="12">
        <x:f>TRUNC(E656*D656,1)</x:f>
        <x:v>0</x:v>
      </x:c>
      <x:c r="G656" s="10">
        <x:f>단가대비표!P101</x:f>
        <x:v>103874</x:v>
      </x:c>
      <x:c r="H656" s="12">
        <x:f>TRUNC(G656*D656,1)</x:f>
        <x:v>64401.800000000003</x:v>
      </x:c>
      <x:c r="I656" s="10">
        <x:f>단가대비표!V101</x:f>
        <x:v>0</x:v>
      </x:c>
      <x:c r="J656" s="12">
        <x:f>TRUNC(I656*D656,1)</x:f>
        <x:v>0</x:v>
      </x:c>
      <x:c r="K656" s="10">
        <x:f>TRUNC(E656+G656+I656,1)</x:f>
        <x:v>103874</x:v>
      </x:c>
      <x:c r="L656" s="12">
        <x:f>TRUNC(F656+H656+J656,1)</x:f>
        <x:v>64401.800000000003</x:v>
      </x:c>
      <x:c r="M656" s="8" t="s">
        <x:v>984</x:v>
      </x:c>
      <x:c r="N656" s="5" t="s">
        <x:v>798</x:v>
      </x:c>
      <x:c r="O656" s="5" t="s">
        <x:v>1516</x:v>
      </x:c>
      <x:c r="P656" s="5" t="s">
        <x:v>988</x:v>
      </x:c>
      <x:c r="Q656" s="5" t="s">
        <x:v>988</x:v>
      </x:c>
      <x:c r="R656" s="5" t="s">
        <x:v>974</x:v>
      </x:c>
      <x:c r="S656" s="1"/>
      <x:c r="T656" s="1"/>
      <x:c r="U656" s="1"/>
      <x:c r="V656" s="1">
        <x:v>1</x:v>
      </x:c>
      <x:c r="W656" s="1"/>
      <x:c r="X656" s="1"/>
      <x:c r="Y656" s="1"/>
      <x:c r="Z656" s="1"/>
      <x:c r="AA656" s="1"/>
      <x:c r="AB656" s="1"/>
      <x:c r="AC656" s="1"/>
      <x:c r="AD656" s="1"/>
      <x:c r="AE656" s="1"/>
      <x:c r="AF656" s="1"/>
      <x:c r="AG656" s="1"/>
      <x:c r="AH656" s="1"/>
      <x:c r="AI656" s="1"/>
      <x:c r="AJ656" s="5" t="s">
        <x:v>984</x:v>
      </x:c>
      <x:c r="AK656" s="5" t="s">
        <x:v>1690</x:v>
      </x:c>
      <x:c r="AL656" s="5" t="s">
        <x:v>984</x:v>
      </x:c>
    </x:row>
    <x:row r="657" spans="1:38" ht="30" customHeight="1">
      <x:c r="A657" s="8" t="s">
        <x:v>1017</x:v>
      </x:c>
      <x:c r="B657" s="8" t="s">
        <x:v>374</x:v>
      </x:c>
      <x:c r="C657" s="8" t="s">
        <x:v>1015</x:v>
      </x:c>
      <x:c r="D657" s="9">
        <x:v>0.45000000000000001</x:v>
      </x:c>
      <x:c r="E657" s="10">
        <x:f>단가대비표!O95</x:f>
        <x:v>0</x:v>
      </x:c>
      <x:c r="F657" s="12">
        <x:f>TRUNC(E657*D657,1)</x:f>
        <x:v>0</x:v>
      </x:c>
      <x:c r="G657" s="10">
        <x:f>단가대비표!P95</x:f>
        <x:v>87805</x:v>
      </x:c>
      <x:c r="H657" s="12">
        <x:f>TRUNC(G657*D657,1)</x:f>
        <x:v>39512.199999999997</x:v>
      </x:c>
      <x:c r="I657" s="10">
        <x:f>단가대비표!V95</x:f>
        <x:v>0</x:v>
      </x:c>
      <x:c r="J657" s="12">
        <x:f>TRUNC(I657*D657,1)</x:f>
        <x:v>0</x:v>
      </x:c>
      <x:c r="K657" s="10">
        <x:f>TRUNC(E657+G657+I657,1)</x:f>
        <x:v>87805</x:v>
      </x:c>
      <x:c r="L657" s="12">
        <x:f>TRUNC(F657+H657+J657,1)</x:f>
        <x:v>39512.199999999997</x:v>
      </x:c>
      <x:c r="M657" s="8" t="s">
        <x:v>984</x:v>
      </x:c>
      <x:c r="N657" s="5" t="s">
        <x:v>798</x:v>
      </x:c>
      <x:c r="O657" s="5" t="s">
        <x:v>129</x:v>
      </x:c>
      <x:c r="P657" s="5" t="s">
        <x:v>988</x:v>
      </x:c>
      <x:c r="Q657" s="5" t="s">
        <x:v>988</x:v>
      </x:c>
      <x:c r="R657" s="5" t="s">
        <x:v>974</x:v>
      </x:c>
      <x:c r="S657" s="1"/>
      <x:c r="T657" s="1"/>
      <x:c r="U657" s="1"/>
      <x:c r="V657" s="1">
        <x:v>1</x:v>
      </x:c>
      <x:c r="W657" s="1"/>
      <x:c r="X657" s="1"/>
      <x:c r="Y657" s="1"/>
      <x:c r="Z657" s="1"/>
      <x:c r="AA657" s="1"/>
      <x:c r="AB657" s="1"/>
      <x:c r="AC657" s="1"/>
      <x:c r="AD657" s="1"/>
      <x:c r="AE657" s="1"/>
      <x:c r="AF657" s="1"/>
      <x:c r="AG657" s="1"/>
      <x:c r="AH657" s="1"/>
      <x:c r="AI657" s="1"/>
      <x:c r="AJ657" s="5" t="s">
        <x:v>984</x:v>
      </x:c>
      <x:c r="AK657" s="5" t="s">
        <x:v>1691</x:v>
      </x:c>
      <x:c r="AL657" s="5" t="s">
        <x:v>984</x:v>
      </x:c>
    </x:row>
    <x:row r="658" spans="1:38" ht="30" customHeight="1">
      <x:c r="A658" s="8" t="s">
        <x:v>2010</x:v>
      </x:c>
      <x:c r="B658" s="8" t="s">
        <x:v>2011</x:v>
      </x:c>
      <x:c r="C658" s="8" t="s">
        <x:v>1021</x:v>
      </x:c>
      <x:c r="D658" s="9">
        <x:v>3.2000000000000002</x:v>
      </x:c>
      <x:c r="E658" s="10">
        <x:f>일위대가목록!E109</x:f>
        <x:v>0</x:v>
      </x:c>
      <x:c r="F658" s="12">
        <x:f>TRUNC(E658*D658,1)</x:f>
        <x:v>0</x:v>
      </x:c>
      <x:c r="G658" s="10">
        <x:f>일위대가목록!F109</x:f>
        <x:v>0</x:v>
      </x:c>
      <x:c r="H658" s="12">
        <x:f>TRUNC(G658*D658,1)</x:f>
        <x:v>0</x:v>
      </x:c>
      <x:c r="I658" s="10">
        <x:f>일위대가목록!G109</x:f>
        <x:v>391</x:v>
      </x:c>
      <x:c r="J658" s="12">
        <x:f>TRUNC(I658*D658,1)</x:f>
        <x:v>1251.2</x:v>
      </x:c>
      <x:c r="K658" s="10">
        <x:f>TRUNC(E658+G658+I658,1)</x:f>
        <x:v>391</x:v>
      </x:c>
      <x:c r="L658" s="12">
        <x:f>TRUNC(F658+H658+J658,1)</x:f>
        <x:v>1251.2</x:v>
      </x:c>
      <x:c r="M658" s="8" t="s">
        <x:v>984</x:v>
      </x:c>
      <x:c r="N658" s="5" t="s">
        <x:v>798</x:v>
      </x:c>
      <x:c r="O658" s="5" t="s">
        <x:v>1767</x:v>
      </x:c>
      <x:c r="P658" s="5" t="s">
        <x:v>974</x:v>
      </x:c>
      <x:c r="Q658" s="5" t="s">
        <x:v>988</x:v>
      </x:c>
      <x:c r="R658" s="5" t="s">
        <x:v>988</x:v>
      </x:c>
      <x:c r="S658" s="1"/>
      <x:c r="T658" s="1"/>
      <x:c r="U658" s="1"/>
      <x:c r="V658" s="1"/>
      <x:c r="W658" s="1"/>
      <x:c r="X658" s="1"/>
      <x:c r="Y658" s="1"/>
      <x:c r="Z658" s="1"/>
      <x:c r="AA658" s="1"/>
      <x:c r="AB658" s="1"/>
      <x:c r="AC658" s="1"/>
      <x:c r="AD658" s="1"/>
      <x:c r="AE658" s="1"/>
      <x:c r="AF658" s="1"/>
      <x:c r="AG658" s="1"/>
      <x:c r="AH658" s="1"/>
      <x:c r="AI658" s="1"/>
      <x:c r="AJ658" s="5" t="s">
        <x:v>984</x:v>
      </x:c>
      <x:c r="AK658" s="5" t="s">
        <x:v>1692</x:v>
      </x:c>
      <x:c r="AL658" s="5" t="s">
        <x:v>984</x:v>
      </x:c>
    </x:row>
    <x:row r="659" spans="1:38" ht="30" customHeight="1">
      <x:c r="A659" s="8" t="s">
        <x:v>2012</x:v>
      </x:c>
      <x:c r="B659" s="8" t="s">
        <x:v>2013</x:v>
      </x:c>
      <x:c r="C659" s="8" t="s">
        <x:v>1021</x:v>
      </x:c>
      <x:c r="D659" s="9">
        <x:v>1.6000000000000001</x:v>
      </x:c>
      <x:c r="E659" s="10">
        <x:f ca="1">일위대가목록!E110</x:f>
        <x:v>8793</x:v>
      </x:c>
      <x:c r="F659" s="12">
        <x:f ca="1">TRUNC(E659*D659,1)</x:f>
        <x:v>14068.799999999999</x:v>
      </x:c>
      <x:c r="G659" s="10">
        <x:f>일위대가목록!F110</x:f>
        <x:v>25758</x:v>
      </x:c>
      <x:c r="H659" s="12">
        <x:f>TRUNC(G659*D659,1)</x:f>
        <x:v>41212.800000000003</x:v>
      </x:c>
      <x:c r="I659" s="10">
        <x:f>일위대가목록!G110</x:f>
        <x:v>2066</x:v>
      </x:c>
      <x:c r="J659" s="12">
        <x:f>TRUNC(I659*D659,1)</x:f>
        <x:v>3305.5999999999999</x:v>
      </x:c>
      <x:c r="K659" s="10">
        <x:f ca="1">TRUNC(E659+G659+I659,1)</x:f>
        <x:v>36617</x:v>
      </x:c>
      <x:c r="L659" s="12">
        <x:f ca="1">TRUNC(F659+H659+J659,1)</x:f>
        <x:v>58587.199999999997</x:v>
      </x:c>
      <x:c r="M659" s="8" t="s">
        <x:v>984</x:v>
      </x:c>
      <x:c r="N659" s="5" t="s">
        <x:v>798</x:v>
      </x:c>
      <x:c r="O659" s="5" t="s">
        <x:v>1768</x:v>
      </x:c>
      <x:c r="P659" s="5" t="s">
        <x:v>974</x:v>
      </x:c>
      <x:c r="Q659" s="5" t="s">
        <x:v>988</x:v>
      </x:c>
      <x:c r="R659" s="5" t="s">
        <x:v>988</x:v>
      </x:c>
      <x:c r="S659" s="1"/>
      <x:c r="T659" s="1"/>
      <x:c r="U659" s="1"/>
      <x:c r="V659" s="1"/>
      <x:c r="W659" s="1"/>
      <x:c r="X659" s="1"/>
      <x:c r="Y659" s="1"/>
      <x:c r="Z659" s="1"/>
      <x:c r="AA659" s="1"/>
      <x:c r="AB659" s="1"/>
      <x:c r="AC659" s="1"/>
      <x:c r="AD659" s="1"/>
      <x:c r="AE659" s="1"/>
      <x:c r="AF659" s="1"/>
      <x:c r="AG659" s="1"/>
      <x:c r="AH659" s="1"/>
      <x:c r="AI659" s="1"/>
      <x:c r="AJ659" s="5" t="s">
        <x:v>984</x:v>
      </x:c>
      <x:c r="AK659" s="5" t="s">
        <x:v>1693</x:v>
      </x:c>
      <x:c r="AL659" s="5" t="s">
        <x:v>984</x:v>
      </x:c>
    </x:row>
    <x:row r="660" spans="1:38" ht="30" customHeight="1">
      <x:c r="A660" s="8" t="s">
        <x:v>1031</x:v>
      </x:c>
      <x:c r="B660" s="8" t="s">
        <x:v>482</x:v>
      </x:c>
      <x:c r="C660" s="8" t="s">
        <x:v>1000</x:v>
      </x:c>
      <x:c r="D660" s="9">
        <x:v>1</x:v>
      </x:c>
      <x:c r="E660" s="10">
        <x:f>ROUNDDOWN(SUMIF(V656:V660,RIGHTB(O660,1),H656:H660)*U660,2)</x:f>
        <x:v>1039.1400000000001</x:v>
      </x:c>
      <x:c r="F660" s="12">
        <x:f>TRUNC(E660*D660,1)</x:f>
        <x:v>1039.0999999999999</x:v>
      </x:c>
      <x:c r="G660" s="10">
        <x:v>0</x:v>
      </x:c>
      <x:c r="H660" s="12">
        <x:f>TRUNC(G660*D660,1)</x:f>
        <x:v>0</x:v>
      </x:c>
      <x:c r="I660" s="10">
        <x:v>0</x:v>
      </x:c>
      <x:c r="J660" s="12">
        <x:f>TRUNC(I660*D660,1)</x:f>
        <x:v>0</x:v>
      </x:c>
      <x:c r="K660" s="10">
        <x:f>TRUNC(E660+G660+I660,1)</x:f>
        <x:v>1039.0999999999999</x:v>
      </x:c>
      <x:c r="L660" s="12">
        <x:f>TRUNC(F660+H660+J660,1)</x:f>
        <x:v>1039.0999999999999</x:v>
      </x:c>
      <x:c r="M660" s="8" t="s">
        <x:v>984</x:v>
      </x:c>
      <x:c r="N660" s="5" t="s">
        <x:v>798</x:v>
      </x:c>
      <x:c r="O660" s="5" t="s">
        <x:v>1407</x:v>
      </x:c>
      <x:c r="P660" s="5" t="s">
        <x:v>988</x:v>
      </x:c>
      <x:c r="Q660" s="5" t="s">
        <x:v>988</x:v>
      </x:c>
      <x:c r="R660" s="5" t="s">
        <x:v>988</x:v>
      </x:c>
      <x:c r="S660" s="1">
        <x:v>1</x:v>
      </x:c>
      <x:c r="T660" s="1">
        <x:v>0</x:v>
      </x:c>
      <x:c r="U660" s="1">
        <x:v>0.010000000000000001</x:v>
      </x:c>
      <x:c r="V660" s="1"/>
      <x:c r="W660" s="1"/>
      <x:c r="X660" s="1"/>
      <x:c r="Y660" s="1"/>
      <x:c r="Z660" s="1"/>
      <x:c r="AA660" s="1"/>
      <x:c r="AB660" s="1"/>
      <x:c r="AC660" s="1"/>
      <x:c r="AD660" s="1"/>
      <x:c r="AE660" s="1"/>
      <x:c r="AF660" s="1"/>
      <x:c r="AG660" s="1"/>
      <x:c r="AH660" s="1"/>
      <x:c r="AI660" s="1"/>
      <x:c r="AJ660" s="5" t="s">
        <x:v>984</x:v>
      </x:c>
      <x:c r="AK660" s="5" t="s">
        <x:v>1694</x:v>
      </x:c>
      <x:c r="AL660" s="5" t="s">
        <x:v>984</x:v>
      </x:c>
    </x:row>
    <x:row r="661" spans="1:38" ht="30" customHeight="1">
      <x:c r="A661" s="8" t="s">
        <x:v>195</x:v>
      </x:c>
      <x:c r="B661" s="8" t="s">
        <x:v>984</x:v>
      </x:c>
      <x:c r="C661" s="8" t="s">
        <x:v>984</x:v>
      </x:c>
      <x:c r="D661" s="9"/>
      <x:c r="E661" s="10"/>
      <x:c r="F661" s="12">
        <x:f ca="1">TRUNC(SUMIF(N656:N660,N655,F656:F660),0)</x:f>
        <x:v>15107</x:v>
      </x:c>
      <x:c r="G661" s="10"/>
      <x:c r="H661" s="12">
        <x:f>TRUNC(SUMIF(N656:N660,N655,H656:H660),0)</x:f>
        <x:v>145126</x:v>
      </x:c>
      <x:c r="I661" s="10"/>
      <x:c r="J661" s="12">
        <x:f>TRUNC(SUMIF(N656:N660,N655,J656:J660),0)</x:f>
        <x:v>4556</x:v>
      </x:c>
      <x:c r="K661" s="10"/>
      <x:c r="L661" s="12">
        <x:f ca="1">F661+H661+J661</x:f>
        <x:v>164789</x:v>
      </x:c>
      <x:c r="M661" s="8" t="s">
        <x:v>984</x:v>
      </x:c>
      <x:c r="N661" s="5" t="s">
        <x:v>315</x:v>
      </x:c>
      <x:c r="O661" s="5" t="s">
        <x:v>315</x:v>
      </x:c>
      <x:c r="P661" s="5" t="s">
        <x:v>984</x:v>
      </x:c>
      <x:c r="Q661" s="5" t="s">
        <x:v>984</x:v>
      </x:c>
      <x:c r="R661" s="5" t="s">
        <x:v>984</x:v>
      </x:c>
      <x:c r="S661" s="1"/>
      <x:c r="T661" s="1"/>
      <x:c r="U661" s="1"/>
      <x:c r="V661" s="1"/>
      <x:c r="W661" s="1"/>
      <x:c r="X661" s="1"/>
      <x:c r="Y661" s="1"/>
      <x:c r="Z661" s="1"/>
      <x:c r="AA661" s="1"/>
      <x:c r="AB661" s="1"/>
      <x:c r="AC661" s="1"/>
      <x:c r="AD661" s="1"/>
      <x:c r="AE661" s="1"/>
      <x:c r="AF661" s="1"/>
      <x:c r="AG661" s="1"/>
      <x:c r="AH661" s="1"/>
      <x:c r="AI661" s="1"/>
      <x:c r="AJ661" s="5" t="s">
        <x:v>984</x:v>
      </x:c>
      <x:c r="AK661" s="5" t="s">
        <x:v>984</x:v>
      </x:c>
      <x:c r="AL661" s="5" t="s">
        <x:v>984</x:v>
      </x:c>
    </x:row>
    <x:row r="662" spans="1:13" ht="30" customHeight="1">
      <x:c r="A662" s="9"/>
      <x:c r="B662" s="9"/>
      <x:c r="C662" s="9"/>
      <x:c r="D662" s="9"/>
      <x:c r="E662" s="10"/>
      <x:c r="F662" s="12"/>
      <x:c r="G662" s="10"/>
      <x:c r="H662" s="12"/>
      <x:c r="I662" s="10"/>
      <x:c r="J662" s="12"/>
      <x:c r="K662" s="10"/>
      <x:c r="L662" s="12"/>
      <x:c r="M662" s="9"/>
    </x:row>
    <x:row r="663" spans="1:14" ht="30" customHeight="1">
      <x:c r="A663" s="93" t="s">
        <x:v>1398</x:v>
      </x:c>
      <x:c r="B663" s="93"/>
      <x:c r="C663" s="93"/>
      <x:c r="D663" s="93"/>
      <x:c r="E663" s="94"/>
      <x:c r="F663" s="95"/>
      <x:c r="G663" s="94"/>
      <x:c r="H663" s="95"/>
      <x:c r="I663" s="94"/>
      <x:c r="J663" s="95"/>
      <x:c r="K663" s="94"/>
      <x:c r="L663" s="95"/>
      <x:c r="M663" s="93"/>
      <x:c r="N663" s="2" t="s">
        <x:v>1767</x:v>
      </x:c>
    </x:row>
    <x:row r="664" spans="1:38" ht="30" customHeight="1">
      <x:c r="A664" s="8" t="s">
        <x:v>2010</x:v>
      </x:c>
      <x:c r="B664" s="8" t="s">
        <x:v>2015</x:v>
      </x:c>
      <x:c r="C664" s="8" t="s">
        <x:v>966</x:v>
      </x:c>
      <x:c r="D664" s="9">
        <x:v>0.25</x:v>
      </x:c>
      <x:c r="E664" s="10">
        <x:f>단가대비표!O12</x:f>
        <x:v>0</x:v>
      </x:c>
      <x:c r="F664" s="12">
        <x:f>TRUNC(E664*D664,1)</x:f>
        <x:v>0</x:v>
      </x:c>
      <x:c r="G664" s="10">
        <x:f>단가대비표!P12</x:f>
        <x:v>0</x:v>
      </x:c>
      <x:c r="H664" s="12">
        <x:f>TRUNC(G664*D664,1)</x:f>
        <x:v>0</x:v>
      </x:c>
      <x:c r="I664" s="10">
        <x:f>단가대비표!V12</x:f>
        <x:v>1564</x:v>
      </x:c>
      <x:c r="J664" s="12">
        <x:f>TRUNC(I664*D664,1)</x:f>
        <x:v>391</x:v>
      </x:c>
      <x:c r="K664" s="10">
        <x:f>TRUNC(E664+G664+I664,1)</x:f>
        <x:v>1564</x:v>
      </x:c>
      <x:c r="L664" s="12">
        <x:f>TRUNC(F664+H664+J664,1)</x:f>
        <x:v>391</x:v>
      </x:c>
      <x:c r="M664" s="8" t="s">
        <x:v>965</x:v>
      </x:c>
      <x:c r="N664" s="5" t="s">
        <x:v>1767</x:v>
      </x:c>
      <x:c r="O664" s="5" t="s">
        <x:v>1769</x:v>
      </x:c>
      <x:c r="P664" s="5" t="s">
        <x:v>988</x:v>
      </x:c>
      <x:c r="Q664" s="5" t="s">
        <x:v>988</x:v>
      </x:c>
      <x:c r="R664" s="5" t="s">
        <x:v>974</x:v>
      </x:c>
      <x:c r="S664" s="1"/>
      <x:c r="T664" s="1"/>
      <x:c r="U664" s="1"/>
      <x:c r="V664" s="1"/>
      <x:c r="W664" s="1"/>
      <x:c r="X664" s="1"/>
      <x:c r="Y664" s="1"/>
      <x:c r="Z664" s="1"/>
      <x:c r="AA664" s="1"/>
      <x:c r="AB664" s="1"/>
      <x:c r="AC664" s="1"/>
      <x:c r="AD664" s="1"/>
      <x:c r="AE664" s="1"/>
      <x:c r="AF664" s="1"/>
      <x:c r="AG664" s="1"/>
      <x:c r="AH664" s="1"/>
      <x:c r="AI664" s="1"/>
      <x:c r="AJ664" s="5" t="s">
        <x:v>984</x:v>
      </x:c>
      <x:c r="AK664" s="5" t="s">
        <x:v>1695</x:v>
      </x:c>
      <x:c r="AL664" s="5" t="s">
        <x:v>984</x:v>
      </x:c>
    </x:row>
    <x:row r="665" spans="1:38" ht="30" customHeight="1">
      <x:c r="A665" s="8" t="s">
        <x:v>195</x:v>
      </x:c>
      <x:c r="B665" s="8" t="s">
        <x:v>984</x:v>
      </x:c>
      <x:c r="C665" s="8" t="s">
        <x:v>984</x:v>
      </x:c>
      <x:c r="D665" s="9"/>
      <x:c r="E665" s="10"/>
      <x:c r="F665" s="12">
        <x:f>TRUNC(SUMIF(N664:N664,N663,F664:F664),0)</x:f>
        <x:v>0</x:v>
      </x:c>
      <x:c r="G665" s="10"/>
      <x:c r="H665" s="12">
        <x:f>TRUNC(SUMIF(N664:N664,N663,H664:H664),0)</x:f>
        <x:v>0</x:v>
      </x:c>
      <x:c r="I665" s="10"/>
      <x:c r="J665" s="12">
        <x:f>TRUNC(SUMIF(N664:N664,N663,J664:J664),0)</x:f>
        <x:v>391</x:v>
      </x:c>
      <x:c r="K665" s="10"/>
      <x:c r="L665" s="12">
        <x:f>F665+H665+J665</x:f>
        <x:v>391</x:v>
      </x:c>
      <x:c r="M665" s="8" t="s">
        <x:v>984</x:v>
      </x:c>
      <x:c r="N665" s="5" t="s">
        <x:v>315</x:v>
      </x:c>
      <x:c r="O665" s="5" t="s">
        <x:v>315</x:v>
      </x:c>
      <x:c r="P665" s="5" t="s">
        <x:v>984</x:v>
      </x:c>
      <x:c r="Q665" s="5" t="s">
        <x:v>984</x:v>
      </x:c>
      <x:c r="R665" s="5" t="s">
        <x:v>984</x:v>
      </x:c>
      <x:c r="S665" s="1"/>
      <x:c r="T665" s="1"/>
      <x:c r="U665" s="1"/>
      <x:c r="V665" s="1"/>
      <x:c r="W665" s="1"/>
      <x:c r="X665" s="1"/>
      <x:c r="Y665" s="1"/>
      <x:c r="Z665" s="1"/>
      <x:c r="AA665" s="1"/>
      <x:c r="AB665" s="1"/>
      <x:c r="AC665" s="1"/>
      <x:c r="AD665" s="1"/>
      <x:c r="AE665" s="1"/>
      <x:c r="AF665" s="1"/>
      <x:c r="AG665" s="1"/>
      <x:c r="AH665" s="1"/>
      <x:c r="AI665" s="1"/>
      <x:c r="AJ665" s="5" t="s">
        <x:v>984</x:v>
      </x:c>
      <x:c r="AK665" s="5" t="s">
        <x:v>984</x:v>
      </x:c>
      <x:c r="AL665" s="5" t="s">
        <x:v>984</x:v>
      </x:c>
    </x:row>
    <x:row r="666" spans="1:13" ht="30" customHeight="1">
      <x:c r="A666" s="9"/>
      <x:c r="B666" s="9"/>
      <x:c r="C666" s="9"/>
      <x:c r="D666" s="9"/>
      <x:c r="E666" s="10"/>
      <x:c r="F666" s="12"/>
      <x:c r="G666" s="10"/>
      <x:c r="H666" s="12"/>
      <x:c r="I666" s="10"/>
      <x:c r="J666" s="12"/>
      <x:c r="K666" s="10"/>
      <x:c r="L666" s="12"/>
      <x:c r="M666" s="9"/>
    </x:row>
    <x:row r="667" spans="1:14" ht="30" customHeight="1">
      <x:c r="A667" s="93" t="s">
        <x:v>1399</x:v>
      </x:c>
      <x:c r="B667" s="93"/>
      <x:c r="C667" s="93"/>
      <x:c r="D667" s="93"/>
      <x:c r="E667" s="94"/>
      <x:c r="F667" s="95"/>
      <x:c r="G667" s="94"/>
      <x:c r="H667" s="95"/>
      <x:c r="I667" s="94"/>
      <x:c r="J667" s="95"/>
      <x:c r="K667" s="94"/>
      <x:c r="L667" s="95"/>
      <x:c r="M667" s="93"/>
      <x:c r="N667" s="2" t="s">
        <x:v>1768</x:v>
      </x:c>
    </x:row>
    <x:row r="668" spans="1:38" ht="30" customHeight="1">
      <x:c r="A668" s="8" t="s">
        <x:v>2012</x:v>
      </x:c>
      <x:c r="B668" s="8" t="s">
        <x:v>2013</x:v>
      </x:c>
      <x:c r="C668" s="8" t="s">
        <x:v>966</x:v>
      </x:c>
      <x:c r="D668" s="9">
        <x:v>0.1663</x:v>
      </x:c>
      <x:c r="E668" s="10">
        <x:f>단가대비표!O14</x:f>
        <x:v>0</x:v>
      </x:c>
      <x:c r="F668" s="12">
        <x:f>TRUNC(E668*D668,1)</x:f>
        <x:v>0</x:v>
      </x:c>
      <x:c r="G668" s="10">
        <x:f>단가대비표!P14</x:f>
        <x:v>0</x:v>
      </x:c>
      <x:c r="H668" s="12">
        <x:f>TRUNC(G668*D668,1)</x:f>
        <x:v>0</x:v>
      </x:c>
      <x:c r="I668" s="10">
        <x:f>단가대비표!V14</x:f>
        <x:v>12426</x:v>
      </x:c>
      <x:c r="J668" s="12">
        <x:f>TRUNC(I668*D668,1)</x:f>
        <x:v>2066.4000000000001</x:v>
      </x:c>
      <x:c r="K668" s="10">
        <x:f>TRUNC(E668+G668+I668,1)</x:f>
        <x:v>12426</x:v>
      </x:c>
      <x:c r="L668" s="12">
        <x:f>TRUNC(F668+H668+J668,1)</x:f>
        <x:v>2066.4000000000001</x:v>
      </x:c>
      <x:c r="M668" s="8" t="s">
        <x:v>965</x:v>
      </x:c>
      <x:c r="N668" s="5" t="s">
        <x:v>1768</x:v>
      </x:c>
      <x:c r="O668" s="5" t="s">
        <x:v>1770</x:v>
      </x:c>
      <x:c r="P668" s="5" t="s">
        <x:v>988</x:v>
      </x:c>
      <x:c r="Q668" s="5" t="s">
        <x:v>988</x:v>
      </x:c>
      <x:c r="R668" s="5" t="s">
        <x:v>974</x:v>
      </x:c>
      <x:c r="S668" s="1"/>
      <x:c r="T668" s="1"/>
      <x:c r="U668" s="1"/>
      <x:c r="V668" s="1"/>
      <x:c r="W668" s="1"/>
      <x:c r="X668" s="1"/>
      <x:c r="Y668" s="1"/>
      <x:c r="Z668" s="1"/>
      <x:c r="AA668" s="1"/>
      <x:c r="AB668" s="1"/>
      <x:c r="AC668" s="1"/>
      <x:c r="AD668" s="1"/>
      <x:c r="AE668" s="1"/>
      <x:c r="AF668" s="1"/>
      <x:c r="AG668" s="1"/>
      <x:c r="AH668" s="1"/>
      <x:c r="AI668" s="1"/>
      <x:c r="AJ668" s="5" t="s">
        <x:v>984</x:v>
      </x:c>
      <x:c r="AK668" s="5" t="s">
        <x:v>1696</x:v>
      </x:c>
      <x:c r="AL668" s="5" t="s">
        <x:v>984</x:v>
      </x:c>
    </x:row>
    <x:row r="669" spans="1:38" ht="30" customHeight="1">
      <x:c r="A669" s="8" t="s">
        <x:v>967</x:v>
      </x:c>
      <x:c r="B669" s="8" t="s">
        <x:v>1970</x:v>
      </x:c>
      <x:c r="C669" s="8" t="s">
        <x:v>1027</x:v>
      </x:c>
      <x:c r="D669" s="9">
        <x:v>6.2000000000000002</x:v>
      </x:c>
      <x:c r="E669" s="10">
        <x:f>단가대비표!O125</x:f>
        <x:v>1222.72</x:v>
      </x:c>
      <x:c r="F669" s="12">
        <x:f>TRUNC(E669*D669,1)</x:f>
        <x:v>7580.8000000000002</x:v>
      </x:c>
      <x:c r="G669" s="10">
        <x:f>단가대비표!P125</x:f>
        <x:v>0</x:v>
      </x:c>
      <x:c r="H669" s="12">
        <x:f>TRUNC(G669*D669,1)</x:f>
        <x:v>0</x:v>
      </x:c>
      <x:c r="I669" s="10">
        <x:f>단가대비표!V125</x:f>
        <x:v>0</x:v>
      </x:c>
      <x:c r="J669" s="12">
        <x:f>TRUNC(I669*D669,1)</x:f>
        <x:v>0</x:v>
      </x:c>
      <x:c r="K669" s="10">
        <x:f>TRUNC(E669+G669+I669,1)</x:f>
        <x:v>1222.7</x:v>
      </x:c>
      <x:c r="L669" s="12">
        <x:f>TRUNC(F669+H669+J669,1)</x:f>
        <x:v>7580.8000000000002</x:v>
      </x:c>
      <x:c r="M669" s="8" t="s">
        <x:v>984</x:v>
      </x:c>
      <x:c r="N669" s="5" t="s">
        <x:v>1768</x:v>
      </x:c>
      <x:c r="O669" s="5" t="s">
        <x:v>785</x:v>
      </x:c>
      <x:c r="P669" s="5" t="s">
        <x:v>988</x:v>
      </x:c>
      <x:c r="Q669" s="5" t="s">
        <x:v>988</x:v>
      </x:c>
      <x:c r="R669" s="5" t="s">
        <x:v>974</x:v>
      </x:c>
      <x:c r="S669" s="1"/>
      <x:c r="T669" s="1"/>
      <x:c r="U669" s="1"/>
      <x:c r="V669" s="1">
        <x:v>1</x:v>
      </x:c>
      <x:c r="W669" s="1"/>
      <x:c r="X669" s="1"/>
      <x:c r="Y669" s="1"/>
      <x:c r="Z669" s="1"/>
      <x:c r="AA669" s="1"/>
      <x:c r="AB669" s="1"/>
      <x:c r="AC669" s="1"/>
      <x:c r="AD669" s="1"/>
      <x:c r="AE669" s="1"/>
      <x:c r="AF669" s="1"/>
      <x:c r="AG669" s="1"/>
      <x:c r="AH669" s="1"/>
      <x:c r="AI669" s="1"/>
      <x:c r="AJ669" s="5" t="s">
        <x:v>984</x:v>
      </x:c>
      <x:c r="AK669" s="5" t="s">
        <x:v>1697</x:v>
      </x:c>
      <x:c r="AL669" s="5" t="s">
        <x:v>984</x:v>
      </x:c>
    </x:row>
    <x:row r="670" spans="1:38" ht="30" customHeight="1">
      <x:c r="A670" s="8" t="s">
        <x:v>1031</x:v>
      </x:c>
      <x:c r="B670" s="8" t="s">
        <x:v>2017</x:v>
      </x:c>
      <x:c r="C670" s="8" t="s">
        <x:v>1000</x:v>
      </x:c>
      <x:c r="D670" s="9">
        <x:v>1</x:v>
      </x:c>
      <x:c r="E670" s="10">
        <x:f ca="1">ROUNDDOWN(SUMIF(V668:V671,RIGHTB(O670,1),F668:F671)*U670,2)</x:f>
        <x:v>1212.9200000000001</x:v>
      </x:c>
      <x:c r="F670" s="12">
        <x:f ca="1">TRUNC(E670*D670,1)</x:f>
        <x:v>1212.9000000000001</x:v>
      </x:c>
      <x:c r="G670" s="10">
        <x:v>0</x:v>
      </x:c>
      <x:c r="H670" s="12">
        <x:f>TRUNC(G670*D670,1)</x:f>
        <x:v>0</x:v>
      </x:c>
      <x:c r="I670" s="10">
        <x:v>0</x:v>
      </x:c>
      <x:c r="J670" s="12">
        <x:f>TRUNC(I670*D670,1)</x:f>
        <x:v>0</x:v>
      </x:c>
      <x:c r="K670" s="10">
        <x:f ca="1">TRUNC(E670+G670+I670,1)</x:f>
        <x:v>1212.9000000000001</x:v>
      </x:c>
      <x:c r="L670" s="12">
        <x:f ca="1">TRUNC(F670+H670+J670,1)</x:f>
        <x:v>1212.9000000000001</x:v>
      </x:c>
      <x:c r="M670" s="8" t="s">
        <x:v>984</x:v>
      </x:c>
      <x:c r="N670" s="5" t="s">
        <x:v>1768</x:v>
      </x:c>
      <x:c r="O670" s="5" t="s">
        <x:v>1407</x:v>
      </x:c>
      <x:c r="P670" s="5" t="s">
        <x:v>988</x:v>
      </x:c>
      <x:c r="Q670" s="5" t="s">
        <x:v>988</x:v>
      </x:c>
      <x:c r="R670" s="5" t="s">
        <x:v>988</x:v>
      </x:c>
      <x:c r="S670" s="1">
        <x:v>0</x:v>
      </x:c>
      <x:c r="T670" s="1">
        <x:v>0</x:v>
      </x:c>
      <x:c r="U670" s="1">
        <x:v>0.16</x:v>
      </x:c>
      <x:c r="V670" s="1"/>
      <x:c r="W670" s="1"/>
      <x:c r="X670" s="1"/>
      <x:c r="Y670" s="1"/>
      <x:c r="Z670" s="1"/>
      <x:c r="AA670" s="1"/>
      <x:c r="AB670" s="1"/>
      <x:c r="AC670" s="1"/>
      <x:c r="AD670" s="1"/>
      <x:c r="AE670" s="1"/>
      <x:c r="AF670" s="1"/>
      <x:c r="AG670" s="1"/>
      <x:c r="AH670" s="1"/>
      <x:c r="AI670" s="1"/>
      <x:c r="AJ670" s="5" t="s">
        <x:v>984</x:v>
      </x:c>
      <x:c r="AK670" s="5" t="s">
        <x:v>1698</x:v>
      </x:c>
      <x:c r="AL670" s="5" t="s">
        <x:v>984</x:v>
      </x:c>
    </x:row>
    <x:row r="671" spans="1:38" ht="30" customHeight="1">
      <x:c r="A671" s="8" t="s">
        <x:v>1017</x:v>
      </x:c>
      <x:c r="B671" s="8" t="s">
        <x:v>500</x:v>
      </x:c>
      <x:c r="C671" s="8" t="s">
        <x:v>1015</x:v>
      </x:c>
      <x:c r="D671" s="9">
        <x:v>1</x:v>
      </x:c>
      <x:c r="E671" s="10">
        <x:f>TRUNC(단가대비표!O89*TRUNC(1/8*16/12*25/20,6),1)</x:f>
        <x:v>0</x:v>
      </x:c>
      <x:c r="F671" s="12">
        <x:f>TRUNC(E671*D671,1)</x:f>
        <x:v>0</x:v>
      </x:c>
      <x:c r="G671" s="10">
        <x:f>TRUNC(단가대비표!P89*TRUNC(1/8*16/12*25/20,6),1)</x:f>
        <x:v>25758.700000000001</x:v>
      </x:c>
      <x:c r="H671" s="12">
        <x:f>TRUNC(G671*D671,1)</x:f>
        <x:v>25758.700000000001</x:v>
      </x:c>
      <x:c r="I671" s="10">
        <x:f>TRUNC(단가대비표!V89*TRUNC(1/8*16/12*25/20,6),1)</x:f>
        <x:v>0</x:v>
      </x:c>
      <x:c r="J671" s="12">
        <x:f>TRUNC(I671*D671,1)</x:f>
        <x:v>0</x:v>
      </x:c>
      <x:c r="K671" s="10">
        <x:f>TRUNC(E671+G671+I671,1)</x:f>
        <x:v>25758.700000000001</x:v>
      </x:c>
      <x:c r="L671" s="12">
        <x:f>TRUNC(F671+H671+J671,1)</x:f>
        <x:v>25758.700000000001</x:v>
      </x:c>
      <x:c r="M671" s="8" t="s">
        <x:v>984</x:v>
      </x:c>
      <x:c r="N671" s="5" t="s">
        <x:v>1768</x:v>
      </x:c>
      <x:c r="O671" s="5" t="s">
        <x:v>784</x:v>
      </x:c>
      <x:c r="P671" s="5" t="s">
        <x:v>988</x:v>
      </x:c>
      <x:c r="Q671" s="5" t="s">
        <x:v>988</x:v>
      </x:c>
      <x:c r="R671" s="5" t="s">
        <x:v>974</x:v>
      </x:c>
      <x:c r="S671" s="1"/>
      <x:c r="T671" s="1"/>
      <x:c r="U671" s="1"/>
      <x:c r="V671" s="1"/>
      <x:c r="W671" s="1"/>
      <x:c r="X671" s="1"/>
      <x:c r="Y671" s="1"/>
      <x:c r="Z671" s="1"/>
      <x:c r="AA671" s="1"/>
      <x:c r="AB671" s="1"/>
      <x:c r="AC671" s="1"/>
      <x:c r="AD671" s="1"/>
      <x:c r="AE671" s="1"/>
      <x:c r="AF671" s="1"/>
      <x:c r="AG671" s="1"/>
      <x:c r="AH671" s="1"/>
      <x:c r="AI671" s="1"/>
      <x:c r="AJ671" s="5" t="s">
        <x:v>984</x:v>
      </x:c>
      <x:c r="AK671" s="5" t="s">
        <x:v>1699</x:v>
      </x:c>
      <x:c r="AL671" s="5" t="s">
        <x:v>984</x:v>
      </x:c>
    </x:row>
    <x:row r="672" spans="1:38" ht="30" customHeight="1">
      <x:c r="A672" s="8" t="s">
        <x:v>195</x:v>
      </x:c>
      <x:c r="B672" s="8" t="s">
        <x:v>984</x:v>
      </x:c>
      <x:c r="C672" s="8" t="s">
        <x:v>984</x:v>
      </x:c>
      <x:c r="D672" s="9"/>
      <x:c r="E672" s="10"/>
      <x:c r="F672" s="12">
        <x:f ca="1">TRUNC(SUMIF(N668:N671,N667,F668:F671),0)</x:f>
        <x:v>8793</x:v>
      </x:c>
      <x:c r="G672" s="10"/>
      <x:c r="H672" s="12">
        <x:f>TRUNC(SUMIF(N668:N671,N667,H668:H671),0)</x:f>
        <x:v>25758</x:v>
      </x:c>
      <x:c r="I672" s="10"/>
      <x:c r="J672" s="12">
        <x:f>TRUNC(SUMIF(N668:N671,N667,J668:J671),0)</x:f>
        <x:v>2066</x:v>
      </x:c>
      <x:c r="K672" s="10"/>
      <x:c r="L672" s="12">
        <x:f ca="1">F672+H672+J672</x:f>
        <x:v>36617</x:v>
      </x:c>
      <x:c r="M672" s="8" t="s">
        <x:v>984</x:v>
      </x:c>
      <x:c r="N672" s="5" t="s">
        <x:v>315</x:v>
      </x:c>
      <x:c r="O672" s="5" t="s">
        <x:v>315</x:v>
      </x:c>
      <x:c r="P672" s="5" t="s">
        <x:v>984</x:v>
      </x:c>
      <x:c r="Q672" s="5" t="s">
        <x:v>984</x:v>
      </x:c>
      <x:c r="R672" s="5" t="s">
        <x:v>984</x:v>
      </x:c>
      <x:c r="S672" s="1"/>
      <x:c r="T672" s="1"/>
      <x:c r="U672" s="1"/>
      <x:c r="V672" s="1"/>
      <x:c r="W672" s="1"/>
      <x:c r="X672" s="1"/>
      <x:c r="Y672" s="1"/>
      <x:c r="Z672" s="1"/>
      <x:c r="AA672" s="1"/>
      <x:c r="AB672" s="1"/>
      <x:c r="AC672" s="1"/>
      <x:c r="AD672" s="1"/>
      <x:c r="AE672" s="1"/>
      <x:c r="AF672" s="1"/>
      <x:c r="AG672" s="1"/>
      <x:c r="AH672" s="1"/>
      <x:c r="AI672" s="1"/>
      <x:c r="AJ672" s="5" t="s">
        <x:v>984</x:v>
      </x:c>
      <x:c r="AK672" s="5" t="s">
        <x:v>984</x:v>
      </x:c>
      <x:c r="AL672" s="5" t="s">
        <x:v>984</x:v>
      </x:c>
    </x:row>
    <x:row r="673" spans="1:13" ht="30" customHeight="1">
      <x:c r="A673" s="9"/>
      <x:c r="B673" s="9"/>
      <x:c r="C673" s="9"/>
      <x:c r="D673" s="9"/>
      <x:c r="E673" s="10"/>
      <x:c r="F673" s="12"/>
      <x:c r="G673" s="10"/>
      <x:c r="H673" s="12"/>
      <x:c r="I673" s="10"/>
      <x:c r="J673" s="12"/>
      <x:c r="K673" s="10"/>
      <x:c r="L673" s="12"/>
      <x:c r="M673" s="9"/>
    </x:row>
    <x:row r="674" spans="1:14" ht="30" customHeight="1">
      <x:c r="A674" s="93" t="s">
        <x:v>1400</x:v>
      </x:c>
      <x:c r="B674" s="93"/>
      <x:c r="C674" s="93"/>
      <x:c r="D674" s="93"/>
      <x:c r="E674" s="94"/>
      <x:c r="F674" s="95"/>
      <x:c r="G674" s="94"/>
      <x:c r="H674" s="95"/>
      <x:c r="I674" s="94"/>
      <x:c r="J674" s="95"/>
      <x:c r="K674" s="94"/>
      <x:c r="L674" s="95"/>
      <x:c r="M674" s="93"/>
      <x:c r="N674" s="2" t="s">
        <x:v>797</x:v>
      </x:c>
    </x:row>
    <x:row r="675" spans="1:38" ht="30" customHeight="1">
      <x:c r="A675" s="8" t="s">
        <x:v>1017</x:v>
      </x:c>
      <x:c r="B675" s="8" t="s">
        <x:v>1252</x:v>
      </x:c>
      <x:c r="C675" s="8" t="s">
        <x:v>1015</x:v>
      </x:c>
      <x:c r="D675" s="9">
        <x:v>0.080000000000000004</x:v>
      </x:c>
      <x:c r="E675" s="10">
        <x:f>단가대비표!O100</x:f>
        <x:v>0</x:v>
      </x:c>
      <x:c r="F675" s="12">
        <x:f>TRUNC(E675*D675,1)</x:f>
        <x:v>0</x:v>
      </x:c>
      <x:c r="G675" s="10">
        <x:f>단가대비표!P100</x:f>
        <x:v>124463</x:v>
      </x:c>
      <x:c r="H675" s="12">
        <x:f>TRUNC(G675*D675,1)</x:f>
        <x:v>9957</x:v>
      </x:c>
      <x:c r="I675" s="10">
        <x:f>단가대비표!V100</x:f>
        <x:v>0</x:v>
      </x:c>
      <x:c r="J675" s="12">
        <x:f>TRUNC(I675*D675,1)</x:f>
        <x:v>0</x:v>
      </x:c>
      <x:c r="K675" s="10">
        <x:f>TRUNC(E675+G675+I675,1)</x:f>
        <x:v>124463</x:v>
      </x:c>
      <x:c r="L675" s="12">
        <x:f>TRUNC(F675+H675+J675,1)</x:f>
        <x:v>9957</x:v>
      </x:c>
      <x:c r="M675" s="8" t="s">
        <x:v>984</x:v>
      </x:c>
      <x:c r="N675" s="5" t="s">
        <x:v>797</x:v>
      </x:c>
      <x:c r="O675" s="5" t="s">
        <x:v>1515</x:v>
      </x:c>
      <x:c r="P675" s="5" t="s">
        <x:v>988</x:v>
      </x:c>
      <x:c r="Q675" s="5" t="s">
        <x:v>988</x:v>
      </x:c>
      <x:c r="R675" s="5" t="s">
        <x:v>974</x:v>
      </x:c>
      <x:c r="S675" s="1"/>
      <x:c r="T675" s="1"/>
      <x:c r="U675" s="1"/>
      <x:c r="V675" s="1"/>
      <x:c r="W675" s="1"/>
      <x:c r="X675" s="1"/>
      <x:c r="Y675" s="1"/>
      <x:c r="Z675" s="1"/>
      <x:c r="AA675" s="1"/>
      <x:c r="AB675" s="1"/>
      <x:c r="AC675" s="1"/>
      <x:c r="AD675" s="1"/>
      <x:c r="AE675" s="1"/>
      <x:c r="AF675" s="1"/>
      <x:c r="AG675" s="1"/>
      <x:c r="AH675" s="1"/>
      <x:c r="AI675" s="1"/>
      <x:c r="AJ675" s="5" t="s">
        <x:v>984</x:v>
      </x:c>
      <x:c r="AK675" s="5" t="s">
        <x:v>1700</x:v>
      </x:c>
      <x:c r="AL675" s="5" t="s">
        <x:v>984</x:v>
      </x:c>
    </x:row>
    <x:row r="676" spans="1:38" ht="30" customHeight="1">
      <x:c r="A676" s="8" t="s">
        <x:v>1017</x:v>
      </x:c>
      <x:c r="B676" s="8" t="s">
        <x:v>374</x:v>
      </x:c>
      <x:c r="C676" s="8" t="s">
        <x:v>1015</x:v>
      </x:c>
      <x:c r="D676" s="9">
        <x:v>0.020000000000000001</x:v>
      </x:c>
      <x:c r="E676" s="10">
        <x:f>단가대비표!O95</x:f>
        <x:v>0</x:v>
      </x:c>
      <x:c r="F676" s="12">
        <x:f>TRUNC(E676*D676,1)</x:f>
        <x:v>0</x:v>
      </x:c>
      <x:c r="G676" s="10">
        <x:f>단가대비표!P95</x:f>
        <x:v>87805</x:v>
      </x:c>
      <x:c r="H676" s="12">
        <x:f>TRUNC(G676*D676,1)</x:f>
        <x:v>1756.0999999999999</x:v>
      </x:c>
      <x:c r="I676" s="10">
        <x:f>단가대비표!V95</x:f>
        <x:v>0</x:v>
      </x:c>
      <x:c r="J676" s="12">
        <x:f>TRUNC(I676*D676,1)</x:f>
        <x:v>0</x:v>
      </x:c>
      <x:c r="K676" s="10">
        <x:f>TRUNC(E676+G676+I676,1)</x:f>
        <x:v>87805</x:v>
      </x:c>
      <x:c r="L676" s="12">
        <x:f>TRUNC(F676+H676+J676,1)</x:f>
        <x:v>1756.0999999999999</x:v>
      </x:c>
      <x:c r="M676" s="8" t="s">
        <x:v>984</x:v>
      </x:c>
      <x:c r="N676" s="5" t="s">
        <x:v>797</x:v>
      </x:c>
      <x:c r="O676" s="5" t="s">
        <x:v>129</x:v>
      </x:c>
      <x:c r="P676" s="5" t="s">
        <x:v>988</x:v>
      </x:c>
      <x:c r="Q676" s="5" t="s">
        <x:v>988</x:v>
      </x:c>
      <x:c r="R676" s="5" t="s">
        <x:v>974</x:v>
      </x:c>
      <x:c r="S676" s="1"/>
      <x:c r="T676" s="1"/>
      <x:c r="U676" s="1"/>
      <x:c r="V676" s="1"/>
      <x:c r="W676" s="1"/>
      <x:c r="X676" s="1"/>
      <x:c r="Y676" s="1"/>
      <x:c r="Z676" s="1"/>
      <x:c r="AA676" s="1"/>
      <x:c r="AB676" s="1"/>
      <x:c r="AC676" s="1"/>
      <x:c r="AD676" s="1"/>
      <x:c r="AE676" s="1"/>
      <x:c r="AF676" s="1"/>
      <x:c r="AG676" s="1"/>
      <x:c r="AH676" s="1"/>
      <x:c r="AI676" s="1"/>
      <x:c r="AJ676" s="5" t="s">
        <x:v>984</x:v>
      </x:c>
      <x:c r="AK676" s="5" t="s">
        <x:v>1701</x:v>
      </x:c>
      <x:c r="AL676" s="5" t="s">
        <x:v>984</x:v>
      </x:c>
    </x:row>
    <x:row r="677" spans="1:38" ht="30" customHeight="1">
      <x:c r="A677" s="8" t="s">
        <x:v>195</x:v>
      </x:c>
      <x:c r="B677" s="8" t="s">
        <x:v>984</x:v>
      </x:c>
      <x:c r="C677" s="8" t="s">
        <x:v>984</x:v>
      </x:c>
      <x:c r="D677" s="9"/>
      <x:c r="E677" s="10"/>
      <x:c r="F677" s="12">
        <x:f>TRUNC(SUMIF(N675:N676,N674,F675:F676),0)</x:f>
        <x:v>0</x:v>
      </x:c>
      <x:c r="G677" s="10"/>
      <x:c r="H677" s="12">
        <x:f>TRUNC(SUMIF(N675:N676,N674,H675:H676),0)</x:f>
        <x:v>11713</x:v>
      </x:c>
      <x:c r="I677" s="10"/>
      <x:c r="J677" s="12">
        <x:f>TRUNC(SUMIF(N675:N676,N674,J675:J676),0)</x:f>
        <x:v>0</x:v>
      </x:c>
      <x:c r="K677" s="10"/>
      <x:c r="L677" s="12">
        <x:f>F677+H677+J677</x:f>
        <x:v>11713</x:v>
      </x:c>
      <x:c r="M677" s="8" t="s">
        <x:v>984</x:v>
      </x:c>
      <x:c r="N677" s="5" t="s">
        <x:v>315</x:v>
      </x:c>
      <x:c r="O677" s="5" t="s">
        <x:v>315</x:v>
      </x:c>
      <x:c r="P677" s="5" t="s">
        <x:v>984</x:v>
      </x:c>
      <x:c r="Q677" s="5" t="s">
        <x:v>984</x:v>
      </x:c>
      <x:c r="R677" s="5" t="s">
        <x:v>984</x:v>
      </x:c>
      <x:c r="S677" s="1"/>
      <x:c r="T677" s="1"/>
      <x:c r="U677" s="1"/>
      <x:c r="V677" s="1"/>
      <x:c r="W677" s="1"/>
      <x:c r="X677" s="1"/>
      <x:c r="Y677" s="1"/>
      <x:c r="Z677" s="1"/>
      <x:c r="AA677" s="1"/>
      <x:c r="AB677" s="1"/>
      <x:c r="AC677" s="1"/>
      <x:c r="AD677" s="1"/>
      <x:c r="AE677" s="1"/>
      <x:c r="AF677" s="1"/>
      <x:c r="AG677" s="1"/>
      <x:c r="AH677" s="1"/>
      <x:c r="AI677" s="1"/>
      <x:c r="AJ677" s="5" t="s">
        <x:v>984</x:v>
      </x:c>
      <x:c r="AK677" s="5" t="s">
        <x:v>984</x:v>
      </x:c>
      <x:c r="AL677" s="5" t="s">
        <x:v>984</x:v>
      </x:c>
    </x:row>
  </x:sheetData>
  <x:mergeCells count="143"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T2:T3"/>
    <x:mergeCell ref="U2:U3"/>
    <x:mergeCell ref="V2:V3"/>
    <x:mergeCell ref="W2:W3"/>
    <x:mergeCell ref="X2:X3"/>
    <x:mergeCell ref="Y2:Y3"/>
    <x:mergeCell ref="N2:N3"/>
    <x:mergeCell ref="O2:O3"/>
    <x:mergeCell ref="P2:P3"/>
    <x:mergeCell ref="Q2:Q3"/>
    <x:mergeCell ref="R2:R3"/>
    <x:mergeCell ref="S2:S3"/>
    <x:mergeCell ref="A37:M37"/>
    <x:mergeCell ref="A41:M41"/>
    <x:mergeCell ref="A45:M45"/>
    <x:mergeCell ref="A53:M53"/>
    <x:mergeCell ref="A57:M57"/>
    <x:mergeCell ref="A62:M62"/>
    <x:mergeCell ref="AL2:AL3"/>
    <x:mergeCell ref="A4:M4"/>
    <x:mergeCell ref="A10:M10"/>
    <x:mergeCell ref="A23:M23"/>
    <x:mergeCell ref="A27:M27"/>
    <x:mergeCell ref="A33:M33"/>
    <x:mergeCell ref="AF2:AF3"/>
    <x:mergeCell ref="AG2:AG3"/>
    <x:mergeCell ref="AH2:AH3"/>
    <x:mergeCell ref="AI2:AI3"/>
    <x:mergeCell ref="AJ2:AJ3"/>
    <x:mergeCell ref="AK2:AK3"/>
    <x:mergeCell ref="Z2:Z3"/>
    <x:mergeCell ref="AA2:AA3"/>
    <x:mergeCell ref="AB2:AB3"/>
    <x:mergeCell ref="AC2:AC3"/>
    <x:mergeCell ref="AD2:AD3"/>
    <x:mergeCell ref="AE2:AE3"/>
    <x:mergeCell ref="A102:M102"/>
    <x:mergeCell ref="A108:M108"/>
    <x:mergeCell ref="A114:M114"/>
    <x:mergeCell ref="A120:M120"/>
    <x:mergeCell ref="A126:M126"/>
    <x:mergeCell ref="A133:M133"/>
    <x:mergeCell ref="A69:M69"/>
    <x:mergeCell ref="A74:M74"/>
    <x:mergeCell ref="A79:M79"/>
    <x:mergeCell ref="A85:M85"/>
    <x:mergeCell ref="A92:M92"/>
    <x:mergeCell ref="A97:M97"/>
    <x:mergeCell ref="A178:M178"/>
    <x:mergeCell ref="A183:M183"/>
    <x:mergeCell ref="A190:M190"/>
    <x:mergeCell ref="A197:M197"/>
    <x:mergeCell ref="A204:M204"/>
    <x:mergeCell ref="A211:M211"/>
    <x:mergeCell ref="A138:M138"/>
    <x:mergeCell ref="A142:M142"/>
    <x:mergeCell ref="A148:M148"/>
    <x:mergeCell ref="A156:M156"/>
    <x:mergeCell ref="A166:M166"/>
    <x:mergeCell ref="A172:M172"/>
    <x:mergeCell ref="A256:M256"/>
    <x:mergeCell ref="A261:M261"/>
    <x:mergeCell ref="A266:M266"/>
    <x:mergeCell ref="A271:M271"/>
    <x:mergeCell ref="A275:M275"/>
    <x:mergeCell ref="A280:M280"/>
    <x:mergeCell ref="A218:M218"/>
    <x:mergeCell ref="A222:M222"/>
    <x:mergeCell ref="A226:M226"/>
    <x:mergeCell ref="A237:M237"/>
    <x:mergeCell ref="A244:M244"/>
    <x:mergeCell ref="A250:M250"/>
    <x:mergeCell ref="A317:M317"/>
    <x:mergeCell ref="A325:M325"/>
    <x:mergeCell ref="A330:M330"/>
    <x:mergeCell ref="A335:M335"/>
    <x:mergeCell ref="A342:M342"/>
    <x:mergeCell ref="A349:M349"/>
    <x:mergeCell ref="A285:M285"/>
    <x:mergeCell ref="A292:M292"/>
    <x:mergeCell ref="A296:M296"/>
    <x:mergeCell ref="A300:M300"/>
    <x:mergeCell ref="A306:M306"/>
    <x:mergeCell ref="A312:M312"/>
    <x:mergeCell ref="A391:M391"/>
    <x:mergeCell ref="A397:M397"/>
    <x:mergeCell ref="A402:M402"/>
    <x:mergeCell ref="A411:M411"/>
    <x:mergeCell ref="A416:M416"/>
    <x:mergeCell ref="A427:M427"/>
    <x:mergeCell ref="A356:M356"/>
    <x:mergeCell ref="A363:M363"/>
    <x:mergeCell ref="A370:M370"/>
    <x:mergeCell ref="A374:M374"/>
    <x:mergeCell ref="A381:M381"/>
    <x:mergeCell ref="A386:M386"/>
    <x:mergeCell ref="A464:M464"/>
    <x:mergeCell ref="A469:M469"/>
    <x:mergeCell ref="A474:M474"/>
    <x:mergeCell ref="A479:M479"/>
    <x:mergeCell ref="A492:M492"/>
    <x:mergeCell ref="A505:M505"/>
    <x:mergeCell ref="A433:M433"/>
    <x:mergeCell ref="A440:M440"/>
    <x:mergeCell ref="A445:M445"/>
    <x:mergeCell ref="A450:M450"/>
    <x:mergeCell ref="A455:M455"/>
    <x:mergeCell ref="A460:M460"/>
    <x:mergeCell ref="A557:M557"/>
    <x:mergeCell ref="A563:M563"/>
    <x:mergeCell ref="A568:M568"/>
    <x:mergeCell ref="A574:M574"/>
    <x:mergeCell ref="A581:M581"/>
    <x:mergeCell ref="A587:M587"/>
    <x:mergeCell ref="A518:M518"/>
    <x:mergeCell ref="A531:M531"/>
    <x:mergeCell ref="A535:M535"/>
    <x:mergeCell ref="A541:M541"/>
    <x:mergeCell ref="A547:M547"/>
    <x:mergeCell ref="A552:M552"/>
    <x:mergeCell ref="A674:M674"/>
    <x:mergeCell ref="A638:M638"/>
    <x:mergeCell ref="A645:M645"/>
    <x:mergeCell ref="A650:M650"/>
    <x:mergeCell ref="A655:M655"/>
    <x:mergeCell ref="A663:M663"/>
    <x:mergeCell ref="A667:M667"/>
    <x:mergeCell ref="A593:M593"/>
    <x:mergeCell ref="A600:M600"/>
    <x:mergeCell ref="A605:M605"/>
    <x:mergeCell ref="A612:M612"/>
    <x:mergeCell ref="A619:M619"/>
    <x:mergeCell ref="A630:M630"/>
  </x:mergeCells>
  <x:pageMargins left="0.78722220659255981" right="0" top="0.39347222447395325" bottom="0.39347222447395325" header="0" footer="0"/>
  <x:pageSetup paperSize="9" scale="66" firstPageNumber="1" fitToWidth="1" fitToHeight="0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K7"/>
  <x:sheetViews>
    <x:sheetView topLeftCell="B1" zoomScaleNormal="100" workbookViewId="0">
      <x:selection activeCell="A2" activeCellId="0" sqref="A2:J2"/>
    </x:sheetView>
  </x:sheetViews>
  <x:sheetFormatPr defaultColWidth="9.00390625" defaultRowHeight="16.399999999999999"/>
  <x:cols>
    <x:col min="1" max="1" width="11.625" hidden="1" customWidth="1"/>
    <x:col min="2" max="3" width="30.625" customWidth="1"/>
    <x:col min="4" max="4" width="4.625" customWidth="1"/>
    <x:col min="5" max="8" width="13.625" customWidth="1"/>
    <x:col min="9" max="9" width="8.625" customWidth="1"/>
    <x:col min="10" max="10" width="12.625" customWidth="1"/>
    <x:col min="11" max="11" width="11.625" hidden="1" customWidth="1"/>
  </x:cols>
  <x:sheetData>
    <x:row r="1" spans="1:10" ht="30" customHeight="1">
      <x:c r="A1" s="79" t="s">
        <x:v>2019</x:v>
      </x:c>
      <x:c r="B1" s="79"/>
      <x:c r="C1" s="79"/>
      <x:c r="D1" s="79"/>
      <x:c r="E1" s="79"/>
      <x:c r="F1" s="79"/>
      <x:c r="G1" s="79"/>
      <x:c r="H1" s="79"/>
      <x:c r="I1" s="79"/>
      <x:c r="J1" s="79"/>
    </x:row>
    <x:row r="2" spans="1:10" ht="30" customHeight="1">
      <x:c r="A2" s="80" t="s">
        <x:v>2096</x:v>
      </x:c>
      <x:c r="B2" s="80"/>
      <x:c r="C2" s="80"/>
      <x:c r="D2" s="80"/>
      <x:c r="E2" s="80"/>
      <x:c r="F2" s="80"/>
      <x:c r="G2" s="80"/>
      <x:c r="H2" s="80"/>
      <x:c r="I2" s="80"/>
      <x:c r="J2" s="80"/>
    </x:row>
    <x:row r="3" spans="1:11" ht="30" customHeight="1">
      <x:c r="A3" s="3" t="s">
        <x:v>357</x:v>
      </x:c>
      <x:c r="B3" s="3" t="s">
        <x:v>937</x:v>
      </x:c>
      <x:c r="C3" s="3" t="s">
        <x:v>936</x:v>
      </x:c>
      <x:c r="D3" s="3" t="s">
        <x:v>975</x:v>
      </x:c>
      <x:c r="E3" s="3" t="s">
        <x:v>364</x:v>
      </x:c>
      <x:c r="F3" s="3" t="s">
        <x:v>358</x:v>
      </x:c>
      <x:c r="G3" s="3" t="s">
        <x:v>359</x:v>
      </x:c>
      <x:c r="H3" s="3" t="s">
        <x:v>360</x:v>
      </x:c>
      <x:c r="I3" s="3" t="s">
        <x:v>361</x:v>
      </x:c>
      <x:c r="J3" s="3" t="s">
        <x:v>569</x:v>
      </x:c>
      <x:c r="K3" s="2" t="s">
        <x:v>573</x:v>
      </x:c>
    </x:row>
    <x:row r="4" spans="1:11" ht="30" customHeight="1">
      <x:c r="A4" s="8" t="s">
        <x:v>1472</x:v>
      </x:c>
      <x:c r="B4" s="8" t="s">
        <x:v>228</x:v>
      </x:c>
      <x:c r="C4" s="8" t="s">
        <x:v>1821</x:v>
      </x:c>
      <x:c r="D4" s="8" t="s">
        <x:v>976</x:v>
      </x:c>
      <x:c r="E4" s="13">
        <x:v>455</x:v>
      </x:c>
      <x:c r="F4" s="13">
        <x:v>4516</x:v>
      </x:c>
      <x:c r="G4" s="13">
        <x:v>331</x:v>
      </x:c>
      <x:c r="H4" s="13">
        <x:v>5302</x:v>
      </x:c>
      <x:c r="I4" s="8" t="s">
        <x:v>576</x:v>
      </x:c>
      <x:c r="J4" s="8" t="s">
        <x:v>984</x:v>
      </x:c>
      <x:c r="K4" s="5" t="s">
        <x:v>1472</x:v>
      </x:c>
    </x:row>
    <x:row r="5" spans="1:11" ht="30" customHeight="1">
      <x:c r="A5" s="8" t="s">
        <x:v>1474</x:v>
      </x:c>
      <x:c r="B5" s="8" t="s">
        <x:v>925</x:v>
      </x:c>
      <x:c r="C5" s="8" t="s">
        <x:v>1821</x:v>
      </x:c>
      <x:c r="D5" s="8" t="s">
        <x:v>976</x:v>
      </x:c>
      <x:c r="E5" s="13">
        <x:v>455</x:v>
      </x:c>
      <x:c r="F5" s="13">
        <x:v>4516</x:v>
      </x:c>
      <x:c r="G5" s="13">
        <x:v>331</x:v>
      </x:c>
      <x:c r="H5" s="13">
        <x:v>5302</x:v>
      </x:c>
      <x:c r="I5" s="8" t="s">
        <x:v>575</x:v>
      </x:c>
      <x:c r="J5" s="8" t="s">
        <x:v>984</x:v>
      </x:c>
      <x:c r="K5" s="5" t="s">
        <x:v>1474</x:v>
      </x:c>
    </x:row>
    <x:row r="6" spans="1:11" ht="30" customHeight="1">
      <x:c r="A6" s="8" t="s">
        <x:v>1471</x:v>
      </x:c>
      <x:c r="B6" s="8" t="s">
        <x:v>229</x:v>
      </x:c>
      <x:c r="C6" s="8" t="s">
        <x:v>1801</x:v>
      </x:c>
      <x:c r="D6" s="8" t="s">
        <x:v>976</x:v>
      </x:c>
      <x:c r="E6" s="13">
        <x:v>2473</x:v>
      </x:c>
      <x:c r="F6" s="13">
        <x:v>2375</x:v>
      </x:c>
      <x:c r="G6" s="13">
        <x:v>1623</x:v>
      </x:c>
      <x:c r="H6" s="13">
        <x:v>6471</x:v>
      </x:c>
      <x:c r="I6" s="8" t="s">
        <x:v>578</x:v>
      </x:c>
      <x:c r="J6" s="8" t="s">
        <x:v>984</x:v>
      </x:c>
      <x:c r="K6" s="5" t="s">
        <x:v>1471</x:v>
      </x:c>
    </x:row>
    <x:row r="7" spans="1:11" ht="30" customHeight="1">
      <x:c r="A7" s="8" t="s">
        <x:v>1486</x:v>
      </x:c>
      <x:c r="B7" s="8" t="s">
        <x:v>107</x:v>
      </x:c>
      <x:c r="C7" s="8" t="s">
        <x:v>189</x:v>
      </x:c>
      <x:c r="D7" s="8" t="s">
        <x:v>976</x:v>
      </x:c>
      <x:c r="E7" s="13">
        <x:v>264</x:v>
      </x:c>
      <x:c r="F7" s="13">
        <x:v>2149</x:v>
      </x:c>
      <x:c r="G7" s="13">
        <x:v>300</x:v>
      </x:c>
      <x:c r="H7" s="13">
        <x:v>2713</x:v>
      </x:c>
      <x:c r="I7" s="8" t="s">
        <x:v>579</x:v>
      </x:c>
      <x:c r="J7" s="8" t="s">
        <x:v>984</x:v>
      </x:c>
      <x:c r="K7" s="5" t="s">
        <x:v>1486</x:v>
      </x:c>
    </x:row>
  </x:sheetData>
  <x:mergeCells count="2">
    <x:mergeCell ref="A1:J1"/>
    <x:mergeCell ref="A2:J2"/>
  </x:mergeCells>
  <x:pageMargins left="0.78722220659255981" right="0" top="0.39347222447395325" bottom="0.39347222447395325" header="0" footer="0"/>
  <x:pageSetup paperSize="9" scale="92" firstPageNumber="1" fitToWidth="1" fitToHeight="0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L126"/>
  <x:sheetViews>
    <x:sheetView topLeftCell="A1" zoomScaleNormal="100" workbookViewId="0">
      <x:selection activeCell="A2" activeCellId="0" sqref="A2:F2"/>
    </x:sheetView>
  </x:sheetViews>
  <x:sheetFormatPr defaultColWidth="9.00390625" defaultRowHeight="16.399999999999999"/>
  <x:cols>
    <x:col min="1" max="1" width="77.625" customWidth="1"/>
    <x:col min="2" max="5" width="13.625" customWidth="1"/>
    <x:col min="6" max="6" width="12.625" customWidth="1"/>
    <x:col min="7" max="8" width="11.625" hidden="1" customWidth="1"/>
    <x:col min="9" max="10" width="30.625" hidden="1" customWidth="1"/>
    <x:col min="11" max="11" width="6.625" hidden="1" customWidth="1"/>
    <x:col min="12" max="12" width="13.625" hidden="1" customWidth="1"/>
  </x:cols>
  <x:sheetData>
    <x:row r="1" spans="1:6" ht="30" customHeight="1">
      <x:c r="A1" s="79" t="s">
        <x:v>1899</x:v>
      </x:c>
      <x:c r="B1" s="79"/>
      <x:c r="C1" s="79"/>
      <x:c r="D1" s="79"/>
      <x:c r="E1" s="79"/>
      <x:c r="F1" s="79"/>
    </x:row>
    <x:row r="2" spans="1:6" ht="30" customHeight="1">
      <x:c r="A2" s="96" t="s">
        <x:v>2096</x:v>
      </x:c>
      <x:c r="B2" s="96"/>
      <x:c r="C2" s="96"/>
      <x:c r="D2" s="96"/>
      <x:c r="E2" s="96"/>
      <x:c r="F2" s="96"/>
    </x:row>
    <x:row r="3" spans="1:12" ht="30" customHeight="1">
      <x:c r="A3" s="3" t="s">
        <x:v>247</x:v>
      </x:c>
      <x:c r="B3" s="3" t="s">
        <x:v>364</x:v>
      </x:c>
      <x:c r="C3" s="3" t="s">
        <x:v>358</x:v>
      </x:c>
      <x:c r="D3" s="3" t="s">
        <x:v>359</x:v>
      </x:c>
      <x:c r="E3" s="3" t="s">
        <x:v>360</x:v>
      </x:c>
      <x:c r="F3" s="3" t="s">
        <x:v>569</x:v>
      </x:c>
      <x:c r="G3" s="2" t="s">
        <x:v>573</x:v>
      </x:c>
      <x:c r="H3" s="2" t="s">
        <x:v>1254</x:v>
      </x:c>
      <x:c r="I3" s="2" t="s">
        <x:v>1255</x:v>
      </x:c>
      <x:c r="J3" s="2" t="s">
        <x:v>1250</x:v>
      </x:c>
      <x:c r="K3" s="2" t="s">
        <x:v>975</x:v>
      </x:c>
      <x:c r="L3" s="2" t="s">
        <x:v>973</x:v>
      </x:c>
    </x:row>
    <x:row r="4" spans="1:11" ht="20.100000000000001" customHeight="1">
      <x:c r="A4" s="14" t="s">
        <x:v>180</x:v>
      </x:c>
      <x:c r="B4" s="14"/>
      <x:c r="C4" s="14"/>
      <x:c r="D4" s="14"/>
      <x:c r="E4" s="14"/>
      <x:c r="F4" s="15" t="s">
        <x:v>984</x:v>
      </x:c>
      <x:c r="G4" s="2" t="s">
        <x:v>1472</x:v>
      </x:c>
      <x:c r="I4" s="2" t="s">
        <x:v>228</x:v>
      </x:c>
      <x:c r="J4" s="2" t="s">
        <x:v>1821</x:v>
      </x:c>
      <x:c r="K4" s="2" t="s">
        <x:v>976</x:v>
      </x:c>
    </x:row>
    <x:row r="5" spans="1:12" ht="20.100000000000001" customHeight="1">
      <x:c r="A5" s="16" t="s">
        <x:v>984</x:v>
      </x:c>
      <x:c r="B5" s="17"/>
      <x:c r="C5" s="17"/>
      <x:c r="D5" s="17"/>
      <x:c r="E5" s="17"/>
      <x:c r="F5" s="16" t="s">
        <x:v>984</x:v>
      </x:c>
      <x:c r="G5" s="2" t="s">
        <x:v>1472</x:v>
      </x:c>
      <x:c r="H5" s="2" t="s">
        <x:v>1256</x:v>
      </x:c>
      <x:c r="I5" s="2" t="s">
        <x:v>984</x:v>
      </x:c>
      <x:c r="J5" s="2" t="s">
        <x:v>984</x:v>
      </x:c>
      <x:c r="K5" s="2" t="s">
        <x:v>984</x:v>
      </x:c>
      <x:c r="L5">
        <x:v>1</x:v>
      </x:c>
    </x:row>
    <x:row r="6" spans="1:11" ht="20.100000000000001" customHeight="1">
      <x:c r="A6" s="16" t="s">
        <x:v>780</x:v>
      </x:c>
      <x:c r="B6" s="17">
        <x:v>0</x:v>
      </x:c>
      <x:c r="C6" s="17">
        <x:v>0</x:v>
      </x:c>
      <x:c r="D6" s="17">
        <x:v>0</x:v>
      </x:c>
      <x:c r="E6" s="17">
        <x:v>0</x:v>
      </x:c>
      <x:c r="F6" s="16" t="s">
        <x:v>984</x:v>
      </x:c>
      <x:c r="G6" s="2" t="s">
        <x:v>1472</x:v>
      </x:c>
      <x:c r="H6" s="2" t="s">
        <x:v>1258</x:v>
      </x:c>
      <x:c r="I6" s="2" t="s">
        <x:v>781</x:v>
      </x:c>
      <x:c r="J6" s="2" t="s">
        <x:v>984</x:v>
      </x:c>
      <x:c r="K6" s="2" t="s">
        <x:v>984</x:v>
      </x:c>
    </x:row>
    <x:row r="7" spans="1:11" ht="20.100000000000001" customHeight="1">
      <x:c r="A7" s="16" t="s">
        <x:v>1797</x:v>
      </x:c>
      <x:c r="B7" s="17">
        <x:v>0</x:v>
      </x:c>
      <x:c r="C7" s="17">
        <x:v>0</x:v>
      </x:c>
      <x:c r="D7" s="17">
        <x:v>0</x:v>
      </x:c>
      <x:c r="E7" s="17">
        <x:v>0</x:v>
      </x:c>
      <x:c r="F7" s="16" t="s">
        <x:v>984</x:v>
      </x:c>
      <x:c r="G7" s="2" t="s">
        <x:v>1472</x:v>
      </x:c>
      <x:c r="H7" s="2" t="s">
        <x:v>1258</x:v>
      </x:c>
      <x:c r="I7" s="2" t="s">
        <x:v>248</x:v>
      </x:c>
      <x:c r="J7" s="2" t="s">
        <x:v>984</x:v>
      </x:c>
      <x:c r="K7" s="2" t="s">
        <x:v>984</x:v>
      </x:c>
    </x:row>
    <x:row r="8" spans="1:11" ht="20.100000000000001" customHeight="1">
      <x:c r="A8" s="16" t="s">
        <x:v>249</x:v>
      </x:c>
      <x:c r="B8" s="17">
        <x:v>0</x:v>
      </x:c>
      <x:c r="C8" s="17">
        <x:v>0</x:v>
      </x:c>
      <x:c r="D8" s="17">
        <x:v>0</x:v>
      </x:c>
      <x:c r="E8" s="17">
        <x:v>0</x:v>
      </x:c>
      <x:c r="F8" s="16" t="s">
        <x:v>984</x:v>
      </x:c>
      <x:c r="G8" s="2" t="s">
        <x:v>1472</x:v>
      </x:c>
      <x:c r="H8" s="2" t="s">
        <x:v>1258</x:v>
      </x:c>
      <x:c r="I8" s="2" t="s">
        <x:v>1894</x:v>
      </x:c>
      <x:c r="J8" s="2" t="s">
        <x:v>984</x:v>
      </x:c>
      <x:c r="K8" s="2" t="s">
        <x:v>984</x:v>
      </x:c>
    </x:row>
    <x:row r="9" spans="1:11" ht="20.100000000000001" customHeight="1">
      <x:c r="A9" s="16" t="s">
        <x:v>1798</x:v>
      </x:c>
      <x:c r="B9" s="17">
        <x:v>0</x:v>
      </x:c>
      <x:c r="C9" s="17">
        <x:v>0</x:v>
      </x:c>
      <x:c r="D9" s="17">
        <x:v>0</x:v>
      </x:c>
      <x:c r="E9" s="17">
        <x:v>0</x:v>
      </x:c>
      <x:c r="F9" s="16" t="s">
        <x:v>984</x:v>
      </x:c>
      <x:c r="G9" s="2" t="s">
        <x:v>1472</x:v>
      </x:c>
      <x:c r="H9" s="2" t="s">
        <x:v>1258</x:v>
      </x:c>
      <x:c r="I9" s="2" t="s">
        <x:v>250</x:v>
      </x:c>
      <x:c r="J9" s="2" t="s">
        <x:v>984</x:v>
      </x:c>
      <x:c r="K9" s="2" t="s">
        <x:v>984</x:v>
      </x:c>
    </x:row>
    <x:row r="10" spans="1:11" ht="20.100000000000001" customHeight="1">
      <x:c r="A10" s="16" t="s">
        <x:v>251</x:v>
      </x:c>
      <x:c r="B10" s="17">
        <x:v>0</x:v>
      </x:c>
      <x:c r="C10" s="17">
        <x:v>0</x:v>
      </x:c>
      <x:c r="D10" s="17">
        <x:v>0</x:v>
      </x:c>
      <x:c r="E10" s="17">
        <x:v>0</x:v>
      </x:c>
      <x:c r="F10" s="16" t="s">
        <x:v>984</x:v>
      </x:c>
      <x:c r="G10" s="2" t="s">
        <x:v>1472</x:v>
      </x:c>
      <x:c r="H10" s="2" t="s">
        <x:v>1258</x:v>
      </x:c>
      <x:c r="I10" s="2" t="s">
        <x:v>1905</x:v>
      </x:c>
      <x:c r="J10" s="2" t="s">
        <x:v>984</x:v>
      </x:c>
      <x:c r="K10" s="2" t="s">
        <x:v>984</x:v>
      </x:c>
    </x:row>
    <x:row r="11" spans="1:11" ht="20.100000000000001" customHeight="1">
      <x:c r="A11" s="16" t="s">
        <x:v>103</x:v>
      </x:c>
      <x:c r="B11" s="17">
        <x:v>0</x:v>
      </x:c>
      <x:c r="C11" s="17">
        <x:v>0</x:v>
      </x:c>
      <x:c r="D11" s="17">
        <x:v>0</x:v>
      </x:c>
      <x:c r="E11" s="17">
        <x:v>0</x:v>
      </x:c>
      <x:c r="F11" s="16" t="s">
        <x:v>984</x:v>
      </x:c>
      <x:c r="G11" s="2" t="s">
        <x:v>1472</x:v>
      </x:c>
      <x:c r="H11" s="2" t="s">
        <x:v>1258</x:v>
      </x:c>
      <x:c r="I11" s="2" t="s">
        <x:v>1799</x:v>
      </x:c>
      <x:c r="J11" s="2" t="s">
        <x:v>984</x:v>
      </x:c>
      <x:c r="K11" s="2" t="s">
        <x:v>984</x:v>
      </x:c>
    </x:row>
    <x:row r="12" spans="1:11" ht="20.100000000000001" customHeight="1">
      <x:c r="A12" s="16" t="s">
        <x:v>947</x:v>
      </x:c>
      <x:c r="B12" s="17">
        <x:v>0</x:v>
      </x:c>
      <x:c r="C12" s="17">
        <x:v>0</x:v>
      </x:c>
      <x:c r="D12" s="17">
        <x:v>0</x:v>
      </x:c>
      <x:c r="E12" s="17">
        <x:v>0</x:v>
      </x:c>
      <x:c r="F12" s="16" t="s">
        <x:v>984</x:v>
      </x:c>
      <x:c r="G12" s="2" t="s">
        <x:v>1472</x:v>
      </x:c>
      <x:c r="H12" s="2" t="s">
        <x:v>1258</x:v>
      </x:c>
      <x:c r="I12" s="2" t="s">
        <x:v>1123</x:v>
      </x:c>
      <x:c r="J12" s="2" t="s">
        <x:v>984</x:v>
      </x:c>
      <x:c r="K12" s="2" t="s">
        <x:v>984</x:v>
      </x:c>
    </x:row>
    <x:row r="13" spans="1:11" ht="20.100000000000001" customHeight="1">
      <x:c r="A13" s="16" t="s">
        <x:v>104</x:v>
      </x:c>
      <x:c r="B13" s="17">
        <x:v>0</x:v>
      </x:c>
      <x:c r="C13" s="17">
        <x:v>0</x:v>
      </x:c>
      <x:c r="D13" s="17">
        <x:v>0</x:v>
      </x:c>
      <x:c r="E13" s="17">
        <x:v>0</x:v>
      </x:c>
      <x:c r="F13" s="16" t="s">
        <x:v>984</x:v>
      </x:c>
      <x:c r="G13" s="2" t="s">
        <x:v>1472</x:v>
      </x:c>
      <x:c r="H13" s="2" t="s">
        <x:v>1258</x:v>
      </x:c>
      <x:c r="I13" s="2" t="s">
        <x:v>54</x:v>
      </x:c>
      <x:c r="J13" s="2" t="s">
        <x:v>984</x:v>
      </x:c>
      <x:c r="K13" s="2" t="s">
        <x:v>984</x:v>
      </x:c>
    </x:row>
    <x:row r="14" spans="1:11" ht="20.100000000000001" customHeight="1">
      <x:c r="A14" s="16" t="s">
        <x:v>165</x:v>
      </x:c>
      <x:c r="B14" s="17">
        <x:v>0</x:v>
      </x:c>
      <x:c r="C14" s="17">
        <x:v>0</x:v>
      </x:c>
      <x:c r="D14" s="17">
        <x:v>0</x:v>
      </x:c>
      <x:c r="E14" s="17">
        <x:v>0</x:v>
      </x:c>
      <x:c r="F14" s="16" t="s">
        <x:v>984</x:v>
      </x:c>
      <x:c r="G14" s="2" t="s">
        <x:v>1472</x:v>
      </x:c>
      <x:c r="H14" s="2" t="s">
        <x:v>1258</x:v>
      </x:c>
      <x:c r="I14" s="2" t="s">
        <x:v>950</x:v>
      </x:c>
      <x:c r="J14" s="2" t="s">
        <x:v>984</x:v>
      </x:c>
      <x:c r="K14" s="2" t="s">
        <x:v>984</x:v>
      </x:c>
    </x:row>
    <x:row r="15" spans="1:11" ht="20.100000000000001" customHeight="1">
      <x:c r="A15" s="16" t="s">
        <x:v>55</x:v>
      </x:c>
      <x:c r="B15" s="17">
        <x:v>208</x:v>
      </x:c>
      <x:c r="C15" s="17">
        <x:v>0</x:v>
      </x:c>
      <x:c r="D15" s="17">
        <x:v>0</x:v>
      </x:c>
      <x:c r="E15" s="17">
        <x:v>208</x:v>
      </x:c>
      <x:c r="F15" s="16" t="s">
        <x:v>984</x:v>
      </x:c>
      <x:c r="G15" s="2" t="s">
        <x:v>1472</x:v>
      </x:c>
      <x:c r="H15" s="2" t="s">
        <x:v>1258</x:v>
      </x:c>
      <x:c r="I15" s="2" t="s">
        <x:v>1124</x:v>
      </x:c>
      <x:c r="J15" s="2" t="s">
        <x:v>984</x:v>
      </x:c>
      <x:c r="K15" s="2" t="s">
        <x:v>984</x:v>
      </x:c>
    </x:row>
    <x:row r="16" spans="1:11" ht="20.100000000000001" customHeight="1">
      <x:c r="A16" s="16" t="s">
        <x:v>1771</x:v>
      </x:c>
      <x:c r="B16" s="17">
        <x:v>0</x:v>
      </x:c>
      <x:c r="C16" s="17">
        <x:v>309.69999999999999</x:v>
      </x:c>
      <x:c r="D16" s="17">
        <x:v>0</x:v>
      </x:c>
      <x:c r="E16" s="17">
        <x:v>309.69999999999999</x:v>
      </x:c>
      <x:c r="F16" s="16" t="s">
        <x:v>984</x:v>
      </x:c>
      <x:c r="G16" s="2" t="s">
        <x:v>1472</x:v>
      </x:c>
      <x:c r="H16" s="2" t="s">
        <x:v>1258</x:v>
      </x:c>
      <x:c r="I16" s="2" t="s">
        <x:v>1125</x:v>
      </x:c>
      <x:c r="J16" s="2" t="s">
        <x:v>984</x:v>
      </x:c>
      <x:c r="K16" s="2" t="s">
        <x:v>984</x:v>
      </x:c>
    </x:row>
    <x:row r="17" spans="1:11" ht="20.100000000000001" customHeight="1">
      <x:c r="A17" s="16" t="s">
        <x:v>1772</x:v>
      </x:c>
      <x:c r="B17" s="17">
        <x:v>0</x:v>
      </x:c>
      <x:c r="C17" s="17">
        <x:v>0</x:v>
      </x:c>
      <x:c r="D17" s="17">
        <x:v>236.90000000000001</x:v>
      </x:c>
      <x:c r="E17" s="17">
        <x:v>236.90000000000001</x:v>
      </x:c>
      <x:c r="F17" s="16" t="s">
        <x:v>984</x:v>
      </x:c>
      <x:c r="G17" s="2" t="s">
        <x:v>1472</x:v>
      </x:c>
      <x:c r="H17" s="2" t="s">
        <x:v>1258</x:v>
      </x:c>
      <x:c r="I17" s="2" t="s">
        <x:v>1126</x:v>
      </x:c>
      <x:c r="J17" s="2" t="s">
        <x:v>984</x:v>
      </x:c>
      <x:c r="K17" s="2" t="s">
        <x:v>984</x:v>
      </x:c>
    </x:row>
    <x:row r="18" spans="1:11" ht="20.100000000000001" customHeight="1">
      <x:c r="A18" s="16" t="s">
        <x:v>2020</x:v>
      </x:c>
      <x:c r="B18" s="17">
        <x:v>208</x:v>
      </x:c>
      <x:c r="C18" s="17">
        <x:v>309.69999999999999</x:v>
      </x:c>
      <x:c r="D18" s="17">
        <x:v>236.90000000000001</x:v>
      </x:c>
      <x:c r="E18" s="17">
        <x:v>754.60000000000002</x:v>
      </x:c>
      <x:c r="F18" s="16" t="s">
        <x:v>984</x:v>
      </x:c>
      <x:c r="G18" s="2" t="s">
        <x:v>1472</x:v>
      </x:c>
      <x:c r="H18" s="2" t="s">
        <x:v>1258</x:v>
      </x:c>
      <x:c r="I18" s="2" t="s">
        <x:v>577</x:v>
      </x:c>
      <x:c r="J18" s="2" t="s">
        <x:v>984</x:v>
      </x:c>
      <x:c r="K18" s="2" t="s">
        <x:v>984</x:v>
      </x:c>
    </x:row>
    <x:row r="19" spans="1:11" ht="20.100000000000001" customHeight="1">
      <x:c r="A19" s="16" t="s">
        <x:v>1901</x:v>
      </x:c>
      <x:c r="B19" s="17">
        <x:v>0</x:v>
      </x:c>
      <x:c r="C19" s="17">
        <x:v>0</x:v>
      </x:c>
      <x:c r="D19" s="17">
        <x:v>0</x:v>
      </x:c>
      <x:c r="E19" s="17">
        <x:v>0</x:v>
      </x:c>
      <x:c r="F19" s="16" t="s">
        <x:v>984</x:v>
      </x:c>
      <x:c r="G19" s="2" t="s">
        <x:v>1472</x:v>
      </x:c>
      <x:c r="H19" s="2" t="s">
        <x:v>1258</x:v>
      </x:c>
      <x:c r="I19" s="2" t="s">
        <x:v>1903</x:v>
      </x:c>
      <x:c r="J19" s="2" t="s">
        <x:v>984</x:v>
      </x:c>
      <x:c r="K19" s="2" t="s">
        <x:v>984</x:v>
      </x:c>
    </x:row>
    <x:row r="20" spans="1:11" ht="20.100000000000001" customHeight="1">
      <x:c r="A20" s="16" t="s">
        <x:v>85</x:v>
      </x:c>
      <x:c r="B20" s="17">
        <x:v>0</x:v>
      </x:c>
      <x:c r="C20" s="17">
        <x:v>0</x:v>
      </x:c>
      <x:c r="D20" s="17">
        <x:v>0</x:v>
      </x:c>
      <x:c r="E20" s="17">
        <x:v>0</x:v>
      </x:c>
      <x:c r="F20" s="16" t="s">
        <x:v>984</x:v>
      </x:c>
      <x:c r="G20" s="2" t="s">
        <x:v>1472</x:v>
      </x:c>
      <x:c r="H20" s="2" t="s">
        <x:v>1258</x:v>
      </x:c>
      <x:c r="I20" s="2" t="s">
        <x:v>1127</x:v>
      </x:c>
      <x:c r="J20" s="2" t="s">
        <x:v>984</x:v>
      </x:c>
      <x:c r="K20" s="2" t="s">
        <x:v>984</x:v>
      </x:c>
    </x:row>
    <x:row r="21" spans="1:11" ht="20.100000000000001" customHeight="1">
      <x:c r="A21" s="16" t="s">
        <x:v>1773</x:v>
      </x:c>
      <x:c r="B21" s="17">
        <x:v>0</x:v>
      </x:c>
      <x:c r="C21" s="17">
        <x:v>0</x:v>
      </x:c>
      <x:c r="D21" s="17">
        <x:v>0</x:v>
      </x:c>
      <x:c r="E21" s="17">
        <x:v>0</x:v>
      </x:c>
      <x:c r="F21" s="16" t="s">
        <x:v>984</x:v>
      </x:c>
      <x:c r="G21" s="2" t="s">
        <x:v>1472</x:v>
      </x:c>
      <x:c r="H21" s="2" t="s">
        <x:v>1258</x:v>
      </x:c>
      <x:c r="I21" s="2" t="s">
        <x:v>761</x:v>
      </x:c>
      <x:c r="J21" s="2" t="s">
        <x:v>984</x:v>
      </x:c>
      <x:c r="K21" s="2" t="s">
        <x:v>984</x:v>
      </x:c>
    </x:row>
    <x:row r="22" spans="1:11" ht="20.100000000000001" customHeight="1">
      <x:c r="A22" s="16" t="s">
        <x:v>2060</x:v>
      </x:c>
      <x:c r="B22" s="17">
        <x:v>0</x:v>
      </x:c>
      <x:c r="C22" s="17">
        <x:v>0</x:v>
      </x:c>
      <x:c r="D22" s="17">
        <x:v>0</x:v>
      </x:c>
      <x:c r="E22" s="17">
        <x:v>0</x:v>
      </x:c>
      <x:c r="F22" s="16" t="s">
        <x:v>984</x:v>
      </x:c>
      <x:c r="G22" s="2" t="s">
        <x:v>1472</x:v>
      </x:c>
      <x:c r="H22" s="2" t="s">
        <x:v>1258</x:v>
      </x:c>
      <x:c r="I22" s="2" t="s">
        <x:v>252</x:v>
      </x:c>
      <x:c r="J22" s="2" t="s">
        <x:v>984</x:v>
      </x:c>
      <x:c r="K22" s="2" t="s">
        <x:v>984</x:v>
      </x:c>
    </x:row>
    <x:row r="23" spans="1:11" ht="20.100000000000001" customHeight="1">
      <x:c r="A23" s="16" t="s">
        <x:v>1904</x:v>
      </x:c>
      <x:c r="B23" s="17">
        <x:v>0</x:v>
      </x:c>
      <x:c r="C23" s="17">
        <x:v>0</x:v>
      </x:c>
      <x:c r="D23" s="17">
        <x:v>0</x:v>
      </x:c>
      <x:c r="E23" s="17">
        <x:v>0</x:v>
      </x:c>
      <x:c r="F23" s="16" t="s">
        <x:v>984</x:v>
      </x:c>
      <x:c r="G23" s="2" t="s">
        <x:v>1472</x:v>
      </x:c>
      <x:c r="H23" s="2" t="s">
        <x:v>1258</x:v>
      </x:c>
      <x:c r="I23" s="2" t="s">
        <x:v>1907</x:v>
      </x:c>
      <x:c r="J23" s="2" t="s">
        <x:v>984</x:v>
      </x:c>
      <x:c r="K23" s="2" t="s">
        <x:v>984</x:v>
      </x:c>
    </x:row>
    <x:row r="24" spans="1:11" ht="20.100000000000001" customHeight="1">
      <x:c r="A24" s="16" t="s">
        <x:v>945</x:v>
      </x:c>
      <x:c r="B24" s="17">
        <x:v>0</x:v>
      </x:c>
      <x:c r="C24" s="17">
        <x:v>0</x:v>
      </x:c>
      <x:c r="D24" s="17">
        <x:v>0</x:v>
      </x:c>
      <x:c r="E24" s="17">
        <x:v>0</x:v>
      </x:c>
      <x:c r="F24" s="16" t="s">
        <x:v>984</x:v>
      </x:c>
      <x:c r="G24" s="2" t="s">
        <x:v>1472</x:v>
      </x:c>
      <x:c r="H24" s="2" t="s">
        <x:v>1258</x:v>
      </x:c>
      <x:c r="I24" s="2" t="s">
        <x:v>1128</x:v>
      </x:c>
      <x:c r="J24" s="2" t="s">
        <x:v>984</x:v>
      </x:c>
      <x:c r="K24" s="2" t="s">
        <x:v>984</x:v>
      </x:c>
    </x:row>
    <x:row r="25" spans="1:11" ht="20.100000000000001" customHeight="1">
      <x:c r="A25" s="16" t="s">
        <x:v>2061</x:v>
      </x:c>
      <x:c r="B25" s="17">
        <x:v>0</x:v>
      </x:c>
      <x:c r="C25" s="17">
        <x:v>0</x:v>
      </x:c>
      <x:c r="D25" s="17">
        <x:v>0</x:v>
      </x:c>
      <x:c r="E25" s="17">
        <x:v>0</x:v>
      </x:c>
      <x:c r="F25" s="16" t="s">
        <x:v>984</x:v>
      </x:c>
      <x:c r="G25" s="2" t="s">
        <x:v>1472</x:v>
      </x:c>
      <x:c r="H25" s="2" t="s">
        <x:v>1258</x:v>
      </x:c>
      <x:c r="I25" s="2" t="s">
        <x:v>253</x:v>
      </x:c>
      <x:c r="J25" s="2" t="s">
        <x:v>984</x:v>
      </x:c>
      <x:c r="K25" s="2" t="s">
        <x:v>984</x:v>
      </x:c>
    </x:row>
    <x:row r="26" spans="1:11" ht="20.100000000000001" customHeight="1">
      <x:c r="A26" s="16" t="s">
        <x:v>86</x:v>
      </x:c>
      <x:c r="B26" s="17">
        <x:v>0</x:v>
      </x:c>
      <x:c r="C26" s="17">
        <x:v>0</x:v>
      </x:c>
      <x:c r="D26" s="17">
        <x:v>0</x:v>
      </x:c>
      <x:c r="E26" s="17">
        <x:v>0</x:v>
      </x:c>
      <x:c r="F26" s="16" t="s">
        <x:v>984</x:v>
      </x:c>
      <x:c r="G26" s="2" t="s">
        <x:v>1472</x:v>
      </x:c>
      <x:c r="H26" s="2" t="s">
        <x:v>1258</x:v>
      </x:c>
      <x:c r="I26" s="2" t="s">
        <x:v>1129</x:v>
      </x:c>
      <x:c r="J26" s="2" t="s">
        <x:v>984</x:v>
      </x:c>
      <x:c r="K26" s="2" t="s">
        <x:v>984</x:v>
      </x:c>
    </x:row>
    <x:row r="27" spans="1:11" ht="20.100000000000001" customHeight="1">
      <x:c r="A27" s="16" t="s">
        <x:v>1775</x:v>
      </x:c>
      <x:c r="B27" s="17">
        <x:v>247.80000000000001</x:v>
      </x:c>
      <x:c r="C27" s="17">
        <x:v>0</x:v>
      </x:c>
      <x:c r="D27" s="17">
        <x:v>0</x:v>
      </x:c>
      <x:c r="E27" s="17">
        <x:v>247.80000000000001</x:v>
      </x:c>
      <x:c r="F27" s="16" t="s">
        <x:v>984</x:v>
      </x:c>
      <x:c r="G27" s="2" t="s">
        <x:v>1472</x:v>
      </x:c>
      <x:c r="H27" s="2" t="s">
        <x:v>1258</x:v>
      </x:c>
      <x:c r="I27" s="2" t="s">
        <x:v>1130</x:v>
      </x:c>
      <x:c r="J27" s="2" t="s">
        <x:v>984</x:v>
      </x:c>
      <x:c r="K27" s="2" t="s">
        <x:v>984</x:v>
      </x:c>
    </x:row>
    <x:row r="28" spans="1:11" ht="20.100000000000001" customHeight="1">
      <x:c r="A28" s="16" t="s">
        <x:v>1774</x:v>
      </x:c>
      <x:c r="B28" s="17">
        <x:v>0</x:v>
      </x:c>
      <x:c r="C28" s="17">
        <x:v>4206.5</x:v>
      </x:c>
      <x:c r="D28" s="17">
        <x:v>0</x:v>
      </x:c>
      <x:c r="E28" s="17">
        <x:v>4206.5</x:v>
      </x:c>
      <x:c r="F28" s="16" t="s">
        <x:v>984</x:v>
      </x:c>
      <x:c r="G28" s="2" t="s">
        <x:v>1472</x:v>
      </x:c>
      <x:c r="H28" s="2" t="s">
        <x:v>1258</x:v>
      </x:c>
      <x:c r="I28" s="2" t="s">
        <x:v>1131</x:v>
      </x:c>
      <x:c r="J28" s="2" t="s">
        <x:v>984</x:v>
      </x:c>
      <x:c r="K28" s="2" t="s">
        <x:v>984</x:v>
      </x:c>
    </x:row>
    <x:row r="29" spans="1:11" ht="20.100000000000001" customHeight="1">
      <x:c r="A29" s="16" t="s">
        <x:v>762</x:v>
      </x:c>
      <x:c r="B29" s="17">
        <x:v>0</x:v>
      </x:c>
      <x:c r="C29" s="17">
        <x:v>0</x:v>
      </x:c>
      <x:c r="D29" s="17">
        <x:v>94.099999999999994</x:v>
      </x:c>
      <x:c r="E29" s="17">
        <x:v>94.099999999999994</x:v>
      </x:c>
      <x:c r="F29" s="16" t="s">
        <x:v>984</x:v>
      </x:c>
      <x:c r="G29" s="2" t="s">
        <x:v>1472</x:v>
      </x:c>
      <x:c r="H29" s="2" t="s">
        <x:v>1258</x:v>
      </x:c>
      <x:c r="I29" s="2" t="s">
        <x:v>1132</x:v>
      </x:c>
      <x:c r="J29" s="2" t="s">
        <x:v>984</x:v>
      </x:c>
      <x:c r="K29" s="2" t="s">
        <x:v>984</x:v>
      </x:c>
    </x:row>
    <x:row r="30" spans="1:11" ht="20.100000000000001" customHeight="1">
      <x:c r="A30" s="16" t="s">
        <x:v>2020</x:v>
      </x:c>
      <x:c r="B30" s="17">
        <x:v>247.80000000000001</x:v>
      </x:c>
      <x:c r="C30" s="17">
        <x:v>4206.5</x:v>
      </x:c>
      <x:c r="D30" s="17">
        <x:v>94.099999999999994</x:v>
      </x:c>
      <x:c r="E30" s="17">
        <x:v>4548.3999999999996</x:v>
      </x:c>
      <x:c r="F30" s="16" t="s">
        <x:v>984</x:v>
      </x:c>
      <x:c r="G30" s="2" t="s">
        <x:v>1472</x:v>
      </x:c>
      <x:c r="H30" s="2" t="s">
        <x:v>1258</x:v>
      </x:c>
      <x:c r="I30" s="2" t="s">
        <x:v>577</x:v>
      </x:c>
      <x:c r="J30" s="2" t="s">
        <x:v>984</x:v>
      </x:c>
      <x:c r="K30" s="2" t="s">
        <x:v>984</x:v>
      </x:c>
    </x:row>
    <x:row r="31" spans="1:11" ht="20.100000000000001" customHeight="1">
      <x:c r="A31" s="16" t="s">
        <x:v>2021</x:v>
      </x:c>
      <x:c r="B31" s="17">
        <x:v>455.80000000000001</x:v>
      </x:c>
      <x:c r="C31" s="17">
        <x:v>4516.1999999999998</x:v>
      </x:c>
      <x:c r="D31" s="17">
        <x:v>331</x:v>
      </x:c>
      <x:c r="E31" s="17">
        <x:v>5303</x:v>
      </x:c>
      <x:c r="F31" s="16" t="s">
        <x:v>984</x:v>
      </x:c>
      <x:c r="G31" s="2" t="s">
        <x:v>1472</x:v>
      </x:c>
      <x:c r="H31" s="2" t="s">
        <x:v>1258</x:v>
      </x:c>
      <x:c r="I31" s="2" t="s">
        <x:v>2022</x:v>
      </x:c>
      <x:c r="J31" s="2" t="s">
        <x:v>984</x:v>
      </x:c>
      <x:c r="K31" s="2" t="s">
        <x:v>984</x:v>
      </x:c>
    </x:row>
    <x:row r="32" spans="1:6" ht="20.100000000000001" customHeight="1">
      <x:c r="A32" s="18" t="s">
        <x:v>574</x:v>
      </x:c>
      <x:c r="B32" s="19">
        <x:v>455</x:v>
      </x:c>
      <x:c r="C32" s="19">
        <x:v>4516</x:v>
      </x:c>
      <x:c r="D32" s="19">
        <x:v>331</x:v>
      </x:c>
      <x:c r="E32" s="19">
        <x:v>5302</x:v>
      </x:c>
      <x:c r="F32" s="18"/>
    </x:row>
    <x:row r="33" spans="1:6" ht="20.100000000000001" customHeight="1">
      <x:c r="A33" s="18"/>
      <x:c r="B33" s="18"/>
      <x:c r="C33" s="18"/>
      <x:c r="D33" s="18"/>
      <x:c r="E33" s="18"/>
      <x:c r="F33" s="18"/>
    </x:row>
    <x:row r="34" spans="1:11" ht="20.100000000000001" customHeight="1">
      <x:c r="A34" s="18" t="s">
        <x:v>12</x:v>
      </x:c>
      <x:c r="B34" s="18"/>
      <x:c r="C34" s="18"/>
      <x:c r="D34" s="18"/>
      <x:c r="E34" s="18"/>
      <x:c r="F34" s="16" t="s">
        <x:v>984</x:v>
      </x:c>
      <x:c r="G34" s="2" t="s">
        <x:v>1474</x:v>
      </x:c>
      <x:c r="I34" s="2" t="s">
        <x:v>925</x:v>
      </x:c>
      <x:c r="J34" s="2" t="s">
        <x:v>1821</x:v>
      </x:c>
      <x:c r="K34" s="2" t="s">
        <x:v>976</x:v>
      </x:c>
    </x:row>
    <x:row r="35" spans="1:12" ht="20.100000000000001" customHeight="1">
      <x:c r="A35" s="16" t="s">
        <x:v>984</x:v>
      </x:c>
      <x:c r="B35" s="17"/>
      <x:c r="C35" s="17"/>
      <x:c r="D35" s="17"/>
      <x:c r="E35" s="17"/>
      <x:c r="F35" s="16" t="s">
        <x:v>984</x:v>
      </x:c>
      <x:c r="G35" s="2" t="s">
        <x:v>1474</x:v>
      </x:c>
      <x:c r="H35" s="2" t="s">
        <x:v>1256</x:v>
      </x:c>
      <x:c r="I35" s="2" t="s">
        <x:v>984</x:v>
      </x:c>
      <x:c r="J35" s="2" t="s">
        <x:v>984</x:v>
      </x:c>
      <x:c r="K35" s="2" t="s">
        <x:v>984</x:v>
      </x:c>
      <x:c r="L35">
        <x:v>1</x:v>
      </x:c>
    </x:row>
    <x:row r="36" spans="1:11" ht="20.100000000000001" customHeight="1">
      <x:c r="A36" s="16" t="s">
        <x:v>780</x:v>
      </x:c>
      <x:c r="B36" s="17">
        <x:v>0</x:v>
      </x:c>
      <x:c r="C36" s="17">
        <x:v>0</x:v>
      </x:c>
      <x:c r="D36" s="17">
        <x:v>0</x:v>
      </x:c>
      <x:c r="E36" s="17">
        <x:v>0</x:v>
      </x:c>
      <x:c r="F36" s="16" t="s">
        <x:v>984</x:v>
      </x:c>
      <x:c r="G36" s="2" t="s">
        <x:v>1474</x:v>
      </x:c>
      <x:c r="H36" s="2" t="s">
        <x:v>1258</x:v>
      </x:c>
      <x:c r="I36" s="2" t="s">
        <x:v>781</x:v>
      </x:c>
      <x:c r="J36" s="2" t="s">
        <x:v>984</x:v>
      </x:c>
      <x:c r="K36" s="2" t="s">
        <x:v>984</x:v>
      </x:c>
    </x:row>
    <x:row r="37" spans="1:11" ht="20.100000000000001" customHeight="1">
      <x:c r="A37" s="16" t="s">
        <x:v>1797</x:v>
      </x:c>
      <x:c r="B37" s="17">
        <x:v>0</x:v>
      </x:c>
      <x:c r="C37" s="17">
        <x:v>0</x:v>
      </x:c>
      <x:c r="D37" s="17">
        <x:v>0</x:v>
      </x:c>
      <x:c r="E37" s="17">
        <x:v>0</x:v>
      </x:c>
      <x:c r="F37" s="16" t="s">
        <x:v>984</x:v>
      </x:c>
      <x:c r="G37" s="2" t="s">
        <x:v>1474</x:v>
      </x:c>
      <x:c r="H37" s="2" t="s">
        <x:v>1258</x:v>
      </x:c>
      <x:c r="I37" s="2" t="s">
        <x:v>248</x:v>
      </x:c>
      <x:c r="J37" s="2" t="s">
        <x:v>984</x:v>
      </x:c>
      <x:c r="K37" s="2" t="s">
        <x:v>984</x:v>
      </x:c>
    </x:row>
    <x:row r="38" spans="1:11" ht="20.100000000000001" customHeight="1">
      <x:c r="A38" s="16" t="s">
        <x:v>249</x:v>
      </x:c>
      <x:c r="B38" s="17">
        <x:v>0</x:v>
      </x:c>
      <x:c r="C38" s="17">
        <x:v>0</x:v>
      </x:c>
      <x:c r="D38" s="17">
        <x:v>0</x:v>
      </x:c>
      <x:c r="E38" s="17">
        <x:v>0</x:v>
      </x:c>
      <x:c r="F38" s="16" t="s">
        <x:v>984</x:v>
      </x:c>
      <x:c r="G38" s="2" t="s">
        <x:v>1474</x:v>
      </x:c>
      <x:c r="H38" s="2" t="s">
        <x:v>1258</x:v>
      </x:c>
      <x:c r="I38" s="2" t="s">
        <x:v>1894</x:v>
      </x:c>
      <x:c r="J38" s="2" t="s">
        <x:v>984</x:v>
      </x:c>
      <x:c r="K38" s="2" t="s">
        <x:v>984</x:v>
      </x:c>
    </x:row>
    <x:row r="39" spans="1:11" ht="20.100000000000001" customHeight="1">
      <x:c r="A39" s="16" t="s">
        <x:v>1798</x:v>
      </x:c>
      <x:c r="B39" s="17">
        <x:v>0</x:v>
      </x:c>
      <x:c r="C39" s="17">
        <x:v>0</x:v>
      </x:c>
      <x:c r="D39" s="17">
        <x:v>0</x:v>
      </x:c>
      <x:c r="E39" s="17">
        <x:v>0</x:v>
      </x:c>
      <x:c r="F39" s="16" t="s">
        <x:v>984</x:v>
      </x:c>
      <x:c r="G39" s="2" t="s">
        <x:v>1474</x:v>
      </x:c>
      <x:c r="H39" s="2" t="s">
        <x:v>1258</x:v>
      </x:c>
      <x:c r="I39" s="2" t="s">
        <x:v>250</x:v>
      </x:c>
      <x:c r="J39" s="2" t="s">
        <x:v>984</x:v>
      </x:c>
      <x:c r="K39" s="2" t="s">
        <x:v>984</x:v>
      </x:c>
    </x:row>
    <x:row r="40" spans="1:11" ht="20.100000000000001" customHeight="1">
      <x:c r="A40" s="16" t="s">
        <x:v>251</x:v>
      </x:c>
      <x:c r="B40" s="17">
        <x:v>0</x:v>
      </x:c>
      <x:c r="C40" s="17">
        <x:v>0</x:v>
      </x:c>
      <x:c r="D40" s="17">
        <x:v>0</x:v>
      </x:c>
      <x:c r="E40" s="17">
        <x:v>0</x:v>
      </x:c>
      <x:c r="F40" s="16" t="s">
        <x:v>984</x:v>
      </x:c>
      <x:c r="G40" s="2" t="s">
        <x:v>1474</x:v>
      </x:c>
      <x:c r="H40" s="2" t="s">
        <x:v>1258</x:v>
      </x:c>
      <x:c r="I40" s="2" t="s">
        <x:v>1905</x:v>
      </x:c>
      <x:c r="J40" s="2" t="s">
        <x:v>984</x:v>
      </x:c>
      <x:c r="K40" s="2" t="s">
        <x:v>984</x:v>
      </x:c>
    </x:row>
    <x:row r="41" spans="1:11" ht="20.100000000000001" customHeight="1">
      <x:c r="A41" s="16" t="s">
        <x:v>103</x:v>
      </x:c>
      <x:c r="B41" s="17">
        <x:v>0</x:v>
      </x:c>
      <x:c r="C41" s="17">
        <x:v>0</x:v>
      </x:c>
      <x:c r="D41" s="17">
        <x:v>0</x:v>
      </x:c>
      <x:c r="E41" s="17">
        <x:v>0</x:v>
      </x:c>
      <x:c r="F41" s="16" t="s">
        <x:v>984</x:v>
      </x:c>
      <x:c r="G41" s="2" t="s">
        <x:v>1474</x:v>
      </x:c>
      <x:c r="H41" s="2" t="s">
        <x:v>1258</x:v>
      </x:c>
      <x:c r="I41" s="2" t="s">
        <x:v>1799</x:v>
      </x:c>
      <x:c r="J41" s="2" t="s">
        <x:v>984</x:v>
      </x:c>
      <x:c r="K41" s="2" t="s">
        <x:v>984</x:v>
      </x:c>
    </x:row>
    <x:row r="42" spans="1:11" ht="20.100000000000001" customHeight="1">
      <x:c r="A42" s="16" t="s">
        <x:v>947</x:v>
      </x:c>
      <x:c r="B42" s="17">
        <x:v>0</x:v>
      </x:c>
      <x:c r="C42" s="17">
        <x:v>0</x:v>
      </x:c>
      <x:c r="D42" s="17">
        <x:v>0</x:v>
      </x:c>
      <x:c r="E42" s="17">
        <x:v>0</x:v>
      </x:c>
      <x:c r="F42" s="16" t="s">
        <x:v>984</x:v>
      </x:c>
      <x:c r="G42" s="2" t="s">
        <x:v>1474</x:v>
      </x:c>
      <x:c r="H42" s="2" t="s">
        <x:v>1258</x:v>
      </x:c>
      <x:c r="I42" s="2" t="s">
        <x:v>1123</x:v>
      </x:c>
      <x:c r="J42" s="2" t="s">
        <x:v>984</x:v>
      </x:c>
      <x:c r="K42" s="2" t="s">
        <x:v>984</x:v>
      </x:c>
    </x:row>
    <x:row r="43" spans="1:11" ht="20.100000000000001" customHeight="1">
      <x:c r="A43" s="16" t="s">
        <x:v>104</x:v>
      </x:c>
      <x:c r="B43" s="17">
        <x:v>0</x:v>
      </x:c>
      <x:c r="C43" s="17">
        <x:v>0</x:v>
      </x:c>
      <x:c r="D43" s="17">
        <x:v>0</x:v>
      </x:c>
      <x:c r="E43" s="17">
        <x:v>0</x:v>
      </x:c>
      <x:c r="F43" s="16" t="s">
        <x:v>984</x:v>
      </x:c>
      <x:c r="G43" s="2" t="s">
        <x:v>1474</x:v>
      </x:c>
      <x:c r="H43" s="2" t="s">
        <x:v>1258</x:v>
      </x:c>
      <x:c r="I43" s="2" t="s">
        <x:v>54</x:v>
      </x:c>
      <x:c r="J43" s="2" t="s">
        <x:v>984</x:v>
      </x:c>
      <x:c r="K43" s="2" t="s">
        <x:v>984</x:v>
      </x:c>
    </x:row>
    <x:row r="44" spans="1:11" ht="20.100000000000001" customHeight="1">
      <x:c r="A44" s="16" t="s">
        <x:v>165</x:v>
      </x:c>
      <x:c r="B44" s="17">
        <x:v>0</x:v>
      </x:c>
      <x:c r="C44" s="17">
        <x:v>0</x:v>
      </x:c>
      <x:c r="D44" s="17">
        <x:v>0</x:v>
      </x:c>
      <x:c r="E44" s="17">
        <x:v>0</x:v>
      </x:c>
      <x:c r="F44" s="16" t="s">
        <x:v>984</x:v>
      </x:c>
      <x:c r="G44" s="2" t="s">
        <x:v>1474</x:v>
      </x:c>
      <x:c r="H44" s="2" t="s">
        <x:v>1258</x:v>
      </x:c>
      <x:c r="I44" s="2" t="s">
        <x:v>950</x:v>
      </x:c>
      <x:c r="J44" s="2" t="s">
        <x:v>984</x:v>
      </x:c>
      <x:c r="K44" s="2" t="s">
        <x:v>984</x:v>
      </x:c>
    </x:row>
    <x:row r="45" spans="1:11" ht="20.100000000000001" customHeight="1">
      <x:c r="A45" s="16" t="s">
        <x:v>55</x:v>
      </x:c>
      <x:c r="B45" s="17">
        <x:v>208</x:v>
      </x:c>
      <x:c r="C45" s="17">
        <x:v>0</x:v>
      </x:c>
      <x:c r="D45" s="17">
        <x:v>0</x:v>
      </x:c>
      <x:c r="E45" s="17">
        <x:v>208</x:v>
      </x:c>
      <x:c r="F45" s="16" t="s">
        <x:v>984</x:v>
      </x:c>
      <x:c r="G45" s="2" t="s">
        <x:v>1474</x:v>
      </x:c>
      <x:c r="H45" s="2" t="s">
        <x:v>1258</x:v>
      </x:c>
      <x:c r="I45" s="2" t="s">
        <x:v>1124</x:v>
      </x:c>
      <x:c r="J45" s="2" t="s">
        <x:v>984</x:v>
      </x:c>
      <x:c r="K45" s="2" t="s">
        <x:v>984</x:v>
      </x:c>
    </x:row>
    <x:row r="46" spans="1:11" ht="20.100000000000001" customHeight="1">
      <x:c r="A46" s="16" t="s">
        <x:v>1771</x:v>
      </x:c>
      <x:c r="B46" s="17">
        <x:v>0</x:v>
      </x:c>
      <x:c r="C46" s="17">
        <x:v>309.69999999999999</x:v>
      </x:c>
      <x:c r="D46" s="17">
        <x:v>0</x:v>
      </x:c>
      <x:c r="E46" s="17">
        <x:v>309.69999999999999</x:v>
      </x:c>
      <x:c r="F46" s="16" t="s">
        <x:v>984</x:v>
      </x:c>
      <x:c r="G46" s="2" t="s">
        <x:v>1474</x:v>
      </x:c>
      <x:c r="H46" s="2" t="s">
        <x:v>1258</x:v>
      </x:c>
      <x:c r="I46" s="2" t="s">
        <x:v>1125</x:v>
      </x:c>
      <x:c r="J46" s="2" t="s">
        <x:v>984</x:v>
      </x:c>
      <x:c r="K46" s="2" t="s">
        <x:v>984</x:v>
      </x:c>
    </x:row>
    <x:row r="47" spans="1:11" ht="20.100000000000001" customHeight="1">
      <x:c r="A47" s="16" t="s">
        <x:v>1772</x:v>
      </x:c>
      <x:c r="B47" s="17">
        <x:v>0</x:v>
      </x:c>
      <x:c r="C47" s="17">
        <x:v>0</x:v>
      </x:c>
      <x:c r="D47" s="17">
        <x:v>236.90000000000001</x:v>
      </x:c>
      <x:c r="E47" s="17">
        <x:v>236.90000000000001</x:v>
      </x:c>
      <x:c r="F47" s="16" t="s">
        <x:v>984</x:v>
      </x:c>
      <x:c r="G47" s="2" t="s">
        <x:v>1474</x:v>
      </x:c>
      <x:c r="H47" s="2" t="s">
        <x:v>1258</x:v>
      </x:c>
      <x:c r="I47" s="2" t="s">
        <x:v>1126</x:v>
      </x:c>
      <x:c r="J47" s="2" t="s">
        <x:v>984</x:v>
      </x:c>
      <x:c r="K47" s="2" t="s">
        <x:v>984</x:v>
      </x:c>
    </x:row>
    <x:row r="48" spans="1:11" ht="20.100000000000001" customHeight="1">
      <x:c r="A48" s="16" t="s">
        <x:v>2020</x:v>
      </x:c>
      <x:c r="B48" s="17">
        <x:v>208</x:v>
      </x:c>
      <x:c r="C48" s="17">
        <x:v>309.69999999999999</x:v>
      </x:c>
      <x:c r="D48" s="17">
        <x:v>236.90000000000001</x:v>
      </x:c>
      <x:c r="E48" s="17">
        <x:v>754.60000000000002</x:v>
      </x:c>
      <x:c r="F48" s="16" t="s">
        <x:v>984</x:v>
      </x:c>
      <x:c r="G48" s="2" t="s">
        <x:v>1474</x:v>
      </x:c>
      <x:c r="H48" s="2" t="s">
        <x:v>1258</x:v>
      </x:c>
      <x:c r="I48" s="2" t="s">
        <x:v>577</x:v>
      </x:c>
      <x:c r="J48" s="2" t="s">
        <x:v>984</x:v>
      </x:c>
      <x:c r="K48" s="2" t="s">
        <x:v>984</x:v>
      </x:c>
    </x:row>
    <x:row r="49" spans="1:11" ht="20.100000000000001" customHeight="1">
      <x:c r="A49" s="16" t="s">
        <x:v>1901</x:v>
      </x:c>
      <x:c r="B49" s="17">
        <x:v>0</x:v>
      </x:c>
      <x:c r="C49" s="17">
        <x:v>0</x:v>
      </x:c>
      <x:c r="D49" s="17">
        <x:v>0</x:v>
      </x:c>
      <x:c r="E49" s="17">
        <x:v>0</x:v>
      </x:c>
      <x:c r="F49" s="16" t="s">
        <x:v>984</x:v>
      </x:c>
      <x:c r="G49" s="2" t="s">
        <x:v>1474</x:v>
      </x:c>
      <x:c r="H49" s="2" t="s">
        <x:v>1258</x:v>
      </x:c>
      <x:c r="I49" s="2" t="s">
        <x:v>1903</x:v>
      </x:c>
      <x:c r="J49" s="2" t="s">
        <x:v>984</x:v>
      </x:c>
      <x:c r="K49" s="2" t="s">
        <x:v>984</x:v>
      </x:c>
    </x:row>
    <x:row r="50" spans="1:11" ht="20.100000000000001" customHeight="1">
      <x:c r="A50" s="16" t="s">
        <x:v>85</x:v>
      </x:c>
      <x:c r="B50" s="17">
        <x:v>0</x:v>
      </x:c>
      <x:c r="C50" s="17">
        <x:v>0</x:v>
      </x:c>
      <x:c r="D50" s="17">
        <x:v>0</x:v>
      </x:c>
      <x:c r="E50" s="17">
        <x:v>0</x:v>
      </x:c>
      <x:c r="F50" s="16" t="s">
        <x:v>984</x:v>
      </x:c>
      <x:c r="G50" s="2" t="s">
        <x:v>1474</x:v>
      </x:c>
      <x:c r="H50" s="2" t="s">
        <x:v>1258</x:v>
      </x:c>
      <x:c r="I50" s="2" t="s">
        <x:v>1127</x:v>
      </x:c>
      <x:c r="J50" s="2" t="s">
        <x:v>984</x:v>
      </x:c>
      <x:c r="K50" s="2" t="s">
        <x:v>984</x:v>
      </x:c>
    </x:row>
    <x:row r="51" spans="1:11" ht="20.100000000000001" customHeight="1">
      <x:c r="A51" s="16" t="s">
        <x:v>1773</x:v>
      </x:c>
      <x:c r="B51" s="17">
        <x:v>0</x:v>
      </x:c>
      <x:c r="C51" s="17">
        <x:v>0</x:v>
      </x:c>
      <x:c r="D51" s="17">
        <x:v>0</x:v>
      </x:c>
      <x:c r="E51" s="17">
        <x:v>0</x:v>
      </x:c>
      <x:c r="F51" s="16" t="s">
        <x:v>984</x:v>
      </x:c>
      <x:c r="G51" s="2" t="s">
        <x:v>1474</x:v>
      </x:c>
      <x:c r="H51" s="2" t="s">
        <x:v>1258</x:v>
      </x:c>
      <x:c r="I51" s="2" t="s">
        <x:v>761</x:v>
      </x:c>
      <x:c r="J51" s="2" t="s">
        <x:v>984</x:v>
      </x:c>
      <x:c r="K51" s="2" t="s">
        <x:v>984</x:v>
      </x:c>
    </x:row>
    <x:row r="52" spans="1:11" ht="20.100000000000001" customHeight="1">
      <x:c r="A52" s="16" t="s">
        <x:v>2060</x:v>
      </x:c>
      <x:c r="B52" s="17">
        <x:v>0</x:v>
      </x:c>
      <x:c r="C52" s="17">
        <x:v>0</x:v>
      </x:c>
      <x:c r="D52" s="17">
        <x:v>0</x:v>
      </x:c>
      <x:c r="E52" s="17">
        <x:v>0</x:v>
      </x:c>
      <x:c r="F52" s="16" t="s">
        <x:v>984</x:v>
      </x:c>
      <x:c r="G52" s="2" t="s">
        <x:v>1474</x:v>
      </x:c>
      <x:c r="H52" s="2" t="s">
        <x:v>1258</x:v>
      </x:c>
      <x:c r="I52" s="2" t="s">
        <x:v>252</x:v>
      </x:c>
      <x:c r="J52" s="2" t="s">
        <x:v>984</x:v>
      </x:c>
      <x:c r="K52" s="2" t="s">
        <x:v>984</x:v>
      </x:c>
    </x:row>
    <x:row r="53" spans="1:11" ht="20.100000000000001" customHeight="1">
      <x:c r="A53" s="16" t="s">
        <x:v>1904</x:v>
      </x:c>
      <x:c r="B53" s="17">
        <x:v>0</x:v>
      </x:c>
      <x:c r="C53" s="17">
        <x:v>0</x:v>
      </x:c>
      <x:c r="D53" s="17">
        <x:v>0</x:v>
      </x:c>
      <x:c r="E53" s="17">
        <x:v>0</x:v>
      </x:c>
      <x:c r="F53" s="16" t="s">
        <x:v>984</x:v>
      </x:c>
      <x:c r="G53" s="2" t="s">
        <x:v>1474</x:v>
      </x:c>
      <x:c r="H53" s="2" t="s">
        <x:v>1258</x:v>
      </x:c>
      <x:c r="I53" s="2" t="s">
        <x:v>1907</x:v>
      </x:c>
      <x:c r="J53" s="2" t="s">
        <x:v>984</x:v>
      </x:c>
      <x:c r="K53" s="2" t="s">
        <x:v>984</x:v>
      </x:c>
    </x:row>
    <x:row r="54" spans="1:11" ht="20.100000000000001" customHeight="1">
      <x:c r="A54" s="16" t="s">
        <x:v>945</x:v>
      </x:c>
      <x:c r="B54" s="17">
        <x:v>0</x:v>
      </x:c>
      <x:c r="C54" s="17">
        <x:v>0</x:v>
      </x:c>
      <x:c r="D54" s="17">
        <x:v>0</x:v>
      </x:c>
      <x:c r="E54" s="17">
        <x:v>0</x:v>
      </x:c>
      <x:c r="F54" s="16" t="s">
        <x:v>984</x:v>
      </x:c>
      <x:c r="G54" s="2" t="s">
        <x:v>1474</x:v>
      </x:c>
      <x:c r="H54" s="2" t="s">
        <x:v>1258</x:v>
      </x:c>
      <x:c r="I54" s="2" t="s">
        <x:v>1128</x:v>
      </x:c>
      <x:c r="J54" s="2" t="s">
        <x:v>984</x:v>
      </x:c>
      <x:c r="K54" s="2" t="s">
        <x:v>984</x:v>
      </x:c>
    </x:row>
    <x:row r="55" spans="1:11" ht="20.100000000000001" customHeight="1">
      <x:c r="A55" s="16" t="s">
        <x:v>2061</x:v>
      </x:c>
      <x:c r="B55" s="17">
        <x:v>0</x:v>
      </x:c>
      <x:c r="C55" s="17">
        <x:v>0</x:v>
      </x:c>
      <x:c r="D55" s="17">
        <x:v>0</x:v>
      </x:c>
      <x:c r="E55" s="17">
        <x:v>0</x:v>
      </x:c>
      <x:c r="F55" s="16" t="s">
        <x:v>984</x:v>
      </x:c>
      <x:c r="G55" s="2" t="s">
        <x:v>1474</x:v>
      </x:c>
      <x:c r="H55" s="2" t="s">
        <x:v>1258</x:v>
      </x:c>
      <x:c r="I55" s="2" t="s">
        <x:v>253</x:v>
      </x:c>
      <x:c r="J55" s="2" t="s">
        <x:v>984</x:v>
      </x:c>
      <x:c r="K55" s="2" t="s">
        <x:v>984</x:v>
      </x:c>
    </x:row>
    <x:row r="56" spans="1:11" ht="20.100000000000001" customHeight="1">
      <x:c r="A56" s="16" t="s">
        <x:v>86</x:v>
      </x:c>
      <x:c r="B56" s="17">
        <x:v>0</x:v>
      </x:c>
      <x:c r="C56" s="17">
        <x:v>0</x:v>
      </x:c>
      <x:c r="D56" s="17">
        <x:v>0</x:v>
      </x:c>
      <x:c r="E56" s="17">
        <x:v>0</x:v>
      </x:c>
      <x:c r="F56" s="16" t="s">
        <x:v>984</x:v>
      </x:c>
      <x:c r="G56" s="2" t="s">
        <x:v>1474</x:v>
      </x:c>
      <x:c r="H56" s="2" t="s">
        <x:v>1258</x:v>
      </x:c>
      <x:c r="I56" s="2" t="s">
        <x:v>1129</x:v>
      </x:c>
      <x:c r="J56" s="2" t="s">
        <x:v>984</x:v>
      </x:c>
      <x:c r="K56" s="2" t="s">
        <x:v>984</x:v>
      </x:c>
    </x:row>
    <x:row r="57" spans="1:11" ht="20.100000000000001" customHeight="1">
      <x:c r="A57" s="16" t="s">
        <x:v>1775</x:v>
      </x:c>
      <x:c r="B57" s="17">
        <x:v>247.80000000000001</x:v>
      </x:c>
      <x:c r="C57" s="17">
        <x:v>0</x:v>
      </x:c>
      <x:c r="D57" s="17">
        <x:v>0</x:v>
      </x:c>
      <x:c r="E57" s="17">
        <x:v>247.80000000000001</x:v>
      </x:c>
      <x:c r="F57" s="16" t="s">
        <x:v>984</x:v>
      </x:c>
      <x:c r="G57" s="2" t="s">
        <x:v>1474</x:v>
      </x:c>
      <x:c r="H57" s="2" t="s">
        <x:v>1258</x:v>
      </x:c>
      <x:c r="I57" s="2" t="s">
        <x:v>1130</x:v>
      </x:c>
      <x:c r="J57" s="2" t="s">
        <x:v>984</x:v>
      </x:c>
      <x:c r="K57" s="2" t="s">
        <x:v>984</x:v>
      </x:c>
    </x:row>
    <x:row r="58" spans="1:11" ht="20.100000000000001" customHeight="1">
      <x:c r="A58" s="16" t="s">
        <x:v>1774</x:v>
      </x:c>
      <x:c r="B58" s="17">
        <x:v>0</x:v>
      </x:c>
      <x:c r="C58" s="17">
        <x:v>4206.5</x:v>
      </x:c>
      <x:c r="D58" s="17">
        <x:v>0</x:v>
      </x:c>
      <x:c r="E58" s="17">
        <x:v>4206.5</x:v>
      </x:c>
      <x:c r="F58" s="16" t="s">
        <x:v>984</x:v>
      </x:c>
      <x:c r="G58" s="2" t="s">
        <x:v>1474</x:v>
      </x:c>
      <x:c r="H58" s="2" t="s">
        <x:v>1258</x:v>
      </x:c>
      <x:c r="I58" s="2" t="s">
        <x:v>1131</x:v>
      </x:c>
      <x:c r="J58" s="2" t="s">
        <x:v>984</x:v>
      </x:c>
      <x:c r="K58" s="2" t="s">
        <x:v>984</x:v>
      </x:c>
    </x:row>
    <x:row r="59" spans="1:11" ht="20.100000000000001" customHeight="1">
      <x:c r="A59" s="16" t="s">
        <x:v>762</x:v>
      </x:c>
      <x:c r="B59" s="17">
        <x:v>0</x:v>
      </x:c>
      <x:c r="C59" s="17">
        <x:v>0</x:v>
      </x:c>
      <x:c r="D59" s="17">
        <x:v>94.099999999999994</x:v>
      </x:c>
      <x:c r="E59" s="17">
        <x:v>94.099999999999994</x:v>
      </x:c>
      <x:c r="F59" s="16" t="s">
        <x:v>984</x:v>
      </x:c>
      <x:c r="G59" s="2" t="s">
        <x:v>1474</x:v>
      </x:c>
      <x:c r="H59" s="2" t="s">
        <x:v>1258</x:v>
      </x:c>
      <x:c r="I59" s="2" t="s">
        <x:v>1132</x:v>
      </x:c>
      <x:c r="J59" s="2" t="s">
        <x:v>984</x:v>
      </x:c>
      <x:c r="K59" s="2" t="s">
        <x:v>984</x:v>
      </x:c>
    </x:row>
    <x:row r="60" spans="1:11" ht="20.100000000000001" customHeight="1">
      <x:c r="A60" s="16" t="s">
        <x:v>2020</x:v>
      </x:c>
      <x:c r="B60" s="17">
        <x:v>247.80000000000001</x:v>
      </x:c>
      <x:c r="C60" s="17">
        <x:v>4206.5</x:v>
      </x:c>
      <x:c r="D60" s="17">
        <x:v>94.099999999999994</x:v>
      </x:c>
      <x:c r="E60" s="17">
        <x:v>4548.3999999999996</x:v>
      </x:c>
      <x:c r="F60" s="16" t="s">
        <x:v>984</x:v>
      </x:c>
      <x:c r="G60" s="2" t="s">
        <x:v>1474</x:v>
      </x:c>
      <x:c r="H60" s="2" t="s">
        <x:v>1258</x:v>
      </x:c>
      <x:c r="I60" s="2" t="s">
        <x:v>577</x:v>
      </x:c>
      <x:c r="J60" s="2" t="s">
        <x:v>984</x:v>
      </x:c>
      <x:c r="K60" s="2" t="s">
        <x:v>984</x:v>
      </x:c>
    </x:row>
    <x:row r="61" spans="1:11" ht="20.100000000000001" customHeight="1">
      <x:c r="A61" s="16" t="s">
        <x:v>2021</x:v>
      </x:c>
      <x:c r="B61" s="17">
        <x:v>455.80000000000001</x:v>
      </x:c>
      <x:c r="C61" s="17">
        <x:v>4516.1999999999998</x:v>
      </x:c>
      <x:c r="D61" s="17">
        <x:v>331</x:v>
      </x:c>
      <x:c r="E61" s="17">
        <x:v>5303</x:v>
      </x:c>
      <x:c r="F61" s="16" t="s">
        <x:v>984</x:v>
      </x:c>
      <x:c r="G61" s="2" t="s">
        <x:v>1474</x:v>
      </x:c>
      <x:c r="H61" s="2" t="s">
        <x:v>1258</x:v>
      </x:c>
      <x:c r="I61" s="2" t="s">
        <x:v>2022</x:v>
      </x:c>
      <x:c r="J61" s="2" t="s">
        <x:v>984</x:v>
      </x:c>
      <x:c r="K61" s="2" t="s">
        <x:v>984</x:v>
      </x:c>
    </x:row>
    <x:row r="62" spans="1:6" ht="20.100000000000001" customHeight="1">
      <x:c r="A62" s="18" t="s">
        <x:v>574</x:v>
      </x:c>
      <x:c r="B62" s="19">
        <x:v>455</x:v>
      </x:c>
      <x:c r="C62" s="19">
        <x:v>4516</x:v>
      </x:c>
      <x:c r="D62" s="19">
        <x:v>331</x:v>
      </x:c>
      <x:c r="E62" s="19">
        <x:v>5302</x:v>
      </x:c>
      <x:c r="F62" s="18"/>
    </x:row>
    <x:row r="63" spans="1:6" ht="20.100000000000001" customHeight="1">
      <x:c r="A63" s="18"/>
      <x:c r="B63" s="18"/>
      <x:c r="C63" s="18"/>
      <x:c r="D63" s="18"/>
      <x:c r="E63" s="18"/>
      <x:c r="F63" s="18"/>
    </x:row>
    <x:row r="64" spans="1:11" ht="20.100000000000001" customHeight="1">
      <x:c r="A64" s="18" t="s">
        <x:v>181</x:v>
      </x:c>
      <x:c r="B64" s="18"/>
      <x:c r="C64" s="18"/>
      <x:c r="D64" s="18"/>
      <x:c r="E64" s="18"/>
      <x:c r="F64" s="16" t="s">
        <x:v>984</x:v>
      </x:c>
      <x:c r="G64" s="2" t="s">
        <x:v>1471</x:v>
      </x:c>
      <x:c r="I64" s="2" t="s">
        <x:v>229</x:v>
      </x:c>
      <x:c r="J64" s="2" t="s">
        <x:v>1801</x:v>
      </x:c>
      <x:c r="K64" s="2" t="s">
        <x:v>976</x:v>
      </x:c>
    </x:row>
    <x:row r="65" spans="1:12" ht="20.100000000000001" customHeight="1">
      <x:c r="A65" s="16" t="s">
        <x:v>984</x:v>
      </x:c>
      <x:c r="B65" s="17"/>
      <x:c r="C65" s="17"/>
      <x:c r="D65" s="17"/>
      <x:c r="E65" s="17"/>
      <x:c r="F65" s="16" t="s">
        <x:v>984</x:v>
      </x:c>
      <x:c r="G65" s="2" t="s">
        <x:v>1471</x:v>
      </x:c>
      <x:c r="H65" s="2" t="s">
        <x:v>1256</x:v>
      </x:c>
      <x:c r="I65" s="2" t="s">
        <x:v>984</x:v>
      </x:c>
      <x:c r="J65" s="2" t="s">
        <x:v>984</x:v>
      </x:c>
      <x:c r="K65" s="2" t="s">
        <x:v>976</x:v>
      </x:c>
      <x:c r="L65">
        <x:v>1</x:v>
      </x:c>
    </x:row>
    <x:row r="66" spans="1:11" ht="20.100000000000001" customHeight="1">
      <x:c r="A66" s="16" t="s">
        <x:v>763</x:v>
      </x:c>
      <x:c r="B66" s="17">
        <x:v>0</x:v>
      </x:c>
      <x:c r="C66" s="17">
        <x:v>0</x:v>
      </x:c>
      <x:c r="D66" s="17">
        <x:v>0</x:v>
      </x:c>
      <x:c r="E66" s="17">
        <x:v>0</x:v>
      </x:c>
      <x:c r="F66" s="16" t="s">
        <x:v>984</x:v>
      </x:c>
      <x:c r="G66" s="2" t="s">
        <x:v>1471</x:v>
      </x:c>
      <x:c r="H66" s="2" t="s">
        <x:v>1258</x:v>
      </x:c>
      <x:c r="I66" s="2" t="s">
        <x:v>764</x:v>
      </x:c>
      <x:c r="J66" s="2" t="s">
        <x:v>984</x:v>
      </x:c>
      <x:c r="K66" s="2" t="s">
        <x:v>984</x:v>
      </x:c>
    </x:row>
    <x:row r="67" spans="1:11" ht="20.100000000000001" customHeight="1">
      <x:c r="A67" s="16" t="s">
        <x:v>1702</x:v>
      </x:c>
      <x:c r="B67" s="17">
        <x:v>0</x:v>
      </x:c>
      <x:c r="C67" s="17">
        <x:v>0</x:v>
      </x:c>
      <x:c r="D67" s="17">
        <x:v>0</x:v>
      </x:c>
      <x:c r="E67" s="17">
        <x:v>0</x:v>
      </x:c>
      <x:c r="F67" s="16" t="s">
        <x:v>984</x:v>
      </x:c>
      <x:c r="G67" s="2" t="s">
        <x:v>1471</x:v>
      </x:c>
      <x:c r="H67" s="2" t="s">
        <x:v>1258</x:v>
      </x:c>
      <x:c r="I67" s="2" t="s">
        <x:v>1703</x:v>
      </x:c>
      <x:c r="J67" s="2" t="s">
        <x:v>984</x:v>
      </x:c>
      <x:c r="K67" s="2" t="s">
        <x:v>984</x:v>
      </x:c>
    </x:row>
    <x:row r="68" spans="1:11" ht="20.100000000000001" customHeight="1">
      <x:c r="A68" s="16" t="s">
        <x:v>178</x:v>
      </x:c>
      <x:c r="B68" s="17">
        <x:v>0</x:v>
      </x:c>
      <x:c r="C68" s="17">
        <x:v>0</x:v>
      </x:c>
      <x:c r="D68" s="17">
        <x:v>0</x:v>
      </x:c>
      <x:c r="E68" s="17">
        <x:v>0</x:v>
      </x:c>
      <x:c r="F68" s="16" t="s">
        <x:v>984</x:v>
      </x:c>
      <x:c r="G68" s="2" t="s">
        <x:v>1471</x:v>
      </x:c>
      <x:c r="H68" s="2" t="s">
        <x:v>1258</x:v>
      </x:c>
      <x:c r="I68" s="2" t="s">
        <x:v>182</x:v>
      </x:c>
      <x:c r="J68" s="2" t="s">
        <x:v>984</x:v>
      </x:c>
      <x:c r="K68" s="2" t="s">
        <x:v>984</x:v>
      </x:c>
    </x:row>
    <x:row r="69" spans="1:11" ht="20.100000000000001" customHeight="1">
      <x:c r="A69" s="16" t="s">
        <x:v>166</x:v>
      </x:c>
      <x:c r="B69" s="17">
        <x:v>0</x:v>
      </x:c>
      <x:c r="C69" s="17">
        <x:v>0</x:v>
      </x:c>
      <x:c r="D69" s="17">
        <x:v>0</x:v>
      </x:c>
      <x:c r="E69" s="17">
        <x:v>0</x:v>
      </x:c>
      <x:c r="F69" s="16" t="s">
        <x:v>984</x:v>
      </x:c>
      <x:c r="G69" s="2" t="s">
        <x:v>1471</x:v>
      </x:c>
      <x:c r="H69" s="2" t="s">
        <x:v>1258</x:v>
      </x:c>
      <x:c r="I69" s="2" t="s">
        <x:v>87</x:v>
      </x:c>
      <x:c r="J69" s="2" t="s">
        <x:v>984</x:v>
      </x:c>
      <x:c r="K69" s="2" t="s">
        <x:v>984</x:v>
      </x:c>
    </x:row>
    <x:row r="70" spans="1:11" ht="20.100000000000001" customHeight="1">
      <x:c r="A70" s="16" t="s">
        <x:v>2062</x:v>
      </x:c>
      <x:c r="B70" s="17">
        <x:v>0</x:v>
      </x:c>
      <x:c r="C70" s="17">
        <x:v>0</x:v>
      </x:c>
      <x:c r="D70" s="17">
        <x:v>0</x:v>
      </x:c>
      <x:c r="E70" s="17">
        <x:v>0</x:v>
      </x:c>
      <x:c r="F70" s="16" t="s">
        <x:v>984</x:v>
      </x:c>
      <x:c r="G70" s="2" t="s">
        <x:v>1471</x:v>
      </x:c>
      <x:c r="H70" s="2" t="s">
        <x:v>1258</x:v>
      </x:c>
      <x:c r="I70" s="2" t="s">
        <x:v>254</x:v>
      </x:c>
      <x:c r="J70" s="2" t="s">
        <x:v>984</x:v>
      </x:c>
      <x:c r="K70" s="2" t="s">
        <x:v>984</x:v>
      </x:c>
    </x:row>
    <x:row r="71" spans="1:11" ht="20.100000000000001" customHeight="1">
      <x:c r="A71" s="16" t="s">
        <x:v>765</x:v>
      </x:c>
      <x:c r="B71" s="17">
        <x:v>0</x:v>
      </x:c>
      <x:c r="C71" s="17">
        <x:v>0</x:v>
      </x:c>
      <x:c r="D71" s="17">
        <x:v>0</x:v>
      </x:c>
      <x:c r="E71" s="17">
        <x:v>0</x:v>
      </x:c>
      <x:c r="F71" s="16" t="s">
        <x:v>984</x:v>
      </x:c>
      <x:c r="G71" s="2" t="s">
        <x:v>1471</x:v>
      </x:c>
      <x:c r="H71" s="2" t="s">
        <x:v>1258</x:v>
      </x:c>
      <x:c r="I71" s="2" t="s">
        <x:v>2063</x:v>
      </x:c>
      <x:c r="J71" s="2" t="s">
        <x:v>984</x:v>
      </x:c>
      <x:c r="K71" s="2" t="s">
        <x:v>984</x:v>
      </x:c>
    </x:row>
    <x:row r="72" spans="1:11" ht="20.100000000000001" customHeight="1">
      <x:c r="A72" s="16" t="s">
        <x:v>2064</x:v>
      </x:c>
      <x:c r="B72" s="17">
        <x:v>0</x:v>
      </x:c>
      <x:c r="C72" s="17">
        <x:v>0</x:v>
      </x:c>
      <x:c r="D72" s="17">
        <x:v>0</x:v>
      </x:c>
      <x:c r="E72" s="17">
        <x:v>0</x:v>
      </x:c>
      <x:c r="F72" s="16" t="s">
        <x:v>984</x:v>
      </x:c>
      <x:c r="G72" s="2" t="s">
        <x:v>1471</x:v>
      </x:c>
      <x:c r="H72" s="2" t="s">
        <x:v>1258</x:v>
      </x:c>
      <x:c r="I72" s="2" t="s">
        <x:v>255</x:v>
      </x:c>
      <x:c r="J72" s="2" t="s">
        <x:v>984</x:v>
      </x:c>
      <x:c r="K72" s="2" t="s">
        <x:v>984</x:v>
      </x:c>
    </x:row>
    <x:row r="73" spans="1:11" ht="20.100000000000001" customHeight="1">
      <x:c r="A73" s="16" t="s">
        <x:v>1133</x:v>
      </x:c>
      <x:c r="B73" s="17">
        <x:v>0</x:v>
      </x:c>
      <x:c r="C73" s="17">
        <x:v>0</x:v>
      </x:c>
      <x:c r="D73" s="17">
        <x:v>0</x:v>
      </x:c>
      <x:c r="E73" s="17">
        <x:v>0</x:v>
      </x:c>
      <x:c r="F73" s="16" t="s">
        <x:v>984</x:v>
      </x:c>
      <x:c r="G73" s="2" t="s">
        <x:v>1471</x:v>
      </x:c>
      <x:c r="H73" s="2" t="s">
        <x:v>1258</x:v>
      </x:c>
      <x:c r="I73" s="2" t="s">
        <x:v>766</x:v>
      </x:c>
      <x:c r="J73" s="2" t="s">
        <x:v>984</x:v>
      </x:c>
      <x:c r="K73" s="2" t="s">
        <x:v>984</x:v>
      </x:c>
    </x:row>
    <x:row r="74" spans="1:11" ht="20.100000000000001" customHeight="1">
      <x:c r="A74" s="16" t="s">
        <x:v>1134</x:v>
      </x:c>
      <x:c r="B74" s="17">
        <x:v>0</x:v>
      </x:c>
      <x:c r="C74" s="17">
        <x:v>0</x:v>
      </x:c>
      <x:c r="D74" s="17">
        <x:v>0</x:v>
      </x:c>
      <x:c r="E74" s="17">
        <x:v>0</x:v>
      </x:c>
      <x:c r="F74" s="16" t="s">
        <x:v>984</x:v>
      </x:c>
      <x:c r="G74" s="2" t="s">
        <x:v>1471</x:v>
      </x:c>
      <x:c r="H74" s="2" t="s">
        <x:v>1258</x:v>
      </x:c>
      <x:c r="I74" s="2" t="s">
        <x:v>1777</x:v>
      </x:c>
      <x:c r="J74" s="2" t="s">
        <x:v>984</x:v>
      </x:c>
      <x:c r="K74" s="2" t="s">
        <x:v>984</x:v>
      </x:c>
    </x:row>
    <x:row r="75" spans="1:11" ht="20.100000000000001" customHeight="1">
      <x:c r="A75" s="16" t="s">
        <x:v>256</x:v>
      </x:c>
      <x:c r="B75" s="17">
        <x:v>0</x:v>
      </x:c>
      <x:c r="C75" s="17">
        <x:v>0</x:v>
      </x:c>
      <x:c r="D75" s="17">
        <x:v>0</x:v>
      </x:c>
      <x:c r="E75" s="17">
        <x:v>0</x:v>
      </x:c>
      <x:c r="F75" s="16" t="s">
        <x:v>984</x:v>
      </x:c>
      <x:c r="G75" s="2" t="s">
        <x:v>1471</x:v>
      </x:c>
      <x:c r="H75" s="2" t="s">
        <x:v>1258</x:v>
      </x:c>
      <x:c r="I75" s="2" t="s">
        <x:v>1912</x:v>
      </x:c>
      <x:c r="J75" s="2" t="s">
        <x:v>984</x:v>
      </x:c>
      <x:c r="K75" s="2" t="s">
        <x:v>984</x:v>
      </x:c>
    </x:row>
    <x:row r="76" spans="1:11" ht="20.100000000000001" customHeight="1">
      <x:c r="A76" s="16" t="s">
        <x:v>1776</x:v>
      </x:c>
      <x:c r="B76" s="17">
        <x:v>0</x:v>
      </x:c>
      <x:c r="C76" s="17">
        <x:v>0</x:v>
      </x:c>
      <x:c r="D76" s="17">
        <x:v>0</x:v>
      </x:c>
      <x:c r="E76" s="17">
        <x:v>0</x:v>
      </x:c>
      <x:c r="F76" s="16" t="s">
        <x:v>984</x:v>
      </x:c>
      <x:c r="G76" s="2" t="s">
        <x:v>1471</x:v>
      </x:c>
      <x:c r="H76" s="2" t="s">
        <x:v>1258</x:v>
      </x:c>
      <x:c r="I76" s="2" t="s">
        <x:v>1778</x:v>
      </x:c>
      <x:c r="J76" s="2" t="s">
        <x:v>984</x:v>
      </x:c>
      <x:c r="K76" s="2" t="s">
        <x:v>984</x:v>
      </x:c>
    </x:row>
    <x:row r="77" spans="1:11" ht="20.100000000000001" customHeight="1">
      <x:c r="A77" s="16" t="s">
        <x:v>1779</x:v>
      </x:c>
      <x:c r="B77" s="17">
        <x:v>0</x:v>
      </x:c>
      <x:c r="C77" s="17">
        <x:v>0</x:v>
      </x:c>
      <x:c r="D77" s="17">
        <x:v>0</x:v>
      </x:c>
      <x:c r="E77" s="17">
        <x:v>0</x:v>
      </x:c>
      <x:c r="F77" s="16" t="s">
        <x:v>984</x:v>
      </x:c>
      <x:c r="G77" s="2" t="s">
        <x:v>1471</x:v>
      </x:c>
      <x:c r="H77" s="2" t="s">
        <x:v>1258</x:v>
      </x:c>
      <x:c r="I77" s="2" t="s">
        <x:v>767</x:v>
      </x:c>
      <x:c r="J77" s="2" t="s">
        <x:v>984</x:v>
      </x:c>
      <x:c r="K77" s="2" t="s">
        <x:v>984</x:v>
      </x:c>
    </x:row>
    <x:row r="78" spans="1:11" ht="20.100000000000001" customHeight="1">
      <x:c r="A78" s="16" t="s">
        <x:v>1780</x:v>
      </x:c>
      <x:c r="B78" s="17">
        <x:v>0</x:v>
      </x:c>
      <x:c r="C78" s="17">
        <x:v>0</x:v>
      </x:c>
      <x:c r="D78" s="17">
        <x:v>0</x:v>
      </x:c>
      <x:c r="E78" s="17">
        <x:v>0</x:v>
      </x:c>
      <x:c r="F78" s="16" t="s">
        <x:v>984</x:v>
      </x:c>
      <x:c r="G78" s="2" t="s">
        <x:v>1471</x:v>
      </x:c>
      <x:c r="H78" s="2" t="s">
        <x:v>1258</x:v>
      </x:c>
      <x:c r="I78" s="2" t="s">
        <x:v>768</x:v>
      </x:c>
      <x:c r="J78" s="2" t="s">
        <x:v>984</x:v>
      </x:c>
      <x:c r="K78" s="2" t="s">
        <x:v>984</x:v>
      </x:c>
    </x:row>
    <x:row r="79" spans="1:11" ht="20.100000000000001" customHeight="1">
      <x:c r="A79" s="16" t="s">
        <x:v>1781</x:v>
      </x:c>
      <x:c r="B79" s="17">
        <x:v>0</x:v>
      </x:c>
      <x:c r="C79" s="17">
        <x:v>0</x:v>
      </x:c>
      <x:c r="D79" s="17">
        <x:v>0</x:v>
      </x:c>
      <x:c r="E79" s="17">
        <x:v>0</x:v>
      </x:c>
      <x:c r="F79" s="16" t="s">
        <x:v>984</x:v>
      </x:c>
      <x:c r="G79" s="2" t="s">
        <x:v>1471</x:v>
      </x:c>
      <x:c r="H79" s="2" t="s">
        <x:v>1258</x:v>
      </x:c>
      <x:c r="I79" s="2" t="s">
        <x:v>1782</x:v>
      </x:c>
      <x:c r="J79" s="2" t="s">
        <x:v>984</x:v>
      </x:c>
      <x:c r="K79" s="2" t="s">
        <x:v>984</x:v>
      </x:c>
    </x:row>
    <x:row r="80" spans="1:11" ht="20.100000000000001" customHeight="1">
      <x:c r="A80" s="16" t="s">
        <x:v>1783</x:v>
      </x:c>
      <x:c r="B80" s="17">
        <x:v>0</x:v>
      </x:c>
      <x:c r="C80" s="17">
        <x:v>0</x:v>
      </x:c>
      <x:c r="D80" s="17">
        <x:v>0</x:v>
      </x:c>
      <x:c r="E80" s="17">
        <x:v>0</x:v>
      </x:c>
      <x:c r="F80" s="16" t="s">
        <x:v>984</x:v>
      </x:c>
      <x:c r="G80" s="2" t="s">
        <x:v>1471</x:v>
      </x:c>
      <x:c r="H80" s="2" t="s">
        <x:v>1258</x:v>
      </x:c>
      <x:c r="I80" s="2" t="s">
        <x:v>1784</x:v>
      </x:c>
      <x:c r="J80" s="2" t="s">
        <x:v>984</x:v>
      </x:c>
      <x:c r="K80" s="2" t="s">
        <x:v>984</x:v>
      </x:c>
    </x:row>
    <x:row r="81" spans="1:11" ht="20.100000000000001" customHeight="1">
      <x:c r="A81" s="16" t="s">
        <x:v>1785</x:v>
      </x:c>
      <x:c r="B81" s="17">
        <x:v>0</x:v>
      </x:c>
      <x:c r="C81" s="17">
        <x:v>0</x:v>
      </x:c>
      <x:c r="D81" s="17">
        <x:v>0</x:v>
      </x:c>
      <x:c r="E81" s="17">
        <x:v>0</x:v>
      </x:c>
      <x:c r="F81" s="16" t="s">
        <x:v>984</x:v>
      </x:c>
      <x:c r="G81" s="2" t="s">
        <x:v>1471</x:v>
      </x:c>
      <x:c r="H81" s="2" t="s">
        <x:v>1258</x:v>
      </x:c>
      <x:c r="I81" s="2" t="s">
        <x:v>769</x:v>
      </x:c>
      <x:c r="J81" s="2" t="s">
        <x:v>984</x:v>
      </x:c>
      <x:c r="K81" s="2" t="s">
        <x:v>984</x:v>
      </x:c>
    </x:row>
    <x:row r="82" spans="1:11" ht="20.100000000000001" customHeight="1">
      <x:c r="A82" s="16" t="s">
        <x:v>1786</x:v>
      </x:c>
      <x:c r="B82" s="17">
        <x:v>0</x:v>
      </x:c>
      <x:c r="C82" s="17">
        <x:v>0</x:v>
      </x:c>
      <x:c r="D82" s="17">
        <x:v>0</x:v>
      </x:c>
      <x:c r="E82" s="17">
        <x:v>0</x:v>
      </x:c>
      <x:c r="F82" s="16" t="s">
        <x:v>984</x:v>
      </x:c>
      <x:c r="G82" s="2" t="s">
        <x:v>1471</x:v>
      </x:c>
      <x:c r="H82" s="2" t="s">
        <x:v>1258</x:v>
      </x:c>
      <x:c r="I82" s="2" t="s">
        <x:v>770</x:v>
      </x:c>
      <x:c r="J82" s="2" t="s">
        <x:v>984</x:v>
      </x:c>
      <x:c r="K82" s="2" t="s">
        <x:v>984</x:v>
      </x:c>
    </x:row>
    <x:row r="83" spans="1:11" ht="20.100000000000001" customHeight="1">
      <x:c r="A83" s="16" t="s">
        <x:v>771</x:v>
      </x:c>
      <x:c r="B83" s="17">
        <x:v>0</x:v>
      </x:c>
      <x:c r="C83" s="17">
        <x:v>0</x:v>
      </x:c>
      <x:c r="D83" s="17">
        <x:v>0</x:v>
      </x:c>
      <x:c r="E83" s="17">
        <x:v>0</x:v>
      </x:c>
      <x:c r="F83" s="16" t="s">
        <x:v>984</x:v>
      </x:c>
      <x:c r="G83" s="2" t="s">
        <x:v>1471</x:v>
      </x:c>
      <x:c r="H83" s="2" t="s">
        <x:v>1258</x:v>
      </x:c>
      <x:c r="I83" s="2" t="s">
        <x:v>2065</x:v>
      </x:c>
      <x:c r="J83" s="2" t="s">
        <x:v>984</x:v>
      </x:c>
      <x:c r="K83" s="2" t="s">
        <x:v>984</x:v>
      </x:c>
    </x:row>
    <x:row r="84" spans="1:11" ht="20.100000000000001" customHeight="1">
      <x:c r="A84" s="16" t="s">
        <x:v>2066</x:v>
      </x:c>
      <x:c r="B84" s="17">
        <x:v>0</x:v>
      </x:c>
      <x:c r="C84" s="17">
        <x:v>0</x:v>
      </x:c>
      <x:c r="D84" s="17">
        <x:v>0</x:v>
      </x:c>
      <x:c r="E84" s="17">
        <x:v>0</x:v>
      </x:c>
      <x:c r="F84" s="16" t="s">
        <x:v>984</x:v>
      </x:c>
      <x:c r="G84" s="2" t="s">
        <x:v>1471</x:v>
      </x:c>
      <x:c r="H84" s="2" t="s">
        <x:v>1258</x:v>
      </x:c>
      <x:c r="I84" s="2" t="s">
        <x:v>2067</x:v>
      </x:c>
      <x:c r="J84" s="2" t="s">
        <x:v>984</x:v>
      </x:c>
      <x:c r="K84" s="2" t="s">
        <x:v>984</x:v>
      </x:c>
    </x:row>
    <x:row r="85" spans="1:11" ht="20.100000000000001" customHeight="1">
      <x:c r="A85" s="16" t="s">
        <x:v>772</x:v>
      </x:c>
      <x:c r="B85" s="17">
        <x:v>0</x:v>
      </x:c>
      <x:c r="C85" s="17">
        <x:v>0</x:v>
      </x:c>
      <x:c r="D85" s="17">
        <x:v>0</x:v>
      </x:c>
      <x:c r="E85" s="17">
        <x:v>0</x:v>
      </x:c>
      <x:c r="F85" s="16" t="s">
        <x:v>984</x:v>
      </x:c>
      <x:c r="G85" s="2" t="s">
        <x:v>1471</x:v>
      </x:c>
      <x:c r="H85" s="2" t="s">
        <x:v>1258</x:v>
      </x:c>
      <x:c r="I85" s="2" t="s">
        <x:v>2068</x:v>
      </x:c>
      <x:c r="J85" s="2" t="s">
        <x:v>984</x:v>
      </x:c>
      <x:c r="K85" s="2" t="s">
        <x:v>984</x:v>
      </x:c>
    </x:row>
    <x:row r="86" spans="1:11" ht="20.100000000000001" customHeight="1">
      <x:c r="A86" s="16" t="s">
        <x:v>16</x:v>
      </x:c>
      <x:c r="B86" s="17">
        <x:v>0</x:v>
      </x:c>
      <x:c r="C86" s="17">
        <x:v>0</x:v>
      </x:c>
      <x:c r="D86" s="17">
        <x:v>0</x:v>
      </x:c>
      <x:c r="E86" s="17">
        <x:v>0</x:v>
      </x:c>
      <x:c r="F86" s="16" t="s">
        <x:v>984</x:v>
      </x:c>
      <x:c r="G86" s="2" t="s">
        <x:v>1471</x:v>
      </x:c>
      <x:c r="H86" s="2" t="s">
        <x:v>1258</x:v>
      </x:c>
      <x:c r="I86" s="2" t="s">
        <x:v>146</x:v>
      </x:c>
      <x:c r="J86" s="2" t="s">
        <x:v>984</x:v>
      </x:c>
      <x:c r="K86" s="2" t="s">
        <x:v>984</x:v>
      </x:c>
    </x:row>
    <x:row r="87" spans="1:11" ht="20.100000000000001" customHeight="1">
      <x:c r="A87" s="16" t="s">
        <x:v>88</x:v>
      </x:c>
      <x:c r="B87" s="17">
        <x:v>0</x:v>
      </x:c>
      <x:c r="C87" s="17">
        <x:v>0</x:v>
      </x:c>
      <x:c r="D87" s="17">
        <x:v>0</x:v>
      </x:c>
      <x:c r="E87" s="17">
        <x:v>0</x:v>
      </x:c>
      <x:c r="F87" s="16" t="s">
        <x:v>984</x:v>
      </x:c>
      <x:c r="G87" s="2" t="s">
        <x:v>1471</x:v>
      </x:c>
      <x:c r="H87" s="2" t="s">
        <x:v>1258</x:v>
      </x:c>
      <x:c r="I87" s="2" t="s">
        <x:v>946</x:v>
      </x:c>
      <x:c r="J87" s="2" t="s">
        <x:v>984</x:v>
      </x:c>
      <x:c r="K87" s="2" t="s">
        <x:v>984</x:v>
      </x:c>
    </x:row>
    <x:row r="88" spans="1:11" ht="20.100000000000001" customHeight="1">
      <x:c r="A88" s="16" t="s">
        <x:v>89</x:v>
      </x:c>
      <x:c r="B88" s="17">
        <x:v>0</x:v>
      </x:c>
      <x:c r="C88" s="17">
        <x:v>0</x:v>
      </x:c>
      <x:c r="D88" s="17">
        <x:v>0</x:v>
      </x:c>
      <x:c r="E88" s="17">
        <x:v>0</x:v>
      </x:c>
      <x:c r="F88" s="16" t="s">
        <x:v>984</x:v>
      </x:c>
      <x:c r="G88" s="2" t="s">
        <x:v>1471</x:v>
      </x:c>
      <x:c r="H88" s="2" t="s">
        <x:v>1258</x:v>
      </x:c>
      <x:c r="I88" s="2" t="s">
        <x:v>90</x:v>
      </x:c>
      <x:c r="J88" s="2" t="s">
        <x:v>984</x:v>
      </x:c>
      <x:c r="K88" s="2" t="s">
        <x:v>984</x:v>
      </x:c>
    </x:row>
    <x:row r="89" spans="1:11" ht="20.100000000000001" customHeight="1">
      <x:c r="A89" s="16" t="s">
        <x:v>1788</x:v>
      </x:c>
      <x:c r="B89" s="17">
        <x:v>0</x:v>
      </x:c>
      <x:c r="C89" s="17">
        <x:v>0</x:v>
      </x:c>
      <x:c r="D89" s="17">
        <x:v>0</x:v>
      </x:c>
      <x:c r="E89" s="17">
        <x:v>0</x:v>
      </x:c>
      <x:c r="F89" s="16" t="s">
        <x:v>984</x:v>
      </x:c>
      <x:c r="G89" s="2" t="s">
        <x:v>1471</x:v>
      </x:c>
      <x:c r="H89" s="2" t="s">
        <x:v>1258</x:v>
      </x:c>
      <x:c r="I89" s="2" t="s">
        <x:v>1787</x:v>
      </x:c>
      <x:c r="J89" s="2" t="s">
        <x:v>984</x:v>
      </x:c>
      <x:c r="K89" s="2" t="s">
        <x:v>984</x:v>
      </x:c>
    </x:row>
    <x:row r="90" spans="1:11" ht="20.100000000000001" customHeight="1">
      <x:c r="A90" s="16" t="s">
        <x:v>2069</x:v>
      </x:c>
      <x:c r="B90" s="17">
        <x:v>0</x:v>
      </x:c>
      <x:c r="C90" s="17">
        <x:v>0</x:v>
      </x:c>
      <x:c r="D90" s="17">
        <x:v>0</x:v>
      </x:c>
      <x:c r="E90" s="17">
        <x:v>0</x:v>
      </x:c>
      <x:c r="F90" s="16" t="s">
        <x:v>984</x:v>
      </x:c>
      <x:c r="G90" s="2" t="s">
        <x:v>1471</x:v>
      </x:c>
      <x:c r="H90" s="2" t="s">
        <x:v>1258</x:v>
      </x:c>
      <x:c r="I90" s="2" t="s">
        <x:v>257</x:v>
      </x:c>
      <x:c r="J90" s="2" t="s">
        <x:v>984</x:v>
      </x:c>
      <x:c r="K90" s="2" t="s">
        <x:v>984</x:v>
      </x:c>
    </x:row>
    <x:row r="91" spans="1:11" ht="20.100000000000001" customHeight="1">
      <x:c r="A91" s="16" t="s">
        <x:v>944</x:v>
      </x:c>
      <x:c r="B91" s="17">
        <x:v>0</x:v>
      </x:c>
      <x:c r="C91" s="17">
        <x:v>0</x:v>
      </x:c>
      <x:c r="D91" s="17">
        <x:v>0</x:v>
      </x:c>
      <x:c r="E91" s="17">
        <x:v>0</x:v>
      </x:c>
      <x:c r="F91" s="16" t="s">
        <x:v>984</x:v>
      </x:c>
      <x:c r="G91" s="2" t="s">
        <x:v>1471</x:v>
      </x:c>
      <x:c r="H91" s="2" t="s">
        <x:v>1258</x:v>
      </x:c>
      <x:c r="I91" s="2" t="s">
        <x:v>943</x:v>
      </x:c>
      <x:c r="J91" s="2" t="s">
        <x:v>984</x:v>
      </x:c>
      <x:c r="K91" s="2" t="s">
        <x:v>984</x:v>
      </x:c>
    </x:row>
    <x:row r="92" spans="1:11" ht="20.100000000000001" customHeight="1">
      <x:c r="A92" s="16" t="s">
        <x:v>91</x:v>
      </x:c>
      <x:c r="B92" s="17">
        <x:v>0</x:v>
      </x:c>
      <x:c r="C92" s="17">
        <x:v>0</x:v>
      </x:c>
      <x:c r="D92" s="17">
        <x:v>0</x:v>
      </x:c>
      <x:c r="E92" s="17">
        <x:v>0</x:v>
      </x:c>
      <x:c r="F92" s="16" t="s">
        <x:v>984</x:v>
      </x:c>
      <x:c r="G92" s="2" t="s">
        <x:v>1471</x:v>
      </x:c>
      <x:c r="H92" s="2" t="s">
        <x:v>1258</x:v>
      </x:c>
      <x:c r="I92" s="2" t="s">
        <x:v>1135</x:v>
      </x:c>
      <x:c r="J92" s="2" t="s">
        <x:v>984</x:v>
      </x:c>
      <x:c r="K92" s="2" t="s">
        <x:v>984</x:v>
      </x:c>
    </x:row>
    <x:row r="93" spans="1:11" ht="20.100000000000001" customHeight="1">
      <x:c r="A93" s="16" t="s">
        <x:v>10</x:v>
      </x:c>
      <x:c r="B93" s="17">
        <x:v>0</x:v>
      </x:c>
      <x:c r="C93" s="17">
        <x:v>0</x:v>
      </x:c>
      <x:c r="D93" s="17">
        <x:v>0</x:v>
      </x:c>
      <x:c r="E93" s="17">
        <x:v>0</x:v>
      </x:c>
      <x:c r="F93" s="16" t="s">
        <x:v>984</x:v>
      </x:c>
      <x:c r="G93" s="2" t="s">
        <x:v>1471</x:v>
      </x:c>
      <x:c r="H93" s="2" t="s">
        <x:v>1258</x:v>
      </x:c>
      <x:c r="I93" s="2" t="s">
        <x:v>1401</x:v>
      </x:c>
      <x:c r="J93" s="2" t="s">
        <x:v>984</x:v>
      </x:c>
      <x:c r="K93" s="2" t="s">
        <x:v>984</x:v>
      </x:c>
    </x:row>
    <x:row r="94" spans="1:11" ht="20.100000000000001" customHeight="1">
      <x:c r="A94" s="16" t="s">
        <x:v>92</x:v>
      </x:c>
      <x:c r="B94" s="17">
        <x:v>0</x:v>
      </x:c>
      <x:c r="C94" s="17">
        <x:v>0</x:v>
      </x:c>
      <x:c r="D94" s="17">
        <x:v>0</x:v>
      </x:c>
      <x:c r="E94" s="17">
        <x:v>0</x:v>
      </x:c>
      <x:c r="F94" s="16" t="s">
        <x:v>984</x:v>
      </x:c>
      <x:c r="G94" s="2" t="s">
        <x:v>1471</x:v>
      </x:c>
      <x:c r="H94" s="2" t="s">
        <x:v>1258</x:v>
      </x:c>
      <x:c r="I94" s="2" t="s">
        <x:v>941</x:v>
      </x:c>
      <x:c r="J94" s="2" t="s">
        <x:v>984</x:v>
      </x:c>
      <x:c r="K94" s="2" t="s">
        <x:v>984</x:v>
      </x:c>
    </x:row>
    <x:row r="95" spans="1:11" ht="20.100000000000001" customHeight="1">
      <x:c r="A95" s="16" t="s">
        <x:v>1789</x:v>
      </x:c>
      <x:c r="B95" s="17">
        <x:v>2473.6999999999998</x:v>
      </x:c>
      <x:c r="C95" s="17">
        <x:v>0</x:v>
      </x:c>
      <x:c r="D95" s="17">
        <x:v>0</x:v>
      </x:c>
      <x:c r="E95" s="17">
        <x:v>2473.6999999999998</x:v>
      </x:c>
      <x:c r="F95" s="16" t="s">
        <x:v>984</x:v>
      </x:c>
      <x:c r="G95" s="2" t="s">
        <x:v>1471</x:v>
      </x:c>
      <x:c r="H95" s="2" t="s">
        <x:v>1258</x:v>
      </x:c>
      <x:c r="I95" s="2" t="s">
        <x:v>1136</x:v>
      </x:c>
      <x:c r="J95" s="2" t="s">
        <x:v>984</x:v>
      </x:c>
      <x:c r="K95" s="2" t="s">
        <x:v>984</x:v>
      </x:c>
    </x:row>
    <x:row r="96" spans="1:11" ht="20.100000000000001" customHeight="1">
      <x:c r="A96" s="16" t="s">
        <x:v>1790</x:v>
      </x:c>
      <x:c r="B96" s="17">
        <x:v>0</x:v>
      </x:c>
      <x:c r="C96" s="17">
        <x:v>2375.0999999999999</x:v>
      </x:c>
      <x:c r="D96" s="17">
        <x:v>0</x:v>
      </x:c>
      <x:c r="E96" s="17">
        <x:v>2375.0999999999999</x:v>
      </x:c>
      <x:c r="F96" s="16" t="s">
        <x:v>984</x:v>
      </x:c>
      <x:c r="G96" s="2" t="s">
        <x:v>1471</x:v>
      </x:c>
      <x:c r="H96" s="2" t="s">
        <x:v>1258</x:v>
      </x:c>
      <x:c r="I96" s="2" t="s">
        <x:v>1137</x:v>
      </x:c>
      <x:c r="J96" s="2" t="s">
        <x:v>984</x:v>
      </x:c>
      <x:c r="K96" s="2" t="s">
        <x:v>984</x:v>
      </x:c>
    </x:row>
    <x:row r="97" spans="1:11" ht="20.100000000000001" customHeight="1">
      <x:c r="A97" s="16" t="s">
        <x:v>1138</x:v>
      </x:c>
      <x:c r="B97" s="17">
        <x:v>0</x:v>
      </x:c>
      <x:c r="C97" s="17">
        <x:v>0</x:v>
      </x:c>
      <x:c r="D97" s="17">
        <x:v>1593.5999999999999</x:v>
      </x:c>
      <x:c r="E97" s="17">
        <x:v>1593.5999999999999</x:v>
      </x:c>
      <x:c r="F97" s="16" t="s">
        <x:v>984</x:v>
      </x:c>
      <x:c r="G97" s="2" t="s">
        <x:v>1471</x:v>
      </x:c>
      <x:c r="H97" s="2" t="s">
        <x:v>1258</x:v>
      </x:c>
      <x:c r="I97" s="2" t="s">
        <x:v>1139</x:v>
      </x:c>
      <x:c r="J97" s="2" t="s">
        <x:v>984</x:v>
      </x:c>
      <x:c r="K97" s="2" t="s">
        <x:v>984</x:v>
      </x:c>
    </x:row>
    <x:row r="98" spans="1:11" ht="20.100000000000001" customHeight="1">
      <x:c r="A98" s="16" t="s">
        <x:v>2023</x:v>
      </x:c>
      <x:c r="B98" s="17">
        <x:v>2473.6999999999998</x:v>
      </x:c>
      <x:c r="C98" s="17">
        <x:v>2375.0999999999999</x:v>
      </x:c>
      <x:c r="D98" s="17">
        <x:v>1593.5999999999999</x:v>
      </x:c>
      <x:c r="E98" s="17">
        <x:v>6442.3999999999996</x:v>
      </x:c>
      <x:c r="F98" s="16" t="s">
        <x:v>984</x:v>
      </x:c>
      <x:c r="G98" s="2" t="s">
        <x:v>1471</x:v>
      </x:c>
      <x:c r="H98" s="2" t="s">
        <x:v>1258</x:v>
      </x:c>
      <x:c r="I98" s="2" t="s">
        <x:v>580</x:v>
      </x:c>
      <x:c r="J98" s="2" t="s">
        <x:v>984</x:v>
      </x:c>
      <x:c r="K98" s="2" t="s">
        <x:v>984</x:v>
      </x:c>
    </x:row>
    <x:row r="99" spans="1:11" ht="20.100000000000001" customHeight="1">
      <x:c r="A99" s="16" t="s">
        <x:v>258</x:v>
      </x:c>
      <x:c r="B99" s="17">
        <x:v>0</x:v>
      </x:c>
      <x:c r="C99" s="17">
        <x:v>0</x:v>
      </x:c>
      <x:c r="D99" s="17">
        <x:v>0</x:v>
      </x:c>
      <x:c r="E99" s="17">
        <x:v>0</x:v>
      </x:c>
      <x:c r="F99" s="16" t="s">
        <x:v>984</x:v>
      </x:c>
      <x:c r="G99" s="2" t="s">
        <x:v>1471</x:v>
      </x:c>
      <x:c r="H99" s="2" t="s">
        <x:v>1258</x:v>
      </x:c>
      <x:c r="I99" s="2" t="s">
        <x:v>259</x:v>
      </x:c>
      <x:c r="J99" s="2" t="s">
        <x:v>984</x:v>
      </x:c>
      <x:c r="K99" s="2" t="s">
        <x:v>984</x:v>
      </x:c>
    </x:row>
    <x:row r="100" spans="1:11" ht="20.100000000000001" customHeight="1">
      <x:c r="A100" s="16" t="s">
        <x:v>93</x:v>
      </x:c>
      <x:c r="B100" s="17">
        <x:v>0</x:v>
      </x:c>
      <x:c r="C100" s="17">
        <x:v>0</x:v>
      </x:c>
      <x:c r="D100" s="17">
        <x:v>0</x:v>
      </x:c>
      <x:c r="E100" s="17">
        <x:v>0</x:v>
      </x:c>
      <x:c r="F100" s="16" t="s">
        <x:v>984</x:v>
      </x:c>
      <x:c r="G100" s="2" t="s">
        <x:v>1471</x:v>
      </x:c>
      <x:c r="H100" s="2" t="s">
        <x:v>1258</x:v>
      </x:c>
      <x:c r="I100" s="2" t="s">
        <x:v>1140</x:v>
      </x:c>
      <x:c r="J100" s="2" t="s">
        <x:v>984</x:v>
      </x:c>
      <x:c r="K100" s="2" t="s">
        <x:v>984</x:v>
      </x:c>
    </x:row>
    <x:row r="101" spans="1:11" ht="20.100000000000001" customHeight="1">
      <x:c r="A101" s="16" t="s">
        <x:v>2070</x:v>
      </x:c>
      <x:c r="B101" s="17">
        <x:v>0</x:v>
      </x:c>
      <x:c r="C101" s="17">
        <x:v>0</x:v>
      </x:c>
      <x:c r="D101" s="17">
        <x:v>0</x:v>
      </x:c>
      <x:c r="E101" s="17">
        <x:v>0</x:v>
      </x:c>
      <x:c r="F101" s="16" t="s">
        <x:v>984</x:v>
      </x:c>
      <x:c r="G101" s="2" t="s">
        <x:v>1471</x:v>
      </x:c>
      <x:c r="H101" s="2" t="s">
        <x:v>1258</x:v>
      </x:c>
      <x:c r="I101" s="2" t="s">
        <x:v>1041</x:v>
      </x:c>
      <x:c r="J101" s="2" t="s">
        <x:v>984</x:v>
      </x:c>
      <x:c r="K101" s="2" t="s">
        <x:v>984</x:v>
      </x:c>
    </x:row>
    <x:row r="102" spans="1:11" ht="20.100000000000001" customHeight="1">
      <x:c r="A102" s="16" t="s">
        <x:v>2071</x:v>
      </x:c>
      <x:c r="B102" s="17">
        <x:v>0</x:v>
      </x:c>
      <x:c r="C102" s="17">
        <x:v>0</x:v>
      </x:c>
      <x:c r="D102" s="17">
        <x:v>0</x:v>
      </x:c>
      <x:c r="E102" s="17">
        <x:v>0</x:v>
      </x:c>
      <x:c r="F102" s="16" t="s">
        <x:v>984</x:v>
      </x:c>
      <x:c r="G102" s="2" t="s">
        <x:v>1471</x:v>
      </x:c>
      <x:c r="H102" s="2" t="s">
        <x:v>1258</x:v>
      </x:c>
      <x:c r="I102" s="2" t="s">
        <x:v>1042</x:v>
      </x:c>
      <x:c r="J102" s="2" t="s">
        <x:v>984</x:v>
      </x:c>
      <x:c r="K102" s="2" t="s">
        <x:v>984</x:v>
      </x:c>
    </x:row>
    <x:row r="103" spans="1:11" ht="20.100000000000001" customHeight="1">
      <x:c r="A103" s="16" t="s">
        <x:v>1791</x:v>
      </x:c>
      <x:c r="B103" s="17">
        <x:v>0</x:v>
      </x:c>
      <x:c r="C103" s="17">
        <x:v>0</x:v>
      </x:c>
      <x:c r="D103" s="17">
        <x:v>30.300000000000001</x:v>
      </x:c>
      <x:c r="E103" s="17">
        <x:v>30.300000000000001</x:v>
      </x:c>
      <x:c r="F103" s="16" t="s">
        <x:v>984</x:v>
      </x:c>
      <x:c r="G103" s="2" t="s">
        <x:v>1471</x:v>
      </x:c>
      <x:c r="H103" s="2" t="s">
        <x:v>1258</x:v>
      </x:c>
      <x:c r="I103" s="2" t="s">
        <x:v>1043</x:v>
      </x:c>
      <x:c r="J103" s="2" t="s">
        <x:v>984</x:v>
      </x:c>
      <x:c r="K103" s="2" t="s">
        <x:v>984</x:v>
      </x:c>
    </x:row>
    <x:row r="104" spans="1:11" ht="20.100000000000001" customHeight="1">
      <x:c r="A104" s="16" t="s">
        <x:v>2023</x:v>
      </x:c>
      <x:c r="B104" s="17">
        <x:v>0</x:v>
      </x:c>
      <x:c r="C104" s="17">
        <x:v>0</x:v>
      </x:c>
      <x:c r="D104" s="17">
        <x:v>30.300000000000001</x:v>
      </x:c>
      <x:c r="E104" s="17">
        <x:v>30.300000000000001</x:v>
      </x:c>
      <x:c r="F104" s="16" t="s">
        <x:v>984</x:v>
      </x:c>
      <x:c r="G104" s="2" t="s">
        <x:v>1471</x:v>
      </x:c>
      <x:c r="H104" s="2" t="s">
        <x:v>1258</x:v>
      </x:c>
      <x:c r="I104" s="2" t="s">
        <x:v>580</x:v>
      </x:c>
      <x:c r="J104" s="2" t="s">
        <x:v>984</x:v>
      </x:c>
      <x:c r="K104" s="2" t="s">
        <x:v>984</x:v>
      </x:c>
    </x:row>
    <x:row r="105" spans="1:11" ht="20.100000000000001" customHeight="1">
      <x:c r="A105" s="16" t="s">
        <x:v>2024</x:v>
      </x:c>
      <x:c r="B105" s="17">
        <x:v>2473.6999999999998</x:v>
      </x:c>
      <x:c r="C105" s="17">
        <x:v>2375.0999999999999</x:v>
      </x:c>
      <x:c r="D105" s="17">
        <x:v>1623.9000000000001</x:v>
      </x:c>
      <x:c r="E105" s="17">
        <x:v>6472.6999999999998</x:v>
      </x:c>
      <x:c r="F105" s="16" t="s">
        <x:v>984</x:v>
      </x:c>
      <x:c r="G105" s="2" t="s">
        <x:v>1471</x:v>
      </x:c>
      <x:c r="H105" s="2" t="s">
        <x:v>1258</x:v>
      </x:c>
      <x:c r="I105" s="2" t="s">
        <x:v>581</x:v>
      </x:c>
      <x:c r="J105" s="2" t="s">
        <x:v>984</x:v>
      </x:c>
      <x:c r="K105" s="2" t="s">
        <x:v>984</x:v>
      </x:c>
    </x:row>
    <x:row r="106" spans="1:6" ht="20.100000000000001" customHeight="1">
      <x:c r="A106" s="18" t="s">
        <x:v>574</x:v>
      </x:c>
      <x:c r="B106" s="19">
        <x:v>2473</x:v>
      </x:c>
      <x:c r="C106" s="19">
        <x:v>2375</x:v>
      </x:c>
      <x:c r="D106" s="19">
        <x:v>1623</x:v>
      </x:c>
      <x:c r="E106" s="19">
        <x:v>6471</x:v>
      </x:c>
      <x:c r="F106" s="18"/>
    </x:row>
    <x:row r="107" spans="1:6" ht="20.100000000000001" customHeight="1">
      <x:c r="A107" s="18"/>
      <x:c r="B107" s="18"/>
      <x:c r="C107" s="18"/>
      <x:c r="D107" s="18"/>
      <x:c r="E107" s="18"/>
      <x:c r="F107" s="18"/>
    </x:row>
    <x:row r="108" spans="1:11" ht="20.100000000000001" customHeight="1">
      <x:c r="A108" s="18" t="s">
        <x:v>183</x:v>
      </x:c>
      <x:c r="B108" s="18"/>
      <x:c r="C108" s="18"/>
      <x:c r="D108" s="18"/>
      <x:c r="E108" s="18"/>
      <x:c r="F108" s="16" t="s">
        <x:v>984</x:v>
      </x:c>
      <x:c r="G108" s="2" t="s">
        <x:v>1486</x:v>
      </x:c>
      <x:c r="I108" s="2" t="s">
        <x:v>107</x:v>
      </x:c>
      <x:c r="J108" s="2" t="s">
        <x:v>189</x:v>
      </x:c>
      <x:c r="K108" s="2" t="s">
        <x:v>976</x:v>
      </x:c>
    </x:row>
    <x:row r="109" spans="1:12" ht="20.100000000000001" customHeight="1">
      <x:c r="A109" s="16" t="s">
        <x:v>984</x:v>
      </x:c>
      <x:c r="B109" s="17"/>
      <x:c r="C109" s="17"/>
      <x:c r="D109" s="17"/>
      <x:c r="E109" s="17"/>
      <x:c r="F109" s="16" t="s">
        <x:v>984</x:v>
      </x:c>
      <x:c r="G109" s="2" t="s">
        <x:v>1486</x:v>
      </x:c>
      <x:c r="H109" s="2" t="s">
        <x:v>1256</x:v>
      </x:c>
      <x:c r="I109" s="2" t="s">
        <x:v>984</x:v>
      </x:c>
      <x:c r="J109" s="2" t="s">
        <x:v>984</x:v>
      </x:c>
      <x:c r="K109" s="2" t="s">
        <x:v>984</x:v>
      </x:c>
      <x:c r="L109">
        <x:v>1</x:v>
      </x:c>
    </x:row>
    <x:row r="110" spans="1:11" ht="20.100000000000001" customHeight="1">
      <x:c r="A110" s="16" t="s">
        <x:v>773</x:v>
      </x:c>
      <x:c r="B110" s="17">
        <x:v>0</x:v>
      </x:c>
      <x:c r="C110" s="17">
        <x:v>0</x:v>
      </x:c>
      <x:c r="D110" s="17">
        <x:v>0</x:v>
      </x:c>
      <x:c r="E110" s="17">
        <x:v>0</x:v>
      </x:c>
      <x:c r="F110" s="16" t="s">
        <x:v>984</x:v>
      </x:c>
      <x:c r="G110" s="2" t="s">
        <x:v>1486</x:v>
      </x:c>
      <x:c r="H110" s="2" t="s">
        <x:v>1258</x:v>
      </x:c>
      <x:c r="I110" s="2" t="s">
        <x:v>774</x:v>
      </x:c>
      <x:c r="J110" s="2" t="s">
        <x:v>984</x:v>
      </x:c>
      <x:c r="K110" s="2" t="s">
        <x:v>984</x:v>
      </x:c>
    </x:row>
    <x:row r="111" spans="1:11" ht="20.100000000000001" customHeight="1">
      <x:c r="A111" s="16" t="s">
        <x:v>2072</x:v>
      </x:c>
      <x:c r="B111" s="17">
        <x:v>0</x:v>
      </x:c>
      <x:c r="C111" s="17">
        <x:v>0</x:v>
      </x:c>
      <x:c r="D111" s="17">
        <x:v>0</x:v>
      </x:c>
      <x:c r="E111" s="17">
        <x:v>0</x:v>
      </x:c>
      <x:c r="F111" s="16" t="s">
        <x:v>984</x:v>
      </x:c>
      <x:c r="G111" s="2" t="s">
        <x:v>1486</x:v>
      </x:c>
      <x:c r="H111" s="2" t="s">
        <x:v>1258</x:v>
      </x:c>
      <x:c r="I111" s="2" t="s">
        <x:v>260</x:v>
      </x:c>
      <x:c r="J111" s="2" t="s">
        <x:v>984</x:v>
      </x:c>
      <x:c r="K111" s="2" t="s">
        <x:v>984</x:v>
      </x:c>
    </x:row>
    <x:row r="112" spans="1:11" ht="20.100000000000001" customHeight="1">
      <x:c r="A112" s="16" t="s">
        <x:v>167</x:v>
      </x:c>
      <x:c r="B112" s="17">
        <x:v>0</x:v>
      </x:c>
      <x:c r="C112" s="17">
        <x:v>0</x:v>
      </x:c>
      <x:c r="D112" s="17">
        <x:v>0</x:v>
      </x:c>
      <x:c r="E112" s="17">
        <x:v>0</x:v>
      </x:c>
      <x:c r="F112" s="16" t="s">
        <x:v>984</x:v>
      </x:c>
      <x:c r="G112" s="2" t="s">
        <x:v>1486</x:v>
      </x:c>
      <x:c r="H112" s="2" t="s">
        <x:v>1258</x:v>
      </x:c>
      <x:c r="I112" s="2" t="s">
        <x:v>168</x:v>
      </x:c>
      <x:c r="J112" s="2" t="s">
        <x:v>984</x:v>
      </x:c>
      <x:c r="K112" s="2" t="s">
        <x:v>984</x:v>
      </x:c>
    </x:row>
    <x:row r="113" spans="1:11" ht="20.100000000000001" customHeight="1">
      <x:c r="A113" s="16" t="s">
        <x:v>1792</x:v>
      </x:c>
      <x:c r="B113" s="17">
        <x:v>0</x:v>
      </x:c>
      <x:c r="C113" s="17">
        <x:v>0</x:v>
      </x:c>
      <x:c r="D113" s="17">
        <x:v>0</x:v>
      </x:c>
      <x:c r="E113" s="17">
        <x:v>0</x:v>
      </x:c>
      <x:c r="F113" s="16" t="s">
        <x:v>984</x:v>
      </x:c>
      <x:c r="G113" s="2" t="s">
        <x:v>1486</x:v>
      </x:c>
      <x:c r="H113" s="2" t="s">
        <x:v>1258</x:v>
      </x:c>
      <x:c r="I113" s="2" t="s">
        <x:v>775</x:v>
      </x:c>
      <x:c r="J113" s="2" t="s">
        <x:v>984</x:v>
      </x:c>
      <x:c r="K113" s="2" t="s">
        <x:v>984</x:v>
      </x:c>
    </x:row>
    <x:row r="114" spans="1:11" ht="20.100000000000001" customHeight="1">
      <x:c r="A114" s="16" t="s">
        <x:v>1793</x:v>
      </x:c>
      <x:c r="B114" s="17">
        <x:v>0</x:v>
      </x:c>
      <x:c r="C114" s="17">
        <x:v>0</x:v>
      </x:c>
      <x:c r="D114" s="17">
        <x:v>0</x:v>
      </x:c>
      <x:c r="E114" s="17">
        <x:v>0</x:v>
      </x:c>
      <x:c r="F114" s="16" t="s">
        <x:v>984</x:v>
      </x:c>
      <x:c r="G114" s="2" t="s">
        <x:v>1486</x:v>
      </x:c>
      <x:c r="H114" s="2" t="s">
        <x:v>1258</x:v>
      </x:c>
      <x:c r="I114" s="2" t="s">
        <x:v>776</x:v>
      </x:c>
      <x:c r="J114" s="2" t="s">
        <x:v>984</x:v>
      </x:c>
      <x:c r="K114" s="2" t="s">
        <x:v>984</x:v>
      </x:c>
    </x:row>
    <x:row r="115" spans="1:11" ht="20.100000000000001" customHeight="1">
      <x:c r="A115" s="16" t="s">
        <x:v>1402</x:v>
      </x:c>
      <x:c r="B115" s="17">
        <x:v>0</x:v>
      </x:c>
      <x:c r="C115" s="17">
        <x:v>0</x:v>
      </x:c>
      <x:c r="D115" s="17">
        <x:v>0</x:v>
      </x:c>
      <x:c r="E115" s="17">
        <x:v>0</x:v>
      </x:c>
      <x:c r="F115" s="16" t="s">
        <x:v>984</x:v>
      </x:c>
      <x:c r="G115" s="2" t="s">
        <x:v>1486</x:v>
      </x:c>
      <x:c r="H115" s="2" t="s">
        <x:v>1258</x:v>
      </x:c>
      <x:c r="I115" s="2" t="s">
        <x:v>170</x:v>
      </x:c>
      <x:c r="J115" s="2" t="s">
        <x:v>984</x:v>
      </x:c>
      <x:c r="K115" s="2" t="s">
        <x:v>984</x:v>
      </x:c>
    </x:row>
    <x:row r="116" spans="1:11" ht="20.100000000000001" customHeight="1">
      <x:c r="A116" s="16" t="s">
        <x:v>777</x:v>
      </x:c>
      <x:c r="B116" s="17">
        <x:v>0</x:v>
      </x:c>
      <x:c r="C116" s="17">
        <x:v>0</x:v>
      </x:c>
      <x:c r="D116" s="17">
        <x:v>0</x:v>
      </x:c>
      <x:c r="E116" s="17">
        <x:v>0</x:v>
      </x:c>
      <x:c r="F116" s="16" t="s">
        <x:v>984</x:v>
      </x:c>
      <x:c r="G116" s="2" t="s">
        <x:v>1486</x:v>
      </x:c>
      <x:c r="H116" s="2" t="s">
        <x:v>1258</x:v>
      </x:c>
      <x:c r="I116" s="2" t="s">
        <x:v>778</x:v>
      </x:c>
      <x:c r="J116" s="2" t="s">
        <x:v>984</x:v>
      </x:c>
      <x:c r="K116" s="2" t="s">
        <x:v>984</x:v>
      </x:c>
    </x:row>
    <x:row r="117" spans="1:11" ht="20.100000000000001" customHeight="1">
      <x:c r="A117" s="16" t="s">
        <x:v>169</x:v>
      </x:c>
      <x:c r="B117" s="17">
        <x:v>0</x:v>
      </x:c>
      <x:c r="C117" s="17">
        <x:v>0</x:v>
      </x:c>
      <x:c r="D117" s="17">
        <x:v>0</x:v>
      </x:c>
      <x:c r="E117" s="17">
        <x:v>0</x:v>
      </x:c>
      <x:c r="F117" s="16" t="s">
        <x:v>984</x:v>
      </x:c>
      <x:c r="G117" s="2" t="s">
        <x:v>1486</x:v>
      </x:c>
      <x:c r="H117" s="2" t="s">
        <x:v>1258</x:v>
      </x:c>
      <x:c r="I117" s="2" t="s">
        <x:v>950</x:v>
      </x:c>
      <x:c r="J117" s="2" t="s">
        <x:v>984</x:v>
      </x:c>
      <x:c r="K117" s="2" t="s">
        <x:v>984</x:v>
      </x:c>
    </x:row>
    <x:row r="118" spans="1:11" ht="20.100000000000001" customHeight="1">
      <x:c r="A118" s="16" t="s">
        <x:v>1044</x:v>
      </x:c>
      <x:c r="B118" s="17">
        <x:v>264</x:v>
      </x:c>
      <x:c r="C118" s="17">
        <x:v>0</x:v>
      </x:c>
      <x:c r="D118" s="17">
        <x:v>0</x:v>
      </x:c>
      <x:c r="E118" s="17">
        <x:v>264</x:v>
      </x:c>
      <x:c r="F118" s="16" t="s">
        <x:v>984</x:v>
      </x:c>
      <x:c r="G118" s="2" t="s">
        <x:v>1486</x:v>
      </x:c>
      <x:c r="H118" s="2" t="s">
        <x:v>1258</x:v>
      </x:c>
      <x:c r="I118" s="2" t="s">
        <x:v>940</x:v>
      </x:c>
      <x:c r="J118" s="2" t="s">
        <x:v>984</x:v>
      </x:c>
      <x:c r="K118" s="2" t="s">
        <x:v>984</x:v>
      </x:c>
    </x:row>
    <x:row r="119" spans="1:11" ht="20.100000000000001" customHeight="1">
      <x:c r="A119" s="16" t="s">
        <x:v>1045</x:v>
      </x:c>
      <x:c r="B119" s="17">
        <x:v>0</x:v>
      </x:c>
      <x:c r="C119" s="17">
        <x:v>393.10000000000002</x:v>
      </x:c>
      <x:c r="D119" s="17">
        <x:v>0</x:v>
      </x:c>
      <x:c r="E119" s="17">
        <x:v>393.10000000000002</x:v>
      </x:c>
      <x:c r="F119" s="16" t="s">
        <x:v>984</x:v>
      </x:c>
      <x:c r="G119" s="2" t="s">
        <x:v>1486</x:v>
      </x:c>
      <x:c r="H119" s="2" t="s">
        <x:v>1258</x:v>
      </x:c>
      <x:c r="I119" s="2" t="s">
        <x:v>942</x:v>
      </x:c>
      <x:c r="J119" s="2" t="s">
        <x:v>984</x:v>
      </x:c>
      <x:c r="K119" s="2" t="s">
        <x:v>984</x:v>
      </x:c>
    </x:row>
    <x:row r="120" spans="1:11" ht="20.100000000000001" customHeight="1">
      <x:c r="A120" s="16" t="s">
        <x:v>1046</x:v>
      </x:c>
      <x:c r="B120" s="17">
        <x:v>0</x:v>
      </x:c>
      <x:c r="C120" s="17">
        <x:v>0</x:v>
      </x:c>
      <x:c r="D120" s="17">
        <x:v>300.69999999999999</x:v>
      </x:c>
      <x:c r="E120" s="17">
        <x:v>300.69999999999999</x:v>
      </x:c>
      <x:c r="F120" s="16" t="s">
        <x:v>984</x:v>
      </x:c>
      <x:c r="G120" s="2" t="s">
        <x:v>1486</x:v>
      </x:c>
      <x:c r="H120" s="2" t="s">
        <x:v>1258</x:v>
      </x:c>
      <x:c r="I120" s="2" t="s">
        <x:v>94</x:v>
      </x:c>
      <x:c r="J120" s="2" t="s">
        <x:v>984</x:v>
      </x:c>
      <x:c r="K120" s="2" t="s">
        <x:v>984</x:v>
      </x:c>
    </x:row>
    <x:row r="121" spans="1:11" ht="20.100000000000001" customHeight="1">
      <x:c r="A121" s="16" t="s">
        <x:v>2020</x:v>
      </x:c>
      <x:c r="B121" s="17">
        <x:v>264</x:v>
      </x:c>
      <x:c r="C121" s="17">
        <x:v>393.10000000000002</x:v>
      </x:c>
      <x:c r="D121" s="17">
        <x:v>300.69999999999999</x:v>
      </x:c>
      <x:c r="E121" s="17">
        <x:v>957.79999999999995</x:v>
      </x:c>
      <x:c r="F121" s="16" t="s">
        <x:v>984</x:v>
      </x:c>
      <x:c r="G121" s="2" t="s">
        <x:v>1486</x:v>
      </x:c>
      <x:c r="H121" s="2" t="s">
        <x:v>1258</x:v>
      </x:c>
      <x:c r="I121" s="2" t="s">
        <x:v>577</x:v>
      </x:c>
      <x:c r="J121" s="2" t="s">
        <x:v>984</x:v>
      </x:c>
      <x:c r="K121" s="2" t="s">
        <x:v>984</x:v>
      </x:c>
    </x:row>
    <x:row r="122" spans="1:11" ht="20.100000000000001" customHeight="1">
      <x:c r="A122" s="16" t="s">
        <x:v>261</x:v>
      </x:c>
      <x:c r="B122" s="17">
        <x:v>0</x:v>
      </x:c>
      <x:c r="C122" s="17">
        <x:v>0</x:v>
      </x:c>
      <x:c r="D122" s="17">
        <x:v>0</x:v>
      </x:c>
      <x:c r="E122" s="17">
        <x:v>0</x:v>
      </x:c>
      <x:c r="F122" s="16" t="s">
        <x:v>984</x:v>
      </x:c>
      <x:c r="G122" s="2" t="s">
        <x:v>1486</x:v>
      </x:c>
      <x:c r="H122" s="2" t="s">
        <x:v>1258</x:v>
      </x:c>
      <x:c r="I122" s="2" t="s">
        <x:v>262</x:v>
      </x:c>
      <x:c r="J122" s="2" t="s">
        <x:v>984</x:v>
      </x:c>
      <x:c r="K122" s="2" t="s">
        <x:v>984</x:v>
      </x:c>
    </x:row>
    <x:row r="123" spans="1:11" ht="20.100000000000001" customHeight="1">
      <x:c r="A123" s="16" t="s">
        <x:v>779</x:v>
      </x:c>
      <x:c r="B123" s="17">
        <x:v>0</x:v>
      </x:c>
      <x:c r="C123" s="17">
        <x:v>1756.0999999999999</x:v>
      </x:c>
      <x:c r="D123" s="17">
        <x:v>0</x:v>
      </x:c>
      <x:c r="E123" s="17">
        <x:v>1756.0999999999999</x:v>
      </x:c>
      <x:c r="F123" s="16" t="s">
        <x:v>984</x:v>
      </x:c>
      <x:c r="G123" s="2" t="s">
        <x:v>1486</x:v>
      </x:c>
      <x:c r="H123" s="2" t="s">
        <x:v>1258</x:v>
      </x:c>
      <x:c r="I123" s="2" t="s">
        <x:v>1794</x:v>
      </x:c>
      <x:c r="J123" s="2" t="s">
        <x:v>984</x:v>
      </x:c>
      <x:c r="K123" s="2" t="s">
        <x:v>984</x:v>
      </x:c>
    </x:row>
    <x:row r="124" spans="1:11" ht="20.100000000000001" customHeight="1">
      <x:c r="A124" s="16" t="s">
        <x:v>2020</x:v>
      </x:c>
      <x:c r="B124" s="17">
        <x:v>0</x:v>
      </x:c>
      <x:c r="C124" s="17">
        <x:v>1756.0999999999999</x:v>
      </x:c>
      <x:c r="D124" s="17">
        <x:v>0</x:v>
      </x:c>
      <x:c r="E124" s="17">
        <x:v>1756.0999999999999</x:v>
      </x:c>
      <x:c r="F124" s="16" t="s">
        <x:v>984</x:v>
      </x:c>
      <x:c r="G124" s="2" t="s">
        <x:v>1486</x:v>
      </x:c>
      <x:c r="H124" s="2" t="s">
        <x:v>1258</x:v>
      </x:c>
      <x:c r="I124" s="2" t="s">
        <x:v>577</x:v>
      </x:c>
      <x:c r="J124" s="2" t="s">
        <x:v>984</x:v>
      </x:c>
      <x:c r="K124" s="2" t="s">
        <x:v>984</x:v>
      </x:c>
    </x:row>
    <x:row r="125" spans="1:11" ht="20.100000000000001" customHeight="1">
      <x:c r="A125" s="16" t="s">
        <x:v>1910</x:v>
      </x:c>
      <x:c r="B125" s="17">
        <x:v>264</x:v>
      </x:c>
      <x:c r="C125" s="17">
        <x:v>2149.1999999999998</x:v>
      </x:c>
      <x:c r="D125" s="17">
        <x:v>300.69999999999999</x:v>
      </x:c>
      <x:c r="E125" s="17">
        <x:v>2713.9000000000001</x:v>
      </x:c>
      <x:c r="F125" s="16" t="s">
        <x:v>984</x:v>
      </x:c>
      <x:c r="G125" s="2" t="s">
        <x:v>1486</x:v>
      </x:c>
      <x:c r="H125" s="2" t="s">
        <x:v>1258</x:v>
      </x:c>
      <x:c r="I125" s="2" t="s">
        <x:v>2025</x:v>
      </x:c>
      <x:c r="J125" s="2" t="s">
        <x:v>984</x:v>
      </x:c>
      <x:c r="K125" s="2" t="s">
        <x:v>984</x:v>
      </x:c>
    </x:row>
    <x:row r="126" spans="1:6" ht="20.100000000000001" customHeight="1">
      <x:c r="A126" s="20" t="s">
        <x:v>574</x:v>
      </x:c>
      <x:c r="B126" s="21">
        <x:v>264</x:v>
      </x:c>
      <x:c r="C126" s="21">
        <x:v>2149</x:v>
      </x:c>
      <x:c r="D126" s="21">
        <x:v>300</x:v>
      </x:c>
      <x:c r="E126" s="21">
        <x:v>2713</x:v>
      </x:c>
      <x:c r="F126" s="20"/>
    </x:row>
  </x:sheetData>
  <x:mergeCells count="2">
    <x:mergeCell ref="A1:F1"/>
    <x:mergeCell ref="A2:F2"/>
  </x:mergeCells>
  <x:pageMargins left="0.78722220659255981" right="0" top="0.39347222447395325" bottom="0.39347222447395325" header="0" footer="0"/>
  <x:pageSetup paperSize="9" scale="90" firstPageNumber="1" fitToWidth="1" fitToHeight="0" orientation="landscape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AA138"/>
  <x:sheetViews>
    <x:sheetView topLeftCell="B1" zoomScaleNormal="100" workbookViewId="0">
      <x:selection activeCell="A2" activeCellId="0" sqref="A2:X2"/>
    </x:sheetView>
  </x:sheetViews>
  <x:sheetFormatPr defaultColWidth="9.00390625" defaultRowHeight="16.399999999999999"/>
  <x:cols>
    <x:col min="1" max="1" width="16.125" hidden="1" customWidth="1"/>
    <x:col min="2" max="3" width="30.5" bestFit="1" customWidth="1"/>
    <x:col min="4" max="4" width="5.5" bestFit="1" customWidth="1"/>
    <x:col min="5" max="5" width="10.5" bestFit="1" customWidth="1"/>
    <x:col min="6" max="6" width="6.625" bestFit="1" customWidth="1"/>
    <x:col min="7" max="7" width="11.625" bestFit="1" customWidth="1"/>
    <x:col min="8" max="8" width="6.625" bestFit="1" customWidth="1"/>
    <x:col min="9" max="9" width="11.625" bestFit="1" customWidth="1"/>
    <x:col min="10" max="10" width="6.625" bestFit="1" customWidth="1"/>
    <x:col min="11" max="11" width="11.625" bestFit="1" customWidth="1"/>
    <x:col min="12" max="12" width="6.625" bestFit="1" customWidth="1"/>
    <x:col min="13" max="13" width="13.875" bestFit="1" customWidth="1"/>
    <x:col min="14" max="14" width="7.5" bestFit="1" customWidth="1"/>
    <x:col min="15" max="15" width="13.875" bestFit="1" customWidth="1"/>
    <x:col min="16" max="16" width="11.625" bestFit="1" customWidth="1"/>
    <x:col min="17" max="18" width="9.25" bestFit="1" customWidth="1"/>
    <x:col min="19" max="22" width="11.625" bestFit="1" customWidth="1"/>
    <x:col min="23" max="23" width="8.5" bestFit="1" customWidth="1"/>
    <x:col min="24" max="24" width="11.625" bestFit="1" customWidth="1"/>
    <x:col min="25" max="27" width="9" hidden="1" customWidth="1"/>
  </x:cols>
  <x:sheetData>
    <x:row r="1" spans="1:24" ht="30" customHeight="1">
      <x:c r="A1" s="79" t="s">
        <x:v>2026</x:v>
      </x:c>
      <x:c r="B1" s="79"/>
      <x:c r="C1" s="79"/>
      <x:c r="D1" s="79"/>
      <x:c r="E1" s="79"/>
      <x:c r="F1" s="79"/>
      <x:c r="G1" s="79"/>
      <x:c r="H1" s="79"/>
      <x:c r="I1" s="79"/>
      <x:c r="J1" s="79"/>
      <x:c r="K1" s="79"/>
      <x:c r="L1" s="79"/>
      <x:c r="M1" s="79"/>
      <x:c r="N1" s="79"/>
      <x:c r="O1" s="79"/>
      <x:c r="P1" s="79"/>
      <x:c r="Q1" s="79"/>
      <x:c r="R1" s="79"/>
      <x:c r="S1" s="79"/>
      <x:c r="T1" s="79"/>
      <x:c r="U1" s="79"/>
      <x:c r="V1" s="79"/>
      <x:c r="W1" s="79"/>
      <x:c r="X1" s="79"/>
    </x:row>
    <x:row r="2" spans="1:24" ht="30" customHeight="1">
      <x:c r="A2" s="96" t="s">
        <x:v>2096</x:v>
      </x:c>
      <x:c r="B2" s="96"/>
      <x:c r="C2" s="96"/>
      <x:c r="D2" s="96"/>
      <x:c r="E2" s="96"/>
      <x:c r="F2" s="96"/>
      <x:c r="G2" s="96"/>
      <x:c r="H2" s="96"/>
      <x:c r="I2" s="96"/>
      <x:c r="J2" s="96"/>
      <x:c r="K2" s="96" t="s">
        <x:v>2096</x:v>
      </x:c>
      <x:c r="L2" s="96"/>
      <x:c r="M2" s="96"/>
      <x:c r="N2" s="96"/>
      <x:c r="O2" s="96"/>
      <x:c r="P2" s="96"/>
      <x:c r="Q2" s="96"/>
      <x:c r="R2" s="96"/>
      <x:c r="S2" s="96"/>
      <x:c r="T2" s="96"/>
      <x:c r="U2" s="96" t="s">
        <x:v>2096</x:v>
      </x:c>
      <x:c r="V2" s="96"/>
      <x:c r="W2" s="96"/>
      <x:c r="X2" s="96"/>
    </x:row>
    <x:row r="3" spans="1:27" ht="30" customHeight="1">
      <x:c r="A3" s="81" t="s">
        <x:v>357</x:v>
      </x:c>
      <x:c r="B3" s="81" t="s">
        <x:v>937</x:v>
      </x:c>
      <x:c r="C3" s="81" t="s">
        <x:v>1250</x:v>
      </x:c>
      <x:c r="D3" s="81" t="s">
        <x:v>975</x:v>
      </x:c>
      <x:c r="E3" s="81" t="s">
        <x:v>282</x:v>
      </x:c>
      <x:c r="F3" s="81"/>
      <x:c r="G3" s="81"/>
      <x:c r="H3" s="81"/>
      <x:c r="I3" s="81"/>
      <x:c r="J3" s="81"/>
      <x:c r="K3" s="81"/>
      <x:c r="L3" s="81"/>
      <x:c r="M3" s="81"/>
      <x:c r="N3" s="81"/>
      <x:c r="O3" s="81"/>
      <x:c r="P3" s="81" t="s">
        <x:v>358</x:v>
      </x:c>
      <x:c r="Q3" s="81" t="s">
        <x:v>359</x:v>
      </x:c>
      <x:c r="R3" s="81"/>
      <x:c r="S3" s="81"/>
      <x:c r="T3" s="81"/>
      <x:c r="U3" s="81"/>
      <x:c r="V3" s="81"/>
      <x:c r="W3" s="81" t="s">
        <x:v>361</x:v>
      </x:c>
      <x:c r="X3" s="81" t="s">
        <x:v>283</x:v>
      </x:c>
      <x:c r="Y3" s="83" t="s">
        <x:v>589</x:v>
      </x:c>
      <x:c r="Z3" s="83" t="s">
        <x:v>590</x:v>
      </x:c>
      <x:c r="AA3" s="83" t="s">
        <x:v>594</x:v>
      </x:c>
    </x:row>
    <x:row r="4" spans="1:27" ht="30" customHeight="1">
      <x:c r="A4" s="81"/>
      <x:c r="B4" s="81"/>
      <x:c r="C4" s="81"/>
      <x:c r="D4" s="81"/>
      <x:c r="E4" s="3" t="s">
        <x:v>572</x:v>
      </x:c>
      <x:c r="F4" s="3" t="s">
        <x:v>582</x:v>
      </x:c>
      <x:c r="G4" s="3" t="s">
        <x:v>585</x:v>
      </x:c>
      <x:c r="H4" s="3" t="s">
        <x:v>582</x:v>
      </x:c>
      <x:c r="I4" s="3" t="s">
        <x:v>584</x:v>
      </x:c>
      <x:c r="J4" s="3" t="s">
        <x:v>582</x:v>
      </x:c>
      <x:c r="K4" s="3" t="s">
        <x:v>586</x:v>
      </x:c>
      <x:c r="L4" s="3" t="s">
        <x:v>582</x:v>
      </x:c>
      <x:c r="M4" s="3" t="s">
        <x:v>587</x:v>
      </x:c>
      <x:c r="N4" s="3" t="s">
        <x:v>582</x:v>
      </x:c>
      <x:c r="O4" s="3" t="s">
        <x:v>588</x:v>
      </x:c>
      <x:c r="P4" s="81"/>
      <x:c r="Q4" s="3" t="s">
        <x:v>572</x:v>
      </x:c>
      <x:c r="R4" s="3" t="s">
        <x:v>585</x:v>
      </x:c>
      <x:c r="S4" s="3" t="s">
        <x:v>584</x:v>
      </x:c>
      <x:c r="T4" s="3" t="s">
        <x:v>586</x:v>
      </x:c>
      <x:c r="U4" s="3" t="s">
        <x:v>587</x:v>
      </x:c>
      <x:c r="V4" s="3" t="s">
        <x:v>588</x:v>
      </x:c>
      <x:c r="W4" s="81"/>
      <x:c r="X4" s="81"/>
      <x:c r="Y4" s="83"/>
      <x:c r="Z4" s="83"/>
      <x:c r="AA4" s="83"/>
    </x:row>
    <x:row r="5" spans="1:27" ht="30" customHeight="1">
      <x:c r="A5" s="8" t="s">
        <x:v>879</x:v>
      </x:c>
      <x:c r="B5" s="8" t="s">
        <x:v>504</x:v>
      </x:c>
      <x:c r="C5" s="8" t="s">
        <x:v>961</x:v>
      </x:c>
      <x:c r="D5" s="22" t="s">
        <x:v>966</x:v>
      </x:c>
      <x:c r="E5" s="23">
        <x:v>0</x:v>
      </x:c>
      <x:c r="F5" s="8" t="s">
        <x:v>984</x:v>
      </x:c>
      <x:c r="G5" s="23">
        <x:v>0</x:v>
      </x:c>
      <x:c r="H5" s="8" t="s">
        <x:v>984</x:v>
      </x:c>
      <x:c r="I5" s="23">
        <x:v>0</x:v>
      </x:c>
      <x:c r="J5" s="8" t="s">
        <x:v>984</x:v>
      </x:c>
      <x:c r="K5" s="23">
        <x:v>0</x:v>
      </x:c>
      <x:c r="L5" s="8" t="s">
        <x:v>984</x:v>
      </x:c>
      <x:c r="M5" s="23">
        <x:v>0</x:v>
      </x:c>
      <x:c r="N5" s="8" t="s">
        <x:v>984</x:v>
      </x:c>
      <x:c r="O5" s="23">
        <x:v>0</x:v>
      </x:c>
      <x:c r="P5" s="23">
        <x:v>0</x:v>
      </x:c>
      <x:c r="Q5" s="23">
        <x:v>0</x:v>
      </x:c>
      <x:c r="R5" s="23">
        <x:v>0</x:v>
      </x:c>
      <x:c r="S5" s="23">
        <x:v>0</x:v>
      </x:c>
      <x:c r="T5" s="23">
        <x:v>0</x:v>
      </x:c>
      <x:c r="U5" s="23">
        <x:v>78101</x:v>
      </x:c>
      <x:c r="V5" s="23">
        <x:f>SMALL(Q5:U5,COUNTIF(Q5:U5,0)+1)</x:f>
        <x:v>78101</x:v>
      </x:c>
      <x:c r="W5" s="8" t="s">
        <x:v>592</x:v>
      </x:c>
      <x:c r="X5" s="8" t="s">
        <x:v>965</x:v>
      </x:c>
      <x:c r="Y5" s="5" t="s">
        <x:v>984</x:v>
      </x:c>
      <x:c r="Z5" s="5" t="s">
        <x:v>984</x:v>
      </x:c>
      <x:c r="AA5" s="5" t="s">
        <x:v>984</x:v>
      </x:c>
    </x:row>
    <x:row r="6" spans="1:27" ht="30" customHeight="1">
      <x:c r="A6" s="8" t="s">
        <x:v>881</x:v>
      </x:c>
      <x:c r="B6" s="8" t="s">
        <x:v>1979</x:v>
      </x:c>
      <x:c r="C6" s="8" t="s">
        <x:v>961</x:v>
      </x:c>
      <x:c r="D6" s="22" t="s">
        <x:v>966</x:v>
      </x:c>
      <x:c r="E6" s="23">
        <x:v>0</x:v>
      </x:c>
      <x:c r="F6" s="8" t="s">
        <x:v>984</x:v>
      </x:c>
      <x:c r="G6" s="23">
        <x:v>0</x:v>
      </x:c>
      <x:c r="H6" s="8" t="s">
        <x:v>984</x:v>
      </x:c>
      <x:c r="I6" s="23">
        <x:v>0</x:v>
      </x:c>
      <x:c r="J6" s="8" t="s">
        <x:v>984</x:v>
      </x:c>
      <x:c r="K6" s="23">
        <x:v>0</x:v>
      </x:c>
      <x:c r="L6" s="8" t="s">
        <x:v>984</x:v>
      </x:c>
      <x:c r="M6" s="23">
        <x:v>0</x:v>
      </x:c>
      <x:c r="N6" s="8" t="s">
        <x:v>984</x:v>
      </x:c>
      <x:c r="O6" s="23">
        <x:v>0</x:v>
      </x:c>
      <x:c r="P6" s="23">
        <x:v>0</x:v>
      </x:c>
      <x:c r="Q6" s="23">
        <x:v>0</x:v>
      </x:c>
      <x:c r="R6" s="23">
        <x:v>0</x:v>
      </x:c>
      <x:c r="S6" s="23">
        <x:v>0</x:v>
      </x:c>
      <x:c r="T6" s="23">
        <x:v>0</x:v>
      </x:c>
      <x:c r="U6" s="23">
        <x:v>1250</x:v>
      </x:c>
      <x:c r="V6" s="23">
        <x:f>SMALL(Q6:U6,COUNTIF(Q6:U6,0)+1)</x:f>
        <x:v>1250</x:v>
      </x:c>
      <x:c r="W6" s="8" t="s">
        <x:v>598</x:v>
      </x:c>
      <x:c r="X6" s="8" t="s">
        <x:v>965</x:v>
      </x:c>
      <x:c r="Y6" s="5" t="s">
        <x:v>984</x:v>
      </x:c>
      <x:c r="Z6" s="5" t="s">
        <x:v>984</x:v>
      </x:c>
      <x:c r="AA6" s="5" t="s">
        <x:v>984</x:v>
      </x:c>
    </x:row>
    <x:row r="7" spans="1:27" ht="30" customHeight="1">
      <x:c r="A7" s="8" t="s">
        <x:v>1504</x:v>
      </x:c>
      <x:c r="B7" s="8" t="s">
        <x:v>533</x:v>
      </x:c>
      <x:c r="C7" s="8" t="s">
        <x:v>543</x:v>
      </x:c>
      <x:c r="D7" s="22" t="s">
        <x:v>966</x:v>
      </x:c>
      <x:c r="E7" s="23">
        <x:v>0</x:v>
      </x:c>
      <x:c r="F7" s="8" t="s">
        <x:v>984</x:v>
      </x:c>
      <x:c r="G7" s="23">
        <x:v>0</x:v>
      </x:c>
      <x:c r="H7" s="8" t="s">
        <x:v>984</x:v>
      </x:c>
      <x:c r="I7" s="23">
        <x:v>0</x:v>
      </x:c>
      <x:c r="J7" s="8" t="s">
        <x:v>984</x:v>
      </x:c>
      <x:c r="K7" s="23">
        <x:v>0</x:v>
      </x:c>
      <x:c r="L7" s="8" t="s">
        <x:v>984</x:v>
      </x:c>
      <x:c r="M7" s="23">
        <x:v>0</x:v>
      </x:c>
      <x:c r="N7" s="8" t="s">
        <x:v>984</x:v>
      </x:c>
      <x:c r="O7" s="23">
        <x:v>0</x:v>
      </x:c>
      <x:c r="P7" s="23">
        <x:v>0</x:v>
      </x:c>
      <x:c r="Q7" s="23">
        <x:v>0</x:v>
      </x:c>
      <x:c r="R7" s="23">
        <x:v>0</x:v>
      </x:c>
      <x:c r="S7" s="23">
        <x:v>0</x:v>
      </x:c>
      <x:c r="T7" s="23">
        <x:v>0</x:v>
      </x:c>
      <x:c r="U7" s="23">
        <x:v>544</x:v>
      </x:c>
      <x:c r="V7" s="23">
        <x:f>SMALL(Q7:U7,COUNTIF(Q7:U7,0)+1)</x:f>
        <x:v>544</x:v>
      </x:c>
      <x:c r="W7" s="8" t="s">
        <x:v>310</x:v>
      </x:c>
      <x:c r="X7" s="8" t="s">
        <x:v>965</x:v>
      </x:c>
      <x:c r="Y7" s="5" t="s">
        <x:v>984</x:v>
      </x:c>
      <x:c r="Z7" s="5" t="s">
        <x:v>984</x:v>
      </x:c>
      <x:c r="AA7" s="5" t="s">
        <x:v>984</x:v>
      </x:c>
    </x:row>
    <x:row r="8" spans="1:27" ht="30" customHeight="1">
      <x:c r="A8" s="8" t="s">
        <x:v>1503</x:v>
      </x:c>
      <x:c r="B8" s="8" t="s">
        <x:v>1990</x:v>
      </x:c>
      <x:c r="C8" s="8" t="s">
        <x:v>1898</x:v>
      </x:c>
      <x:c r="D8" s="22" t="s">
        <x:v>1013</x:v>
      </x:c>
      <x:c r="E8" s="23">
        <x:v>0</x:v>
      </x:c>
      <x:c r="F8" s="8" t="s">
        <x:v>984</x:v>
      </x:c>
      <x:c r="G8" s="23">
        <x:v>2400</x:v>
      </x:c>
      <x:c r="H8" s="8" t="s">
        <x:v>591</x:v>
      </x:c>
      <x:c r="I8" s="23">
        <x:v>2400</x:v>
      </x:c>
      <x:c r="J8" s="8" t="s">
        <x:v>583</x:v>
      </x:c>
      <x:c r="K8" s="23">
        <x:v>0</x:v>
      </x:c>
      <x:c r="L8" s="8" t="s">
        <x:v>984</x:v>
      </x:c>
      <x:c r="M8" s="23">
        <x:v>0</x:v>
      </x:c>
      <x:c r="N8" s="8" t="s">
        <x:v>984</x:v>
      </x:c>
      <x:c r="O8" s="23">
        <x:f>SMALL(E8:M8,COUNTIF(E8:M8,0)+1)</x:f>
        <x:v>2400</x:v>
      </x:c>
      <x:c r="P8" s="23">
        <x:v>0</x:v>
      </x:c>
      <x:c r="Q8" s="23">
        <x:v>0</x:v>
      </x:c>
      <x:c r="R8" s="23">
        <x:v>0</x:v>
      </x:c>
      <x:c r="S8" s="23">
        <x:v>0</x:v>
      </x:c>
      <x:c r="T8" s="23">
        <x:v>0</x:v>
      </x:c>
      <x:c r="U8" s="23">
        <x:v>0</x:v>
      </x:c>
      <x:c r="V8" s="23">
        <x:v>0</x:v>
      </x:c>
      <x:c r="W8" s="8" t="s">
        <x:v>597</x:v>
      </x:c>
      <x:c r="X8" s="8" t="s">
        <x:v>984</x:v>
      </x:c>
      <x:c r="Y8" s="5" t="s">
        <x:v>984</x:v>
      </x:c>
      <x:c r="Z8" s="5" t="s">
        <x:v>984</x:v>
      </x:c>
      <x:c r="AA8" s="5" t="s">
        <x:v>984</x:v>
      </x:c>
    </x:row>
    <x:row r="9" spans="1:27" ht="30" customHeight="1">
      <x:c r="A9" s="8" t="s">
        <x:v>1500</x:v>
      </x:c>
      <x:c r="B9" s="8" t="s">
        <x:v>1893</x:v>
      </x:c>
      <x:c r="C9" s="8" t="s">
        <x:v>1892</x:v>
      </x:c>
      <x:c r="D9" s="22" t="s">
        <x:v>1013</x:v>
      </x:c>
      <x:c r="E9" s="23">
        <x:v>0</x:v>
      </x:c>
      <x:c r="F9" s="8" t="s">
        <x:v>984</x:v>
      </x:c>
      <x:c r="G9" s="23">
        <x:v>8880</x:v>
      </x:c>
      <x:c r="H9" s="8" t="s">
        <x:v>591</x:v>
      </x:c>
      <x:c r="I9" s="23">
        <x:v>0</x:v>
      </x:c>
      <x:c r="J9" s="8" t="s">
        <x:v>984</x:v>
      </x:c>
      <x:c r="K9" s="23">
        <x:v>0</x:v>
      </x:c>
      <x:c r="L9" s="8" t="s">
        <x:v>984</x:v>
      </x:c>
      <x:c r="M9" s="23">
        <x:v>0</x:v>
      </x:c>
      <x:c r="N9" s="8" t="s">
        <x:v>984</x:v>
      </x:c>
      <x:c r="O9" s="23">
        <x:f>SMALL(E9:M9,COUNTIF(E9:M9,0)+1)</x:f>
        <x:v>8880</x:v>
      </x:c>
      <x:c r="P9" s="23">
        <x:v>0</x:v>
      </x:c>
      <x:c r="Q9" s="23">
        <x:v>0</x:v>
      </x:c>
      <x:c r="R9" s="23">
        <x:v>0</x:v>
      </x:c>
      <x:c r="S9" s="23">
        <x:v>0</x:v>
      </x:c>
      <x:c r="T9" s="23">
        <x:v>0</x:v>
      </x:c>
      <x:c r="U9" s="23">
        <x:v>0</x:v>
      </x:c>
      <x:c r="V9" s="23">
        <x:v>0</x:v>
      </x:c>
      <x:c r="W9" s="8" t="s">
        <x:v>599</x:v>
      </x:c>
      <x:c r="X9" s="8" t="s">
        <x:v>984</x:v>
      </x:c>
      <x:c r="Y9" s="5" t="s">
        <x:v>984</x:v>
      </x:c>
      <x:c r="Z9" s="5" t="s">
        <x:v>984</x:v>
      </x:c>
      <x:c r="AA9" s="5" t="s">
        <x:v>984</x:v>
      </x:c>
    </x:row>
    <x:row r="10" spans="1:27" ht="30" customHeight="1">
      <x:c r="A10" s="8" t="s">
        <x:v>783</x:v>
      </x:c>
      <x:c r="B10" s="8" t="s">
        <x:v>108</x:v>
      </x:c>
      <x:c r="C10" s="8" t="s">
        <x:v>395</x:v>
      </x:c>
      <x:c r="D10" s="22" t="s">
        <x:v>966</x:v>
      </x:c>
      <x:c r="E10" s="23">
        <x:v>0</x:v>
      </x:c>
      <x:c r="F10" s="8" t="s">
        <x:v>984</x:v>
      </x:c>
      <x:c r="G10" s="23">
        <x:v>0</x:v>
      </x:c>
      <x:c r="H10" s="8" t="s">
        <x:v>984</x:v>
      </x:c>
      <x:c r="I10" s="23">
        <x:v>0</x:v>
      </x:c>
      <x:c r="J10" s="8" t="s">
        <x:v>984</x:v>
      </x:c>
      <x:c r="K10" s="23">
        <x:v>0</x:v>
      </x:c>
      <x:c r="L10" s="8" t="s">
        <x:v>984</x:v>
      </x:c>
      <x:c r="M10" s="23">
        <x:v>0</x:v>
      </x:c>
      <x:c r="N10" s="8" t="s">
        <x:v>984</x:v>
      </x:c>
      <x:c r="O10" s="23">
        <x:v>0</x:v>
      </x:c>
      <x:c r="P10" s="23">
        <x:v>0</x:v>
      </x:c>
      <x:c r="Q10" s="23">
        <x:v>0</x:v>
      </x:c>
      <x:c r="R10" s="23">
        <x:v>0</x:v>
      </x:c>
      <x:c r="S10" s="23">
        <x:v>0</x:v>
      </x:c>
      <x:c r="T10" s="23">
        <x:v>0</x:v>
      </x:c>
      <x:c r="U10" s="23">
        <x:v>55208</x:v>
      </x:c>
      <x:c r="V10" s="23">
        <x:f>SMALL(Q10:U10,COUNTIF(Q10:U10,0)+1)</x:f>
        <x:v>55208</x:v>
      </x:c>
      <x:c r="W10" s="8" t="s">
        <x:v>595</x:v>
      </x:c>
      <x:c r="X10" s="8" t="s">
        <x:v>965</x:v>
      </x:c>
      <x:c r="Y10" s="5" t="s">
        <x:v>984</x:v>
      </x:c>
      <x:c r="Z10" s="5" t="s">
        <x:v>984</x:v>
      </x:c>
      <x:c r="AA10" s="5" t="s">
        <x:v>984</x:v>
      </x:c>
    </x:row>
    <x:row r="11" spans="1:27" ht="30" customHeight="1">
      <x:c r="A11" s="8" t="s">
        <x:v>786</x:v>
      </x:c>
      <x:c r="B11" s="8" t="s">
        <x:v>108</x:v>
      </x:c>
      <x:c r="C11" s="8" t="s">
        <x:v>498</x:v>
      </x:c>
      <x:c r="D11" s="22" t="s">
        <x:v>966</x:v>
      </x:c>
      <x:c r="E11" s="23">
        <x:v>0</x:v>
      </x:c>
      <x:c r="F11" s="8" t="s">
        <x:v>984</x:v>
      </x:c>
      <x:c r="G11" s="23">
        <x:v>0</x:v>
      </x:c>
      <x:c r="H11" s="8" t="s">
        <x:v>984</x:v>
      </x:c>
      <x:c r="I11" s="23">
        <x:v>0</x:v>
      </x:c>
      <x:c r="J11" s="8" t="s">
        <x:v>984</x:v>
      </x:c>
      <x:c r="K11" s="23">
        <x:v>0</x:v>
      </x:c>
      <x:c r="L11" s="8" t="s">
        <x:v>984</x:v>
      </x:c>
      <x:c r="M11" s="23">
        <x:v>0</x:v>
      </x:c>
      <x:c r="N11" s="8" t="s">
        <x:v>984</x:v>
      </x:c>
      <x:c r="O11" s="23">
        <x:v>0</x:v>
      </x:c>
      <x:c r="P11" s="23">
        <x:v>0</x:v>
      </x:c>
      <x:c r="Q11" s="23">
        <x:v>0</x:v>
      </x:c>
      <x:c r="R11" s="23">
        <x:v>0</x:v>
      </x:c>
      <x:c r="S11" s="23">
        <x:v>0</x:v>
      </x:c>
      <x:c r="T11" s="23">
        <x:v>0</x:v>
      </x:c>
      <x:c r="U11" s="23">
        <x:v>96703</x:v>
      </x:c>
      <x:c r="V11" s="23">
        <x:f>SMALL(Q11:U11,COUNTIF(Q11:U11,0)+1)</x:f>
        <x:v>96703</x:v>
      </x:c>
      <x:c r="W11" s="8" t="s">
        <x:v>596</x:v>
      </x:c>
      <x:c r="X11" s="8" t="s">
        <x:v>965</x:v>
      </x:c>
      <x:c r="Y11" s="5" t="s">
        <x:v>984</x:v>
      </x:c>
      <x:c r="Z11" s="5" t="s">
        <x:v>984</x:v>
      </x:c>
      <x:c r="AA11" s="5" t="s">
        <x:v>984</x:v>
      </x:c>
    </x:row>
    <x:row r="12" spans="1:27" ht="30" customHeight="1">
      <x:c r="A12" s="8" t="s">
        <x:v>1769</x:v>
      </x:c>
      <x:c r="B12" s="8" t="s">
        <x:v>2010</x:v>
      </x:c>
      <x:c r="C12" s="8" t="s">
        <x:v>2015</x:v>
      </x:c>
      <x:c r="D12" s="22" t="s">
        <x:v>966</x:v>
      </x:c>
      <x:c r="E12" s="23">
        <x:v>0</x:v>
      </x:c>
      <x:c r="F12" s="8" t="s">
        <x:v>984</x:v>
      </x:c>
      <x:c r="G12" s="23">
        <x:v>0</x:v>
      </x:c>
      <x:c r="H12" s="8" t="s">
        <x:v>984</x:v>
      </x:c>
      <x:c r="I12" s="23">
        <x:v>0</x:v>
      </x:c>
      <x:c r="J12" s="8" t="s">
        <x:v>984</x:v>
      </x:c>
      <x:c r="K12" s="23">
        <x:v>0</x:v>
      </x:c>
      <x:c r="L12" s="8" t="s">
        <x:v>984</x:v>
      </x:c>
      <x:c r="M12" s="23">
        <x:v>0</x:v>
      </x:c>
      <x:c r="N12" s="8" t="s">
        <x:v>984</x:v>
      </x:c>
      <x:c r="O12" s="23">
        <x:v>0</x:v>
      </x:c>
      <x:c r="P12" s="23">
        <x:v>0</x:v>
      </x:c>
      <x:c r="Q12" s="23">
        <x:v>0</x:v>
      </x:c>
      <x:c r="R12" s="23">
        <x:v>0</x:v>
      </x:c>
      <x:c r="S12" s="23">
        <x:v>0</x:v>
      </x:c>
      <x:c r="T12" s="23">
        <x:v>0</x:v>
      </x:c>
      <x:c r="U12" s="23">
        <x:v>1564</x:v>
      </x:c>
      <x:c r="V12" s="23">
        <x:f>SMALL(Q12:U12,COUNTIF(Q12:U12,0)+1)</x:f>
        <x:v>1564</x:v>
      </x:c>
      <x:c r="W12" s="8" t="s">
        <x:v>600</x:v>
      </x:c>
      <x:c r="X12" s="8" t="s">
        <x:v>965</x:v>
      </x:c>
      <x:c r="Y12" s="5" t="s">
        <x:v>984</x:v>
      </x:c>
      <x:c r="Z12" s="5" t="s">
        <x:v>984</x:v>
      </x:c>
      <x:c r="AA12" s="5" t="s">
        <x:v>984</x:v>
      </x:c>
    </x:row>
    <x:row r="13" spans="1:27" ht="30" customHeight="1">
      <x:c r="A13" s="8" t="s">
        <x:v>782</x:v>
      </x:c>
      <x:c r="B13" s="8" t="s">
        <x:v>1886</x:v>
      </x:c>
      <x:c r="C13" s="8" t="s">
        <x:v>404</x:v>
      </x:c>
      <x:c r="D13" s="22" t="s">
        <x:v>966</x:v>
      </x:c>
      <x:c r="E13" s="23">
        <x:v>0</x:v>
      </x:c>
      <x:c r="F13" s="8" t="s">
        <x:v>984</x:v>
      </x:c>
      <x:c r="G13" s="23">
        <x:v>0</x:v>
      </x:c>
      <x:c r="H13" s="8" t="s">
        <x:v>984</x:v>
      </x:c>
      <x:c r="I13" s="23">
        <x:v>0</x:v>
      </x:c>
      <x:c r="J13" s="8" t="s">
        <x:v>984</x:v>
      </x:c>
      <x:c r="K13" s="23">
        <x:v>0</x:v>
      </x:c>
      <x:c r="L13" s="8" t="s">
        <x:v>984</x:v>
      </x:c>
      <x:c r="M13" s="23">
        <x:v>0</x:v>
      </x:c>
      <x:c r="N13" s="8" t="s">
        <x:v>984</x:v>
      </x:c>
      <x:c r="O13" s="23">
        <x:v>0</x:v>
      </x:c>
      <x:c r="P13" s="23">
        <x:v>0</x:v>
      </x:c>
      <x:c r="Q13" s="23">
        <x:v>0</x:v>
      </x:c>
      <x:c r="R13" s="23">
        <x:v>0</x:v>
      </x:c>
      <x:c r="S13" s="23">
        <x:v>0</x:v>
      </x:c>
      <x:c r="T13" s="23">
        <x:v>0</x:v>
      </x:c>
      <x:c r="U13" s="23">
        <x:v>5670</x:v>
      </x:c>
      <x:c r="V13" s="23">
        <x:f>SMALL(Q13:U13,COUNTIF(Q13:U13,0)+1)</x:f>
        <x:v>5670</x:v>
      </x:c>
      <x:c r="W13" s="8" t="s">
        <x:v>601</x:v>
      </x:c>
      <x:c r="X13" s="8" t="s">
        <x:v>965</x:v>
      </x:c>
      <x:c r="Y13" s="5" t="s">
        <x:v>984</x:v>
      </x:c>
      <x:c r="Z13" s="5" t="s">
        <x:v>984</x:v>
      </x:c>
      <x:c r="AA13" s="5" t="s">
        <x:v>984</x:v>
      </x:c>
    </x:row>
    <x:row r="14" spans="1:27" ht="30" customHeight="1">
      <x:c r="A14" s="8" t="s">
        <x:v>1770</x:v>
      </x:c>
      <x:c r="B14" s="8" t="s">
        <x:v>2012</x:v>
      </x:c>
      <x:c r="C14" s="8" t="s">
        <x:v>2013</x:v>
      </x:c>
      <x:c r="D14" s="22" t="s">
        <x:v>966</x:v>
      </x:c>
      <x:c r="E14" s="23">
        <x:v>0</x:v>
      </x:c>
      <x:c r="F14" s="8" t="s">
        <x:v>984</x:v>
      </x:c>
      <x:c r="G14" s="23">
        <x:v>0</x:v>
      </x:c>
      <x:c r="H14" s="8" t="s">
        <x:v>984</x:v>
      </x:c>
      <x:c r="I14" s="23">
        <x:v>0</x:v>
      </x:c>
      <x:c r="J14" s="8" t="s">
        <x:v>984</x:v>
      </x:c>
      <x:c r="K14" s="23">
        <x:v>0</x:v>
      </x:c>
      <x:c r="L14" s="8" t="s">
        <x:v>984</x:v>
      </x:c>
      <x:c r="M14" s="23">
        <x:v>0</x:v>
      </x:c>
      <x:c r="N14" s="8" t="s">
        <x:v>984</x:v>
      </x:c>
      <x:c r="O14" s="23">
        <x:v>0</x:v>
      </x:c>
      <x:c r="P14" s="23">
        <x:v>0</x:v>
      </x:c>
      <x:c r="Q14" s="23">
        <x:v>0</x:v>
      </x:c>
      <x:c r="R14" s="23">
        <x:v>0</x:v>
      </x:c>
      <x:c r="S14" s="23">
        <x:v>0</x:v>
      </x:c>
      <x:c r="T14" s="23">
        <x:v>0</x:v>
      </x:c>
      <x:c r="U14" s="23">
        <x:v>12426</x:v>
      </x:c>
      <x:c r="V14" s="23">
        <x:f>SMALL(Q14:U14,COUNTIF(Q14:U14,0)+1)</x:f>
        <x:v>12426</x:v>
      </x:c>
      <x:c r="W14" s="8" t="s">
        <x:v>602</x:v>
      </x:c>
      <x:c r="X14" s="8" t="s">
        <x:v>965</x:v>
      </x:c>
      <x:c r="Y14" s="5" t="s">
        <x:v>984</x:v>
      </x:c>
      <x:c r="Z14" s="5" t="s">
        <x:v>984</x:v>
      </x:c>
      <x:c r="AA14" s="5" t="s">
        <x:v>984</x:v>
      </x:c>
    </x:row>
    <x:row r="15" spans="1:27" ht="30" customHeight="1">
      <x:c r="A15" s="8" t="s">
        <x:v>883</x:v>
      </x:c>
      <x:c r="B15" s="8" t="s">
        <x:v>503</x:v>
      </x:c>
      <x:c r="C15" s="8" t="s">
        <x:v>198</x:v>
      </x:c>
      <x:c r="D15" s="22" t="s">
        <x:v>966</x:v>
      </x:c>
      <x:c r="E15" s="23">
        <x:v>0</x:v>
      </x:c>
      <x:c r="F15" s="8" t="s">
        <x:v>984</x:v>
      </x:c>
      <x:c r="G15" s="23">
        <x:v>0</x:v>
      </x:c>
      <x:c r="H15" s="8" t="s">
        <x:v>984</x:v>
      </x:c>
      <x:c r="I15" s="23">
        <x:v>0</x:v>
      </x:c>
      <x:c r="J15" s="8" t="s">
        <x:v>984</x:v>
      </x:c>
      <x:c r="K15" s="23">
        <x:v>0</x:v>
      </x:c>
      <x:c r="L15" s="8" t="s">
        <x:v>984</x:v>
      </x:c>
      <x:c r="M15" s="23">
        <x:v>0</x:v>
      </x:c>
      <x:c r="N15" s="8" t="s">
        <x:v>984</x:v>
      </x:c>
      <x:c r="O15" s="23">
        <x:v>0</x:v>
      </x:c>
      <x:c r="P15" s="23">
        <x:v>0</x:v>
      </x:c>
      <x:c r="Q15" s="23">
        <x:v>0</x:v>
      </x:c>
      <x:c r="R15" s="23">
        <x:v>0</x:v>
      </x:c>
      <x:c r="S15" s="23">
        <x:v>0</x:v>
      </x:c>
      <x:c r="T15" s="23">
        <x:v>0</x:v>
      </x:c>
      <x:c r="U15" s="23">
        <x:v>279460</x:v>
      </x:c>
      <x:c r="V15" s="23">
        <x:f>SMALL(Q15:U15,COUNTIF(Q15:U15,0)+1)</x:f>
        <x:v>279460</x:v>
      </x:c>
      <x:c r="W15" s="8" t="s">
        <x:v>603</x:v>
      </x:c>
      <x:c r="X15" s="8" t="s">
        <x:v>965</x:v>
      </x:c>
      <x:c r="Y15" s="5" t="s">
        <x:v>984</x:v>
      </x:c>
      <x:c r="Z15" s="5" t="s">
        <x:v>984</x:v>
      </x:c>
      <x:c r="AA15" s="5" t="s">
        <x:v>984</x:v>
      </x:c>
    </x:row>
    <x:row r="16" spans="1:27" ht="30" customHeight="1">
      <x:c r="A16" s="8" t="s">
        <x:v>875</x:v>
      </x:c>
      <x:c r="B16" s="8" t="s">
        <x:v>963</x:v>
      </x:c>
      <x:c r="C16" s="8" t="s">
        <x:v>496</x:v>
      </x:c>
      <x:c r="D16" s="22" t="s">
        <x:v>966</x:v>
      </x:c>
      <x:c r="E16" s="23">
        <x:v>0</x:v>
      </x:c>
      <x:c r="F16" s="8" t="s">
        <x:v>984</x:v>
      </x:c>
      <x:c r="G16" s="23">
        <x:v>0</x:v>
      </x:c>
      <x:c r="H16" s="8" t="s">
        <x:v>984</x:v>
      </x:c>
      <x:c r="I16" s="23">
        <x:v>0</x:v>
      </x:c>
      <x:c r="J16" s="8" t="s">
        <x:v>984</x:v>
      </x:c>
      <x:c r="K16" s="23">
        <x:v>0</x:v>
      </x:c>
      <x:c r="L16" s="8" t="s">
        <x:v>984</x:v>
      </x:c>
      <x:c r="M16" s="23">
        <x:v>0</x:v>
      </x:c>
      <x:c r="N16" s="8" t="s">
        <x:v>984</x:v>
      </x:c>
      <x:c r="O16" s="23">
        <x:v>0</x:v>
      </x:c>
      <x:c r="P16" s="23">
        <x:v>0</x:v>
      </x:c>
      <x:c r="Q16" s="23">
        <x:v>0</x:v>
      </x:c>
      <x:c r="R16" s="23">
        <x:v>0</x:v>
      </x:c>
      <x:c r="S16" s="23">
        <x:v>0</x:v>
      </x:c>
      <x:c r="T16" s="23">
        <x:v>0</x:v>
      </x:c>
      <x:c r="U16" s="23">
        <x:v>1134</x:v>
      </x:c>
      <x:c r="V16" s="23">
        <x:f>SMALL(Q16:U16,COUNTIF(Q16:U16,0)+1)</x:f>
        <x:v>1134</x:v>
      </x:c>
      <x:c r="W16" s="8" t="s">
        <x:v>605</x:v>
      </x:c>
      <x:c r="X16" s="8" t="s">
        <x:v>965</x:v>
      </x:c>
      <x:c r="Y16" s="5" t="s">
        <x:v>984</x:v>
      </x:c>
      <x:c r="Z16" s="5" t="s">
        <x:v>984</x:v>
      </x:c>
      <x:c r="AA16" s="5" t="s">
        <x:v>984</x:v>
      </x:c>
    </x:row>
    <x:row r="17" spans="1:27" ht="30" customHeight="1">
      <x:c r="A17" s="8" t="s">
        <x:v>1460</x:v>
      </x:c>
      <x:c r="B17" s="8" t="s">
        <x:v>1835</x:v>
      </x:c>
      <x:c r="C17" s="8" t="s">
        <x:v>1807</x:v>
      </x:c>
      <x:c r="D17" s="22" t="s">
        <x:v>999</x:v>
      </x:c>
      <x:c r="E17" s="23">
        <x:v>0</x:v>
      </x:c>
      <x:c r="F17" s="8" t="s">
        <x:v>984</x:v>
      </x:c>
      <x:c r="G17" s="23">
        <x:v>0</x:v>
      </x:c>
      <x:c r="H17" s="8" t="s">
        <x:v>1259</x:v>
      </x:c>
      <x:c r="I17" s="23">
        <x:v>0</x:v>
      </x:c>
      <x:c r="J17" s="8" t="s">
        <x:v>1261</x:v>
      </x:c>
      <x:c r="K17" s="23">
        <x:v>0</x:v>
      </x:c>
      <x:c r="L17" s="8" t="s">
        <x:v>984</x:v>
      </x:c>
      <x:c r="M17" s="23">
        <x:v>42290</x:v>
      </x:c>
      <x:c r="N17" s="8" t="s">
        <x:v>1260</x:v>
      </x:c>
      <x:c r="O17" s="23">
        <x:f>SMALL(E17:M17,COUNTIF(E17:M17,0)+1)</x:f>
        <x:v>42290</x:v>
      </x:c>
      <x:c r="P17" s="23">
        <x:v>0</x:v>
      </x:c>
      <x:c r="Q17" s="23">
        <x:v>0</x:v>
      </x:c>
      <x:c r="R17" s="23">
        <x:v>0</x:v>
      </x:c>
      <x:c r="S17" s="23">
        <x:v>0</x:v>
      </x:c>
      <x:c r="T17" s="23">
        <x:v>0</x:v>
      </x:c>
      <x:c r="U17" s="23">
        <x:v>0</x:v>
      </x:c>
      <x:c r="V17" s="23">
        <x:v>0</x:v>
      </x:c>
      <x:c r="W17" s="8" t="s">
        <x:v>613</x:v>
      </x:c>
      <x:c r="X17" s="8" t="s">
        <x:v>984</x:v>
      </x:c>
      <x:c r="Y17" s="5" t="s">
        <x:v>984</x:v>
      </x:c>
      <x:c r="Z17" s="5" t="s">
        <x:v>984</x:v>
      </x:c>
      <x:c r="AA17" s="5" t="s">
        <x:v>984</x:v>
      </x:c>
    </x:row>
    <x:row r="18" spans="1:27" ht="30" customHeight="1">
      <x:c r="A18" s="8" t="s">
        <x:v>1451</x:v>
      </x:c>
      <x:c r="B18" s="8" t="s">
        <x:v>1835</x:v>
      </x:c>
      <x:c r="C18" s="8" t="s">
        <x:v>222</x:v>
      </x:c>
      <x:c r="D18" s="22" t="s">
        <x:v>999</x:v>
      </x:c>
      <x:c r="E18" s="23">
        <x:v>0</x:v>
      </x:c>
      <x:c r="F18" s="8" t="s">
        <x:v>984</x:v>
      </x:c>
      <x:c r="G18" s="23">
        <x:v>0</x:v>
      </x:c>
      <x:c r="H18" s="8" t="s">
        <x:v>1259</x:v>
      </x:c>
      <x:c r="I18" s="23">
        <x:v>0</x:v>
      </x:c>
      <x:c r="J18" s="8" t="s">
        <x:v>1261</x:v>
      </x:c>
      <x:c r="K18" s="23">
        <x:v>0</x:v>
      </x:c>
      <x:c r="L18" s="8" t="s">
        <x:v>984</x:v>
      </x:c>
      <x:c r="M18" s="23">
        <x:v>31420</x:v>
      </x:c>
      <x:c r="N18" s="8" t="s">
        <x:v>1260</x:v>
      </x:c>
      <x:c r="O18" s="23">
        <x:f>SMALL(E18:M18,COUNTIF(E18:M18,0)+1)</x:f>
        <x:v>31420</x:v>
      </x:c>
      <x:c r="P18" s="23">
        <x:v>0</x:v>
      </x:c>
      <x:c r="Q18" s="23">
        <x:v>0</x:v>
      </x:c>
      <x:c r="R18" s="23">
        <x:v>0</x:v>
      </x:c>
      <x:c r="S18" s="23">
        <x:v>0</x:v>
      </x:c>
      <x:c r="T18" s="23">
        <x:v>0</x:v>
      </x:c>
      <x:c r="U18" s="23">
        <x:v>0</x:v>
      </x:c>
      <x:c r="V18" s="23">
        <x:v>0</x:v>
      </x:c>
      <x:c r="W18" s="8" t="s">
        <x:v>610</x:v>
      </x:c>
      <x:c r="X18" s="8" t="s">
        <x:v>984</x:v>
      </x:c>
      <x:c r="Y18" s="5" t="s">
        <x:v>984</x:v>
      </x:c>
      <x:c r="Z18" s="5" t="s">
        <x:v>984</x:v>
      </x:c>
      <x:c r="AA18" s="5" t="s">
        <x:v>984</x:v>
      </x:c>
    </x:row>
    <x:row r="19" spans="1:27" ht="30" customHeight="1">
      <x:c r="A19" s="8" t="s">
        <x:v>807</x:v>
      </x:c>
      <x:c r="B19" s="8" t="s">
        <x:v>1014</x:v>
      </x:c>
      <x:c r="C19" s="8" t="s">
        <x:v>465</x:v>
      </x:c>
      <x:c r="D19" s="22" t="s">
        <x:v>1013</x:v>
      </x:c>
      <x:c r="E19" s="23">
        <x:v>0</x:v>
      </x:c>
      <x:c r="F19" s="8" t="s">
        <x:v>984</x:v>
      </x:c>
      <x:c r="G19" s="23">
        <x:v>1162.8</x:v>
      </x:c>
      <x:c r="H19" s="8" t="s">
        <x:v>1262</x:v>
      </x:c>
      <x:c r="I19" s="23">
        <x:v>1012.5</x:v>
      </x:c>
      <x:c r="J19" s="8" t="s">
        <x:v>1265</x:v>
      </x:c>
      <x:c r="K19" s="23">
        <x:v>0</x:v>
      </x:c>
      <x:c r="L19" s="8" t="s">
        <x:v>984</x:v>
      </x:c>
      <x:c r="M19" s="23">
        <x:v>1341</x:v>
      </x:c>
      <x:c r="N19" s="8" t="s">
        <x:v>1257</x:v>
      </x:c>
      <x:c r="O19" s="23">
        <x:f>SMALL(E19:M19,COUNTIF(E19:M19,0)+1)</x:f>
        <x:v>1012.5</x:v>
      </x:c>
      <x:c r="P19" s="23">
        <x:v>0</x:v>
      </x:c>
      <x:c r="Q19" s="23">
        <x:v>0</x:v>
      </x:c>
      <x:c r="R19" s="23">
        <x:v>0</x:v>
      </x:c>
      <x:c r="S19" s="23">
        <x:v>0</x:v>
      </x:c>
      <x:c r="T19" s="23">
        <x:v>0</x:v>
      </x:c>
      <x:c r="U19" s="23">
        <x:v>0</x:v>
      </x:c>
      <x:c r="V19" s="23">
        <x:v>0</x:v>
      </x:c>
      <x:c r="W19" s="8" t="s">
        <x:v>616</x:v>
      </x:c>
      <x:c r="X19" s="8" t="s">
        <x:v>984</x:v>
      </x:c>
      <x:c r="Y19" s="5" t="s">
        <x:v>984</x:v>
      </x:c>
      <x:c r="Z19" s="5" t="s">
        <x:v>984</x:v>
      </x:c>
      <x:c r="AA19" s="5" t="s">
        <x:v>984</x:v>
      </x:c>
    </x:row>
    <x:row r="20" spans="1:27" ht="30" customHeight="1">
      <x:c r="A20" s="8" t="s">
        <x:v>141</x:v>
      </x:c>
      <x:c r="B20" s="8" t="s">
        <x:v>1014</x:v>
      </x:c>
      <x:c r="C20" s="8" t="s">
        <x:v>396</x:v>
      </x:c>
      <x:c r="D20" s="22" t="s">
        <x:v>1013</x:v>
      </x:c>
      <x:c r="E20" s="23">
        <x:v>0</x:v>
      </x:c>
      <x:c r="F20" s="8" t="s">
        <x:v>984</x:v>
      </x:c>
      <x:c r="G20" s="23">
        <x:v>1162.8</x:v>
      </x:c>
      <x:c r="H20" s="8" t="s">
        <x:v>1262</x:v>
      </x:c>
      <x:c r="I20" s="23">
        <x:v>1012.5</x:v>
      </x:c>
      <x:c r="J20" s="8" t="s">
        <x:v>1265</x:v>
      </x:c>
      <x:c r="K20" s="23">
        <x:v>0</x:v>
      </x:c>
      <x:c r="L20" s="8" t="s">
        <x:v>984</x:v>
      </x:c>
      <x:c r="M20" s="23">
        <x:v>0</x:v>
      </x:c>
      <x:c r="N20" s="8" t="s">
        <x:v>984</x:v>
      </x:c>
      <x:c r="O20" s="23">
        <x:f>SMALL(E20:M20,COUNTIF(E20:M20,0)+1)</x:f>
        <x:v>1012.5</x:v>
      </x:c>
      <x:c r="P20" s="23">
        <x:v>0</x:v>
      </x:c>
      <x:c r="Q20" s="23">
        <x:v>0</x:v>
      </x:c>
      <x:c r="R20" s="23">
        <x:v>0</x:v>
      </x:c>
      <x:c r="S20" s="23">
        <x:v>0</x:v>
      </x:c>
      <x:c r="T20" s="23">
        <x:v>0</x:v>
      </x:c>
      <x:c r="U20" s="23">
        <x:v>0</x:v>
      </x:c>
      <x:c r="V20" s="23">
        <x:v>0</x:v>
      </x:c>
      <x:c r="W20" s="8" t="s">
        <x:v>608</x:v>
      </x:c>
      <x:c r="X20" s="8" t="s">
        <x:v>984</x:v>
      </x:c>
      <x:c r="Y20" s="5" t="s">
        <x:v>984</x:v>
      </x:c>
      <x:c r="Z20" s="5" t="s">
        <x:v>984</x:v>
      </x:c>
      <x:c r="AA20" s="5" t="s">
        <x:v>984</x:v>
      </x:c>
    </x:row>
    <x:row r="21" spans="1:27" ht="30" customHeight="1">
      <x:c r="A21" s="8" t="s">
        <x:v>887</x:v>
      </x:c>
      <x:c r="B21" s="8" t="s">
        <x:v>1014</x:v>
      </x:c>
      <x:c r="C21" s="8" t="s">
        <x:v>520</x:v>
      </x:c>
      <x:c r="D21" s="22" t="s">
        <x:v>1013</x:v>
      </x:c>
      <x:c r="E21" s="23">
        <x:v>0</x:v>
      </x:c>
      <x:c r="F21" s="8" t="s">
        <x:v>984</x:v>
      </x:c>
      <x:c r="G21" s="23">
        <x:v>1150.8</x:v>
      </x:c>
      <x:c r="H21" s="8" t="s">
        <x:v>1262</x:v>
      </x:c>
      <x:c r="I21" s="23">
        <x:v>1000</x:v>
      </x:c>
      <x:c r="J21" s="8" t="s">
        <x:v>1265</x:v>
      </x:c>
      <x:c r="K21" s="23">
        <x:v>0</x:v>
      </x:c>
      <x:c r="L21" s="8" t="s">
        <x:v>984</x:v>
      </x:c>
      <x:c r="M21" s="23">
        <x:v>1225</x:v>
      </x:c>
      <x:c r="N21" s="8" t="s">
        <x:v>1257</x:v>
      </x:c>
      <x:c r="O21" s="23">
        <x:f>SMALL(E21:M21,COUNTIF(E21:M21,0)+1)</x:f>
        <x:v>1000</x:v>
      </x:c>
      <x:c r="P21" s="23">
        <x:v>0</x:v>
      </x:c>
      <x:c r="Q21" s="23">
        <x:v>0</x:v>
      </x:c>
      <x:c r="R21" s="23">
        <x:v>0</x:v>
      </x:c>
      <x:c r="S21" s="23">
        <x:v>0</x:v>
      </x:c>
      <x:c r="T21" s="23">
        <x:v>0</x:v>
      </x:c>
      <x:c r="U21" s="23">
        <x:v>0</x:v>
      </x:c>
      <x:c r="V21" s="23">
        <x:v>0</x:v>
      </x:c>
      <x:c r="W21" s="8" t="s">
        <x:v>297</x:v>
      </x:c>
      <x:c r="X21" s="8" t="s">
        <x:v>984</x:v>
      </x:c>
      <x:c r="Y21" s="5" t="s">
        <x:v>984</x:v>
      </x:c>
      <x:c r="Z21" s="5" t="s">
        <x:v>984</x:v>
      </x:c>
      <x:c r="AA21" s="5" t="s">
        <x:v>984</x:v>
      </x:c>
    </x:row>
    <x:row r="22" spans="1:27" ht="30" customHeight="1">
      <x:c r="A22" s="8" t="s">
        <x:v>1446</x:v>
      </x:c>
      <x:c r="B22" s="8" t="s">
        <x:v>320</x:v>
      </x:c>
      <x:c r="C22" s="8" t="s">
        <x:v>98</x:v>
      </x:c>
      <x:c r="D22" s="22" t="s">
        <x:v>998</x:v>
      </x:c>
      <x:c r="E22" s="23">
        <x:v>0</x:v>
      </x:c>
      <x:c r="F22" s="8" t="s">
        <x:v>984</x:v>
      </x:c>
      <x:c r="G22" s="23">
        <x:v>75000</x:v>
      </x:c>
      <x:c r="H22" s="8" t="s">
        <x:v>1264</x:v>
      </x:c>
      <x:c r="I22" s="23">
        <x:v>82000</x:v>
      </x:c>
      <x:c r="J22" s="8" t="s">
        <x:v>1268</x:v>
      </x:c>
      <x:c r="K22" s="23">
        <x:v>82000</x:v>
      </x:c>
      <x:c r="L22" s="8" t="s">
        <x:v>1266</x:v>
      </x:c>
      <x:c r="M22" s="23">
        <x:v>82000</x:v>
      </x:c>
      <x:c r="N22" s="8" t="s">
        <x:v>1267</x:v>
      </x:c>
      <x:c r="O22" s="23">
        <x:f>SMALL(E22:M22,COUNTIF(E22:M22,0)+1)</x:f>
        <x:v>75000</x:v>
      </x:c>
      <x:c r="P22" s="23">
        <x:v>0</x:v>
      </x:c>
      <x:c r="Q22" s="23">
        <x:v>0</x:v>
      </x:c>
      <x:c r="R22" s="23">
        <x:v>0</x:v>
      </x:c>
      <x:c r="S22" s="23">
        <x:v>0</x:v>
      </x:c>
      <x:c r="T22" s="23">
        <x:v>0</x:v>
      </x:c>
      <x:c r="U22" s="23">
        <x:v>0</x:v>
      </x:c>
      <x:c r="V22" s="23">
        <x:v>0</x:v>
      </x:c>
      <x:c r="W22" s="8" t="s">
        <x:v>609</x:v>
      </x:c>
      <x:c r="X22" s="8" t="s">
        <x:v>984</x:v>
      </x:c>
      <x:c r="Y22" s="5" t="s">
        <x:v>984</x:v>
      </x:c>
      <x:c r="Z22" s="5" t="s">
        <x:v>984</x:v>
      </x:c>
      <x:c r="AA22" s="5" t="s">
        <x:v>984</x:v>
      </x:c>
    </x:row>
    <x:row r="23" spans="1:27" ht="30" customHeight="1">
      <x:c r="A23" s="8" t="s">
        <x:v>816</x:v>
      </x:c>
      <x:c r="B23" s="8" t="s">
        <x:v>1032</x:v>
      </x:c>
      <x:c r="C23" s="8" t="s">
        <x:v>1581</x:v>
      </x:c>
      <x:c r="D23" s="22" t="s">
        <x:v>956</x:v>
      </x:c>
      <x:c r="E23" s="23">
        <x:v>0</x:v>
      </x:c>
      <x:c r="F23" s="8" t="s">
        <x:v>984</x:v>
      </x:c>
      <x:c r="G23" s="23">
        <x:v>230</x:v>
      </x:c>
      <x:c r="H23" s="8" t="s">
        <x:v>292</x:v>
      </x:c>
      <x:c r="I23" s="23">
        <x:v>275</x:v>
      </x:c>
      <x:c r="J23" s="8" t="s">
        <x:v>607</x:v>
      </x:c>
      <x:c r="K23" s="23">
        <x:v>230</x:v>
      </x:c>
      <x:c r="L23" s="8" t="s">
        <x:v>612</x:v>
      </x:c>
      <x:c r="M23" s="23">
        <x:v>275</x:v>
      </x:c>
      <x:c r="N23" s="8" t="s">
        <x:v>611</x:v>
      </x:c>
      <x:c r="O23" s="23">
        <x:f>SMALL(E23:M23,COUNTIF(E23:M23,0)+1)</x:f>
        <x:v>230</x:v>
      </x:c>
      <x:c r="P23" s="23">
        <x:v>0</x:v>
      </x:c>
      <x:c r="Q23" s="23">
        <x:v>0</x:v>
      </x:c>
      <x:c r="R23" s="23">
        <x:v>0</x:v>
      </x:c>
      <x:c r="S23" s="23">
        <x:v>0</x:v>
      </x:c>
      <x:c r="T23" s="23">
        <x:v>0</x:v>
      </x:c>
      <x:c r="U23" s="23">
        <x:v>0</x:v>
      </x:c>
      <x:c r="V23" s="23">
        <x:v>0</x:v>
      </x:c>
      <x:c r="W23" s="8" t="s">
        <x:v>615</x:v>
      </x:c>
      <x:c r="X23" s="8" t="s">
        <x:v>984</x:v>
      </x:c>
      <x:c r="Y23" s="5" t="s">
        <x:v>984</x:v>
      </x:c>
      <x:c r="Z23" s="5" t="s">
        <x:v>984</x:v>
      </x:c>
      <x:c r="AA23" s="5" t="s">
        <x:v>984</x:v>
      </x:c>
    </x:row>
    <x:row r="24" spans="1:27" ht="30" customHeight="1">
      <x:c r="A24" s="8" t="s">
        <x:v>143</x:v>
      </x:c>
      <x:c r="B24" s="8" t="s">
        <x:v>522</x:v>
      </x:c>
      <x:c r="C24" s="8" t="s">
        <x:v>241</x:v>
      </x:c>
      <x:c r="D24" s="22" t="s">
        <x:v>999</x:v>
      </x:c>
      <x:c r="E24" s="23">
        <x:v>0</x:v>
      </x:c>
      <x:c r="F24" s="8" t="s">
        <x:v>984</x:v>
      </x:c>
      <x:c r="G24" s="23">
        <x:v>3500</x:v>
      </x:c>
      <x:c r="H24" s="8" t="s">
        <x:v>1269</x:v>
      </x:c>
      <x:c r="I24" s="23">
        <x:v>3233.3299999999999</x:v>
      </x:c>
      <x:c r="J24" s="8" t="s">
        <x:v>1270</x:v>
      </x:c>
      <x:c r="K24" s="23">
        <x:v>2833.3299999999999</x:v>
      </x:c>
      <x:c r="L24" s="8" t="s">
        <x:v>1263</x:v>
      </x:c>
      <x:c r="M24" s="23">
        <x:v>3233.3299999999999</x:v>
      </x:c>
      <x:c r="N24" s="8" t="s">
        <x:v>1275</x:v>
      </x:c>
      <x:c r="O24" s="23">
        <x:f>SMALL(E24:M24,COUNTIF(E24:M24,0)+1)</x:f>
        <x:v>2833.3299999999999</x:v>
      </x:c>
      <x:c r="P24" s="23">
        <x:v>0</x:v>
      </x:c>
      <x:c r="Q24" s="23">
        <x:v>0</x:v>
      </x:c>
      <x:c r="R24" s="23">
        <x:v>0</x:v>
      </x:c>
      <x:c r="S24" s="23">
        <x:v>0</x:v>
      </x:c>
      <x:c r="T24" s="23">
        <x:v>0</x:v>
      </x:c>
      <x:c r="U24" s="23">
        <x:v>0</x:v>
      </x:c>
      <x:c r="V24" s="23">
        <x:v>0</x:v>
      </x:c>
      <x:c r="W24" s="8" t="s">
        <x:v>291</x:v>
      </x:c>
      <x:c r="X24" s="8" t="s">
        <x:v>984</x:v>
      </x:c>
      <x:c r="Y24" s="5" t="s">
        <x:v>984</x:v>
      </x:c>
      <x:c r="Z24" s="5" t="s">
        <x:v>984</x:v>
      </x:c>
      <x:c r="AA24" s="5" t="s">
        <x:v>984</x:v>
      </x:c>
    </x:row>
    <x:row r="25" spans="1:27" ht="30" customHeight="1">
      <x:c r="A25" s="8" t="s">
        <x:v>891</x:v>
      </x:c>
      <x:c r="B25" s="8" t="s">
        <x:v>1888</x:v>
      </x:c>
      <x:c r="C25" s="8" t="s">
        <x:v>1889</x:v>
      </x:c>
      <x:c r="D25" s="22" t="s">
        <x:v>956</x:v>
      </x:c>
      <x:c r="E25" s="23">
        <x:v>0</x:v>
      </x:c>
      <x:c r="F25" s="8" t="s">
        <x:v>984</x:v>
      </x:c>
      <x:c r="G25" s="23">
        <x:v>25700</x:v>
      </x:c>
      <x:c r="H25" s="8" t="s">
        <x:v>1269</x:v>
      </x:c>
      <x:c r="I25" s="23">
        <x:v>27300</x:v>
      </x:c>
      <x:c r="J25" s="8" t="s">
        <x:v>1271</x:v>
      </x:c>
      <x:c r="K25" s="23">
        <x:v>25500</x:v>
      </x:c>
      <x:c r="L25" s="8" t="s">
        <x:v>1273</x:v>
      </x:c>
      <x:c r="M25" s="23">
        <x:v>27300</x:v>
      </x:c>
      <x:c r="N25" s="8" t="s">
        <x:v>1275</x:v>
      </x:c>
      <x:c r="O25" s="23">
        <x:f>SMALL(E25:M25,COUNTIF(E25:M25,0)+1)</x:f>
        <x:v>25500</x:v>
      </x:c>
      <x:c r="P25" s="23">
        <x:v>0</x:v>
      </x:c>
      <x:c r="Q25" s="23">
        <x:v>0</x:v>
      </x:c>
      <x:c r="R25" s="23">
        <x:v>0</x:v>
      </x:c>
      <x:c r="S25" s="23">
        <x:v>0</x:v>
      </x:c>
      <x:c r="T25" s="23">
        <x:v>0</x:v>
      </x:c>
      <x:c r="U25" s="23">
        <x:v>0</x:v>
      </x:c>
      <x:c r="V25" s="23">
        <x:v>0</x:v>
      </x:c>
      <x:c r="W25" s="8" t="s">
        <x:v>614</x:v>
      </x:c>
      <x:c r="X25" s="8" t="s">
        <x:v>984</x:v>
      </x:c>
      <x:c r="Y25" s="5" t="s">
        <x:v>984</x:v>
      </x:c>
      <x:c r="Z25" s="5" t="s">
        <x:v>984</x:v>
      </x:c>
      <x:c r="AA25" s="5" t="s">
        <x:v>984</x:v>
      </x:c>
    </x:row>
    <x:row r="26" spans="1:27" ht="30" customHeight="1">
      <x:c r="A26" s="8" t="s">
        <x:v>892</x:v>
      </x:c>
      <x:c r="B26" s="8" t="s">
        <x:v>1888</x:v>
      </x:c>
      <x:c r="C26" s="8" t="s">
        <x:v>1815</x:v>
      </x:c>
      <x:c r="D26" s="22" t="s">
        <x:v>956</x:v>
      </x:c>
      <x:c r="E26" s="23">
        <x:v>0</x:v>
      </x:c>
      <x:c r="F26" s="8" t="s">
        <x:v>984</x:v>
      </x:c>
      <x:c r="G26" s="23">
        <x:v>16000</x:v>
      </x:c>
      <x:c r="H26" s="8" t="s">
        <x:v>1274</x:v>
      </x:c>
      <x:c r="I26" s="23">
        <x:v>17500</x:v>
      </x:c>
      <x:c r="J26" s="8" t="s">
        <x:v>1276</x:v>
      </x:c>
      <x:c r="K26" s="23">
        <x:v>15500</x:v>
      </x:c>
      <x:c r="L26" s="8" t="s">
        <x:v>1273</x:v>
      </x:c>
      <x:c r="M26" s="23">
        <x:v>19900</x:v>
      </x:c>
      <x:c r="N26" s="8" t="s">
        <x:v>1275</x:v>
      </x:c>
      <x:c r="O26" s="23">
        <x:f>SMALL(E26:M26,COUNTIF(E26:M26,0)+1)</x:f>
        <x:v>15500</x:v>
      </x:c>
      <x:c r="P26" s="23">
        <x:v>0</x:v>
      </x:c>
      <x:c r="Q26" s="23">
        <x:v>0</x:v>
      </x:c>
      <x:c r="R26" s="23">
        <x:v>0</x:v>
      </x:c>
      <x:c r="S26" s="23">
        <x:v>0</x:v>
      </x:c>
      <x:c r="T26" s="23">
        <x:v>0</x:v>
      </x:c>
      <x:c r="U26" s="23">
        <x:v>0</x:v>
      </x:c>
      <x:c r="V26" s="23">
        <x:v>0</x:v>
      </x:c>
      <x:c r="W26" s="8" t="s">
        <x:v>604</x:v>
      </x:c>
      <x:c r="X26" s="8" t="s">
        <x:v>984</x:v>
      </x:c>
      <x:c r="Y26" s="5" t="s">
        <x:v>984</x:v>
      </x:c>
      <x:c r="Z26" s="5" t="s">
        <x:v>984</x:v>
      </x:c>
      <x:c r="AA26" s="5" t="s">
        <x:v>984</x:v>
      </x:c>
    </x:row>
    <x:row r="27" spans="1:27" ht="30" customHeight="1">
      <x:c r="A27" s="8" t="s">
        <x:v>130</x:v>
      </x:c>
      <x:c r="B27" s="8" t="s">
        <x:v>907</x:v>
      </x:c>
      <x:c r="C27" s="8" t="s">
        <x:v>194</x:v>
      </x:c>
      <x:c r="D27" s="22" t="s">
        <x:v>996</x:v>
      </x:c>
      <x:c r="E27" s="23">
        <x:v>0</x:v>
      </x:c>
      <x:c r="F27" s="8" t="s">
        <x:v>984</x:v>
      </x:c>
      <x:c r="G27" s="23">
        <x:v>25100</x:v>
      </x:c>
      <x:c r="H27" s="8" t="s">
        <x:v>1269</x:v>
      </x:c>
      <x:c r="I27" s="23">
        <x:v>28300</x:v>
      </x:c>
      <x:c r="J27" s="8" t="s">
        <x:v>1270</x:v>
      </x:c>
      <x:c r="K27" s="23">
        <x:v>26500</x:v>
      </x:c>
      <x:c r="L27" s="8" t="s">
        <x:v>1273</x:v>
      </x:c>
      <x:c r="M27" s="23">
        <x:v>29900</x:v>
      </x:c>
      <x:c r="N27" s="8" t="s">
        <x:v>1275</x:v>
      </x:c>
      <x:c r="O27" s="23">
        <x:f>SMALL(E27:M27,COUNTIF(E27:M27,0)+1)</x:f>
        <x:v>25100</x:v>
      </x:c>
      <x:c r="P27" s="23">
        <x:v>0</x:v>
      </x:c>
      <x:c r="Q27" s="23">
        <x:v>0</x:v>
      </x:c>
      <x:c r="R27" s="23">
        <x:v>0</x:v>
      </x:c>
      <x:c r="S27" s="23">
        <x:v>0</x:v>
      </x:c>
      <x:c r="T27" s="23">
        <x:v>0</x:v>
      </x:c>
      <x:c r="U27" s="23">
        <x:v>0</x:v>
      </x:c>
      <x:c r="V27" s="23">
        <x:v>0</x:v>
      </x:c>
      <x:c r="W27" s="8" t="s">
        <x:v>619</x:v>
      </x:c>
      <x:c r="X27" s="8" t="s">
        <x:v>984</x:v>
      </x:c>
      <x:c r="Y27" s="5" t="s">
        <x:v>984</x:v>
      </x:c>
      <x:c r="Z27" s="5" t="s">
        <x:v>984</x:v>
      </x:c>
      <x:c r="AA27" s="5" t="s">
        <x:v>984</x:v>
      </x:c>
    </x:row>
    <x:row r="28" spans="1:27" ht="30" customHeight="1">
      <x:c r="A28" s="8" t="s">
        <x:v>131</x:v>
      </x:c>
      <x:c r="B28" s="8" t="s">
        <x:v>907</x:v>
      </x:c>
      <x:c r="C28" s="8" t="s">
        <x:v>1855</x:v>
      </x:c>
      <x:c r="D28" s="22" t="s">
        <x:v>996</x:v>
      </x:c>
      <x:c r="E28" s="23">
        <x:v>0</x:v>
      </x:c>
      <x:c r="F28" s="8" t="s">
        <x:v>984</x:v>
      </x:c>
      <x:c r="G28" s="23">
        <x:v>8300</x:v>
      </x:c>
      <x:c r="H28" s="8" t="s">
        <x:v>1269</x:v>
      </x:c>
      <x:c r="I28" s="23">
        <x:v>8900</x:v>
      </x:c>
      <x:c r="J28" s="8" t="s">
        <x:v>1270</x:v>
      </x:c>
      <x:c r="K28" s="23">
        <x:v>8000</x:v>
      </x:c>
      <x:c r="L28" s="8" t="s">
        <x:v>1273</x:v>
      </x:c>
      <x:c r="M28" s="23">
        <x:v>8700</x:v>
      </x:c>
      <x:c r="N28" s="8" t="s">
        <x:v>1275</x:v>
      </x:c>
      <x:c r="O28" s="23">
        <x:f>SMALL(E28:M28,COUNTIF(E28:M28,0)+1)</x:f>
        <x:v>8000</x:v>
      </x:c>
      <x:c r="P28" s="23">
        <x:v>0</x:v>
      </x:c>
      <x:c r="Q28" s="23">
        <x:v>0</x:v>
      </x:c>
      <x:c r="R28" s="23">
        <x:v>0</x:v>
      </x:c>
      <x:c r="S28" s="23">
        <x:v>0</x:v>
      </x:c>
      <x:c r="T28" s="23">
        <x:v>0</x:v>
      </x:c>
      <x:c r="U28" s="23">
        <x:v>0</x:v>
      </x:c>
      <x:c r="V28" s="23">
        <x:v>0</x:v>
      </x:c>
      <x:c r="W28" s="8" t="s">
        <x:v>620</x:v>
      </x:c>
      <x:c r="X28" s="8" t="s">
        <x:v>984</x:v>
      </x:c>
      <x:c r="Y28" s="5" t="s">
        <x:v>984</x:v>
      </x:c>
      <x:c r="Z28" s="5" t="s">
        <x:v>984</x:v>
      </x:c>
      <x:c r="AA28" s="5" t="s">
        <x:v>984</x:v>
      </x:c>
    </x:row>
    <x:row r="29" spans="1:27" ht="30" customHeight="1">
      <x:c r="A29" s="8" t="s">
        <x:v>132</x:v>
      </x:c>
      <x:c r="B29" s="8" t="s">
        <x:v>907</x:v>
      </x:c>
      <x:c r="C29" s="8" t="s">
        <x:v>1856</x:v>
      </x:c>
      <x:c r="D29" s="22" t="s">
        <x:v>996</x:v>
      </x:c>
      <x:c r="E29" s="23">
        <x:v>0</x:v>
      </x:c>
      <x:c r="F29" s="8" t="s">
        <x:v>984</x:v>
      </x:c>
      <x:c r="G29" s="23">
        <x:v>24500</x:v>
      </x:c>
      <x:c r="H29" s="8" t="s">
        <x:v>1269</x:v>
      </x:c>
      <x:c r="I29" s="23">
        <x:v>25200</x:v>
      </x:c>
      <x:c r="J29" s="8" t="s">
        <x:v>1270</x:v>
      </x:c>
      <x:c r="K29" s="23">
        <x:v>24000</x:v>
      </x:c>
      <x:c r="L29" s="8" t="s">
        <x:v>1273</x:v>
      </x:c>
      <x:c r="M29" s="23">
        <x:v>25200</x:v>
      </x:c>
      <x:c r="N29" s="8" t="s">
        <x:v>1275</x:v>
      </x:c>
      <x:c r="O29" s="23">
        <x:f>SMALL(E29:M29,COUNTIF(E29:M29,0)+1)</x:f>
        <x:v>24000</x:v>
      </x:c>
      <x:c r="P29" s="23">
        <x:v>0</x:v>
      </x:c>
      <x:c r="Q29" s="23">
        <x:v>0</x:v>
      </x:c>
      <x:c r="R29" s="23">
        <x:v>0</x:v>
      </x:c>
      <x:c r="S29" s="23">
        <x:v>0</x:v>
      </x:c>
      <x:c r="T29" s="23">
        <x:v>0</x:v>
      </x:c>
      <x:c r="U29" s="23">
        <x:v>0</x:v>
      </x:c>
      <x:c r="V29" s="23">
        <x:v>0</x:v>
      </x:c>
      <x:c r="W29" s="8" t="s">
        <x:v>621</x:v>
      </x:c>
      <x:c r="X29" s="8" t="s">
        <x:v>984</x:v>
      </x:c>
      <x:c r="Y29" s="5" t="s">
        <x:v>984</x:v>
      </x:c>
      <x:c r="Z29" s="5" t="s">
        <x:v>984</x:v>
      </x:c>
      <x:c r="AA29" s="5" t="s">
        <x:v>984</x:v>
      </x:c>
    </x:row>
    <x:row r="30" spans="1:27" ht="30" customHeight="1">
      <x:c r="A30" s="8" t="s">
        <x:v>134</x:v>
      </x:c>
      <x:c r="B30" s="8" t="s">
        <x:v>907</x:v>
      </x:c>
      <x:c r="C30" s="8" t="s">
        <x:v>105</x:v>
      </x:c>
      <x:c r="D30" s="22" t="s">
        <x:v>996</x:v>
      </x:c>
      <x:c r="E30" s="23">
        <x:v>0</x:v>
      </x:c>
      <x:c r="F30" s="8" t="s">
        <x:v>984</x:v>
      </x:c>
      <x:c r="G30" s="23">
        <x:v>0</x:v>
      </x:c>
      <x:c r="H30" s="8" t="s">
        <x:v>984</x:v>
      </x:c>
      <x:c r="I30" s="23">
        <x:v>0</x:v>
      </x:c>
      <x:c r="J30" s="8" t="s">
        <x:v>984</x:v>
      </x:c>
      <x:c r="K30" s="23">
        <x:v>0</x:v>
      </x:c>
      <x:c r="L30" s="8" t="s">
        <x:v>984</x:v>
      </x:c>
      <x:c r="M30" s="23">
        <x:v>15000</x:v>
      </x:c>
      <x:c r="N30" s="8" t="s">
        <x:v>622</x:v>
      </x:c>
      <x:c r="O30" s="23">
        <x:f>SMALL(E30:M30,COUNTIF(E30:M30,0)+1)</x:f>
        <x:v>15000</x:v>
      </x:c>
      <x:c r="P30" s="23">
        <x:v>0</x:v>
      </x:c>
      <x:c r="Q30" s="23">
        <x:v>0</x:v>
      </x:c>
      <x:c r="R30" s="23">
        <x:v>0</x:v>
      </x:c>
      <x:c r="S30" s="23">
        <x:v>0</x:v>
      </x:c>
      <x:c r="T30" s="23">
        <x:v>0</x:v>
      </x:c>
      <x:c r="U30" s="23">
        <x:v>0</x:v>
      </x:c>
      <x:c r="V30" s="23">
        <x:v>0</x:v>
      </x:c>
      <x:c r="W30" s="8" t="s">
        <x:v>623</x:v>
      </x:c>
      <x:c r="X30" s="8" t="s">
        <x:v>984</x:v>
      </x:c>
      <x:c r="Y30" s="5" t="s">
        <x:v>984</x:v>
      </x:c>
      <x:c r="Z30" s="5" t="s">
        <x:v>984</x:v>
      </x:c>
      <x:c r="AA30" s="5" t="s">
        <x:v>984</x:v>
      </x:c>
    </x:row>
    <x:row r="31" spans="1:27" ht="30" customHeight="1">
      <x:c r="A31" s="8" t="s">
        <x:v>135</x:v>
      </x:c>
      <x:c r="B31" s="8" t="s">
        <x:v>907</x:v>
      </x:c>
      <x:c r="C31" s="8" t="s">
        <x:v>908</x:v>
      </x:c>
      <x:c r="D31" s="22" t="s">
        <x:v>996</x:v>
      </x:c>
      <x:c r="E31" s="23">
        <x:v>0</x:v>
      </x:c>
      <x:c r="F31" s="8" t="s">
        <x:v>984</x:v>
      </x:c>
      <x:c r="G31" s="23">
        <x:v>0</x:v>
      </x:c>
      <x:c r="H31" s="8" t="s">
        <x:v>984</x:v>
      </x:c>
      <x:c r="I31" s="23">
        <x:v>0</x:v>
      </x:c>
      <x:c r="J31" s="8" t="s">
        <x:v>984</x:v>
      </x:c>
      <x:c r="K31" s="23">
        <x:v>0</x:v>
      </x:c>
      <x:c r="L31" s="8" t="s">
        <x:v>984</x:v>
      </x:c>
      <x:c r="M31" s="23">
        <x:v>20500</x:v>
      </x:c>
      <x:c r="N31" s="8" t="s">
        <x:v>622</x:v>
      </x:c>
      <x:c r="O31" s="23">
        <x:f>SMALL(E31:M31,COUNTIF(E31:M31,0)+1)</x:f>
        <x:v>20500</x:v>
      </x:c>
      <x:c r="P31" s="23">
        <x:v>0</x:v>
      </x:c>
      <x:c r="Q31" s="23">
        <x:v>0</x:v>
      </x:c>
      <x:c r="R31" s="23">
        <x:v>0</x:v>
      </x:c>
      <x:c r="S31" s="23">
        <x:v>0</x:v>
      </x:c>
      <x:c r="T31" s="23">
        <x:v>0</x:v>
      </x:c>
      <x:c r="U31" s="23">
        <x:v>0</x:v>
      </x:c>
      <x:c r="V31" s="23">
        <x:v>0</x:v>
      </x:c>
      <x:c r="W31" s="8" t="s">
        <x:v>624</x:v>
      </x:c>
      <x:c r="X31" s="8" t="s">
        <x:v>984</x:v>
      </x:c>
      <x:c r="Y31" s="5" t="s">
        <x:v>984</x:v>
      </x:c>
      <x:c r="Z31" s="5" t="s">
        <x:v>984</x:v>
      </x:c>
      <x:c r="AA31" s="5" t="s">
        <x:v>984</x:v>
      </x:c>
    </x:row>
    <x:row r="32" spans="1:27" ht="30" customHeight="1">
      <x:c r="A32" s="8" t="s">
        <x:v>133</x:v>
      </x:c>
      <x:c r="B32" s="8" t="s">
        <x:v>907</x:v>
      </x:c>
      <x:c r="C32" s="8" t="s">
        <x:v>382</x:v>
      </x:c>
      <x:c r="D32" s="22" t="s">
        <x:v>996</x:v>
      </x:c>
      <x:c r="E32" s="23">
        <x:v>0</x:v>
      </x:c>
      <x:c r="F32" s="8" t="s">
        <x:v>984</x:v>
      </x:c>
      <x:c r="G32" s="23">
        <x:v>0</x:v>
      </x:c>
      <x:c r="H32" s="8" t="s">
        <x:v>984</x:v>
      </x:c>
      <x:c r="I32" s="23">
        <x:v>0</x:v>
      </x:c>
      <x:c r="J32" s="8" t="s">
        <x:v>984</x:v>
      </x:c>
      <x:c r="K32" s="23">
        <x:v>0</x:v>
      </x:c>
      <x:c r="L32" s="8" t="s">
        <x:v>984</x:v>
      </x:c>
      <x:c r="M32" s="23">
        <x:v>20500</x:v>
      </x:c>
      <x:c r="N32" s="8" t="s">
        <x:v>622</x:v>
      </x:c>
      <x:c r="O32" s="23">
        <x:f>SMALL(E32:M32,COUNTIF(E32:M32,0)+1)</x:f>
        <x:v>20500</x:v>
      </x:c>
      <x:c r="P32" s="23">
        <x:v>0</x:v>
      </x:c>
      <x:c r="Q32" s="23">
        <x:v>0</x:v>
      </x:c>
      <x:c r="R32" s="23">
        <x:v>0</x:v>
      </x:c>
      <x:c r="S32" s="23">
        <x:v>0</x:v>
      </x:c>
      <x:c r="T32" s="23">
        <x:v>0</x:v>
      </x:c>
      <x:c r="U32" s="23">
        <x:v>0</x:v>
      </x:c>
      <x:c r="V32" s="23">
        <x:v>0</x:v>
      </x:c>
      <x:c r="W32" s="8" t="s">
        <x:v>625</x:v>
      </x:c>
      <x:c r="X32" s="8" t="s">
        <x:v>984</x:v>
      </x:c>
      <x:c r="Y32" s="5" t="s">
        <x:v>984</x:v>
      </x:c>
      <x:c r="Z32" s="5" t="s">
        <x:v>984</x:v>
      </x:c>
      <x:c r="AA32" s="5" t="s">
        <x:v>984</x:v>
      </x:c>
    </x:row>
    <x:row r="33" spans="1:27" ht="30" customHeight="1">
      <x:c r="A33" s="8" t="s">
        <x:v>136</x:v>
      </x:c>
      <x:c r="B33" s="8" t="s">
        <x:v>907</x:v>
      </x:c>
      <x:c r="C33" s="8" t="s">
        <x:v>1019</x:v>
      </x:c>
      <x:c r="D33" s="22" t="s">
        <x:v>996</x:v>
      </x:c>
      <x:c r="E33" s="23">
        <x:v>0</x:v>
      </x:c>
      <x:c r="F33" s="8" t="s">
        <x:v>984</x:v>
      </x:c>
      <x:c r="G33" s="23">
        <x:v>10000</x:v>
      </x:c>
      <x:c r="H33" s="8" t="s">
        <x:v>1274</x:v>
      </x:c>
      <x:c r="I33" s="23">
        <x:v>0</x:v>
      </x:c>
      <x:c r="J33" s="8" t="s">
        <x:v>984</x:v>
      </x:c>
      <x:c r="K33" s="23">
        <x:v>0</x:v>
      </x:c>
      <x:c r="L33" s="8" t="s">
        <x:v>984</x:v>
      </x:c>
      <x:c r="M33" s="23">
        <x:v>16600</x:v>
      </x:c>
      <x:c r="N33" s="8" t="s">
        <x:v>626</x:v>
      </x:c>
      <x:c r="O33" s="23">
        <x:f>SMALL(E33:M33,COUNTIF(E33:M33,0)+1)</x:f>
        <x:v>10000</x:v>
      </x:c>
      <x:c r="P33" s="23">
        <x:v>0</x:v>
      </x:c>
      <x:c r="Q33" s="23">
        <x:v>0</x:v>
      </x:c>
      <x:c r="R33" s="23">
        <x:v>0</x:v>
      </x:c>
      <x:c r="S33" s="23">
        <x:v>0</x:v>
      </x:c>
      <x:c r="T33" s="23">
        <x:v>0</x:v>
      </x:c>
      <x:c r="U33" s="23">
        <x:v>0</x:v>
      </x:c>
      <x:c r="V33" s="23">
        <x:v>0</x:v>
      </x:c>
      <x:c r="W33" s="8" t="s">
        <x:v>627</x:v>
      </x:c>
      <x:c r="X33" s="8" t="s">
        <x:v>984</x:v>
      </x:c>
      <x:c r="Y33" s="5" t="s">
        <x:v>984</x:v>
      </x:c>
      <x:c r="Z33" s="5" t="s">
        <x:v>984</x:v>
      </x:c>
      <x:c r="AA33" s="5" t="s">
        <x:v>984</x:v>
      </x:c>
    </x:row>
    <x:row r="34" spans="1:27" ht="30" customHeight="1">
      <x:c r="A34" s="8" t="s">
        <x:v>137</x:v>
      </x:c>
      <x:c r="B34" s="8" t="s">
        <x:v>907</x:v>
      </x:c>
      <x:c r="C34" s="8" t="s">
        <x:v>1018</x:v>
      </x:c>
      <x:c r="D34" s="22" t="s">
        <x:v>996</x:v>
      </x:c>
      <x:c r="E34" s="23">
        <x:v>0</x:v>
      </x:c>
      <x:c r="F34" s="8" t="s">
        <x:v>984</x:v>
      </x:c>
      <x:c r="G34" s="23">
        <x:v>9000</x:v>
      </x:c>
      <x:c r="H34" s="8" t="s">
        <x:v>1269</x:v>
      </x:c>
      <x:c r="I34" s="23">
        <x:v>10600</x:v>
      </x:c>
      <x:c r="J34" s="8" t="s">
        <x:v>1270</x:v>
      </x:c>
      <x:c r="K34" s="23">
        <x:v>9500</x:v>
      </x:c>
      <x:c r="L34" s="8" t="s">
        <x:v>1273</x:v>
      </x:c>
      <x:c r="M34" s="23">
        <x:v>10100</x:v>
      </x:c>
      <x:c r="N34" s="8" t="s">
        <x:v>1275</x:v>
      </x:c>
      <x:c r="O34" s="23">
        <x:f>SMALL(E34:M34,COUNTIF(E34:M34,0)+1)</x:f>
        <x:v>9000</x:v>
      </x:c>
      <x:c r="P34" s="23">
        <x:v>0</x:v>
      </x:c>
      <x:c r="Q34" s="23">
        <x:v>0</x:v>
      </x:c>
      <x:c r="R34" s="23">
        <x:v>0</x:v>
      </x:c>
      <x:c r="S34" s="23">
        <x:v>0</x:v>
      </x:c>
      <x:c r="T34" s="23">
        <x:v>0</x:v>
      </x:c>
      <x:c r="U34" s="23">
        <x:v>0</x:v>
      </x:c>
      <x:c r="V34" s="23">
        <x:v>0</x:v>
      </x:c>
      <x:c r="W34" s="8" t="s">
        <x:v>628</x:v>
      </x:c>
      <x:c r="X34" s="8" t="s">
        <x:v>984</x:v>
      </x:c>
      <x:c r="Y34" s="5" t="s">
        <x:v>984</x:v>
      </x:c>
      <x:c r="Z34" s="5" t="s">
        <x:v>984</x:v>
      </x:c>
      <x:c r="AA34" s="5" t="s">
        <x:v>984</x:v>
      </x:c>
    </x:row>
    <x:row r="35" spans="1:27" ht="30" customHeight="1">
      <x:c r="A35" s="8" t="s">
        <x:v>888</x:v>
      </x:c>
      <x:c r="B35" s="8" t="s">
        <x:v>970</x:v>
      </x:c>
      <x:c r="C35" s="8" t="s">
        <x:v>519</x:v>
      </x:c>
      <x:c r="D35" s="22" t="s">
        <x:v>1027</x:v>
      </x:c>
      <x:c r="E35" s="23">
        <x:v>0</x:v>
      </x:c>
      <x:c r="F35" s="8" t="s">
        <x:v>984</x:v>
      </x:c>
      <x:c r="G35" s="23">
        <x:v>2000</x:v>
      </x:c>
      <x:c r="H35" s="8" t="s">
        <x:v>1272</x:v>
      </x:c>
      <x:c r="I35" s="23">
        <x:v>1250</x:v>
      </x:c>
      <x:c r="J35" s="8" t="s">
        <x:v>1277</x:v>
      </x:c>
      <x:c r="K35" s="23">
        <x:v>1500</x:v>
      </x:c>
      <x:c r="L35" s="8" t="s">
        <x:v>1282</x:v>
      </x:c>
      <x:c r="M35" s="23">
        <x:v>1200</x:v>
      </x:c>
      <x:c r="N35" s="8" t="s">
        <x:v>1279</x:v>
      </x:c>
      <x:c r="O35" s="23">
        <x:f>SMALL(E35:M35,COUNTIF(E35:M35,0)+1)</x:f>
        <x:v>1200</x:v>
      </x:c>
      <x:c r="P35" s="23">
        <x:v>0</x:v>
      </x:c>
      <x:c r="Q35" s="23">
        <x:v>0</x:v>
      </x:c>
      <x:c r="R35" s="23">
        <x:v>0</x:v>
      </x:c>
      <x:c r="S35" s="23">
        <x:v>0</x:v>
      </x:c>
      <x:c r="T35" s="23">
        <x:v>0</x:v>
      </x:c>
      <x:c r="U35" s="23">
        <x:v>0</x:v>
      </x:c>
      <x:c r="V35" s="23">
        <x:v>0</x:v>
      </x:c>
      <x:c r="W35" s="8" t="s">
        <x:v>629</x:v>
      </x:c>
      <x:c r="X35" s="8" t="s">
        <x:v>984</x:v>
      </x:c>
      <x:c r="Y35" s="5" t="s">
        <x:v>984</x:v>
      </x:c>
      <x:c r="Z35" s="5" t="s">
        <x:v>984</x:v>
      </x:c>
      <x:c r="AA35" s="5" t="s">
        <x:v>984</x:v>
      </x:c>
    </x:row>
    <x:row r="36" spans="1:27" ht="30" customHeight="1">
      <x:c r="A36" s="8" t="s">
        <x:v>890</x:v>
      </x:c>
      <x:c r="B36" s="8" t="s">
        <x:v>1985</x:v>
      </x:c>
      <x:c r="C36" s="8" t="s">
        <x:v>1986</x:v>
      </x:c>
      <x:c r="D36" s="22" t="s">
        <x:v>996</x:v>
      </x:c>
      <x:c r="E36" s="23">
        <x:v>0</x:v>
      </x:c>
      <x:c r="F36" s="8" t="s">
        <x:v>984</x:v>
      </x:c>
      <x:c r="G36" s="23">
        <x:v>72</x:v>
      </x:c>
      <x:c r="H36" s="8" t="s">
        <x:v>1280</x:v>
      </x:c>
      <x:c r="I36" s="23">
        <x:v>61</x:v>
      </x:c>
      <x:c r="J36" s="8" t="s">
        <x:v>1281</x:v>
      </x:c>
      <x:c r="K36" s="23">
        <x:v>76</x:v>
      </x:c>
      <x:c r="L36" s="8" t="s">
        <x:v>1284</x:v>
      </x:c>
      <x:c r="M36" s="23">
        <x:v>61</x:v>
      </x:c>
      <x:c r="N36" s="8" t="s">
        <x:v>1283</x:v>
      </x:c>
      <x:c r="O36" s="23">
        <x:f>SMALL(E36:M36,COUNTIF(E36:M36,0)+1)</x:f>
        <x:v>61</x:v>
      </x:c>
      <x:c r="P36" s="23">
        <x:v>0</x:v>
      </x:c>
      <x:c r="Q36" s="23">
        <x:v>0</x:v>
      </x:c>
      <x:c r="R36" s="23">
        <x:v>0</x:v>
      </x:c>
      <x:c r="S36" s="23">
        <x:v>0</x:v>
      </x:c>
      <x:c r="T36" s="23">
        <x:v>0</x:v>
      </x:c>
      <x:c r="U36" s="23">
        <x:v>0</x:v>
      </x:c>
      <x:c r="V36" s="23">
        <x:v>0</x:v>
      </x:c>
      <x:c r="W36" s="8" t="s">
        <x:v>630</x:v>
      </x:c>
      <x:c r="X36" s="8" t="s">
        <x:v>984</x:v>
      </x:c>
      <x:c r="Y36" s="5" t="s">
        <x:v>984</x:v>
      </x:c>
      <x:c r="Z36" s="5" t="s">
        <x:v>984</x:v>
      </x:c>
      <x:c r="AA36" s="5" t="s">
        <x:v>984</x:v>
      </x:c>
    </x:row>
    <x:row r="37" spans="1:27" ht="30" customHeight="1">
      <x:c r="A37" s="8" t="s">
        <x:v>145</x:v>
      </x:c>
      <x:c r="B37" s="8" t="s">
        <x:v>1985</x:v>
      </x:c>
      <x:c r="C37" s="8" t="s">
        <x:v>1890</x:v>
      </x:c>
      <x:c r="D37" s="22" t="s">
        <x:v>996</x:v>
      </x:c>
      <x:c r="E37" s="23">
        <x:v>0</x:v>
      </x:c>
      <x:c r="F37" s="8" t="s">
        <x:v>984</x:v>
      </x:c>
      <x:c r="G37" s="23">
        <x:v>210</x:v>
      </x:c>
      <x:c r="H37" s="8" t="s">
        <x:v>1280</x:v>
      </x:c>
      <x:c r="I37" s="23">
        <x:v>210</x:v>
      </x:c>
      <x:c r="J37" s="8" t="s">
        <x:v>1281</x:v>
      </x:c>
      <x:c r="K37" s="23">
        <x:v>140</x:v>
      </x:c>
      <x:c r="L37" s="8" t="s">
        <x:v>1284</x:v>
      </x:c>
      <x:c r="M37" s="23">
        <x:v>210</x:v>
      </x:c>
      <x:c r="N37" s="8" t="s">
        <x:v>1283</x:v>
      </x:c>
      <x:c r="O37" s="23">
        <x:f>SMALL(E37:M37,COUNTIF(E37:M37,0)+1)</x:f>
        <x:v>140</x:v>
      </x:c>
      <x:c r="P37" s="23">
        <x:v>0</x:v>
      </x:c>
      <x:c r="Q37" s="23">
        <x:v>0</x:v>
      </x:c>
      <x:c r="R37" s="23">
        <x:v>0</x:v>
      </x:c>
      <x:c r="S37" s="23">
        <x:v>0</x:v>
      </x:c>
      <x:c r="T37" s="23">
        <x:v>0</x:v>
      </x:c>
      <x:c r="U37" s="23">
        <x:v>0</x:v>
      </x:c>
      <x:c r="V37" s="23">
        <x:v>0</x:v>
      </x:c>
      <x:c r="W37" s="8" t="s">
        <x:v>631</x:v>
      </x:c>
      <x:c r="X37" s="8" t="s">
        <x:v>984</x:v>
      </x:c>
      <x:c r="Y37" s="5" t="s">
        <x:v>984</x:v>
      </x:c>
      <x:c r="Z37" s="5" t="s">
        <x:v>984</x:v>
      </x:c>
      <x:c r="AA37" s="5" t="s">
        <x:v>984</x:v>
      </x:c>
    </x:row>
    <x:row r="38" spans="1:27" ht="30" customHeight="1">
      <x:c r="A38" s="8" t="s">
        <x:v>144</x:v>
      </x:c>
      <x:c r="B38" s="8" t="s">
        <x:v>1985</x:v>
      </x:c>
      <x:c r="C38" s="8" t="s">
        <x:v>1891</x:v>
      </x:c>
      <x:c r="D38" s="22" t="s">
        <x:v>996</x:v>
      </x:c>
      <x:c r="E38" s="23">
        <x:v>0</x:v>
      </x:c>
      <x:c r="F38" s="8" t="s">
        <x:v>984</x:v>
      </x:c>
      <x:c r="G38" s="23">
        <x:v>200</x:v>
      </x:c>
      <x:c r="H38" s="8" t="s">
        <x:v>1280</x:v>
      </x:c>
      <x:c r="I38" s="23">
        <x:v>135</x:v>
      </x:c>
      <x:c r="J38" s="8" t="s">
        <x:v>1281</x:v>
      </x:c>
      <x:c r="K38" s="23">
        <x:v>190</x:v>
      </x:c>
      <x:c r="L38" s="8" t="s">
        <x:v>1284</x:v>
      </x:c>
      <x:c r="M38" s="23">
        <x:v>135</x:v>
      </x:c>
      <x:c r="N38" s="8" t="s">
        <x:v>1283</x:v>
      </x:c>
      <x:c r="O38" s="23">
        <x:f>SMALL(E38:M38,COUNTIF(E38:M38,0)+1)</x:f>
        <x:v>135</x:v>
      </x:c>
      <x:c r="P38" s="23">
        <x:v>0</x:v>
      </x:c>
      <x:c r="Q38" s="23">
        <x:v>0</x:v>
      </x:c>
      <x:c r="R38" s="23">
        <x:v>0</x:v>
      </x:c>
      <x:c r="S38" s="23">
        <x:v>0</x:v>
      </x:c>
      <x:c r="T38" s="23">
        <x:v>0</x:v>
      </x:c>
      <x:c r="U38" s="23">
        <x:v>0</x:v>
      </x:c>
      <x:c r="V38" s="23">
        <x:v>0</x:v>
      </x:c>
      <x:c r="W38" s="8" t="s">
        <x:v>632</x:v>
      </x:c>
      <x:c r="X38" s="8" t="s">
        <x:v>984</x:v>
      </x:c>
      <x:c r="Y38" s="5" t="s">
        <x:v>984</x:v>
      </x:c>
      <x:c r="Z38" s="5" t="s">
        <x:v>984</x:v>
      </x:c>
      <x:c r="AA38" s="5" t="s">
        <x:v>984</x:v>
      </x:c>
    </x:row>
    <x:row r="39" spans="1:27" ht="30" customHeight="1">
      <x:c r="A39" s="8" t="s">
        <x:v>151</x:v>
      </x:c>
      <x:c r="B39" s="8" t="s">
        <x:v>378</x:v>
      </x:c>
      <x:c r="C39" s="8" t="s">
        <x:v>372</x:v>
      </x:c>
      <x:c r="D39" s="22" t="s">
        <x:v>976</x:v>
      </x:c>
      <x:c r="E39" s="23">
        <x:v>0</x:v>
      </x:c>
      <x:c r="F39" s="8" t="s">
        <x:v>984</x:v>
      </x:c>
      <x:c r="G39" s="23">
        <x:v>0</x:v>
      </x:c>
      <x:c r="H39" s="8" t="s">
        <x:v>1278</x:v>
      </x:c>
      <x:c r="I39" s="23">
        <x:v>598950</x:v>
      </x:c>
      <x:c r="J39" s="8" t="s">
        <x:v>1288</x:v>
      </x:c>
      <x:c r="K39" s="23">
        <x:v>598950</x:v>
      </x:c>
      <x:c r="L39" s="8" t="s">
        <x:v>1286</x:v>
      </x:c>
      <x:c r="M39" s="23">
        <x:v>449212.5</x:v>
      </x:c>
      <x:c r="N39" s="8" t="s">
        <x:v>1287</x:v>
      </x:c>
      <x:c r="O39" s="23">
        <x:f>SMALL(E39:M39,COUNTIF(E39:M39,0)+1)</x:f>
        <x:v>449212.5</x:v>
      </x:c>
      <x:c r="P39" s="23">
        <x:v>0</x:v>
      </x:c>
      <x:c r="Q39" s="23">
        <x:v>0</x:v>
      </x:c>
      <x:c r="R39" s="23">
        <x:v>0</x:v>
      </x:c>
      <x:c r="S39" s="23">
        <x:v>0</x:v>
      </x:c>
      <x:c r="T39" s="23">
        <x:v>0</x:v>
      </x:c>
      <x:c r="U39" s="23">
        <x:v>0</x:v>
      </x:c>
      <x:c r="V39" s="23">
        <x:v>0</x:v>
      </x:c>
      <x:c r="W39" s="8" t="s">
        <x:v>633</x:v>
      </x:c>
      <x:c r="X39" s="8" t="s">
        <x:v>984</x:v>
      </x:c>
      <x:c r="Y39" s="5" t="s">
        <x:v>984</x:v>
      </x:c>
      <x:c r="Z39" s="5" t="s">
        <x:v>984</x:v>
      </x:c>
      <x:c r="AA39" s="5" t="s">
        <x:v>984</x:v>
      </x:c>
    </x:row>
    <x:row r="40" spans="1:27" ht="30" customHeight="1">
      <x:c r="A40" s="8" t="s">
        <x:v>138</x:v>
      </x:c>
      <x:c r="B40" s="8" t="s">
        <x:v>377</x:v>
      </x:c>
      <x:c r="C40" s="8" t="s">
        <x:v>106</x:v>
      </x:c>
      <x:c r="D40" s="22" t="s">
        <x:v>976</x:v>
      </x:c>
      <x:c r="E40" s="23">
        <x:v>0</x:v>
      </x:c>
      <x:c r="F40" s="8" t="s">
        <x:v>984</x:v>
      </x:c>
      <x:c r="G40" s="23">
        <x:v>0</x:v>
      </x:c>
      <x:c r="H40" s="8" t="s">
        <x:v>1278</x:v>
      </x:c>
      <x:c r="I40" s="23">
        <x:v>598950</x:v>
      </x:c>
      <x:c r="J40" s="8" t="s">
        <x:v>1288</x:v>
      </x:c>
      <x:c r="K40" s="23">
        <x:v>598950</x:v>
      </x:c>
      <x:c r="L40" s="8" t="s">
        <x:v>1286</x:v>
      </x:c>
      <x:c r="M40" s="23">
        <x:v>553065.5</x:v>
      </x:c>
      <x:c r="N40" s="8" t="s">
        <x:v>1287</x:v>
      </x:c>
      <x:c r="O40" s="23">
        <x:f>SMALL(E40:M40,COUNTIF(E40:M40,0)+1)</x:f>
        <x:v>553065.5</x:v>
      </x:c>
      <x:c r="P40" s="23">
        <x:v>0</x:v>
      </x:c>
      <x:c r="Q40" s="23">
        <x:v>0</x:v>
      </x:c>
      <x:c r="R40" s="23">
        <x:v>0</x:v>
      </x:c>
      <x:c r="S40" s="23">
        <x:v>0</x:v>
      </x:c>
      <x:c r="T40" s="23">
        <x:v>0</x:v>
      </x:c>
      <x:c r="U40" s="23">
        <x:v>0</x:v>
      </x:c>
      <x:c r="V40" s="23">
        <x:v>0</x:v>
      </x:c>
      <x:c r="W40" s="8" t="s">
        <x:v>634</x:v>
      </x:c>
      <x:c r="X40" s="8" t="s">
        <x:v>984</x:v>
      </x:c>
      <x:c r="Y40" s="5" t="s">
        <x:v>984</x:v>
      </x:c>
      <x:c r="Z40" s="5" t="s">
        <x:v>984</x:v>
      </x:c>
      <x:c r="AA40" s="5" t="s">
        <x:v>984</x:v>
      </x:c>
    </x:row>
    <x:row r="41" spans="1:27" ht="30" customHeight="1">
      <x:c r="A41" s="8" t="s">
        <x:v>794</x:v>
      </x:c>
      <x:c r="B41" s="8" t="s">
        <x:v>492</x:v>
      </x:c>
      <x:c r="C41" s="8" t="s">
        <x:v>984</x:v>
      </x:c>
      <x:c r="D41" s="22" t="s">
        <x:v>1021</x:v>
      </x:c>
      <x:c r="E41" s="23">
        <x:v>0</x:v>
      </x:c>
      <x:c r="F41" s="8" t="s">
        <x:v>984</x:v>
      </x:c>
      <x:c r="G41" s="23">
        <x:v>0</x:v>
      </x:c>
      <x:c r="H41" s="8" t="s">
        <x:v>984</x:v>
      </x:c>
      <x:c r="I41" s="23">
        <x:v>0</x:v>
      </x:c>
      <x:c r="J41" s="8" t="s">
        <x:v>984</x:v>
      </x:c>
      <x:c r="K41" s="23">
        <x:v>0</x:v>
      </x:c>
      <x:c r="L41" s="8" t="s">
        <x:v>984</x:v>
      </x:c>
      <x:c r="M41" s="23">
        <x:v>0</x:v>
      </x:c>
      <x:c r="N41" s="8" t="s">
        <x:v>984</x:v>
      </x:c>
      <x:c r="O41" s="23">
        <x:v>0</x:v>
      </x:c>
      <x:c r="P41" s="23">
        <x:v>30489</x:v>
      </x:c>
      <x:c r="Q41" s="23">
        <x:v>0</x:v>
      </x:c>
      <x:c r="R41" s="23">
        <x:v>0</x:v>
      </x:c>
      <x:c r="S41" s="23">
        <x:v>0</x:v>
      </x:c>
      <x:c r="T41" s="23">
        <x:v>0</x:v>
      </x:c>
      <x:c r="U41" s="23">
        <x:v>16735</x:v>
      </x:c>
      <x:c r="V41" s="23">
        <x:f>SMALL(Q41:U41,COUNTIF(Q41:U41,0)+1)</x:f>
        <x:v>16735</x:v>
      </x:c>
      <x:c r="W41" s="8" t="s">
        <x:v>635</x:v>
      </x:c>
      <x:c r="X41" s="8" t="s">
        <x:v>984</x:v>
      </x:c>
      <x:c r="Y41" s="5" t="s">
        <x:v>984</x:v>
      </x:c>
      <x:c r="Z41" s="5" t="s">
        <x:v>984</x:v>
      </x:c>
      <x:c r="AA41" s="5" t="s">
        <x:v>984</x:v>
      </x:c>
    </x:row>
    <x:row r="42" spans="1:27" ht="30" customHeight="1">
      <x:c r="A42" s="8" t="s">
        <x:v>793</x:v>
      </x:c>
      <x:c r="B42" s="8" t="s">
        <x:v>1968</x:v>
      </x:c>
      <x:c r="C42" s="8" t="s">
        <x:v>984</x:v>
      </x:c>
      <x:c r="D42" s="22" t="s">
        <x:v>968</x:v>
      </x:c>
      <x:c r="E42" s="23">
        <x:v>0</x:v>
      </x:c>
      <x:c r="F42" s="8" t="s">
        <x:v>984</x:v>
      </x:c>
      <x:c r="G42" s="23">
        <x:v>0</x:v>
      </x:c>
      <x:c r="H42" s="8" t="s">
        <x:v>984</x:v>
      </x:c>
      <x:c r="I42" s="23">
        <x:v>0</x:v>
      </x:c>
      <x:c r="J42" s="8" t="s">
        <x:v>984</x:v>
      </x:c>
      <x:c r="K42" s="23">
        <x:v>0</x:v>
      </x:c>
      <x:c r="L42" s="8" t="s">
        <x:v>984</x:v>
      </x:c>
      <x:c r="M42" s="23">
        <x:v>300000</x:v>
      </x:c>
      <x:c r="N42" s="8" t="s">
        <x:v>984</x:v>
      </x:c>
      <x:c r="O42" s="23">
        <x:f>SMALL(E42:M42,COUNTIF(E42:M42,0)+1)</x:f>
        <x:v>300000</x:v>
      </x:c>
      <x:c r="P42" s="23">
        <x:v>0</x:v>
      </x:c>
      <x:c r="Q42" s="23">
        <x:v>0</x:v>
      </x:c>
      <x:c r="R42" s="23">
        <x:v>0</x:v>
      </x:c>
      <x:c r="S42" s="23">
        <x:v>0</x:v>
      </x:c>
      <x:c r="T42" s="23">
        <x:v>0</x:v>
      </x:c>
      <x:c r="U42" s="23">
        <x:v>0</x:v>
      </x:c>
      <x:c r="V42" s="23">
        <x:v>0</x:v>
      </x:c>
      <x:c r="W42" s="8" t="s">
        <x:v>636</x:v>
      </x:c>
      <x:c r="X42" s="8" t="s">
        <x:v>984</x:v>
      </x:c>
      <x:c r="Y42" s="5" t="s">
        <x:v>984</x:v>
      </x:c>
      <x:c r="Z42" s="5" t="s">
        <x:v>984</x:v>
      </x:c>
      <x:c r="AA42" s="5" t="s">
        <x:v>984</x:v>
      </x:c>
    </x:row>
    <x:row r="43" spans="1:27" ht="30" customHeight="1">
      <x:c r="A43" s="8" t="s">
        <x:v>792</x:v>
      </x:c>
      <x:c r="B43" s="8" t="s">
        <x:v>494</x:v>
      </x:c>
      <x:c r="C43" s="8" t="s">
        <x:v>984</x:v>
      </x:c>
      <x:c r="D43" s="22" t="s">
        <x:v>1001</x:v>
      </x:c>
      <x:c r="E43" s="23">
        <x:v>0</x:v>
      </x:c>
      <x:c r="F43" s="8" t="s">
        <x:v>984</x:v>
      </x:c>
      <x:c r="G43" s="23">
        <x:v>0</x:v>
      </x:c>
      <x:c r="H43" s="8" t="s">
        <x:v>984</x:v>
      </x:c>
      <x:c r="I43" s="23">
        <x:v>0</x:v>
      </x:c>
      <x:c r="J43" s="8" t="s">
        <x:v>984</x:v>
      </x:c>
      <x:c r="K43" s="23">
        <x:v>0</x:v>
      </x:c>
      <x:c r="L43" s="8" t="s">
        <x:v>984</x:v>
      </x:c>
      <x:c r="M43" s="23">
        <x:v>1800</x:v>
      </x:c>
      <x:c r="N43" s="8" t="s">
        <x:v>984</x:v>
      </x:c>
      <x:c r="O43" s="23">
        <x:f>SMALL(E43:M43,COUNTIF(E43:M43,0)+1)</x:f>
        <x:v>1800</x:v>
      </x:c>
      <x:c r="P43" s="23">
        <x:v>0</x:v>
      </x:c>
      <x:c r="Q43" s="23">
        <x:v>0</x:v>
      </x:c>
      <x:c r="R43" s="23">
        <x:v>0</x:v>
      </x:c>
      <x:c r="S43" s="23">
        <x:v>0</x:v>
      </x:c>
      <x:c r="T43" s="23">
        <x:v>0</x:v>
      </x:c>
      <x:c r="U43" s="23">
        <x:v>0</x:v>
      </x:c>
      <x:c r="V43" s="23">
        <x:v>0</x:v>
      </x:c>
      <x:c r="W43" s="8" t="s">
        <x:v>637</x:v>
      </x:c>
      <x:c r="X43" s="8" t="s">
        <x:v>984</x:v>
      </x:c>
      <x:c r="Y43" s="5" t="s">
        <x:v>984</x:v>
      </x:c>
      <x:c r="Z43" s="5" t="s">
        <x:v>984</x:v>
      </x:c>
      <x:c r="AA43" s="5" t="s">
        <x:v>984</x:v>
      </x:c>
    </x:row>
    <x:row r="44" spans="1:27" ht="30" customHeight="1">
      <x:c r="A44" s="8" t="s">
        <x:v>1484</x:v>
      </x:c>
      <x:c r="B44" s="8" t="s">
        <x:v>390</x:v>
      </x:c>
      <x:c r="C44" s="8" t="s">
        <x:v>1403</x:v>
      </x:c>
      <x:c r="D44" s="22" t="s">
        <x:v>986</x:v>
      </x:c>
      <x:c r="E44" s="23">
        <x:v>0</x:v>
      </x:c>
      <x:c r="F44" s="8" t="s">
        <x:v>984</x:v>
      </x:c>
      <x:c r="G44" s="23">
        <x:v>0</x:v>
      </x:c>
      <x:c r="H44" s="8" t="s">
        <x:v>1289</x:v>
      </x:c>
      <x:c r="I44" s="23">
        <x:v>0</x:v>
      </x:c>
      <x:c r="J44" s="8" t="s">
        <x:v>1290</x:v>
      </x:c>
      <x:c r="K44" s="23">
        <x:v>0</x:v>
      </x:c>
      <x:c r="L44" s="8" t="s">
        <x:v>984</x:v>
      </x:c>
      <x:c r="M44" s="23">
        <x:v>3056.9699999999998</x:v>
      </x:c>
      <x:c r="N44" s="8" t="s">
        <x:v>1285</x:v>
      </x:c>
      <x:c r="O44" s="23">
        <x:f>SMALL(E44:M44,COUNTIF(E44:M44,0)+1)</x:f>
        <x:v>3056.9699999999998</x:v>
      </x:c>
      <x:c r="P44" s="23">
        <x:v>0</x:v>
      </x:c>
      <x:c r="Q44" s="23">
        <x:v>0</x:v>
      </x:c>
      <x:c r="R44" s="23">
        <x:v>0</x:v>
      </x:c>
      <x:c r="S44" s="23">
        <x:v>0</x:v>
      </x:c>
      <x:c r="T44" s="23">
        <x:v>0</x:v>
      </x:c>
      <x:c r="U44" s="23">
        <x:v>0</x:v>
      </x:c>
      <x:c r="V44" s="23">
        <x:v>0</x:v>
      </x:c>
      <x:c r="W44" s="8" t="s">
        <x:v>638</x:v>
      </x:c>
      <x:c r="X44" s="8" t="s">
        <x:v>984</x:v>
      </x:c>
      <x:c r="Y44" s="5" t="s">
        <x:v>984</x:v>
      </x:c>
      <x:c r="Z44" s="5" t="s">
        <x:v>984</x:v>
      </x:c>
      <x:c r="AA44" s="5" t="s">
        <x:v>984</x:v>
      </x:c>
    </x:row>
    <x:row r="45" spans="1:27" ht="30" customHeight="1">
      <x:c r="A45" s="8" t="s">
        <x:v>886</x:v>
      </x:c>
      <x:c r="B45" s="8" t="s">
        <x:v>517</x:v>
      </x:c>
      <x:c r="C45" s="8" t="s">
        <x:v>1814</x:v>
      </x:c>
      <x:c r="D45" s="22" t="s">
        <x:v>986</x:v>
      </x:c>
      <x:c r="E45" s="23">
        <x:v>0</x:v>
      </x:c>
      <x:c r="F45" s="8" t="s">
        <x:v>984</x:v>
      </x:c>
      <x:c r="G45" s="23">
        <x:v>9607.6299999999992</x:v>
      </x:c>
      <x:c r="H45" s="8" t="s">
        <x:v>1289</x:v>
      </x:c>
      <x:c r="I45" s="23">
        <x:v>0</x:v>
      </x:c>
      <x:c r="J45" s="8" t="s">
        <x:v>1290</x:v>
      </x:c>
      <x:c r="K45" s="23">
        <x:v>0</x:v>
      </x:c>
      <x:c r="L45" s="8" t="s">
        <x:v>984</x:v>
      </x:c>
      <x:c r="M45" s="23">
        <x:v>10984.950000000001</x:v>
      </x:c>
      <x:c r="N45" s="8" t="s">
        <x:v>1294</x:v>
      </x:c>
      <x:c r="O45" s="23">
        <x:f>SMALL(E45:M45,COUNTIF(E45:M45,0)+1)</x:f>
        <x:v>9607.6299999999992</x:v>
      </x:c>
      <x:c r="P45" s="23">
        <x:v>0</x:v>
      </x:c>
      <x:c r="Q45" s="23">
        <x:v>0</x:v>
      </x:c>
      <x:c r="R45" s="23">
        <x:v>0</x:v>
      </x:c>
      <x:c r="S45" s="23">
        <x:v>0</x:v>
      </x:c>
      <x:c r="T45" s="23">
        <x:v>0</x:v>
      </x:c>
      <x:c r="U45" s="23">
        <x:v>0</x:v>
      </x:c>
      <x:c r="V45" s="23">
        <x:v>0</x:v>
      </x:c>
      <x:c r="W45" s="8" t="s">
        <x:v>639</x:v>
      </x:c>
      <x:c r="X45" s="8" t="s">
        <x:v>984</x:v>
      </x:c>
      <x:c r="Y45" s="5" t="s">
        <x:v>984</x:v>
      </x:c>
      <x:c r="Z45" s="5" t="s">
        <x:v>984</x:v>
      </x:c>
      <x:c r="AA45" s="5" t="s">
        <x:v>984</x:v>
      </x:c>
    </x:row>
    <x:row r="46" spans="1:27" ht="30" customHeight="1">
      <x:c r="A46" s="8" t="s">
        <x:v>825</x:v>
      </x:c>
      <x:c r="B46" s="8" t="s">
        <x:v>1953</x:v>
      </x:c>
      <x:c r="C46" s="8" t="s">
        <x:v>451</x:v>
      </x:c>
      <x:c r="D46" s="22" t="s">
        <x:v>976</x:v>
      </x:c>
      <x:c r="E46" s="23">
        <x:v>0</x:v>
      </x:c>
      <x:c r="F46" s="8" t="s">
        <x:v>984</x:v>
      </x:c>
      <x:c r="G46" s="23">
        <x:v>0</x:v>
      </x:c>
      <x:c r="H46" s="8" t="s">
        <x:v>984</x:v>
      </x:c>
      <x:c r="I46" s="23">
        <x:v>0</x:v>
      </x:c>
      <x:c r="J46" s="8" t="s">
        <x:v>984</x:v>
      </x:c>
      <x:c r="K46" s="23">
        <x:v>0</x:v>
      </x:c>
      <x:c r="L46" s="8" t="s">
        <x:v>984</x:v>
      </x:c>
      <x:c r="M46" s="23">
        <x:v>0</x:v>
      </x:c>
      <x:c r="N46" s="8" t="s">
        <x:v>984</x:v>
      </x:c>
      <x:c r="O46" s="23">
        <x:v>0</x:v>
      </x:c>
      <x:c r="P46" s="23">
        <x:v>0</x:v>
      </x:c>
      <x:c r="Q46" s="23">
        <x:v>0</x:v>
      </x:c>
      <x:c r="R46" s="23">
        <x:v>0</x:v>
      </x:c>
      <x:c r="S46" s="23">
        <x:v>0</x:v>
      </x:c>
      <x:c r="T46" s="23">
        <x:v>0</x:v>
      </x:c>
      <x:c r="U46" s="23">
        <x:v>0</x:v>
      </x:c>
      <x:c r="V46" s="23">
        <x:v>0</x:v>
      </x:c>
      <x:c r="W46" s="8" t="s">
        <x:v>640</x:v>
      </x:c>
      <x:c r="X46" s="8" t="s">
        <x:v>1035</x:v>
      </x:c>
      <x:c r="Y46" s="5" t="s">
        <x:v>984</x:v>
      </x:c>
      <x:c r="Z46" s="5" t="s">
        <x:v>984</x:v>
      </x:c>
      <x:c r="AA46" s="5" t="s">
        <x:v>984</x:v>
      </x:c>
    </x:row>
    <x:row r="47" spans="1:27" ht="30" customHeight="1">
      <x:c r="A47" s="8" t="s">
        <x:v>1421</x:v>
      </x:c>
      <x:c r="B47" s="8" t="s">
        <x:v>993</x:v>
      </x:c>
      <x:c r="C47" s="8" t="s">
        <x:v>1843</x:v>
      </x:c>
      <x:c r="D47" s="22" t="s">
        <x:v>976</x:v>
      </x:c>
      <x:c r="E47" s="23">
        <x:v>0</x:v>
      </x:c>
      <x:c r="F47" s="8" t="s">
        <x:v>984</x:v>
      </x:c>
      <x:c r="G47" s="23">
        <x:v>0</x:v>
      </x:c>
      <x:c r="H47" s="8" t="s">
        <x:v>984</x:v>
      </x:c>
      <x:c r="I47" s="23">
        <x:v>30000</x:v>
      </x:c>
      <x:c r="J47" s="8" t="s">
        <x:v>1262</x:v>
      </x:c>
      <x:c r="K47" s="23">
        <x:v>0</x:v>
      </x:c>
      <x:c r="L47" s="8" t="s">
        <x:v>984</x:v>
      </x:c>
      <x:c r="M47" s="23">
        <x:v>33000</x:v>
      </x:c>
      <x:c r="N47" s="8" t="s">
        <x:v>1291</x:v>
      </x:c>
      <x:c r="O47" s="23">
        <x:f>SMALL(E47:M47,COUNTIF(E47:M47,0)+1)</x:f>
        <x:v>30000</x:v>
      </x:c>
      <x:c r="P47" s="23">
        <x:v>0</x:v>
      </x:c>
      <x:c r="Q47" s="23">
        <x:v>0</x:v>
      </x:c>
      <x:c r="R47" s="23">
        <x:v>0</x:v>
      </x:c>
      <x:c r="S47" s="23">
        <x:v>0</x:v>
      </x:c>
      <x:c r="T47" s="23">
        <x:v>0</x:v>
      </x:c>
      <x:c r="U47" s="23">
        <x:v>0</x:v>
      </x:c>
      <x:c r="V47" s="23">
        <x:v>0</x:v>
      </x:c>
      <x:c r="W47" s="8" t="s">
        <x:v>641</x:v>
      </x:c>
      <x:c r="X47" s="8" t="s">
        <x:v>984</x:v>
      </x:c>
      <x:c r="Y47" s="5" t="s">
        <x:v>984</x:v>
      </x:c>
      <x:c r="Z47" s="5" t="s">
        <x:v>984</x:v>
      </x:c>
      <x:c r="AA47" s="5" t="s">
        <x:v>984</x:v>
      </x:c>
    </x:row>
    <x:row r="48" spans="1:27" ht="30" customHeight="1">
      <x:c r="A48" s="8" t="s">
        <x:v>1420</x:v>
      </x:c>
      <x:c r="B48" s="8" t="s">
        <x:v>339</x:v>
      </x:c>
      <x:c r="C48" s="8" t="s">
        <x:v>1839</x:v>
      </x:c>
      <x:c r="D48" s="22" t="s">
        <x:v>976</x:v>
      </x:c>
      <x:c r="E48" s="23">
        <x:v>0</x:v>
      </x:c>
      <x:c r="F48" s="8" t="s">
        <x:v>984</x:v>
      </x:c>
      <x:c r="G48" s="23">
        <x:v>18500</x:v>
      </x:c>
      <x:c r="H48" s="8" t="s">
        <x:v>1293</x:v>
      </x:c>
      <x:c r="I48" s="23">
        <x:v>0</x:v>
      </x:c>
      <x:c r="J48" s="8" t="s">
        <x:v>984</x:v>
      </x:c>
      <x:c r="K48" s="23">
        <x:v>18000</x:v>
      </x:c>
      <x:c r="L48" s="8" t="s">
        <x:v>1300</x:v>
      </x:c>
      <x:c r="M48" s="23">
        <x:v>0</x:v>
      </x:c>
      <x:c r="N48" s="8" t="s">
        <x:v>984</x:v>
      </x:c>
      <x:c r="O48" s="23">
        <x:f>SMALL(E48:M48,COUNTIF(E48:M48,0)+1)</x:f>
        <x:v>18000</x:v>
      </x:c>
      <x:c r="P48" s="23">
        <x:v>0</x:v>
      </x:c>
      <x:c r="Q48" s="23">
        <x:v>0</x:v>
      </x:c>
      <x:c r="R48" s="23">
        <x:v>0</x:v>
      </x:c>
      <x:c r="S48" s="23">
        <x:v>0</x:v>
      </x:c>
      <x:c r="T48" s="23">
        <x:v>0</x:v>
      </x:c>
      <x:c r="U48" s="23">
        <x:v>0</x:v>
      </x:c>
      <x:c r="V48" s="23">
        <x:v>0</x:v>
      </x:c>
      <x:c r="W48" s="8" t="s">
        <x:v>642</x:v>
      </x:c>
      <x:c r="X48" s="8" t="s">
        <x:v>984</x:v>
      </x:c>
      <x:c r="Y48" s="5" t="s">
        <x:v>984</x:v>
      </x:c>
      <x:c r="Z48" s="5" t="s">
        <x:v>984</x:v>
      </x:c>
      <x:c r="AA48" s="5" t="s">
        <x:v>984</x:v>
      </x:c>
    </x:row>
    <x:row r="49" spans="1:27" ht="30" customHeight="1">
      <x:c r="A49" s="8" t="s">
        <x:v>826</x:v>
      </x:c>
      <x:c r="B49" s="8" t="s">
        <x:v>452</x:v>
      </x:c>
      <x:c r="C49" s="8" t="s">
        <x:v>451</x:v>
      </x:c>
      <x:c r="D49" s="22" t="s">
        <x:v>1013</x:v>
      </x:c>
      <x:c r="E49" s="23">
        <x:v>0</x:v>
      </x:c>
      <x:c r="F49" s="8" t="s">
        <x:v>984</x:v>
      </x:c>
      <x:c r="G49" s="23">
        <x:v>0</x:v>
      </x:c>
      <x:c r="H49" s="8" t="s">
        <x:v>984</x:v>
      </x:c>
      <x:c r="I49" s="23">
        <x:v>0</x:v>
      </x:c>
      <x:c r="J49" s="8" t="s">
        <x:v>984</x:v>
      </x:c>
      <x:c r="K49" s="23">
        <x:v>0</x:v>
      </x:c>
      <x:c r="L49" s="8" t="s">
        <x:v>984</x:v>
      </x:c>
      <x:c r="M49" s="23">
        <x:v>0</x:v>
      </x:c>
      <x:c r="N49" s="8" t="s">
        <x:v>984</x:v>
      </x:c>
      <x:c r="O49" s="23">
        <x:v>0</x:v>
      </x:c>
      <x:c r="P49" s="23">
        <x:v>0</x:v>
      </x:c>
      <x:c r="Q49" s="23">
        <x:v>0</x:v>
      </x:c>
      <x:c r="R49" s="23">
        <x:v>0</x:v>
      </x:c>
      <x:c r="S49" s="23">
        <x:v>0</x:v>
      </x:c>
      <x:c r="T49" s="23">
        <x:v>0</x:v>
      </x:c>
      <x:c r="U49" s="23">
        <x:v>0</x:v>
      </x:c>
      <x:c r="V49" s="23">
        <x:v>0</x:v>
      </x:c>
      <x:c r="W49" s="8" t="s">
        <x:v>643</x:v>
      </x:c>
      <x:c r="X49" s="8" t="s">
        <x:v>1035</x:v>
      </x:c>
      <x:c r="Y49" s="5" t="s">
        <x:v>984</x:v>
      </x:c>
      <x:c r="Z49" s="5" t="s">
        <x:v>984</x:v>
      </x:c>
      <x:c r="AA49" s="5" t="s">
        <x:v>984</x:v>
      </x:c>
    </x:row>
    <x:row r="50" spans="1:27" ht="30" customHeight="1">
      <x:c r="A50" s="8" t="s">
        <x:v>1419</x:v>
      </x:c>
      <x:c r="B50" s="8" t="s">
        <x:v>994</x:v>
      </x:c>
      <x:c r="C50" s="8" t="s">
        <x:v>1003</x:v>
      </x:c>
      <x:c r="D50" s="22" t="s">
        <x:v>1006</x:v>
      </x:c>
      <x:c r="E50" s="23">
        <x:v>0</x:v>
      </x:c>
      <x:c r="F50" s="8" t="s">
        <x:v>984</x:v>
      </x:c>
      <x:c r="G50" s="23">
        <x:v>0</x:v>
      </x:c>
      <x:c r="H50" s="8" t="s">
        <x:v>1276</x:v>
      </x:c>
      <x:c r="I50" s="23">
        <x:v>5636.3599999999997</x:v>
      </x:c>
      <x:c r="J50" s="8" t="s">
        <x:v>1295</x:v>
      </x:c>
      <x:c r="K50" s="23">
        <x:v>5636.3599999999997</x:v>
      </x:c>
      <x:c r="L50" s="8" t="s">
        <x:v>1257</x:v>
      </x:c>
      <x:c r="M50" s="23">
        <x:v>5590.8999999999996</x:v>
      </x:c>
      <x:c r="N50" s="8" t="s">
        <x:v>1296</x:v>
      </x:c>
      <x:c r="O50" s="23">
        <x:f>SMALL(E50:M50,COUNTIF(E50:M50,0)+1)</x:f>
        <x:v>5590.8999999999996</x:v>
      </x:c>
      <x:c r="P50" s="23">
        <x:v>0</x:v>
      </x:c>
      <x:c r="Q50" s="23">
        <x:v>0</x:v>
      </x:c>
      <x:c r="R50" s="23">
        <x:v>0</x:v>
      </x:c>
      <x:c r="S50" s="23">
        <x:v>0</x:v>
      </x:c>
      <x:c r="T50" s="23">
        <x:v>0</x:v>
      </x:c>
      <x:c r="U50" s="23">
        <x:v>0</x:v>
      </x:c>
      <x:c r="V50" s="23">
        <x:v>0</x:v>
      </x:c>
      <x:c r="W50" s="8" t="s">
        <x:v>644</x:v>
      </x:c>
      <x:c r="X50" s="8" t="s">
        <x:v>990</x:v>
      </x:c>
      <x:c r="Y50" s="5" t="s">
        <x:v>984</x:v>
      </x:c>
      <x:c r="Z50" s="5" t="s">
        <x:v>984</x:v>
      </x:c>
      <x:c r="AA50" s="5" t="s">
        <x:v>984</x:v>
      </x:c>
    </x:row>
    <x:row r="51" spans="1:27" ht="30" customHeight="1">
      <x:c r="A51" s="8" t="s">
        <x:v>1469</x:v>
      </x:c>
      <x:c r="B51" s="8" t="s">
        <x:v>995</x:v>
      </x:c>
      <x:c r="C51" s="8" t="s">
        <x:v>1828</x:v>
      </x:c>
      <x:c r="D51" s="22" t="s">
        <x:v>976</x:v>
      </x:c>
      <x:c r="E51" s="23">
        <x:v>0</x:v>
      </x:c>
      <x:c r="F51" s="8" t="s">
        <x:v>984</x:v>
      </x:c>
      <x:c r="G51" s="23">
        <x:v>0</x:v>
      </x:c>
      <x:c r="H51" s="8" t="s">
        <x:v>1297</x:v>
      </x:c>
      <x:c r="I51" s="23">
        <x:v>65100</x:v>
      </x:c>
      <x:c r="J51" s="8" t="s">
        <x:v>1292</x:v>
      </x:c>
      <x:c r="K51" s="23">
        <x:v>65620</x:v>
      </x:c>
      <x:c r="L51" s="8" t="s">
        <x:v>1298</x:v>
      </x:c>
      <x:c r="M51" s="23">
        <x:v>65100</x:v>
      </x:c>
      <x:c r="N51" s="8" t="s">
        <x:v>1301</x:v>
      </x:c>
      <x:c r="O51" s="23">
        <x:f>SMALL(E51:M51,COUNTIF(E51:M51,0)+1)</x:f>
        <x:v>65100</x:v>
      </x:c>
      <x:c r="P51" s="23">
        <x:v>0</x:v>
      </x:c>
      <x:c r="Q51" s="23">
        <x:v>0</x:v>
      </x:c>
      <x:c r="R51" s="23">
        <x:v>0</x:v>
      </x:c>
      <x:c r="S51" s="23">
        <x:v>0</x:v>
      </x:c>
      <x:c r="T51" s="23">
        <x:v>0</x:v>
      </x:c>
      <x:c r="U51" s="23">
        <x:v>0</x:v>
      </x:c>
      <x:c r="V51" s="23">
        <x:v>0</x:v>
      </x:c>
      <x:c r="W51" s="8" t="s">
        <x:v>645</x:v>
      </x:c>
      <x:c r="X51" s="8" t="s">
        <x:v>984</x:v>
      </x:c>
      <x:c r="Y51" s="5" t="s">
        <x:v>984</x:v>
      </x:c>
      <x:c r="Z51" s="5" t="s">
        <x:v>984</x:v>
      </x:c>
      <x:c r="AA51" s="5" t="s">
        <x:v>984</x:v>
      </x:c>
    </x:row>
    <x:row r="52" spans="1:27" ht="30" customHeight="1">
      <x:c r="A52" s="8" t="s">
        <x:v>1468</x:v>
      </x:c>
      <x:c r="B52" s="8" t="s">
        <x:v>995</x:v>
      </x:c>
      <x:c r="C52" s="8" t="s">
        <x:v>1824</x:v>
      </x:c>
      <x:c r="D52" s="22" t="s">
        <x:v>976</x:v>
      </x:c>
      <x:c r="E52" s="23">
        <x:v>0</x:v>
      </x:c>
      <x:c r="F52" s="8" t="s">
        <x:v>984</x:v>
      </x:c>
      <x:c r="G52" s="23">
        <x:v>0</x:v>
      </x:c>
      <x:c r="H52" s="8" t="s">
        <x:v>1297</x:v>
      </x:c>
      <x:c r="I52" s="23">
        <x:v>69200</x:v>
      </x:c>
      <x:c r="J52" s="8" t="s">
        <x:v>1292</x:v>
      </x:c>
      <x:c r="K52" s="23">
        <x:v>71490</x:v>
      </x:c>
      <x:c r="L52" s="8" t="s">
        <x:v>1298</x:v>
      </x:c>
      <x:c r="M52" s="23">
        <x:v>69200</x:v>
      </x:c>
      <x:c r="N52" s="8" t="s">
        <x:v>1301</x:v>
      </x:c>
      <x:c r="O52" s="23">
        <x:f>SMALL(E52:M52,COUNTIF(E52:M52,0)+1)</x:f>
        <x:v>69200</x:v>
      </x:c>
      <x:c r="P52" s="23">
        <x:v>0</x:v>
      </x:c>
      <x:c r="Q52" s="23">
        <x:v>0</x:v>
      </x:c>
      <x:c r="R52" s="23">
        <x:v>0</x:v>
      </x:c>
      <x:c r="S52" s="23">
        <x:v>0</x:v>
      </x:c>
      <x:c r="T52" s="23">
        <x:v>0</x:v>
      </x:c>
      <x:c r="U52" s="23">
        <x:v>0</x:v>
      </x:c>
      <x:c r="V52" s="23">
        <x:v>0</x:v>
      </x:c>
      <x:c r="W52" s="8" t="s">
        <x:v>646</x:v>
      </x:c>
      <x:c r="X52" s="8" t="s">
        <x:v>984</x:v>
      </x:c>
      <x:c r="Y52" s="5" t="s">
        <x:v>984</x:v>
      </x:c>
      <x:c r="Z52" s="5" t="s">
        <x:v>984</x:v>
      </x:c>
      <x:c r="AA52" s="5" t="s">
        <x:v>984</x:v>
      </x:c>
    </x:row>
    <x:row r="53" spans="1:27" ht="30" customHeight="1">
      <x:c r="A53" s="8" t="s">
        <x:v>1501</x:v>
      </x:c>
      <x:c r="B53" s="8" t="s">
        <x:v>381</x:v>
      </x:c>
      <x:c r="C53" s="8" t="s">
        <x:v>1248</x:v>
      </x:c>
      <x:c r="D53" s="22" t="s">
        <x:v>1244</x:v>
      </x:c>
      <x:c r="E53" s="23">
        <x:v>0</x:v>
      </x:c>
      <x:c r="F53" s="8" t="s">
        <x:v>984</x:v>
      </x:c>
      <x:c r="G53" s="23">
        <x:v>0</x:v>
      </x:c>
      <x:c r="H53" s="8" t="s">
        <x:v>984</x:v>
      </x:c>
      <x:c r="I53" s="23">
        <x:v>0</x:v>
      </x:c>
      <x:c r="J53" s="8" t="s">
        <x:v>984</x:v>
      </x:c>
      <x:c r="K53" s="23">
        <x:v>0</x:v>
      </x:c>
      <x:c r="L53" s="8" t="s">
        <x:v>984</x:v>
      </x:c>
      <x:c r="M53" s="23">
        <x:v>0</x:v>
      </x:c>
      <x:c r="N53" s="8" t="s">
        <x:v>984</x:v>
      </x:c>
      <x:c r="O53" s="23">
        <x:v>0</x:v>
      </x:c>
      <x:c r="P53" s="23">
        <x:v>0</x:v>
      </x:c>
      <x:c r="Q53" s="23">
        <x:v>87</x:v>
      </x:c>
      <x:c r="R53" s="23">
        <x:v>0</x:v>
      </x:c>
      <x:c r="S53" s="23">
        <x:v>0</x:v>
      </x:c>
      <x:c r="T53" s="23">
        <x:v>0</x:v>
      </x:c>
      <x:c r="U53" s="23">
        <x:v>0</x:v>
      </x:c>
      <x:c r="V53" s="23">
        <x:f>SMALL(Q53:U53,COUNTIF(Q53:U53,0)+1)</x:f>
        <x:v>87</x:v>
      </x:c>
      <x:c r="W53" s="8" t="s">
        <x:v>647</x:v>
      </x:c>
      <x:c r="X53" s="8" t="s">
        <x:v>984</x:v>
      </x:c>
      <x:c r="Y53" s="5" t="s">
        <x:v>984</x:v>
      </x:c>
      <x:c r="Z53" s="5" t="s">
        <x:v>984</x:v>
      </x:c>
      <x:c r="AA53" s="5" t="s">
        <x:v>984</x:v>
      </x:c>
    </x:row>
    <x:row r="54" spans="1:27" ht="30" customHeight="1">
      <x:c r="A54" s="8" t="s">
        <x:v>139</x:v>
      </x:c>
      <x:c r="B54" s="8" t="s">
        <x:v>381</x:v>
      </x:c>
      <x:c r="C54" s="8" t="s">
        <x:v>309</x:v>
      </x:c>
      <x:c r="D54" s="22" t="s">
        <x:v>986</x:v>
      </x:c>
      <x:c r="E54" s="23">
        <x:v>280</x:v>
      </x:c>
      <x:c r="F54" s="8" t="s">
        <x:v>984</x:v>
      </x:c>
      <x:c r="G54" s="23">
        <x:v>0</x:v>
      </x:c>
      <x:c r="H54" s="8" t="s">
        <x:v>984</x:v>
      </x:c>
      <x:c r="I54" s="23">
        <x:v>0</x:v>
      </x:c>
      <x:c r="J54" s="8" t="s">
        <x:v>984</x:v>
      </x:c>
      <x:c r="K54" s="23">
        <x:v>0</x:v>
      </x:c>
      <x:c r="L54" s="8" t="s">
        <x:v>984</x:v>
      </x:c>
      <x:c r="M54" s="23">
        <x:v>0</x:v>
      </x:c>
      <x:c r="N54" s="8" t="s">
        <x:v>984</x:v>
      </x:c>
      <x:c r="O54" s="23">
        <x:f>SMALL(E54:M54,COUNTIF(E54:M54,0)+1)</x:f>
        <x:v>280</x:v>
      </x:c>
      <x:c r="P54" s="23">
        <x:v>0</x:v>
      </x:c>
      <x:c r="Q54" s="23">
        <x:v>0</x:v>
      </x:c>
      <x:c r="R54" s="23">
        <x:v>0</x:v>
      </x:c>
      <x:c r="S54" s="23">
        <x:v>0</x:v>
      </x:c>
      <x:c r="T54" s="23">
        <x:v>0</x:v>
      </x:c>
      <x:c r="U54" s="23">
        <x:v>0</x:v>
      </x:c>
      <x:c r="V54" s="23">
        <x:v>0</x:v>
      </x:c>
      <x:c r="W54" s="8" t="s">
        <x:v>648</x:v>
      </x:c>
      <x:c r="X54" s="8" t="s">
        <x:v>984</x:v>
      </x:c>
      <x:c r="Y54" s="5" t="s">
        <x:v>984</x:v>
      </x:c>
      <x:c r="Z54" s="5" t="s">
        <x:v>984</x:v>
      </x:c>
      <x:c r="AA54" s="5" t="s">
        <x:v>984</x:v>
      </x:c>
    </x:row>
    <x:row r="55" spans="1:27" ht="30" customHeight="1">
      <x:c r="A55" s="8" t="s">
        <x:v>1404</x:v>
      </x:c>
      <x:c r="B55" s="8" t="s">
        <x:v>902</x:v>
      </x:c>
      <x:c r="C55" s="8" t="s">
        <x:v>353</x:v>
      </x:c>
      <x:c r="D55" s="22" t="s">
        <x:v>997</x:v>
      </x:c>
      <x:c r="E55" s="23">
        <x:v>0</x:v>
      </x:c>
      <x:c r="F55" s="8" t="s">
        <x:v>984</x:v>
      </x:c>
      <x:c r="G55" s="23">
        <x:v>0</x:v>
      </x:c>
      <x:c r="H55" s="8" t="s">
        <x:v>984</x:v>
      </x:c>
      <x:c r="I55" s="23">
        <x:v>0</x:v>
      </x:c>
      <x:c r="J55" s="8" t="s">
        <x:v>649</x:v>
      </x:c>
      <x:c r="K55" s="23">
        <x:v>0</x:v>
      </x:c>
      <x:c r="L55" s="8" t="s">
        <x:v>650</x:v>
      </x:c>
      <x:c r="M55" s="23">
        <x:v>0</x:v>
      </x:c>
      <x:c r="N55" s="8" t="s">
        <x:v>651</x:v>
      </x:c>
      <x:c r="O55" s="23">
        <x:v>0</x:v>
      </x:c>
      <x:c r="P55" s="23">
        <x:v>0</x:v>
      </x:c>
      <x:c r="Q55" s="23">
        <x:v>0</x:v>
      </x:c>
      <x:c r="R55" s="23">
        <x:v>0</x:v>
      </x:c>
      <x:c r="S55" s="23">
        <x:v>18244</x:v>
      </x:c>
      <x:c r="T55" s="23">
        <x:v>25940</x:v>
      </x:c>
      <x:c r="U55" s="23">
        <x:v>18065</x:v>
      </x:c>
      <x:c r="V55" s="23">
        <x:f>SMALL(Q55:U55,COUNTIF(Q55:U55,0)+1)</x:f>
        <x:v>18065</x:v>
      </x:c>
      <x:c r="W55" s="8" t="s">
        <x:v>652</x:v>
      </x:c>
      <x:c r="X55" s="8" t="s">
        <x:v>984</x:v>
      </x:c>
      <x:c r="Y55" s="5" t="s">
        <x:v>984</x:v>
      </x:c>
      <x:c r="Z55" s="5" t="s">
        <x:v>984</x:v>
      </x:c>
      <x:c r="AA55" s="5" t="s">
        <x:v>984</x:v>
      </x:c>
    </x:row>
    <x:row r="56" spans="1:27" ht="30" customHeight="1">
      <x:c r="A56" s="8" t="s">
        <x:v>149</x:v>
      </x:c>
      <x:c r="B56" s="8" t="s">
        <x:v>902</x:v>
      </x:c>
      <x:c r="C56" s="8" t="s">
        <x:v>354</x:v>
      </x:c>
      <x:c r="D56" s="22" t="s">
        <x:v>997</x:v>
      </x:c>
      <x:c r="E56" s="23">
        <x:v>0</x:v>
      </x:c>
      <x:c r="F56" s="8" t="s">
        <x:v>984</x:v>
      </x:c>
      <x:c r="G56" s="23">
        <x:v>0</x:v>
      </x:c>
      <x:c r="H56" s="8" t="s">
        <x:v>984</x:v>
      </x:c>
      <x:c r="I56" s="23">
        <x:v>0</x:v>
      </x:c>
      <x:c r="J56" s="8" t="s">
        <x:v>649</x:v>
      </x:c>
      <x:c r="K56" s="23">
        <x:v>0</x:v>
      </x:c>
      <x:c r="L56" s="8" t="s">
        <x:v>650</x:v>
      </x:c>
      <x:c r="M56" s="23">
        <x:v>0</x:v>
      </x:c>
      <x:c r="N56" s="8" t="s">
        <x:v>651</x:v>
      </x:c>
      <x:c r="O56" s="23">
        <x:v>0</x:v>
      </x:c>
      <x:c r="P56" s="23">
        <x:v>0</x:v>
      </x:c>
      <x:c r="Q56" s="23">
        <x:v>0</x:v>
      </x:c>
      <x:c r="R56" s="23">
        <x:v>0</x:v>
      </x:c>
      <x:c r="S56" s="23">
        <x:v>27731</x:v>
      </x:c>
      <x:c r="T56" s="23">
        <x:v>25940</x:v>
      </x:c>
      <x:c r="U56" s="23">
        <x:v>27351</x:v>
      </x:c>
      <x:c r="V56" s="23">
        <x:f>SMALL(Q56:U56,COUNTIF(Q56:U56,0)+1)</x:f>
        <x:v>25940</x:v>
      </x:c>
      <x:c r="W56" s="8" t="s">
        <x:v>653</x:v>
      </x:c>
      <x:c r="X56" s="8" t="s">
        <x:v>984</x:v>
      </x:c>
      <x:c r="Y56" s="5" t="s">
        <x:v>984</x:v>
      </x:c>
      <x:c r="Z56" s="5" t="s">
        <x:v>984</x:v>
      </x:c>
      <x:c r="AA56" s="5" t="s">
        <x:v>984</x:v>
      </x:c>
    </x:row>
    <x:row r="57" spans="1:27" ht="30" customHeight="1">
      <x:c r="A57" s="8" t="s">
        <x:v>1405</x:v>
      </x:c>
      <x:c r="B57" s="8" t="s">
        <x:v>1846</x:v>
      </x:c>
      <x:c r="C57" s="8" t="s">
        <x:v>352</x:v>
      </x:c>
      <x:c r="D57" s="22" t="s">
        <x:v>997</x:v>
      </x:c>
      <x:c r="E57" s="23">
        <x:v>0</x:v>
      </x:c>
      <x:c r="F57" s="8" t="s">
        <x:v>984</x:v>
      </x:c>
      <x:c r="G57" s="23">
        <x:v>0</x:v>
      </x:c>
      <x:c r="H57" s="8" t="s">
        <x:v>984</x:v>
      </x:c>
      <x:c r="I57" s="23">
        <x:v>0</x:v>
      </x:c>
      <x:c r="J57" s="8" t="s">
        <x:v>984</x:v>
      </x:c>
      <x:c r="K57" s="23">
        <x:v>0</x:v>
      </x:c>
      <x:c r="L57" s="8" t="s">
        <x:v>650</x:v>
      </x:c>
      <x:c r="M57" s="23">
        <x:v>0</x:v>
      </x:c>
      <x:c r="N57" s="8" t="s">
        <x:v>651</x:v>
      </x:c>
      <x:c r="O57" s="23">
        <x:v>0</x:v>
      </x:c>
      <x:c r="P57" s="23">
        <x:v>0</x:v>
      </x:c>
      <x:c r="Q57" s="23">
        <x:v>0</x:v>
      </x:c>
      <x:c r="R57" s="23">
        <x:v>0</x:v>
      </x:c>
      <x:c r="S57" s="23">
        <x:v>0</x:v>
      </x:c>
      <x:c r="T57" s="23">
        <x:v>46000</x:v>
      </x:c>
      <x:c r="U57" s="23">
        <x:v>210000</x:v>
      </x:c>
      <x:c r="V57" s="23">
        <x:f>SMALL(Q57:U57,COUNTIF(Q57:U57,0)+1)</x:f>
        <x:v>46000</x:v>
      </x:c>
      <x:c r="W57" s="8" t="s">
        <x:v>654</x:v>
      </x:c>
      <x:c r="X57" s="8" t="s">
        <x:v>984</x:v>
      </x:c>
      <x:c r="Y57" s="5" t="s">
        <x:v>984</x:v>
      </x:c>
      <x:c r="Z57" s="5" t="s">
        <x:v>984</x:v>
      </x:c>
      <x:c r="AA57" s="5" t="s">
        <x:v>984</x:v>
      </x:c>
    </x:row>
    <x:row r="58" spans="1:27" ht="30" customHeight="1">
      <x:c r="A58" s="8" t="s">
        <x:v>791</x:v>
      </x:c>
      <x:c r="B58" s="8" t="s">
        <x:v>1881</x:v>
      </x:c>
      <x:c r="C58" s="8" t="s">
        <x:v>1878</x:v>
      </x:c>
      <x:c r="D58" s="22" t="s">
        <x:v>997</x:v>
      </x:c>
      <x:c r="E58" s="23">
        <x:v>0</x:v>
      </x:c>
      <x:c r="F58" s="8" t="s">
        <x:v>984</x:v>
      </x:c>
      <x:c r="G58" s="23">
        <x:v>0</x:v>
      </x:c>
      <x:c r="H58" s="8" t="s">
        <x:v>984</x:v>
      </x:c>
      <x:c r="I58" s="23">
        <x:v>0</x:v>
      </x:c>
      <x:c r="J58" s="8" t="s">
        <x:v>984</x:v>
      </x:c>
      <x:c r="K58" s="23">
        <x:v>0</x:v>
      </x:c>
      <x:c r="L58" s="8" t="s">
        <x:v>655</x:v>
      </x:c>
      <x:c r="M58" s="23">
        <x:v>0</x:v>
      </x:c>
      <x:c r="N58" s="8" t="s">
        <x:v>656</x:v>
      </x:c>
      <x:c r="O58" s="23">
        <x:v>0</x:v>
      </x:c>
      <x:c r="P58" s="23">
        <x:v>0</x:v>
      </x:c>
      <x:c r="Q58" s="23">
        <x:v>0</x:v>
      </x:c>
      <x:c r="R58" s="23">
        <x:v>0</x:v>
      </x:c>
      <x:c r="S58" s="23">
        <x:v>0</x:v>
      </x:c>
      <x:c r="T58" s="23">
        <x:v>1820</x:v>
      </x:c>
      <x:c r="U58" s="23">
        <x:v>1820</x:v>
      </x:c>
      <x:c r="V58" s="23">
        <x:f>SMALL(Q58:U58,COUNTIF(Q58:U58,0)+1)</x:f>
        <x:v>1820</x:v>
      </x:c>
      <x:c r="W58" s="8" t="s">
        <x:v>657</x:v>
      </x:c>
      <x:c r="X58" s="8" t="s">
        <x:v>984</x:v>
      </x:c>
      <x:c r="Y58" s="5" t="s">
        <x:v>984</x:v>
      </x:c>
      <x:c r="Z58" s="5" t="s">
        <x:v>984</x:v>
      </x:c>
      <x:c r="AA58" s="5" t="s">
        <x:v>984</x:v>
      </x:c>
    </x:row>
    <x:row r="59" spans="1:27" ht="30" customHeight="1">
      <x:c r="A59" s="8" t="s">
        <x:v>790</x:v>
      </x:c>
      <x:c r="B59" s="8" t="s">
        <x:v>1884</x:v>
      </x:c>
      <x:c r="C59" s="8" t="s">
        <x:v>1878</x:v>
      </x:c>
      <x:c r="D59" s="22" t="s">
        <x:v>997</x:v>
      </x:c>
      <x:c r="E59" s="23">
        <x:v>0</x:v>
      </x:c>
      <x:c r="F59" s="8" t="s">
        <x:v>984</x:v>
      </x:c>
      <x:c r="G59" s="23">
        <x:v>0</x:v>
      </x:c>
      <x:c r="H59" s="8" t="s">
        <x:v>984</x:v>
      </x:c>
      <x:c r="I59" s="23">
        <x:v>0</x:v>
      </x:c>
      <x:c r="J59" s="8" t="s">
        <x:v>984</x:v>
      </x:c>
      <x:c r="K59" s="23">
        <x:v>0</x:v>
      </x:c>
      <x:c r="L59" s="8" t="s">
        <x:v>655</x:v>
      </x:c>
      <x:c r="M59" s="23">
        <x:v>0</x:v>
      </x:c>
      <x:c r="N59" s="8" t="s">
        <x:v>656</x:v>
      </x:c>
      <x:c r="O59" s="23">
        <x:v>0</x:v>
      </x:c>
      <x:c r="P59" s="23">
        <x:v>0</x:v>
      </x:c>
      <x:c r="Q59" s="23">
        <x:v>0</x:v>
      </x:c>
      <x:c r="R59" s="23">
        <x:v>0</x:v>
      </x:c>
      <x:c r="S59" s="23">
        <x:v>0</x:v>
      </x:c>
      <x:c r="T59" s="23">
        <x:v>3005</x:v>
      </x:c>
      <x:c r="U59" s="23">
        <x:v>3005</x:v>
      </x:c>
      <x:c r="V59" s="23">
        <x:f>SMALL(Q59:U59,COUNTIF(Q59:U59,0)+1)</x:f>
        <x:v>3005</x:v>
      </x:c>
      <x:c r="W59" s="8" t="s">
        <x:v>658</x:v>
      </x:c>
      <x:c r="X59" s="8" t="s">
        <x:v>984</x:v>
      </x:c>
      <x:c r="Y59" s="5" t="s">
        <x:v>984</x:v>
      </x:c>
      <x:c r="Z59" s="5" t="s">
        <x:v>984</x:v>
      </x:c>
      <x:c r="AA59" s="5" t="s">
        <x:v>984</x:v>
      </x:c>
    </x:row>
    <x:row r="60" spans="1:27" ht="30" customHeight="1">
      <x:c r="A60" s="8" t="s">
        <x:v>154</x:v>
      </x:c>
      <x:c r="B60" s="8" t="s">
        <x:v>1852</x:v>
      </x:c>
      <x:c r="C60" s="8" t="s">
        <x:v>197</x:v>
      </x:c>
      <x:c r="D60" s="22" t="s">
        <x:v>997</x:v>
      </x:c>
      <x:c r="E60" s="23">
        <x:v>0</x:v>
      </x:c>
      <x:c r="F60" s="8" t="s">
        <x:v>984</x:v>
      </x:c>
      <x:c r="G60" s="23">
        <x:v>0</x:v>
      </x:c>
      <x:c r="H60" s="8" t="s">
        <x:v>984</x:v>
      </x:c>
      <x:c r="I60" s="23">
        <x:v>0</x:v>
      </x:c>
      <x:c r="J60" s="8" t="s">
        <x:v>649</x:v>
      </x:c>
      <x:c r="K60" s="23">
        <x:v>0</x:v>
      </x:c>
      <x:c r="L60" s="8" t="s">
        <x:v>650</x:v>
      </x:c>
      <x:c r="M60" s="23">
        <x:v>0</x:v>
      </x:c>
      <x:c r="N60" s="8" t="s">
        <x:v>651</x:v>
      </x:c>
      <x:c r="O60" s="23">
        <x:v>0</x:v>
      </x:c>
      <x:c r="P60" s="23">
        <x:v>0</x:v>
      </x:c>
      <x:c r="Q60" s="23">
        <x:v>0</x:v>
      </x:c>
      <x:c r="R60" s="23">
        <x:v>0</x:v>
      </x:c>
      <x:c r="S60" s="23">
        <x:v>266000</x:v>
      </x:c>
      <x:c r="T60" s="23">
        <x:v>320000</x:v>
      </x:c>
      <x:c r="U60" s="23">
        <x:v>82920</x:v>
      </x:c>
      <x:c r="V60" s="23">
        <x:f>SMALL(Q60:U60,COUNTIF(Q60:U60,0)+1)</x:f>
        <x:v>82920</x:v>
      </x:c>
      <x:c r="W60" s="8" t="s">
        <x:v>659</x:v>
      </x:c>
      <x:c r="X60" s="8" t="s">
        <x:v>984</x:v>
      </x:c>
      <x:c r="Y60" s="5" t="s">
        <x:v>984</x:v>
      </x:c>
      <x:c r="Z60" s="5" t="s">
        <x:v>984</x:v>
      </x:c>
      <x:c r="AA60" s="5" t="s">
        <x:v>984</x:v>
      </x:c>
    </x:row>
    <x:row r="61" spans="1:27" ht="30" customHeight="1">
      <x:c r="A61" s="8" t="s">
        <x:v>789</x:v>
      </x:c>
      <x:c r="B61" s="8" t="s">
        <x:v>1880</x:v>
      </x:c>
      <x:c r="C61" s="8" t="s">
        <x:v>240</x:v>
      </x:c>
      <x:c r="D61" s="22" t="s">
        <x:v>997</x:v>
      </x:c>
      <x:c r="E61" s="23">
        <x:v>0</x:v>
      </x:c>
      <x:c r="F61" s="8" t="s">
        <x:v>984</x:v>
      </x:c>
      <x:c r="G61" s="23">
        <x:v>0</x:v>
      </x:c>
      <x:c r="H61" s="8" t="s">
        <x:v>984</x:v>
      </x:c>
      <x:c r="I61" s="23">
        <x:v>0</x:v>
      </x:c>
      <x:c r="J61" s="8" t="s">
        <x:v>984</x:v>
      </x:c>
      <x:c r="K61" s="23">
        <x:v>0</x:v>
      </x:c>
      <x:c r="L61" s="8" t="s">
        <x:v>655</x:v>
      </x:c>
      <x:c r="M61" s="23">
        <x:v>0</x:v>
      </x:c>
      <x:c r="N61" s="8" t="s">
        <x:v>656</x:v>
      </x:c>
      <x:c r="O61" s="23">
        <x:v>0</x:v>
      </x:c>
      <x:c r="P61" s="23">
        <x:v>0</x:v>
      </x:c>
      <x:c r="Q61" s="23">
        <x:v>0</x:v>
      </x:c>
      <x:c r="R61" s="23">
        <x:v>0</x:v>
      </x:c>
      <x:c r="S61" s="23">
        <x:v>0</x:v>
      </x:c>
      <x:c r="T61" s="23">
        <x:v>11840</x:v>
      </x:c>
      <x:c r="U61" s="23">
        <x:v>11840</x:v>
      </x:c>
      <x:c r="V61" s="23">
        <x:f>SMALL(Q61:U61,COUNTIF(Q61:U61,0)+1)</x:f>
        <x:v>11840</x:v>
      </x:c>
      <x:c r="W61" s="8" t="s">
        <x:v>660</x:v>
      </x:c>
      <x:c r="X61" s="8" t="s">
        <x:v>984</x:v>
      </x:c>
      <x:c r="Y61" s="5" t="s">
        <x:v>984</x:v>
      </x:c>
      <x:c r="Z61" s="5" t="s">
        <x:v>984</x:v>
      </x:c>
      <x:c r="AA61" s="5" t="s">
        <x:v>984</x:v>
      </x:c>
    </x:row>
    <x:row r="62" spans="1:27" ht="30" customHeight="1">
      <x:c r="A62" s="8" t="s">
        <x:v>788</x:v>
      </x:c>
      <x:c r="B62" s="8" t="s">
        <x:v>1883</x:v>
      </x:c>
      <x:c r="C62" s="8" t="s">
        <x:v>240</x:v>
      </x:c>
      <x:c r="D62" s="22" t="s">
        <x:v>997</x:v>
      </x:c>
      <x:c r="E62" s="23">
        <x:v>0</x:v>
      </x:c>
      <x:c r="F62" s="8" t="s">
        <x:v>984</x:v>
      </x:c>
      <x:c r="G62" s="23">
        <x:v>0</x:v>
      </x:c>
      <x:c r="H62" s="8" t="s">
        <x:v>984</x:v>
      </x:c>
      <x:c r="I62" s="23">
        <x:v>0</x:v>
      </x:c>
      <x:c r="J62" s="8" t="s">
        <x:v>984</x:v>
      </x:c>
      <x:c r="K62" s="23">
        <x:v>0</x:v>
      </x:c>
      <x:c r="L62" s="8" t="s">
        <x:v>655</x:v>
      </x:c>
      <x:c r="M62" s="23">
        <x:v>0</x:v>
      </x:c>
      <x:c r="N62" s="8" t="s">
        <x:v>656</x:v>
      </x:c>
      <x:c r="O62" s="23">
        <x:v>0</x:v>
      </x:c>
      <x:c r="P62" s="23">
        <x:v>0</x:v>
      </x:c>
      <x:c r="Q62" s="23">
        <x:v>0</x:v>
      </x:c>
      <x:c r="R62" s="23">
        <x:v>0</x:v>
      </x:c>
      <x:c r="S62" s="23">
        <x:v>0</x:v>
      </x:c>
      <x:c r="T62" s="23">
        <x:v>61451</x:v>
      </x:c>
      <x:c r="U62" s="23">
        <x:v>61451</x:v>
      </x:c>
      <x:c r="V62" s="23">
        <x:f>SMALL(Q62:U62,COUNTIF(Q62:U62,0)+1)</x:f>
        <x:v>61451</x:v>
      </x:c>
      <x:c r="W62" s="8" t="s">
        <x:v>661</x:v>
      </x:c>
      <x:c r="X62" s="8" t="s">
        <x:v>984</x:v>
      </x:c>
      <x:c r="Y62" s="5" t="s">
        <x:v>984</x:v>
      </x:c>
      <x:c r="Z62" s="5" t="s">
        <x:v>984</x:v>
      </x:c>
      <x:c r="AA62" s="5" t="s">
        <x:v>984</x:v>
      </x:c>
    </x:row>
    <x:row r="63" spans="1:27" ht="30" customHeight="1">
      <x:c r="A63" s="8" t="s">
        <x:v>1432</x:v>
      </x:c>
      <x:c r="B63" s="8" t="s">
        <x:v>331</x:v>
      </x:c>
      <x:c r="C63" s="8" t="s">
        <x:v>918</x:v>
      </x:c>
      <x:c r="D63" s="22" t="s">
        <x:v>986</x:v>
      </x:c>
      <x:c r="E63" s="23">
        <x:v>0</x:v>
      </x:c>
      <x:c r="F63" s="8" t="s">
        <x:v>984</x:v>
      </x:c>
      <x:c r="G63" s="23">
        <x:v>49000</x:v>
      </x:c>
      <x:c r="H63" s="8" t="s">
        <x:v>1302</x:v>
      </x:c>
      <x:c r="I63" s="23">
        <x:v>49000</x:v>
      </x:c>
      <x:c r="J63" s="8" t="s">
        <x:v>1303</x:v>
      </x:c>
      <x:c r="K63" s="23">
        <x:v>49000</x:v>
      </x:c>
      <x:c r="L63" s="8" t="s">
        <x:v>1304</x:v>
      </x:c>
      <x:c r="M63" s="23">
        <x:v>49000</x:v>
      </x:c>
      <x:c r="N63" s="8" t="s">
        <x:v>1299</x:v>
      </x:c>
      <x:c r="O63" s="23">
        <x:f>SMALL(E63:M63,COUNTIF(E63:M63,0)+1)</x:f>
        <x:v>49000</x:v>
      </x:c>
      <x:c r="P63" s="23">
        <x:v>0</x:v>
      </x:c>
      <x:c r="Q63" s="23">
        <x:v>0</x:v>
      </x:c>
      <x:c r="R63" s="23">
        <x:v>0</x:v>
      </x:c>
      <x:c r="S63" s="23">
        <x:v>0</x:v>
      </x:c>
      <x:c r="T63" s="23">
        <x:v>0</x:v>
      </x:c>
      <x:c r="U63" s="23">
        <x:v>0</x:v>
      </x:c>
      <x:c r="V63" s="23">
        <x:v>0</x:v>
      </x:c>
      <x:c r="W63" s="8" t="s">
        <x:v>662</x:v>
      </x:c>
      <x:c r="X63" s="8" t="s">
        <x:v>984</x:v>
      </x:c>
      <x:c r="Y63" s="5" t="s">
        <x:v>984</x:v>
      </x:c>
      <x:c r="Z63" s="5" t="s">
        <x:v>984</x:v>
      </x:c>
      <x:c r="AA63" s="5" t="s">
        <x:v>984</x:v>
      </x:c>
    </x:row>
    <x:row r="64" spans="1:27" ht="30" customHeight="1">
      <x:c r="A64" s="8" t="s">
        <x:v>864</x:v>
      </x:c>
      <x:c r="B64" s="8" t="s">
        <x:v>412</x:v>
      </x:c>
      <x:c r="C64" s="8" t="s">
        <x:v>123</x:v>
      </x:c>
      <x:c r="D64" s="22" t="s">
        <x:v>986</x:v>
      </x:c>
      <x:c r="E64" s="23">
        <x:v>0</x:v>
      </x:c>
      <x:c r="F64" s="8" t="s">
        <x:v>984</x:v>
      </x:c>
      <x:c r="G64" s="23">
        <x:v>102000</x:v>
      </x:c>
      <x:c r="H64" s="8" t="s">
        <x:v>1311</x:v>
      </x:c>
      <x:c r="I64" s="23">
        <x:v>0</x:v>
      </x:c>
      <x:c r="J64" s="8" t="s">
        <x:v>984</x:v>
      </x:c>
      <x:c r="K64" s="23">
        <x:v>0</x:v>
      </x:c>
      <x:c r="L64" s="8" t="s">
        <x:v>984</x:v>
      </x:c>
      <x:c r="M64" s="23">
        <x:v>117000</x:v>
      </x:c>
      <x:c r="N64" s="8" t="s">
        <x:v>1305</x:v>
      </x:c>
      <x:c r="O64" s="23">
        <x:f>SMALL(E64:M64,COUNTIF(E64:M64,0)+1)</x:f>
        <x:v>102000</x:v>
      </x:c>
      <x:c r="P64" s="23">
        <x:v>0</x:v>
      </x:c>
      <x:c r="Q64" s="23">
        <x:v>0</x:v>
      </x:c>
      <x:c r="R64" s="23">
        <x:v>0</x:v>
      </x:c>
      <x:c r="S64" s="23">
        <x:v>0</x:v>
      </x:c>
      <x:c r="T64" s="23">
        <x:v>0</x:v>
      </x:c>
      <x:c r="U64" s="23">
        <x:v>0</x:v>
      </x:c>
      <x:c r="V64" s="23">
        <x:v>0</x:v>
      </x:c>
      <x:c r="W64" s="8" t="s">
        <x:v>663</x:v>
      </x:c>
      <x:c r="X64" s="8" t="s">
        <x:v>984</x:v>
      </x:c>
      <x:c r="Y64" s="5" t="s">
        <x:v>984</x:v>
      </x:c>
      <x:c r="Z64" s="5" t="s">
        <x:v>984</x:v>
      </x:c>
      <x:c r="AA64" s="5" t="s">
        <x:v>984</x:v>
      </x:c>
    </x:row>
    <x:row r="65" spans="1:27" ht="30" customHeight="1">
      <x:c r="A65" s="8" t="s">
        <x:v>860</x:v>
      </x:c>
      <x:c r="B65" s="8" t="s">
        <x:v>412</x:v>
      </x:c>
      <x:c r="C65" s="8" t="s">
        <x:v>125</x:v>
      </x:c>
      <x:c r="D65" s="22" t="s">
        <x:v>986</x:v>
      </x:c>
      <x:c r="E65" s="23">
        <x:v>0</x:v>
      </x:c>
      <x:c r="F65" s="8" t="s">
        <x:v>984</x:v>
      </x:c>
      <x:c r="G65" s="23">
        <x:v>63000</x:v>
      </x:c>
      <x:c r="H65" s="8" t="s">
        <x:v>1311</x:v>
      </x:c>
      <x:c r="I65" s="23">
        <x:v>0</x:v>
      </x:c>
      <x:c r="J65" s="8" t="s">
        <x:v>984</x:v>
      </x:c>
      <x:c r="K65" s="23">
        <x:v>0</x:v>
      </x:c>
      <x:c r="L65" s="8" t="s">
        <x:v>984</x:v>
      </x:c>
      <x:c r="M65" s="23">
        <x:v>65000</x:v>
      </x:c>
      <x:c r="N65" s="8" t="s">
        <x:v>1305</x:v>
      </x:c>
      <x:c r="O65" s="23">
        <x:f>SMALL(E65:M65,COUNTIF(E65:M65,0)+1)</x:f>
        <x:v>63000</x:v>
      </x:c>
      <x:c r="P65" s="23">
        <x:v>0</x:v>
      </x:c>
      <x:c r="Q65" s="23">
        <x:v>0</x:v>
      </x:c>
      <x:c r="R65" s="23">
        <x:v>0</x:v>
      </x:c>
      <x:c r="S65" s="23">
        <x:v>0</x:v>
      </x:c>
      <x:c r="T65" s="23">
        <x:v>0</x:v>
      </x:c>
      <x:c r="U65" s="23">
        <x:v>0</x:v>
      </x:c>
      <x:c r="V65" s="23">
        <x:v>0</x:v>
      </x:c>
      <x:c r="W65" s="8" t="s">
        <x:v>664</x:v>
      </x:c>
      <x:c r="X65" s="8" t="s">
        <x:v>984</x:v>
      </x:c>
      <x:c r="Y65" s="5" t="s">
        <x:v>984</x:v>
      </x:c>
      <x:c r="Z65" s="5" t="s">
        <x:v>984</x:v>
      </x:c>
      <x:c r="AA65" s="5" t="s">
        <x:v>984</x:v>
      </x:c>
    </x:row>
    <x:row r="66" spans="1:27" ht="30" customHeight="1">
      <x:c r="A66" s="8" t="s">
        <x:v>859</x:v>
      </x:c>
      <x:c r="B66" s="8" t="s">
        <x:v>412</x:v>
      </x:c>
      <x:c r="C66" s="8" t="s">
        <x:v>126</x:v>
      </x:c>
      <x:c r="D66" s="22" t="s">
        <x:v>986</x:v>
      </x:c>
      <x:c r="E66" s="23">
        <x:v>0</x:v>
      </x:c>
      <x:c r="F66" s="8" t="s">
        <x:v>984</x:v>
      </x:c>
      <x:c r="G66" s="23">
        <x:v>29000</x:v>
      </x:c>
      <x:c r="H66" s="8" t="s">
        <x:v>1307</x:v>
      </x:c>
      <x:c r="I66" s="23">
        <x:v>0</x:v>
      </x:c>
      <x:c r="J66" s="8" t="s">
        <x:v>984</x:v>
      </x:c>
      <x:c r="K66" s="23">
        <x:v>30000</x:v>
      </x:c>
      <x:c r="L66" s="8" t="s">
        <x:v>1308</x:v>
      </x:c>
      <x:c r="M66" s="23">
        <x:v>0</x:v>
      </x:c>
      <x:c r="N66" s="8" t="s">
        <x:v>984</x:v>
      </x:c>
      <x:c r="O66" s="23">
        <x:f>SMALL(E66:M66,COUNTIF(E66:M66,0)+1)</x:f>
        <x:v>29000</x:v>
      </x:c>
      <x:c r="P66" s="23">
        <x:v>0</x:v>
      </x:c>
      <x:c r="Q66" s="23">
        <x:v>0</x:v>
      </x:c>
      <x:c r="R66" s="23">
        <x:v>0</x:v>
      </x:c>
      <x:c r="S66" s="23">
        <x:v>0</x:v>
      </x:c>
      <x:c r="T66" s="23">
        <x:v>0</x:v>
      </x:c>
      <x:c r="U66" s="23">
        <x:v>0</x:v>
      </x:c>
      <x:c r="V66" s="23">
        <x:v>0</x:v>
      </x:c>
      <x:c r="W66" s="8" t="s">
        <x:v>665</x:v>
      </x:c>
      <x:c r="X66" s="8" t="s">
        <x:v>984</x:v>
      </x:c>
      <x:c r="Y66" s="5" t="s">
        <x:v>984</x:v>
      </x:c>
      <x:c r="Z66" s="5" t="s">
        <x:v>984</x:v>
      </x:c>
      <x:c r="AA66" s="5" t="s">
        <x:v>984</x:v>
      </x:c>
    </x:row>
    <x:row r="67" spans="1:27" ht="30" customHeight="1">
      <x:c r="A67" s="8" t="s">
        <x:v>866</x:v>
      </x:c>
      <x:c r="B67" s="8" t="s">
        <x:v>412</x:v>
      </x:c>
      <x:c r="C67" s="8" t="s">
        <x:v>122</x:v>
      </x:c>
      <x:c r="D67" s="22" t="s">
        <x:v>986</x:v>
      </x:c>
      <x:c r="E67" s="23">
        <x:v>0</x:v>
      </x:c>
      <x:c r="F67" s="8" t="s">
        <x:v>984</x:v>
      </x:c>
      <x:c r="G67" s="23">
        <x:v>31000</x:v>
      </x:c>
      <x:c r="H67" s="8" t="s">
        <x:v>1307</x:v>
      </x:c>
      <x:c r="I67" s="23">
        <x:v>32000</x:v>
      </x:c>
      <x:c r="J67" s="8" t="s">
        <x:v>1309</x:v>
      </x:c>
      <x:c r="K67" s="23">
        <x:v>32000</x:v>
      </x:c>
      <x:c r="L67" s="8" t="s">
        <x:v>1308</x:v>
      </x:c>
      <x:c r="M67" s="23">
        <x:v>37000</x:v>
      </x:c>
      <x:c r="N67" s="8" t="s">
        <x:v>1310</x:v>
      </x:c>
      <x:c r="O67" s="23">
        <x:f>SMALL(E67:M67,COUNTIF(E67:M67,0)+1)</x:f>
        <x:v>31000</x:v>
      </x:c>
      <x:c r="P67" s="23">
        <x:v>0</x:v>
      </x:c>
      <x:c r="Q67" s="23">
        <x:v>0</x:v>
      </x:c>
      <x:c r="R67" s="23">
        <x:v>0</x:v>
      </x:c>
      <x:c r="S67" s="23">
        <x:v>0</x:v>
      </x:c>
      <x:c r="T67" s="23">
        <x:v>0</x:v>
      </x:c>
      <x:c r="U67" s="23">
        <x:v>0</x:v>
      </x:c>
      <x:c r="V67" s="23">
        <x:v>0</x:v>
      </x:c>
      <x:c r="W67" s="8" t="s">
        <x:v>666</x:v>
      </x:c>
      <x:c r="X67" s="8" t="s">
        <x:v>984</x:v>
      </x:c>
      <x:c r="Y67" s="5" t="s">
        <x:v>984</x:v>
      </x:c>
      <x:c r="Z67" s="5" t="s">
        <x:v>984</x:v>
      </x:c>
      <x:c r="AA67" s="5" t="s">
        <x:v>984</x:v>
      </x:c>
    </x:row>
    <x:row r="68" spans="1:27" ht="30" customHeight="1">
      <x:c r="A68" s="8" t="s">
        <x:v>805</x:v>
      </x:c>
      <x:c r="B68" s="8" t="s">
        <x:v>469</x:v>
      </x:c>
      <x:c r="C68" s="8" t="s">
        <x:v>1582</x:v>
      </x:c>
      <x:c r="D68" s="22" t="s">
        <x:v>986</x:v>
      </x:c>
      <x:c r="E68" s="23">
        <x:v>0</x:v>
      </x:c>
      <x:c r="F68" s="8" t="s">
        <x:v>984</x:v>
      </x:c>
      <x:c r="G68" s="23">
        <x:v>0</x:v>
      </x:c>
      <x:c r="H68" s="8" t="s">
        <x:v>1317</x:v>
      </x:c>
      <x:c r="I68" s="23">
        <x:v>0</x:v>
      </x:c>
      <x:c r="J68" s="8" t="s">
        <x:v>1306</x:v>
      </x:c>
      <x:c r="K68" s="23">
        <x:v>0</x:v>
      </x:c>
      <x:c r="L68" s="8" t="s">
        <x:v>984</x:v>
      </x:c>
      <x:c r="M68" s="23">
        <x:v>2839.5</x:v>
      </x:c>
      <x:c r="N68" s="8" t="s">
        <x:v>1313</x:v>
      </x:c>
      <x:c r="O68" s="23">
        <x:f>SMALL(E68:M68,COUNTIF(E68:M68,0)+1)</x:f>
        <x:v>2839.5</x:v>
      </x:c>
      <x:c r="P68" s="23">
        <x:v>0</x:v>
      </x:c>
      <x:c r="Q68" s="23">
        <x:v>0</x:v>
      </x:c>
      <x:c r="R68" s="23">
        <x:v>0</x:v>
      </x:c>
      <x:c r="S68" s="23">
        <x:v>0</x:v>
      </x:c>
      <x:c r="T68" s="23">
        <x:v>0</x:v>
      </x:c>
      <x:c r="U68" s="23">
        <x:v>0</x:v>
      </x:c>
      <x:c r="V68" s="23">
        <x:v>0</x:v>
      </x:c>
      <x:c r="W68" s="8" t="s">
        <x:v>667</x:v>
      </x:c>
      <x:c r="X68" s="8" t="s">
        <x:v>984</x:v>
      </x:c>
      <x:c r="Y68" s="5" t="s">
        <x:v>984</x:v>
      </x:c>
      <x:c r="Z68" s="5" t="s">
        <x:v>984</x:v>
      </x:c>
      <x:c r="AA68" s="5" t="s">
        <x:v>984</x:v>
      </x:c>
    </x:row>
    <x:row r="69" spans="1:27" ht="30" customHeight="1">
      <x:c r="A69" s="8" t="s">
        <x:v>1426</x:v>
      </x:c>
      <x:c r="B69" s="8" t="s">
        <x:v>337</x:v>
      </x:c>
      <x:c r="C69" s="8" t="s">
        <x:v>1841</x:v>
      </x:c>
      <x:c r="D69" s="22" t="s">
        <x:v>986</x:v>
      </x:c>
      <x:c r="E69" s="23">
        <x:v>0</x:v>
      </x:c>
      <x:c r="F69" s="8" t="s">
        <x:v>984</x:v>
      </x:c>
      <x:c r="G69" s="23">
        <x:v>0</x:v>
      </x:c>
      <x:c r="H69" s="8" t="s">
        <x:v>1314</x:v>
      </x:c>
      <x:c r="I69" s="23">
        <x:v>0</x:v>
      </x:c>
      <x:c r="J69" s="8" t="s">
        <x:v>1315</x:v>
      </x:c>
      <x:c r="K69" s="23">
        <x:v>0</x:v>
      </x:c>
      <x:c r="L69" s="8" t="s">
        <x:v>984</x:v>
      </x:c>
      <x:c r="M69" s="23">
        <x:v>5200</x:v>
      </x:c>
      <x:c r="N69" s="8" t="s">
        <x:v>1316</x:v>
      </x:c>
      <x:c r="O69" s="23">
        <x:f>SMALL(E69:M69,COUNTIF(E69:M69,0)+1)</x:f>
        <x:v>5200</x:v>
      </x:c>
      <x:c r="P69" s="23">
        <x:v>0</x:v>
      </x:c>
      <x:c r="Q69" s="23">
        <x:v>0</x:v>
      </x:c>
      <x:c r="R69" s="23">
        <x:v>0</x:v>
      </x:c>
      <x:c r="S69" s="23">
        <x:v>0</x:v>
      </x:c>
      <x:c r="T69" s="23">
        <x:v>0</x:v>
      </x:c>
      <x:c r="U69" s="23">
        <x:v>0</x:v>
      </x:c>
      <x:c r="V69" s="23">
        <x:v>0</x:v>
      </x:c>
      <x:c r="W69" s="8" t="s">
        <x:v>668</x:v>
      </x:c>
      <x:c r="X69" s="8" t="s">
        <x:v>984</x:v>
      </x:c>
      <x:c r="Y69" s="5" t="s">
        <x:v>984</x:v>
      </x:c>
      <x:c r="Z69" s="5" t="s">
        <x:v>984</x:v>
      </x:c>
      <x:c r="AA69" s="5" t="s">
        <x:v>984</x:v>
      </x:c>
    </x:row>
    <x:row r="70" spans="1:27" ht="30" customHeight="1">
      <x:c r="A70" s="8" t="s">
        <x:v>1427</x:v>
      </x:c>
      <x:c r="B70" s="8" t="s">
        <x:v>335</x:v>
      </x:c>
      <x:c r="C70" s="8" t="s">
        <x:v>1844</x:v>
      </x:c>
      <x:c r="D70" s="22" t="s">
        <x:v>986</x:v>
      </x:c>
      <x:c r="E70" s="23">
        <x:v>0</x:v>
      </x:c>
      <x:c r="F70" s="8" t="s">
        <x:v>984</x:v>
      </x:c>
      <x:c r="G70" s="23">
        <x:v>69000</x:v>
      </x:c>
      <x:c r="H70" s="8" t="s">
        <x:v>1323</x:v>
      </x:c>
      <x:c r="I70" s="23">
        <x:v>68000</x:v>
      </x:c>
      <x:c r="J70" s="8" t="s">
        <x:v>1318</x:v>
      </x:c>
      <x:c r="K70" s="23">
        <x:v>0</x:v>
      </x:c>
      <x:c r="L70" s="8" t="s">
        <x:v>984</x:v>
      </x:c>
      <x:c r="M70" s="23">
        <x:v>68000</x:v>
      </x:c>
      <x:c r="N70" s="8" t="s">
        <x:v>1312</x:v>
      </x:c>
      <x:c r="O70" s="23">
        <x:f>SMALL(E70:M70,COUNTIF(E70:M70,0)+1)</x:f>
        <x:v>68000</x:v>
      </x:c>
      <x:c r="P70" s="23">
        <x:v>0</x:v>
      </x:c>
      <x:c r="Q70" s="23">
        <x:v>0</x:v>
      </x:c>
      <x:c r="R70" s="23">
        <x:v>0</x:v>
      </x:c>
      <x:c r="S70" s="23">
        <x:v>0</x:v>
      </x:c>
      <x:c r="T70" s="23">
        <x:v>0</x:v>
      </x:c>
      <x:c r="U70" s="23">
        <x:v>0</x:v>
      </x:c>
      <x:c r="V70" s="23">
        <x:v>0</x:v>
      </x:c>
      <x:c r="W70" s="8" t="s">
        <x:v>669</x:v>
      </x:c>
      <x:c r="X70" s="8" t="s">
        <x:v>984</x:v>
      </x:c>
      <x:c r="Y70" s="5" t="s">
        <x:v>984</x:v>
      </x:c>
      <x:c r="Z70" s="5" t="s">
        <x:v>984</x:v>
      </x:c>
      <x:c r="AA70" s="5" t="s">
        <x:v>984</x:v>
      </x:c>
    </x:row>
    <x:row r="71" spans="1:27" ht="30" customHeight="1">
      <x:c r="A71" s="8" t="s">
        <x:v>1424</x:v>
      </x:c>
      <x:c r="B71" s="8" t="s">
        <x:v>1845</x:v>
      </x:c>
      <x:c r="C71" s="8" t="s">
        <x:v>984</x:v>
      </x:c>
      <x:c r="D71" s="22" t="s">
        <x:v>1000</x:v>
      </x:c>
      <x:c r="E71" s="23">
        <x:v>0</x:v>
      </x:c>
      <x:c r="F71" s="8" t="s">
        <x:v>984</x:v>
      </x:c>
      <x:c r="G71" s="23">
        <x:v>0</x:v>
      </x:c>
      <x:c r="H71" s="8" t="s">
        <x:v>984</x:v>
      </x:c>
      <x:c r="I71" s="23">
        <x:v>0</x:v>
      </x:c>
      <x:c r="J71" s="8" t="s">
        <x:v>984</x:v>
      </x:c>
      <x:c r="K71" s="23">
        <x:v>0</x:v>
      </x:c>
      <x:c r="L71" s="8" t="s">
        <x:v>984</x:v>
      </x:c>
      <x:c r="M71" s="23">
        <x:v>6000000</x:v>
      </x:c>
      <x:c r="N71" s="8" t="s">
        <x:v>984</x:v>
      </x:c>
      <x:c r="O71" s="23">
        <x:f>SMALL(E71:M71,COUNTIF(E71:M71,0)+1)</x:f>
        <x:v>6000000</x:v>
      </x:c>
      <x:c r="P71" s="23">
        <x:v>0</x:v>
      </x:c>
      <x:c r="Q71" s="23">
        <x:v>0</x:v>
      </x:c>
      <x:c r="R71" s="23">
        <x:v>0</x:v>
      </x:c>
      <x:c r="S71" s="23">
        <x:v>0</x:v>
      </x:c>
      <x:c r="T71" s="23">
        <x:v>0</x:v>
      </x:c>
      <x:c r="U71" s="23">
        <x:v>0</x:v>
      </x:c>
      <x:c r="V71" s="23">
        <x:v>0</x:v>
      </x:c>
      <x:c r="W71" s="8" t="s">
        <x:v>670</x:v>
      </x:c>
      <x:c r="X71" s="8" t="s">
        <x:v>984</x:v>
      </x:c>
      <x:c r="Y71" s="5" t="s">
        <x:v>984</x:v>
      </x:c>
      <x:c r="Z71" s="5" t="s">
        <x:v>984</x:v>
      </x:c>
      <x:c r="AA71" s="5" t="s">
        <x:v>984</x:v>
      </x:c>
    </x:row>
    <x:row r="72" spans="1:27" ht="30" customHeight="1">
      <x:c r="A72" s="8" t="s">
        <x:v>854</x:v>
      </x:c>
      <x:c r="B72" s="8" t="s">
        <x:v>1028</x:v>
      </x:c>
      <x:c r="C72" s="8" t="s">
        <x:v>187</x:v>
      </x:c>
      <x:c r="D72" s="22" t="s">
        <x:v>1027</x:v>
      </x:c>
      <x:c r="E72" s="23">
        <x:v>0</x:v>
      </x:c>
      <x:c r="F72" s="8" t="s">
        <x:v>984</x:v>
      </x:c>
      <x:c r="G72" s="23">
        <x:v>9999</x:v>
      </x:c>
      <x:c r="H72" s="8" t="s">
        <x:v>1319</x:v>
      </x:c>
      <x:c r="I72" s="23">
        <x:v>10645.16</x:v>
      </x:c>
      <x:c r="J72" s="8" t="s">
        <x:v>1321</x:v>
      </x:c>
      <x:c r="K72" s="23">
        <x:v>9999</x:v>
      </x:c>
      <x:c r="L72" s="8" t="s">
        <x:v>1318</x:v>
      </x:c>
      <x:c r="M72" s="23">
        <x:v>10333.33</x:v>
      </x:c>
      <x:c r="N72" s="8" t="s">
        <x:v>1322</x:v>
      </x:c>
      <x:c r="O72" s="23">
        <x:f>SMALL(E72:M72,COUNTIF(E72:M72,0)+1)</x:f>
        <x:v>9999</x:v>
      </x:c>
      <x:c r="P72" s="23">
        <x:v>0</x:v>
      </x:c>
      <x:c r="Q72" s="23">
        <x:v>0</x:v>
      </x:c>
      <x:c r="R72" s="23">
        <x:v>0</x:v>
      </x:c>
      <x:c r="S72" s="23">
        <x:v>0</x:v>
      </x:c>
      <x:c r="T72" s="23">
        <x:v>0</x:v>
      </x:c>
      <x:c r="U72" s="23">
        <x:v>0</x:v>
      </x:c>
      <x:c r="V72" s="23">
        <x:v>0</x:v>
      </x:c>
      <x:c r="W72" s="8" t="s">
        <x:v>671</x:v>
      </x:c>
      <x:c r="X72" s="8" t="s">
        <x:v>984</x:v>
      </x:c>
      <x:c r="Y72" s="5" t="s">
        <x:v>984</x:v>
      </x:c>
      <x:c r="Z72" s="5" t="s">
        <x:v>984</x:v>
      </x:c>
      <x:c r="AA72" s="5" t="s">
        <x:v>984</x:v>
      </x:c>
    </x:row>
    <x:row r="73" spans="1:27" ht="30" customHeight="1">
      <x:c r="A73" s="8" t="s">
        <x:v>1450</x:v>
      </x:c>
      <x:c r="B73" s="8" t="s">
        <x:v>329</x:v>
      </x:c>
      <x:c r="C73" s="8" t="s">
        <x:v>914</x:v>
      </x:c>
      <x:c r="D73" s="22" t="s">
        <x:v>998</x:v>
      </x:c>
      <x:c r="E73" s="23">
        <x:v>0</x:v>
      </x:c>
      <x:c r="F73" s="8" t="s">
        <x:v>984</x:v>
      </x:c>
      <x:c r="G73" s="23">
        <x:v>0</x:v>
      </x:c>
      <x:c r="H73" s="8" t="s">
        <x:v>984</x:v>
      </x:c>
      <x:c r="I73" s="23">
        <x:v>31000</x:v>
      </x:c>
      <x:c r="J73" s="8" t="s">
        <x:v>1329</x:v>
      </x:c>
      <x:c r="K73" s="23">
        <x:v>0</x:v>
      </x:c>
      <x:c r="L73" s="8" t="s">
        <x:v>984</x:v>
      </x:c>
      <x:c r="M73" s="23">
        <x:v>31000</x:v>
      </x:c>
      <x:c r="N73" s="8" t="s">
        <x:v>1324</x:v>
      </x:c>
      <x:c r="O73" s="23">
        <x:f>SMALL(E73:M73,COUNTIF(E73:M73,0)+1)</x:f>
        <x:v>31000</x:v>
      </x:c>
      <x:c r="P73" s="23">
        <x:v>0</x:v>
      </x:c>
      <x:c r="Q73" s="23">
        <x:v>0</x:v>
      </x:c>
      <x:c r="R73" s="23">
        <x:v>0</x:v>
      </x:c>
      <x:c r="S73" s="23">
        <x:v>0</x:v>
      </x:c>
      <x:c r="T73" s="23">
        <x:v>0</x:v>
      </x:c>
      <x:c r="U73" s="23">
        <x:v>0</x:v>
      </x:c>
      <x:c r="V73" s="23">
        <x:v>0</x:v>
      </x:c>
      <x:c r="W73" s="8" t="s">
        <x:v>672</x:v>
      </x:c>
      <x:c r="X73" s="8" t="s">
        <x:v>984</x:v>
      </x:c>
      <x:c r="Y73" s="5" t="s">
        <x:v>984</x:v>
      </x:c>
      <x:c r="Z73" s="5" t="s">
        <x:v>984</x:v>
      </x:c>
      <x:c r="AA73" s="5" t="s">
        <x:v>984</x:v>
      </x:c>
    </x:row>
    <x:row r="74" spans="1:27" ht="30" customHeight="1">
      <x:c r="A74" s="8" t="s">
        <x:v>1445</x:v>
      </x:c>
      <x:c r="B74" s="8" t="s">
        <x:v>1836</x:v>
      </x:c>
      <x:c r="C74" s="8" t="s">
        <x:v>324</x:v>
      </x:c>
      <x:c r="D74" s="22" t="s">
        <x:v>998</x:v>
      </x:c>
      <x:c r="E74" s="23">
        <x:v>0</x:v>
      </x:c>
      <x:c r="F74" s="8" t="s">
        <x:v>984</x:v>
      </x:c>
      <x:c r="G74" s="23">
        <x:v>0</x:v>
      </x:c>
      <x:c r="H74" s="8" t="s">
        <x:v>984</x:v>
      </x:c>
      <x:c r="I74" s="23">
        <x:v>62000</x:v>
      </x:c>
      <x:c r="J74" s="8" t="s">
        <x:v>1329</x:v>
      </x:c>
      <x:c r="K74" s="23">
        <x:v>38000</x:v>
      </x:c>
      <x:c r="L74" s="8" t="s">
        <x:v>1266</x:v>
      </x:c>
      <x:c r="M74" s="23">
        <x:v>70000</x:v>
      </x:c>
      <x:c r="N74" s="8" t="s">
        <x:v>1324</x:v>
      </x:c>
      <x:c r="O74" s="23">
        <x:f>SMALL(E74:M74,COUNTIF(E74:M74,0)+1)</x:f>
        <x:v>38000</x:v>
      </x:c>
      <x:c r="P74" s="23">
        <x:v>0</x:v>
      </x:c>
      <x:c r="Q74" s="23">
        <x:v>0</x:v>
      </x:c>
      <x:c r="R74" s="23">
        <x:v>0</x:v>
      </x:c>
      <x:c r="S74" s="23">
        <x:v>0</x:v>
      </x:c>
      <x:c r="T74" s="23">
        <x:v>0</x:v>
      </x:c>
      <x:c r="U74" s="23">
        <x:v>0</x:v>
      </x:c>
      <x:c r="V74" s="23">
        <x:v>0</x:v>
      </x:c>
      <x:c r="W74" s="8" t="s">
        <x:v>673</x:v>
      </x:c>
      <x:c r="X74" s="8" t="s">
        <x:v>984</x:v>
      </x:c>
      <x:c r="Y74" s="5" t="s">
        <x:v>984</x:v>
      </x:c>
      <x:c r="Z74" s="5" t="s">
        <x:v>984</x:v>
      </x:c>
      <x:c r="AA74" s="5" t="s">
        <x:v>984</x:v>
      </x:c>
    </x:row>
    <x:row r="75" spans="1:27" ht="30" customHeight="1">
      <x:c r="A75" s="8" t="s">
        <x:v>839</x:v>
      </x:c>
      <x:c r="B75" s="8" t="s">
        <x:v>1940</x:v>
      </x:c>
      <x:c r="C75" s="8" t="s">
        <x:v>1941</x:v>
      </x:c>
      <x:c r="D75" s="22" t="s">
        <x:v>986</x:v>
      </x:c>
      <x:c r="E75" s="23">
        <x:v>0</x:v>
      </x:c>
      <x:c r="F75" s="8" t="s">
        <x:v>984</x:v>
      </x:c>
      <x:c r="G75" s="23">
        <x:v>0</x:v>
      </x:c>
      <x:c r="H75" s="8" t="s">
        <x:v>1320</x:v>
      </x:c>
      <x:c r="I75" s="23">
        <x:v>0</x:v>
      </x:c>
      <x:c r="J75" s="8" t="s">
        <x:v>984</x:v>
      </x:c>
      <x:c r="K75" s="23">
        <x:v>103000</x:v>
      </x:c>
      <x:c r="L75" s="8" t="s">
        <x:v>1289</x:v>
      </x:c>
      <x:c r="M75" s="23">
        <x:v>116400</x:v>
      </x:c>
      <x:c r="N75" s="8" t="s">
        <x:v>1326</x:v>
      </x:c>
      <x:c r="O75" s="23">
        <x:f>SMALL(E75:M75,COUNTIF(E75:M75,0)+1)</x:f>
        <x:v>103000</x:v>
      </x:c>
      <x:c r="P75" s="23">
        <x:v>0</x:v>
      </x:c>
      <x:c r="Q75" s="23">
        <x:v>0</x:v>
      </x:c>
      <x:c r="R75" s="23">
        <x:v>0</x:v>
      </x:c>
      <x:c r="S75" s="23">
        <x:v>0</x:v>
      </x:c>
      <x:c r="T75" s="23">
        <x:v>0</x:v>
      </x:c>
      <x:c r="U75" s="23">
        <x:v>0</x:v>
      </x:c>
      <x:c r="V75" s="23">
        <x:v>0</x:v>
      </x:c>
      <x:c r="W75" s="8" t="s">
        <x:v>674</x:v>
      </x:c>
      <x:c r="X75" s="8" t="s">
        <x:v>1025</x:v>
      </x:c>
      <x:c r="Y75" s="5" t="s">
        <x:v>984</x:v>
      </x:c>
      <x:c r="Z75" s="5" t="s">
        <x:v>984</x:v>
      </x:c>
      <x:c r="AA75" s="5" t="s">
        <x:v>984</x:v>
      </x:c>
    </x:row>
    <x:row r="76" spans="1:27" ht="30" customHeight="1">
      <x:c r="A76" s="8" t="s">
        <x:v>836</x:v>
      </x:c>
      <x:c r="B76" s="8" t="s">
        <x:v>1945</x:v>
      </x:c>
      <x:c r="C76" s="8" t="s">
        <x:v>984</x:v>
      </x:c>
      <x:c r="D76" s="22" t="s">
        <x:v>1001</x:v>
      </x:c>
      <x:c r="E76" s="23">
        <x:v>0</x:v>
      </x:c>
      <x:c r="F76" s="8" t="s">
        <x:v>984</x:v>
      </x:c>
      <x:c r="G76" s="23">
        <x:v>0</x:v>
      </x:c>
      <x:c r="H76" s="8" t="s">
        <x:v>984</x:v>
      </x:c>
      <x:c r="I76" s="23">
        <x:v>0</x:v>
      </x:c>
      <x:c r="J76" s="8" t="s">
        <x:v>984</x:v>
      </x:c>
      <x:c r="K76" s="23">
        <x:v>48000</x:v>
      </x:c>
      <x:c r="L76" s="8" t="s">
        <x:v>1327</x:v>
      </x:c>
      <x:c r="M76" s="23">
        <x:v>0</x:v>
      </x:c>
      <x:c r="N76" s="8" t="s">
        <x:v>984</x:v>
      </x:c>
      <x:c r="O76" s="23">
        <x:f>SMALL(E76:M76,COUNTIF(E76:M76,0)+1)</x:f>
        <x:v>48000</x:v>
      </x:c>
      <x:c r="P76" s="23">
        <x:v>0</x:v>
      </x:c>
      <x:c r="Q76" s="23">
        <x:v>0</x:v>
      </x:c>
      <x:c r="R76" s="23">
        <x:v>0</x:v>
      </x:c>
      <x:c r="S76" s="23">
        <x:v>0</x:v>
      </x:c>
      <x:c r="T76" s="23">
        <x:v>0</x:v>
      </x:c>
      <x:c r="U76" s="23">
        <x:v>0</x:v>
      </x:c>
      <x:c r="V76" s="23">
        <x:v>0</x:v>
      </x:c>
      <x:c r="W76" s="8" t="s">
        <x:v>675</x:v>
      </x:c>
      <x:c r="X76" s="8" t="s">
        <x:v>984</x:v>
      </x:c>
      <x:c r="Y76" s="5" t="s">
        <x:v>984</x:v>
      </x:c>
      <x:c r="Z76" s="5" t="s">
        <x:v>984</x:v>
      </x:c>
      <x:c r="AA76" s="5" t="s">
        <x:v>984</x:v>
      </x:c>
    </x:row>
    <x:row r="77" spans="1:27" ht="30" customHeight="1">
      <x:c r="A77" s="8" t="s">
        <x:v>834</x:v>
      </x:c>
      <x:c r="B77" s="8" t="s">
        <x:v>192</x:v>
      </x:c>
      <x:c r="C77" s="8" t="s">
        <x:v>441</x:v>
      </x:c>
      <x:c r="D77" s="22" t="s">
        <x:v>986</x:v>
      </x:c>
      <x:c r="E77" s="23">
        <x:v>0</x:v>
      </x:c>
      <x:c r="F77" s="8" t="s">
        <x:v>984</x:v>
      </x:c>
      <x:c r="G77" s="23">
        <x:v>79365.070000000007</x:v>
      </x:c>
      <x:c r="H77" s="8" t="s">
        <x:v>1328</x:v>
      </x:c>
      <x:c r="I77" s="23">
        <x:v>79365.070000000007</x:v>
      </x:c>
      <x:c r="J77" s="8" t="s">
        <x:v>1332</x:v>
      </x:c>
      <x:c r="K77" s="23">
        <x:v>79365.070000000007</x:v>
      </x:c>
      <x:c r="L77" s="8" t="s">
        <x:v>1330</x:v>
      </x:c>
      <x:c r="M77" s="23">
        <x:v>0</x:v>
      </x:c>
      <x:c r="N77" s="8" t="s">
        <x:v>984</x:v>
      </x:c>
      <x:c r="O77" s="23">
        <x:f>SMALL(E77:M77,COUNTIF(E77:M77,0)+1)</x:f>
        <x:v>79365.070000000007</x:v>
      </x:c>
      <x:c r="P77" s="23">
        <x:v>0</x:v>
      </x:c>
      <x:c r="Q77" s="23">
        <x:v>0</x:v>
      </x:c>
      <x:c r="R77" s="23">
        <x:v>0</x:v>
      </x:c>
      <x:c r="S77" s="23">
        <x:v>0</x:v>
      </x:c>
      <x:c r="T77" s="23">
        <x:v>0</x:v>
      </x:c>
      <x:c r="U77" s="23">
        <x:v>0</x:v>
      </x:c>
      <x:c r="V77" s="23">
        <x:v>0</x:v>
      </x:c>
      <x:c r="W77" s="8" t="s">
        <x:v>676</x:v>
      </x:c>
      <x:c r="X77" s="8" t="s">
        <x:v>984</x:v>
      </x:c>
      <x:c r="Y77" s="5" t="s">
        <x:v>984</x:v>
      </x:c>
      <x:c r="Z77" s="5" t="s">
        <x:v>984</x:v>
      </x:c>
      <x:c r="AA77" s="5" t="s">
        <x:v>984</x:v>
      </x:c>
    </x:row>
    <x:row r="78" spans="1:27" ht="30" customHeight="1">
      <x:c r="A78" s="8" t="s">
        <x:v>838</x:v>
      </x:c>
      <x:c r="B78" s="8" t="s">
        <x:v>439</x:v>
      </x:c>
      <x:c r="C78" s="8" t="s">
        <x:v>1942</x:v>
      </x:c>
      <x:c r="D78" s="22" t="s">
        <x:v>1023</x:v>
      </x:c>
      <x:c r="E78" s="23">
        <x:v>0</x:v>
      </x:c>
      <x:c r="F78" s="8" t="s">
        <x:v>984</x:v>
      </x:c>
      <x:c r="G78" s="23">
        <x:v>0</x:v>
      </x:c>
      <x:c r="H78" s="8" t="s">
        <x:v>984</x:v>
      </x:c>
      <x:c r="I78" s="23">
        <x:v>0</x:v>
      </x:c>
      <x:c r="J78" s="8" t="s">
        <x:v>1331</x:v>
      </x:c>
      <x:c r="K78" s="23">
        <x:v>652000</x:v>
      </x:c>
      <x:c r="L78" s="8" t="s">
        <x:v>1325</x:v>
      </x:c>
      <x:c r="M78" s="23">
        <x:v>0</x:v>
      </x:c>
      <x:c r="N78" s="8" t="s">
        <x:v>984</x:v>
      </x:c>
      <x:c r="O78" s="23">
        <x:f>SMALL(E78:M78,COUNTIF(E78:M78,0)+1)</x:f>
        <x:v>652000</x:v>
      </x:c>
      <x:c r="P78" s="23">
        <x:v>0</x:v>
      </x:c>
      <x:c r="Q78" s="23">
        <x:v>0</x:v>
      </x:c>
      <x:c r="R78" s="23">
        <x:v>0</x:v>
      </x:c>
      <x:c r="S78" s="23">
        <x:v>0</x:v>
      </x:c>
      <x:c r="T78" s="23">
        <x:v>0</x:v>
      </x:c>
      <x:c r="U78" s="23">
        <x:v>0</x:v>
      </x:c>
      <x:c r="V78" s="23">
        <x:v>0</x:v>
      </x:c>
      <x:c r="W78" s="8" t="s">
        <x:v>677</x:v>
      </x:c>
      <x:c r="X78" s="8" t="s">
        <x:v>984</x:v>
      </x:c>
      <x:c r="Y78" s="5" t="s">
        <x:v>984</x:v>
      </x:c>
      <x:c r="Z78" s="5" t="s">
        <x:v>984</x:v>
      </x:c>
      <x:c r="AA78" s="5" t="s">
        <x:v>984</x:v>
      </x:c>
    </x:row>
    <x:row r="79" spans="1:27" ht="30" customHeight="1">
      <x:c r="A79" s="8" t="s">
        <x:v>831</x:v>
      </x:c>
      <x:c r="B79" s="8" t="s">
        <x:v>446</x:v>
      </x:c>
      <x:c r="C79" s="8" t="s">
        <x:v>1950</x:v>
      </x:c>
      <x:c r="D79" s="22" t="s">
        <x:v>999</x:v>
      </x:c>
      <x:c r="E79" s="23">
        <x:v>48500</x:v>
      </x:c>
      <x:c r="F79" s="8" t="s">
        <x:v>984</x:v>
      </x:c>
      <x:c r="G79" s="23">
        <x:v>0</x:v>
      </x:c>
      <x:c r="H79" s="8" t="s">
        <x:v>984</x:v>
      </x:c>
      <x:c r="I79" s="23">
        <x:v>0</x:v>
      </x:c>
      <x:c r="J79" s="8" t="s">
        <x:v>984</x:v>
      </x:c>
      <x:c r="K79" s="23">
        <x:v>0</x:v>
      </x:c>
      <x:c r="L79" s="8" t="s">
        <x:v>984</x:v>
      </x:c>
      <x:c r="M79" s="23">
        <x:v>0</x:v>
      </x:c>
      <x:c r="N79" s="8" t="s">
        <x:v>984</x:v>
      </x:c>
      <x:c r="O79" s="23">
        <x:f>SMALL(E79:M79,COUNTIF(E79:M79,0)+1)</x:f>
        <x:v>48500</x:v>
      </x:c>
      <x:c r="P79" s="23">
        <x:v>0</x:v>
      </x:c>
      <x:c r="Q79" s="23">
        <x:v>0</x:v>
      </x:c>
      <x:c r="R79" s="23">
        <x:v>0</x:v>
      </x:c>
      <x:c r="S79" s="23">
        <x:v>0</x:v>
      </x:c>
      <x:c r="T79" s="23">
        <x:v>0</x:v>
      </x:c>
      <x:c r="U79" s="23">
        <x:v>0</x:v>
      </x:c>
      <x:c r="V79" s="23">
        <x:v>0</x:v>
      </x:c>
      <x:c r="W79" s="8" t="s">
        <x:v>678</x:v>
      </x:c>
      <x:c r="X79" s="8" t="s">
        <x:v>984</x:v>
      </x:c>
      <x:c r="Y79" s="5" t="s">
        <x:v>984</x:v>
      </x:c>
      <x:c r="Z79" s="5" t="s">
        <x:v>984</x:v>
      </x:c>
      <x:c r="AA79" s="5" t="s">
        <x:v>984</x:v>
      </x:c>
    </x:row>
    <x:row r="80" spans="1:27" ht="30" customHeight="1">
      <x:c r="A80" s="8" t="s">
        <x:v>830</x:v>
      </x:c>
      <x:c r="B80" s="8" t="s">
        <x:v>447</x:v>
      </x:c>
      <x:c r="C80" s="8" t="s">
        <x:v>445</x:v>
      </x:c>
      <x:c r="D80" s="22" t="s">
        <x:v>1023</x:v>
      </x:c>
      <x:c r="E80" s="23">
        <x:v>0</x:v>
      </x:c>
      <x:c r="F80" s="8" t="s">
        <x:v>984</x:v>
      </x:c>
      <x:c r="G80" s="23">
        <x:v>0</x:v>
      </x:c>
      <x:c r="H80" s="8" t="s">
        <x:v>984</x:v>
      </x:c>
      <x:c r="I80" s="23">
        <x:v>560000</x:v>
      </x:c>
      <x:c r="J80" s="8" t="s">
        <x:v>1333</x:v>
      </x:c>
      <x:c r="K80" s="23">
        <x:v>0</x:v>
      </x:c>
      <x:c r="L80" s="8" t="s">
        <x:v>984</x:v>
      </x:c>
      <x:c r="M80" s="23">
        <x:v>560000</x:v>
      </x:c>
      <x:c r="N80" s="8" t="s">
        <x:v>1334</x:v>
      </x:c>
      <x:c r="O80" s="23">
        <x:f>SMALL(E80:M80,COUNTIF(E80:M80,0)+1)</x:f>
        <x:v>560000</x:v>
      </x:c>
      <x:c r="P80" s="23">
        <x:v>0</x:v>
      </x:c>
      <x:c r="Q80" s="23">
        <x:v>0</x:v>
      </x:c>
      <x:c r="R80" s="23">
        <x:v>0</x:v>
      </x:c>
      <x:c r="S80" s="23">
        <x:v>0</x:v>
      </x:c>
      <x:c r="T80" s="23">
        <x:v>0</x:v>
      </x:c>
      <x:c r="U80" s="23">
        <x:v>0</x:v>
      </x:c>
      <x:c r="V80" s="23">
        <x:v>0</x:v>
      </x:c>
      <x:c r="W80" s="8" t="s">
        <x:v>679</x:v>
      </x:c>
      <x:c r="X80" s="8" t="s">
        <x:v>984</x:v>
      </x:c>
      <x:c r="Y80" s="5" t="s">
        <x:v>984</x:v>
      </x:c>
      <x:c r="Z80" s="5" t="s">
        <x:v>984</x:v>
      </x:c>
      <x:c r="AA80" s="5" t="s">
        <x:v>984</x:v>
      </x:c>
    </x:row>
    <x:row r="81" spans="1:27" ht="30" customHeight="1">
      <x:c r="A81" s="8" t="s">
        <x:v>829</x:v>
      </x:c>
      <x:c r="B81" s="8" t="s">
        <x:v>449</x:v>
      </x:c>
      <x:c r="C81" s="8" t="s">
        <x:v>450</x:v>
      </x:c>
      <x:c r="D81" s="22" t="s">
        <x:v>986</x:v>
      </x:c>
      <x:c r="E81" s="23">
        <x:v>0</x:v>
      </x:c>
      <x:c r="F81" s="8" t="s">
        <x:v>984</x:v>
      </x:c>
      <x:c r="G81" s="23">
        <x:v>0</x:v>
      </x:c>
      <x:c r="H81" s="8" t="s">
        <x:v>984</x:v>
      </x:c>
      <x:c r="I81" s="23">
        <x:v>150000</x:v>
      </x:c>
      <x:c r="J81" s="8" t="s">
        <x:v>1333</x:v>
      </x:c>
      <x:c r="K81" s="23">
        <x:v>0</x:v>
      </x:c>
      <x:c r="L81" s="8" t="s">
        <x:v>984</x:v>
      </x:c>
      <x:c r="M81" s="23">
        <x:v>150000</x:v>
      </x:c>
      <x:c r="N81" s="8" t="s">
        <x:v>1334</x:v>
      </x:c>
      <x:c r="O81" s="23">
        <x:f>SMALL(E81:M81,COUNTIF(E81:M81,0)+1)</x:f>
        <x:v>150000</x:v>
      </x:c>
      <x:c r="P81" s="23">
        <x:v>0</x:v>
      </x:c>
      <x:c r="Q81" s="23">
        <x:v>0</x:v>
      </x:c>
      <x:c r="R81" s="23">
        <x:v>0</x:v>
      </x:c>
      <x:c r="S81" s="23">
        <x:v>0</x:v>
      </x:c>
      <x:c r="T81" s="23">
        <x:v>0</x:v>
      </x:c>
      <x:c r="U81" s="23">
        <x:v>0</x:v>
      </x:c>
      <x:c r="V81" s="23">
        <x:v>0</x:v>
      </x:c>
      <x:c r="W81" s="8" t="s">
        <x:v>680</x:v>
      </x:c>
      <x:c r="X81" s="8" t="s">
        <x:v>984</x:v>
      </x:c>
      <x:c r="Y81" s="5" t="s">
        <x:v>984</x:v>
      </x:c>
      <x:c r="Z81" s="5" t="s">
        <x:v>984</x:v>
      </x:c>
      <x:c r="AA81" s="5" t="s">
        <x:v>984</x:v>
      </x:c>
    </x:row>
    <x:row r="82" spans="1:27" ht="30" customHeight="1">
      <x:c r="A82" s="8" t="s">
        <x:v>1444</x:v>
      </x:c>
      <x:c r="B82" s="8" t="s">
        <x:v>321</x:v>
      </x:c>
      <x:c r="C82" s="8" t="s">
        <x:v>1831</x:v>
      </x:c>
      <x:c r="D82" s="22" t="s">
        <x:v>998</x:v>
      </x:c>
      <x:c r="E82" s="23">
        <x:v>0</x:v>
      </x:c>
      <x:c r="F82" s="8" t="s">
        <x:v>984</x:v>
      </x:c>
      <x:c r="G82" s="23">
        <x:v>70000</x:v>
      </x:c>
      <x:c r="H82" s="8" t="s">
        <x:v>1335</x:v>
      </x:c>
      <x:c r="I82" s="23">
        <x:v>70000</x:v>
      </x:c>
      <x:c r="J82" s="8" t="s">
        <x:v>1336</x:v>
      </x:c>
      <x:c r="K82" s="23">
        <x:v>70000</x:v>
      </x:c>
      <x:c r="L82" s="8" t="s">
        <x:v>1337</x:v>
      </x:c>
      <x:c r="M82" s="23">
        <x:v>0</x:v>
      </x:c>
      <x:c r="N82" s="8" t="s">
        <x:v>984</x:v>
      </x:c>
      <x:c r="O82" s="23">
        <x:f>SMALL(E82:M82,COUNTIF(E82:M82,0)+1)</x:f>
        <x:v>70000</x:v>
      </x:c>
      <x:c r="P82" s="23">
        <x:v>0</x:v>
      </x:c>
      <x:c r="Q82" s="23">
        <x:v>0</x:v>
      </x:c>
      <x:c r="R82" s="23">
        <x:v>0</x:v>
      </x:c>
      <x:c r="S82" s="23">
        <x:v>0</x:v>
      </x:c>
      <x:c r="T82" s="23">
        <x:v>0</x:v>
      </x:c>
      <x:c r="U82" s="23">
        <x:v>0</x:v>
      </x:c>
      <x:c r="V82" s="23">
        <x:v>0</x:v>
      </x:c>
      <x:c r="W82" s="8" t="s">
        <x:v>681</x:v>
      </x:c>
      <x:c r="X82" s="8" t="s">
        <x:v>984</x:v>
      </x:c>
      <x:c r="Y82" s="5" t="s">
        <x:v>984</x:v>
      </x:c>
      <x:c r="Z82" s="5" t="s">
        <x:v>984</x:v>
      </x:c>
      <x:c r="AA82" s="5" t="s">
        <x:v>984</x:v>
      </x:c>
    </x:row>
    <x:row r="83" spans="1:27" ht="30" customHeight="1">
      <x:c r="A83" s="8" t="s">
        <x:v>1442</x:v>
      </x:c>
      <x:c r="B83" s="8" t="s">
        <x:v>915</x:v>
      </x:c>
      <x:c r="C83" s="8" t="s">
        <x:v>205</x:v>
      </x:c>
      <x:c r="D83" s="22" t="s">
        <x:v>998</x:v>
      </x:c>
      <x:c r="E83" s="23">
        <x:v>0</x:v>
      </x:c>
      <x:c r="F83" s="8" t="s">
        <x:v>984</x:v>
      </x:c>
      <x:c r="G83" s="23">
        <x:v>0</x:v>
      </x:c>
      <x:c r="H83" s="8" t="s">
        <x:v>984</x:v>
      </x:c>
      <x:c r="I83" s="23">
        <x:v>71000</x:v>
      </x:c>
      <x:c r="J83" s="8" t="s">
        <x:v>1336</x:v>
      </x:c>
      <x:c r="K83" s="23">
        <x:v>71000</x:v>
      </x:c>
      <x:c r="L83" s="8" t="s">
        <x:v>1337</x:v>
      </x:c>
      <x:c r="M83" s="23">
        <x:v>71000</x:v>
      </x:c>
      <x:c r="N83" s="8" t="s">
        <x:v>1342</x:v>
      </x:c>
      <x:c r="O83" s="23">
        <x:f>SMALL(E83:M83,COUNTIF(E83:M83,0)+1)</x:f>
        <x:v>71000</x:v>
      </x:c>
      <x:c r="P83" s="23">
        <x:v>0</x:v>
      </x:c>
      <x:c r="Q83" s="23">
        <x:v>0</x:v>
      </x:c>
      <x:c r="R83" s="23">
        <x:v>0</x:v>
      </x:c>
      <x:c r="S83" s="23">
        <x:v>0</x:v>
      </x:c>
      <x:c r="T83" s="23">
        <x:v>0</x:v>
      </x:c>
      <x:c r="U83" s="23">
        <x:v>0</x:v>
      </x:c>
      <x:c r="V83" s="23">
        <x:v>0</x:v>
      </x:c>
      <x:c r="W83" s="8" t="s">
        <x:v>682</x:v>
      </x:c>
      <x:c r="X83" s="8" t="s">
        <x:v>984</x:v>
      </x:c>
      <x:c r="Y83" s="5" t="s">
        <x:v>984</x:v>
      </x:c>
      <x:c r="Z83" s="5" t="s">
        <x:v>984</x:v>
      </x:c>
      <x:c r="AA83" s="5" t="s">
        <x:v>984</x:v>
      </x:c>
    </x:row>
    <x:row r="84" spans="1:27" ht="30" customHeight="1">
      <x:c r="A84" s="8" t="s">
        <x:v>1441</x:v>
      </x:c>
      <x:c r="B84" s="8" t="s">
        <x:v>323</x:v>
      </x:c>
      <x:c r="C84" s="8" t="s">
        <x:v>215</x:v>
      </x:c>
      <x:c r="D84" s="22" t="s">
        <x:v>996</x:v>
      </x:c>
      <x:c r="E84" s="23">
        <x:v>0</x:v>
      </x:c>
      <x:c r="F84" s="8" t="s">
        <x:v>984</x:v>
      </x:c>
      <x:c r="G84" s="23">
        <x:v>0</x:v>
      </x:c>
      <x:c r="H84" s="8" t="s">
        <x:v>984</x:v>
      </x:c>
      <x:c r="I84" s="23">
        <x:v>35000</x:v>
      </x:c>
      <x:c r="J84" s="8" t="s">
        <x:v>1339</x:v>
      </x:c>
      <x:c r="K84" s="23">
        <x:v>0</x:v>
      </x:c>
      <x:c r="L84" s="8" t="s">
        <x:v>984</x:v>
      </x:c>
      <x:c r="M84" s="23">
        <x:v>0</x:v>
      </x:c>
      <x:c r="N84" s="8" t="s">
        <x:v>984</x:v>
      </x:c>
      <x:c r="O84" s="23">
        <x:f>SMALL(E84:M84,COUNTIF(E84:M84,0)+1)</x:f>
        <x:v>35000</x:v>
      </x:c>
      <x:c r="P84" s="23">
        <x:v>0</x:v>
      </x:c>
      <x:c r="Q84" s="23">
        <x:v>0</x:v>
      </x:c>
      <x:c r="R84" s="23">
        <x:v>0</x:v>
      </x:c>
      <x:c r="S84" s="23">
        <x:v>0</x:v>
      </x:c>
      <x:c r="T84" s="23">
        <x:v>0</x:v>
      </x:c>
      <x:c r="U84" s="23">
        <x:v>0</x:v>
      </x:c>
      <x:c r="V84" s="23">
        <x:v>0</x:v>
      </x:c>
      <x:c r="W84" s="8" t="s">
        <x:v>683</x:v>
      </x:c>
      <x:c r="X84" s="8" t="s">
        <x:v>984</x:v>
      </x:c>
      <x:c r="Y84" s="5" t="s">
        <x:v>984</x:v>
      </x:c>
      <x:c r="Z84" s="5" t="s">
        <x:v>984</x:v>
      </x:c>
      <x:c r="AA84" s="5" t="s">
        <x:v>984</x:v>
      </x:c>
    </x:row>
    <x:row r="85" spans="1:27" ht="30" customHeight="1">
      <x:c r="A85" s="8" t="s">
        <x:v>1467</x:v>
      </x:c>
      <x:c r="B85" s="8" t="s">
        <x:v>1826</x:v>
      </x:c>
      <x:c r="C85" s="8" t="s">
        <x:v>1802</x:v>
      </x:c>
      <x:c r="D85" s="22" t="s">
        <x:v>997</x:v>
      </x:c>
      <x:c r="E85" s="23">
        <x:v>0</x:v>
      </x:c>
      <x:c r="F85" s="8" t="s">
        <x:v>984</x:v>
      </x:c>
      <x:c r="G85" s="23">
        <x:v>0</x:v>
      </x:c>
      <x:c r="H85" s="8" t="s">
        <x:v>984</x:v>
      </x:c>
      <x:c r="I85" s="23">
        <x:v>730000</x:v>
      </x:c>
      <x:c r="J85" s="8" t="s">
        <x:v>1340</x:v>
      </x:c>
      <x:c r="K85" s="23">
        <x:v>610000</x:v>
      </x:c>
      <x:c r="L85" s="8" t="s">
        <x:v>1341</x:v>
      </x:c>
      <x:c r="M85" s="23">
        <x:v>644000</x:v>
      </x:c>
      <x:c r="N85" s="8" t="s">
        <x:v>1343</x:v>
      </x:c>
      <x:c r="O85" s="23">
        <x:f>SMALL(E85:M85,COUNTIF(E85:M85,0)+1)</x:f>
        <x:v>610000</x:v>
      </x:c>
      <x:c r="P85" s="23">
        <x:v>0</x:v>
      </x:c>
      <x:c r="Q85" s="23">
        <x:v>0</x:v>
      </x:c>
      <x:c r="R85" s="23">
        <x:v>0</x:v>
      </x:c>
      <x:c r="S85" s="23">
        <x:v>0</x:v>
      </x:c>
      <x:c r="T85" s="23">
        <x:v>0</x:v>
      </x:c>
      <x:c r="U85" s="23">
        <x:v>0</x:v>
      </x:c>
      <x:c r="V85" s="23">
        <x:v>0</x:v>
      </x:c>
      <x:c r="W85" s="8" t="s">
        <x:v>684</x:v>
      </x:c>
      <x:c r="X85" s="8" t="s">
        <x:v>984</x:v>
      </x:c>
      <x:c r="Y85" s="5" t="s">
        <x:v>984</x:v>
      </x:c>
      <x:c r="Z85" s="5" t="s">
        <x:v>984</x:v>
      </x:c>
      <x:c r="AA85" s="5" t="s">
        <x:v>984</x:v>
      </x:c>
    </x:row>
    <x:row r="86" spans="1:27" ht="30" customHeight="1">
      <x:c r="A86" s="8" t="s">
        <x:v>1465</x:v>
      </x:c>
      <x:c r="B86" s="8" t="s">
        <x:v>1826</x:v>
      </x:c>
      <x:c r="C86" s="8" t="s">
        <x:v>1803</x:v>
      </x:c>
      <x:c r="D86" s="22" t="s">
        <x:v>997</x:v>
      </x:c>
      <x:c r="E86" s="23">
        <x:v>0</x:v>
      </x:c>
      <x:c r="F86" s="8" t="s">
        <x:v>984</x:v>
      </x:c>
      <x:c r="G86" s="23">
        <x:v>0</x:v>
      </x:c>
      <x:c r="H86" s="8" t="s">
        <x:v>984</x:v>
      </x:c>
      <x:c r="I86" s="23">
        <x:v>719000</x:v>
      </x:c>
      <x:c r="J86" s="8" t="s">
        <x:v>1340</x:v>
      </x:c>
      <x:c r="K86" s="23">
        <x:v>600000</x:v>
      </x:c>
      <x:c r="L86" s="8" t="s">
        <x:v>1341</x:v>
      </x:c>
      <x:c r="M86" s="23">
        <x:v>633000</x:v>
      </x:c>
      <x:c r="N86" s="8" t="s">
        <x:v>1343</x:v>
      </x:c>
      <x:c r="O86" s="23">
        <x:f>SMALL(E86:M86,COUNTIF(E86:M86,0)+1)</x:f>
        <x:v>600000</x:v>
      </x:c>
      <x:c r="P86" s="23">
        <x:v>0</x:v>
      </x:c>
      <x:c r="Q86" s="23">
        <x:v>0</x:v>
      </x:c>
      <x:c r="R86" s="23">
        <x:v>0</x:v>
      </x:c>
      <x:c r="S86" s="23">
        <x:v>0</x:v>
      </x:c>
      <x:c r="T86" s="23">
        <x:v>0</x:v>
      </x:c>
      <x:c r="U86" s="23">
        <x:v>0</x:v>
      </x:c>
      <x:c r="V86" s="23">
        <x:v>0</x:v>
      </x:c>
      <x:c r="W86" s="8" t="s">
        <x:v>685</x:v>
      </x:c>
      <x:c r="X86" s="8" t="s">
        <x:v>984</x:v>
      </x:c>
      <x:c r="Y86" s="5" t="s">
        <x:v>984</x:v>
      </x:c>
      <x:c r="Z86" s="5" t="s">
        <x:v>984</x:v>
      </x:c>
      <x:c r="AA86" s="5" t="s">
        <x:v>984</x:v>
      </x:c>
    </x:row>
    <x:row r="87" spans="1:27" ht="30" customHeight="1">
      <x:c r="A87" s="8" t="s">
        <x:v>852</x:v>
      </x:c>
      <x:c r="B87" s="8" t="s">
        <x:v>424</x:v>
      </x:c>
      <x:c r="C87" s="8" t="s">
        <x:v>100</x:v>
      </x:c>
      <x:c r="D87" s="22" t="s">
        <x:v>999</x:v>
      </x:c>
      <x:c r="E87" s="23">
        <x:v>0</x:v>
      </x:c>
      <x:c r="F87" s="8" t="s">
        <x:v>984</x:v>
      </x:c>
      <x:c r="G87" s="23">
        <x:v>0</x:v>
      </x:c>
      <x:c r="H87" s="8" t="s">
        <x:v>984</x:v>
      </x:c>
      <x:c r="I87" s="23">
        <x:v>1890</x:v>
      </x:c>
      <x:c r="J87" s="8" t="s">
        <x:v>1344</x:v>
      </x:c>
      <x:c r="K87" s="23">
        <x:v>0</x:v>
      </x:c>
      <x:c r="L87" s="8" t="s">
        <x:v>984</x:v>
      </x:c>
      <x:c r="M87" s="23">
        <x:v>0</x:v>
      </x:c>
      <x:c r="N87" s="8" t="s">
        <x:v>984</x:v>
      </x:c>
      <x:c r="O87" s="23">
        <x:f>SMALL(E87:M87,COUNTIF(E87:M87,0)+1)</x:f>
        <x:v>1890</x:v>
      </x:c>
      <x:c r="P87" s="23">
        <x:v>0</x:v>
      </x:c>
      <x:c r="Q87" s="23">
        <x:v>0</x:v>
      </x:c>
      <x:c r="R87" s="23">
        <x:v>0</x:v>
      </x:c>
      <x:c r="S87" s="23">
        <x:v>0</x:v>
      </x:c>
      <x:c r="T87" s="23">
        <x:v>0</x:v>
      </x:c>
      <x:c r="U87" s="23">
        <x:v>0</x:v>
      </x:c>
      <x:c r="V87" s="23">
        <x:v>0</x:v>
      </x:c>
      <x:c r="W87" s="8" t="s">
        <x:v>686</x:v>
      </x:c>
      <x:c r="X87" s="8" t="s">
        <x:v>984</x:v>
      </x:c>
      <x:c r="Y87" s="5" t="s">
        <x:v>984</x:v>
      </x:c>
      <x:c r="Z87" s="5" t="s">
        <x:v>984</x:v>
      </x:c>
      <x:c r="AA87" s="5" t="s">
        <x:v>984</x:v>
      </x:c>
    </x:row>
    <x:row r="88" spans="1:27" ht="30" customHeight="1">
      <x:c r="A88" s="8" t="s">
        <x:v>849</x:v>
      </x:c>
      <x:c r="B88" s="8" t="s">
        <x:v>1029</x:v>
      </x:c>
      <x:c r="C88" s="8" t="s">
        <x:v>190</x:v>
      </x:c>
      <x:c r="D88" s="22" t="s">
        <x:v>998</x:v>
      </x:c>
      <x:c r="E88" s="23">
        <x:v>0</x:v>
      </x:c>
      <x:c r="F88" s="8" t="s">
        <x:v>984</x:v>
      </x:c>
      <x:c r="G88" s="23">
        <x:v>9000</x:v>
      </x:c>
      <x:c r="H88" s="8" t="s">
        <x:v>1338</x:v>
      </x:c>
      <x:c r="I88" s="23">
        <x:v>9000</x:v>
      </x:c>
      <x:c r="J88" s="8" t="s">
        <x:v>1345</x:v>
      </x:c>
      <x:c r="K88" s="23">
        <x:v>0</x:v>
      </x:c>
      <x:c r="L88" s="8" t="s">
        <x:v>984</x:v>
      </x:c>
      <x:c r="M88" s="23">
        <x:v>0</x:v>
      </x:c>
      <x:c r="N88" s="8" t="s">
        <x:v>984</x:v>
      </x:c>
      <x:c r="O88" s="23">
        <x:f>SMALL(E88:M88,COUNTIF(E88:M88,0)+1)</x:f>
        <x:v>9000</x:v>
      </x:c>
      <x:c r="P88" s="23">
        <x:v>0</x:v>
      </x:c>
      <x:c r="Q88" s="23">
        <x:v>0</x:v>
      </x:c>
      <x:c r="R88" s="23">
        <x:v>0</x:v>
      </x:c>
      <x:c r="S88" s="23">
        <x:v>0</x:v>
      </x:c>
      <x:c r="T88" s="23">
        <x:v>0</x:v>
      </x:c>
      <x:c r="U88" s="23">
        <x:v>0</x:v>
      </x:c>
      <x:c r="V88" s="23">
        <x:v>0</x:v>
      </x:c>
      <x:c r="W88" s="8" t="s">
        <x:v>687</x:v>
      </x:c>
      <x:c r="X88" s="8" t="s">
        <x:v>984</x:v>
      </x:c>
      <x:c r="Y88" s="5" t="s">
        <x:v>984</x:v>
      </x:c>
      <x:c r="Z88" s="5" t="s">
        <x:v>984</x:v>
      </x:c>
      <x:c r="AA88" s="5" t="s">
        <x:v>984</x:v>
      </x:c>
    </x:row>
    <x:row r="89" spans="1:27" ht="30" customHeight="1">
      <x:c r="A89" s="8" t="s">
        <x:v>784</x:v>
      </x:c>
      <x:c r="B89" s="8" t="s">
        <x:v>1017</x:v>
      </x:c>
      <x:c r="C89" s="8" t="s">
        <x:v>500</x:v>
      </x:c>
      <x:c r="D89" s="22" t="s">
        <x:v>1015</x:v>
      </x:c>
      <x:c r="E89" s="23">
        <x:v>0</x:v>
      </x:c>
      <x:c r="F89" s="8" t="s">
        <x:v>984</x:v>
      </x:c>
      <x:c r="G89" s="23">
        <x:v>0</x:v>
      </x:c>
      <x:c r="H89" s="8" t="s">
        <x:v>984</x:v>
      </x:c>
      <x:c r="I89" s="23">
        <x:v>0</x:v>
      </x:c>
      <x:c r="J89" s="8" t="s">
        <x:v>984</x:v>
      </x:c>
      <x:c r="K89" s="23">
        <x:v>0</x:v>
      </x:c>
      <x:c r="L89" s="8" t="s">
        <x:v>984</x:v>
      </x:c>
      <x:c r="M89" s="23">
        <x:v>0</x:v>
      </x:c>
      <x:c r="N89" s="8" t="s">
        <x:v>984</x:v>
      </x:c>
      <x:c r="O89" s="23">
        <x:v>0</x:v>
      </x:c>
      <x:c r="P89" s="23">
        <x:v>123642</x:v>
      </x:c>
      <x:c r="Q89" s="23">
        <x:v>0</x:v>
      </x:c>
      <x:c r="R89" s="23">
        <x:v>0</x:v>
      </x:c>
      <x:c r="S89" s="23">
        <x:v>0</x:v>
      </x:c>
      <x:c r="T89" s="23">
        <x:v>0</x:v>
      </x:c>
      <x:c r="U89" s="23">
        <x:v>0</x:v>
      </x:c>
      <x:c r="V89" s="23">
        <x:v>0</x:v>
      </x:c>
      <x:c r="W89" s="8" t="s">
        <x:v>688</x:v>
      </x:c>
      <x:c r="X89" s="8" t="s">
        <x:v>984</x:v>
      </x:c>
      <x:c r="Y89" s="5" t="s">
        <x:v>1347</x:v>
      </x:c>
      <x:c r="Z89" s="5" t="s">
        <x:v>974</x:v>
      </x:c>
      <x:c r="AA89" s="5" t="s">
        <x:v>984</x:v>
      </x:c>
    </x:row>
    <x:row r="90" spans="1:27" ht="30" customHeight="1">
      <x:c r="A90" s="8" t="s">
        <x:v>127</x:v>
      </x:c>
      <x:c r="B90" s="8" t="s">
        <x:v>1017</x:v>
      </x:c>
      <x:c r="C90" s="8" t="s">
        <x:v>375</x:v>
      </x:c>
      <x:c r="D90" s="22" t="s">
        <x:v>1015</x:v>
      </x:c>
      <x:c r="E90" s="23">
        <x:v>0</x:v>
      </x:c>
      <x:c r="F90" s="8" t="s">
        <x:v>984</x:v>
      </x:c>
      <x:c r="G90" s="23">
        <x:v>0</x:v>
      </x:c>
      <x:c r="H90" s="8" t="s">
        <x:v>984</x:v>
      </x:c>
      <x:c r="I90" s="23">
        <x:v>0</x:v>
      </x:c>
      <x:c r="J90" s="8" t="s">
        <x:v>984</x:v>
      </x:c>
      <x:c r="K90" s="23">
        <x:v>0</x:v>
      </x:c>
      <x:c r="L90" s="8" t="s">
        <x:v>984</x:v>
      </x:c>
      <x:c r="M90" s="23">
        <x:v>0</x:v>
      </x:c>
      <x:c r="N90" s="8" t="s">
        <x:v>984</x:v>
      </x:c>
      <x:c r="O90" s="23">
        <x:v>0</x:v>
      </x:c>
      <x:c r="P90" s="23">
        <x:v>139327</x:v>
      </x:c>
      <x:c r="Q90" s="23">
        <x:v>0</x:v>
      </x:c>
      <x:c r="R90" s="23">
        <x:v>0</x:v>
      </x:c>
      <x:c r="S90" s="23">
        <x:v>0</x:v>
      </x:c>
      <x:c r="T90" s="23">
        <x:v>0</x:v>
      </x:c>
      <x:c r="U90" s="23">
        <x:v>0</x:v>
      </x:c>
      <x:c r="V90" s="23">
        <x:v>0</x:v>
      </x:c>
      <x:c r="W90" s="8" t="s">
        <x:v>689</x:v>
      </x:c>
      <x:c r="X90" s="8" t="s">
        <x:v>984</x:v>
      </x:c>
      <x:c r="Y90" s="5" t="s">
        <x:v>1347</x:v>
      </x:c>
      <x:c r="Z90" s="5" t="s">
        <x:v>984</x:v>
      </x:c>
      <x:c r="AA90" s="5" t="s">
        <x:v>984</x:v>
      </x:c>
    </x:row>
    <x:row r="91" spans="1:27" ht="30" customHeight="1">
      <x:c r="A91" s="8" t="s">
        <x:v>850</x:v>
      </x:c>
      <x:c r="B91" s="8" t="s">
        <x:v>1017</x:v>
      </x:c>
      <x:c r="C91" s="8" t="s">
        <x:v>1024</x:v>
      </x:c>
      <x:c r="D91" s="22" t="s">
        <x:v>1015</x:v>
      </x:c>
      <x:c r="E91" s="23">
        <x:v>0</x:v>
      </x:c>
      <x:c r="F91" s="8" t="s">
        <x:v>984</x:v>
      </x:c>
      <x:c r="G91" s="23">
        <x:v>0</x:v>
      </x:c>
      <x:c r="H91" s="8" t="s">
        <x:v>984</x:v>
      </x:c>
      <x:c r="I91" s="23">
        <x:v>0</x:v>
      </x:c>
      <x:c r="J91" s="8" t="s">
        <x:v>984</x:v>
      </x:c>
      <x:c r="K91" s="23">
        <x:v>0</x:v>
      </x:c>
      <x:c r="L91" s="8" t="s">
        <x:v>984</x:v>
      </x:c>
      <x:c r="M91" s="23">
        <x:v>0</x:v>
      </x:c>
      <x:c r="N91" s="8" t="s">
        <x:v>984</x:v>
      </x:c>
      <x:c r="O91" s="23">
        <x:v>0</x:v>
      </x:c>
      <x:c r="P91" s="23">
        <x:v>135112</x:v>
      </x:c>
      <x:c r="Q91" s="23">
        <x:v>0</x:v>
      </x:c>
      <x:c r="R91" s="23">
        <x:v>0</x:v>
      </x:c>
      <x:c r="S91" s="23">
        <x:v>0</x:v>
      </x:c>
      <x:c r="T91" s="23">
        <x:v>0</x:v>
      </x:c>
      <x:c r="U91" s="23">
        <x:v>0</x:v>
      </x:c>
      <x:c r="V91" s="23">
        <x:v>0</x:v>
      </x:c>
      <x:c r="W91" s="8" t="s">
        <x:v>690</x:v>
      </x:c>
      <x:c r="X91" s="8" t="s">
        <x:v>984</x:v>
      </x:c>
      <x:c r="Y91" s="5" t="s">
        <x:v>1347</x:v>
      </x:c>
      <x:c r="Z91" s="5" t="s">
        <x:v>984</x:v>
      </x:c>
      <x:c r="AA91" s="5" t="s">
        <x:v>984</x:v>
      </x:c>
    </x:row>
    <x:row r="92" spans="1:27" ht="30" customHeight="1">
      <x:c r="A92" s="8" t="s">
        <x:v>848</x:v>
      </x:c>
      <x:c r="B92" s="8" t="s">
        <x:v>1017</x:v>
      </x:c>
      <x:c r="C92" s="8" t="s">
        <x:v>1034</x:v>
      </x:c>
      <x:c r="D92" s="22" t="s">
        <x:v>1015</x:v>
      </x:c>
      <x:c r="E92" s="23">
        <x:v>0</x:v>
      </x:c>
      <x:c r="F92" s="8" t="s">
        <x:v>984</x:v>
      </x:c>
      <x:c r="G92" s="23">
        <x:v>0</x:v>
      </x:c>
      <x:c r="H92" s="8" t="s">
        <x:v>984</x:v>
      </x:c>
      <x:c r="I92" s="23">
        <x:v>0</x:v>
      </x:c>
      <x:c r="J92" s="8" t="s">
        <x:v>984</x:v>
      </x:c>
      <x:c r="K92" s="23">
        <x:v>0</x:v>
      </x:c>
      <x:c r="L92" s="8" t="s">
        <x:v>984</x:v>
      </x:c>
      <x:c r="M92" s="23">
        <x:v>0</x:v>
      </x:c>
      <x:c r="N92" s="8" t="s">
        <x:v>984</x:v>
      </x:c>
      <x:c r="O92" s="23">
        <x:v>0</x:v>
      </x:c>
      <x:c r="P92" s="23">
        <x:v>108388</x:v>
      </x:c>
      <x:c r="Q92" s="23">
        <x:v>0</x:v>
      </x:c>
      <x:c r="R92" s="23">
        <x:v>0</x:v>
      </x:c>
      <x:c r="S92" s="23">
        <x:v>0</x:v>
      </x:c>
      <x:c r="T92" s="23">
        <x:v>0</x:v>
      </x:c>
      <x:c r="U92" s="23">
        <x:v>0</x:v>
      </x:c>
      <x:c r="V92" s="23">
        <x:v>0</x:v>
      </x:c>
      <x:c r="W92" s="8" t="s">
        <x:v>691</x:v>
      </x:c>
      <x:c r="X92" s="8" t="s">
        <x:v>984</x:v>
      </x:c>
      <x:c r="Y92" s="5" t="s">
        <x:v>1347</x:v>
      </x:c>
      <x:c r="Z92" s="5" t="s">
        <x:v>984</x:v>
      </x:c>
      <x:c r="AA92" s="5" t="s">
        <x:v>984</x:v>
      </x:c>
    </x:row>
    <x:row r="93" spans="1:27" ht="30" customHeight="1">
      <x:c r="A93" s="8" t="s">
        <x:v>815</x:v>
      </x:c>
      <x:c r="B93" s="8" t="s">
        <x:v>1017</x:v>
      </x:c>
      <x:c r="C93" s="8" t="s">
        <x:v>957</x:v>
      </x:c>
      <x:c r="D93" s="22" t="s">
        <x:v>1015</x:v>
      </x:c>
      <x:c r="E93" s="23">
        <x:v>0</x:v>
      </x:c>
      <x:c r="F93" s="8" t="s">
        <x:v>984</x:v>
      </x:c>
      <x:c r="G93" s="23">
        <x:v>0</x:v>
      </x:c>
      <x:c r="H93" s="8" t="s">
        <x:v>984</x:v>
      </x:c>
      <x:c r="I93" s="23">
        <x:v>0</x:v>
      </x:c>
      <x:c r="J93" s="8" t="s">
        <x:v>984</x:v>
      </x:c>
      <x:c r="K93" s="23">
        <x:v>0</x:v>
      </x:c>
      <x:c r="L93" s="8" t="s">
        <x:v>984</x:v>
      </x:c>
      <x:c r="M93" s="23">
        <x:v>0</x:v>
      </x:c>
      <x:c r="N93" s="8" t="s">
        <x:v>984</x:v>
      </x:c>
      <x:c r="O93" s="23">
        <x:v>0</x:v>
      </x:c>
      <x:c r="P93" s="23">
        <x:v>122128</x:v>
      </x:c>
      <x:c r="Q93" s="23">
        <x:v>0</x:v>
      </x:c>
      <x:c r="R93" s="23">
        <x:v>0</x:v>
      </x:c>
      <x:c r="S93" s="23">
        <x:v>0</x:v>
      </x:c>
      <x:c r="T93" s="23">
        <x:v>0</x:v>
      </x:c>
      <x:c r="U93" s="23">
        <x:v>0</x:v>
      </x:c>
      <x:c r="V93" s="23">
        <x:v>0</x:v>
      </x:c>
      <x:c r="W93" s="8" t="s">
        <x:v>692</x:v>
      </x:c>
      <x:c r="X93" s="8" t="s">
        <x:v>984</x:v>
      </x:c>
      <x:c r="Y93" s="5" t="s">
        <x:v>1347</x:v>
      </x:c>
      <x:c r="Z93" s="5" t="s">
        <x:v>984</x:v>
      </x:c>
      <x:c r="AA93" s="5" t="s">
        <x:v>984</x:v>
      </x:c>
    </x:row>
    <x:row r="94" spans="1:27" ht="30" customHeight="1">
      <x:c r="A94" s="8" t="s">
        <x:v>824</x:v>
      </x:c>
      <x:c r="B94" s="8" t="s">
        <x:v>1017</x:v>
      </x:c>
      <x:c r="C94" s="8" t="s">
        <x:v>1038</x:v>
      </x:c>
      <x:c r="D94" s="22" t="s">
        <x:v>1015</x:v>
      </x:c>
      <x:c r="E94" s="23">
        <x:v>0</x:v>
      </x:c>
      <x:c r="F94" s="8" t="s">
        <x:v>984</x:v>
      </x:c>
      <x:c r="G94" s="23">
        <x:v>0</x:v>
      </x:c>
      <x:c r="H94" s="8" t="s">
        <x:v>984</x:v>
      </x:c>
      <x:c r="I94" s="23">
        <x:v>0</x:v>
      </x:c>
      <x:c r="J94" s="8" t="s">
        <x:v>984</x:v>
      </x:c>
      <x:c r="K94" s="23">
        <x:v>0</x:v>
      </x:c>
      <x:c r="L94" s="8" t="s">
        <x:v>984</x:v>
      </x:c>
      <x:c r="M94" s="23">
        <x:v>0</x:v>
      </x:c>
      <x:c r="N94" s="8" t="s">
        <x:v>984</x:v>
      </x:c>
      <x:c r="O94" s="23">
        <x:v>0</x:v>
      </x:c>
      <x:c r="P94" s="23">
        <x:v>140811</x:v>
      </x:c>
      <x:c r="Q94" s="23">
        <x:v>0</x:v>
      </x:c>
      <x:c r="R94" s="23">
        <x:v>0</x:v>
      </x:c>
      <x:c r="S94" s="23">
        <x:v>0</x:v>
      </x:c>
      <x:c r="T94" s="23">
        <x:v>0</x:v>
      </x:c>
      <x:c r="U94" s="23">
        <x:v>0</x:v>
      </x:c>
      <x:c r="V94" s="23">
        <x:v>0</x:v>
      </x:c>
      <x:c r="W94" s="8" t="s">
        <x:v>693</x:v>
      </x:c>
      <x:c r="X94" s="8" t="s">
        <x:v>984</x:v>
      </x:c>
      <x:c r="Y94" s="5" t="s">
        <x:v>1347</x:v>
      </x:c>
      <x:c r="Z94" s="5" t="s">
        <x:v>984</x:v>
      </x:c>
      <x:c r="AA94" s="5" t="s">
        <x:v>984</x:v>
      </x:c>
    </x:row>
    <x:row r="95" spans="1:27" ht="30" customHeight="1">
      <x:c r="A95" s="8" t="s">
        <x:v>129</x:v>
      </x:c>
      <x:c r="B95" s="8" t="s">
        <x:v>1017</x:v>
      </x:c>
      <x:c r="C95" s="8" t="s">
        <x:v>374</x:v>
      </x:c>
      <x:c r="D95" s="22" t="s">
        <x:v>1015</x:v>
      </x:c>
      <x:c r="E95" s="23">
        <x:v>0</x:v>
      </x:c>
      <x:c r="F95" s="8" t="s">
        <x:v>984</x:v>
      </x:c>
      <x:c r="G95" s="23">
        <x:v>0</x:v>
      </x:c>
      <x:c r="H95" s="8" t="s">
        <x:v>984</x:v>
      </x:c>
      <x:c r="I95" s="23">
        <x:v>0</x:v>
      </x:c>
      <x:c r="J95" s="8" t="s">
        <x:v>984</x:v>
      </x:c>
      <x:c r="K95" s="23">
        <x:v>0</x:v>
      </x:c>
      <x:c r="L95" s="8" t="s">
        <x:v>984</x:v>
      </x:c>
      <x:c r="M95" s="23">
        <x:v>0</x:v>
      </x:c>
      <x:c r="N95" s="8" t="s">
        <x:v>984</x:v>
      </x:c>
      <x:c r="O95" s="23">
        <x:v>0</x:v>
      </x:c>
      <x:c r="P95" s="23">
        <x:v>87805</x:v>
      </x:c>
      <x:c r="Q95" s="23">
        <x:v>0</x:v>
      </x:c>
      <x:c r="R95" s="23">
        <x:v>0</x:v>
      </x:c>
      <x:c r="S95" s="23">
        <x:v>0</x:v>
      </x:c>
      <x:c r="T95" s="23">
        <x:v>0</x:v>
      </x:c>
      <x:c r="U95" s="23">
        <x:v>0</x:v>
      </x:c>
      <x:c r="V95" s="23">
        <x:v>0</x:v>
      </x:c>
      <x:c r="W95" s="8" t="s">
        <x:v>694</x:v>
      </x:c>
      <x:c r="X95" s="8" t="s">
        <x:v>984</x:v>
      </x:c>
      <x:c r="Y95" s="5" t="s">
        <x:v>1347</x:v>
      </x:c>
      <x:c r="Z95" s="5" t="s">
        <x:v>984</x:v>
      </x:c>
      <x:c r="AA95" s="5" t="s">
        <x:v>984</x:v>
      </x:c>
    </x:row>
    <x:row r="96" spans="1:27" ht="30" customHeight="1">
      <x:c r="A96" s="8" t="s">
        <x:v>142</x:v>
      </x:c>
      <x:c r="B96" s="8" t="s">
        <x:v>1017</x:v>
      </x:c>
      <x:c r="C96" s="8" t="s">
        <x:v>971</x:v>
      </x:c>
      <x:c r="D96" s="22" t="s">
        <x:v>1015</x:v>
      </x:c>
      <x:c r="E96" s="23">
        <x:v>0</x:v>
      </x:c>
      <x:c r="F96" s="8" t="s">
        <x:v>984</x:v>
      </x:c>
      <x:c r="G96" s="23">
        <x:v>0</x:v>
      </x:c>
      <x:c r="H96" s="8" t="s">
        <x:v>984</x:v>
      </x:c>
      <x:c r="I96" s="23">
        <x:v>0</x:v>
      </x:c>
      <x:c r="J96" s="8" t="s">
        <x:v>984</x:v>
      </x:c>
      <x:c r="K96" s="23">
        <x:v>0</x:v>
      </x:c>
      <x:c r="L96" s="8" t="s">
        <x:v>984</x:v>
      </x:c>
      <x:c r="M96" s="23">
        <x:v>0</x:v>
      </x:c>
      <x:c r="N96" s="8" t="s">
        <x:v>984</x:v>
      </x:c>
      <x:c r="O96" s="23">
        <x:v>0</x:v>
      </x:c>
      <x:c r="P96" s="23">
        <x:v>138838</x:v>
      </x:c>
      <x:c r="Q96" s="23">
        <x:v>0</x:v>
      </x:c>
      <x:c r="R96" s="23">
        <x:v>0</x:v>
      </x:c>
      <x:c r="S96" s="23">
        <x:v>0</x:v>
      </x:c>
      <x:c r="T96" s="23">
        <x:v>0</x:v>
      </x:c>
      <x:c r="U96" s="23">
        <x:v>0</x:v>
      </x:c>
      <x:c r="V96" s="23">
        <x:v>0</x:v>
      </x:c>
      <x:c r="W96" s="8" t="s">
        <x:v>695</x:v>
      </x:c>
      <x:c r="X96" s="8" t="s">
        <x:v>984</x:v>
      </x:c>
      <x:c r="Y96" s="5" t="s">
        <x:v>1347</x:v>
      </x:c>
      <x:c r="Z96" s="5" t="s">
        <x:v>984</x:v>
      </x:c>
      <x:c r="AA96" s="5" t="s">
        <x:v>984</x:v>
      </x:c>
    </x:row>
    <x:row r="97" spans="1:27" ht="30" customHeight="1">
      <x:c r="A97" s="8" t="s">
        <x:v>799</x:v>
      </x:c>
      <x:c r="B97" s="8" t="s">
        <x:v>1017</x:v>
      </x:c>
      <x:c r="C97" s="8" t="s">
        <x:v>960</x:v>
      </x:c>
      <x:c r="D97" s="22" t="s">
        <x:v>1015</x:v>
      </x:c>
      <x:c r="E97" s="23">
        <x:v>0</x:v>
      </x:c>
      <x:c r="F97" s="8" t="s">
        <x:v>984</x:v>
      </x:c>
      <x:c r="G97" s="23">
        <x:v>0</x:v>
      </x:c>
      <x:c r="H97" s="8" t="s">
        <x:v>984</x:v>
      </x:c>
      <x:c r="I97" s="23">
        <x:v>0</x:v>
      </x:c>
      <x:c r="J97" s="8" t="s">
        <x:v>984</x:v>
      </x:c>
      <x:c r="K97" s="23">
        <x:v>0</x:v>
      </x:c>
      <x:c r="L97" s="8" t="s">
        <x:v>984</x:v>
      </x:c>
      <x:c r="M97" s="23">
        <x:v>0</x:v>
      </x:c>
      <x:c r="N97" s="8" t="s">
        <x:v>984</x:v>
      </x:c>
      <x:c r="O97" s="23">
        <x:v>0</x:v>
      </x:c>
      <x:c r="P97" s="23">
        <x:v>134516</x:v>
      </x:c>
      <x:c r="Q97" s="23">
        <x:v>0</x:v>
      </x:c>
      <x:c r="R97" s="23">
        <x:v>0</x:v>
      </x:c>
      <x:c r="S97" s="23">
        <x:v>0</x:v>
      </x:c>
      <x:c r="T97" s="23">
        <x:v>0</x:v>
      </x:c>
      <x:c r="U97" s="23">
        <x:v>0</x:v>
      </x:c>
      <x:c r="V97" s="23">
        <x:v>0</x:v>
      </x:c>
      <x:c r="W97" s="8" t="s">
        <x:v>696</x:v>
      </x:c>
      <x:c r="X97" s="8" t="s">
        <x:v>984</x:v>
      </x:c>
      <x:c r="Y97" s="5" t="s">
        <x:v>1347</x:v>
      </x:c>
      <x:c r="Z97" s="5" t="s">
        <x:v>984</x:v>
      </x:c>
      <x:c r="AA97" s="5" t="s">
        <x:v>984</x:v>
      </x:c>
    </x:row>
    <x:row r="98" spans="1:27" ht="30" customHeight="1">
      <x:c r="A98" s="8" t="s">
        <x:v>877</x:v>
      </x:c>
      <x:c r="B98" s="8" t="s">
        <x:v>1017</x:v>
      </x:c>
      <x:c r="C98" s="8" t="s">
        <x:v>499</x:v>
      </x:c>
      <x:c r="D98" s="22" t="s">
        <x:v>1015</x:v>
      </x:c>
      <x:c r="E98" s="23">
        <x:v>0</x:v>
      </x:c>
      <x:c r="F98" s="8" t="s">
        <x:v>984</x:v>
      </x:c>
      <x:c r="G98" s="23">
        <x:v>0</x:v>
      </x:c>
      <x:c r="H98" s="8" t="s">
        <x:v>984</x:v>
      </x:c>
      <x:c r="I98" s="23">
        <x:v>0</x:v>
      </x:c>
      <x:c r="J98" s="8" t="s">
        <x:v>984</x:v>
      </x:c>
      <x:c r="K98" s="23">
        <x:v>0</x:v>
      </x:c>
      <x:c r="L98" s="8" t="s">
        <x:v>984</x:v>
      </x:c>
      <x:c r="M98" s="23">
        <x:v>0</x:v>
      </x:c>
      <x:c r="N98" s="8" t="s">
        <x:v>984</x:v>
      </x:c>
      <x:c r="O98" s="23">
        <x:v>0</x:v>
      </x:c>
      <x:c r="P98" s="23">
        <x:v>88379</x:v>
      </x:c>
      <x:c r="Q98" s="23">
        <x:v>0</x:v>
      </x:c>
      <x:c r="R98" s="23">
        <x:v>0</x:v>
      </x:c>
      <x:c r="S98" s="23">
        <x:v>0</x:v>
      </x:c>
      <x:c r="T98" s="23">
        <x:v>0</x:v>
      </x:c>
      <x:c r="U98" s="23">
        <x:v>0</x:v>
      </x:c>
      <x:c r="V98" s="23">
        <x:v>0</x:v>
      </x:c>
      <x:c r="W98" s="8" t="s">
        <x:v>697</x:v>
      </x:c>
      <x:c r="X98" s="8" t="s">
        <x:v>984</x:v>
      </x:c>
      <x:c r="Y98" s="5" t="s">
        <x:v>1347</x:v>
      </x:c>
      <x:c r="Z98" s="5" t="s">
        <x:v>974</x:v>
      </x:c>
      <x:c r="AA98" s="5" t="s">
        <x:v>984</x:v>
      </x:c>
    </x:row>
    <x:row r="99" spans="1:27" ht="30" customHeight="1">
      <x:c r="A99" s="8" t="s">
        <x:v>823</x:v>
      </x:c>
      <x:c r="B99" s="8" t="s">
        <x:v>1017</x:v>
      </x:c>
      <x:c r="C99" s="8" t="s">
        <x:v>1039</x:v>
      </x:c>
      <x:c r="D99" s="22" t="s">
        <x:v>1015</x:v>
      </x:c>
      <x:c r="E99" s="23">
        <x:v>0</x:v>
      </x:c>
      <x:c r="F99" s="8" t="s">
        <x:v>984</x:v>
      </x:c>
      <x:c r="G99" s="23">
        <x:v>0</x:v>
      </x:c>
      <x:c r="H99" s="8" t="s">
        <x:v>984</x:v>
      </x:c>
      <x:c r="I99" s="23">
        <x:v>0</x:v>
      </x:c>
      <x:c r="J99" s="8" t="s">
        <x:v>984</x:v>
      </x:c>
      <x:c r="K99" s="23">
        <x:v>0</x:v>
      </x:c>
      <x:c r="L99" s="8" t="s">
        <x:v>984</x:v>
      </x:c>
      <x:c r="M99" s="23">
        <x:v>0</x:v>
      </x:c>
      <x:c r="N99" s="8" t="s">
        <x:v>984</x:v>
      </x:c>
      <x:c r="O99" s="23">
        <x:v>0</x:v>
      </x:c>
      <x:c r="P99" s="23">
        <x:v>123257</x:v>
      </x:c>
      <x:c r="Q99" s="23">
        <x:v>0</x:v>
      </x:c>
      <x:c r="R99" s="23">
        <x:v>0</x:v>
      </x:c>
      <x:c r="S99" s="23">
        <x:v>0</x:v>
      </x:c>
      <x:c r="T99" s="23">
        <x:v>0</x:v>
      </x:c>
      <x:c r="U99" s="23">
        <x:v>0</x:v>
      </x:c>
      <x:c r="V99" s="23">
        <x:v>0</x:v>
      </x:c>
      <x:c r="W99" s="8" t="s">
        <x:v>698</x:v>
      </x:c>
      <x:c r="X99" s="8" t="s">
        <x:v>984</x:v>
      </x:c>
      <x:c r="Y99" s="5" t="s">
        <x:v>1347</x:v>
      </x:c>
      <x:c r="Z99" s="5" t="s">
        <x:v>984</x:v>
      </x:c>
      <x:c r="AA99" s="5" t="s">
        <x:v>984</x:v>
      </x:c>
    </x:row>
    <x:row r="100" spans="1:27" ht="30" customHeight="1">
      <x:c r="A100" s="8" t="s">
        <x:v>1515</x:v>
      </x:c>
      <x:c r="B100" s="8" t="s">
        <x:v>1017</x:v>
      </x:c>
      <x:c r="C100" s="8" t="s">
        <x:v>1252</x:v>
      </x:c>
      <x:c r="D100" s="22" t="s">
        <x:v>1015</x:v>
      </x:c>
      <x:c r="E100" s="23">
        <x:v>0</x:v>
      </x:c>
      <x:c r="F100" s="8" t="s">
        <x:v>984</x:v>
      </x:c>
      <x:c r="G100" s="23">
        <x:v>0</x:v>
      </x:c>
      <x:c r="H100" s="8" t="s">
        <x:v>984</x:v>
      </x:c>
      <x:c r="I100" s="23">
        <x:v>0</x:v>
      </x:c>
      <x:c r="J100" s="8" t="s">
        <x:v>984</x:v>
      </x:c>
      <x:c r="K100" s="23">
        <x:v>0</x:v>
      </x:c>
      <x:c r="L100" s="8" t="s">
        <x:v>984</x:v>
      </x:c>
      <x:c r="M100" s="23">
        <x:v>0</x:v>
      </x:c>
      <x:c r="N100" s="8" t="s">
        <x:v>984</x:v>
      </x:c>
      <x:c r="O100" s="23">
        <x:v>0</x:v>
      </x:c>
      <x:c r="P100" s="23">
        <x:v>124463</x:v>
      </x:c>
      <x:c r="Q100" s="23">
        <x:v>0</x:v>
      </x:c>
      <x:c r="R100" s="23">
        <x:v>0</x:v>
      </x:c>
      <x:c r="S100" s="23">
        <x:v>0</x:v>
      </x:c>
      <x:c r="T100" s="23">
        <x:v>0</x:v>
      </x:c>
      <x:c r="U100" s="23">
        <x:v>0</x:v>
      </x:c>
      <x:c r="V100" s="23">
        <x:v>0</x:v>
      </x:c>
      <x:c r="W100" s="8" t="s">
        <x:v>699</x:v>
      </x:c>
      <x:c r="X100" s="8" t="s">
        <x:v>984</x:v>
      </x:c>
      <x:c r="Y100" s="5" t="s">
        <x:v>1347</x:v>
      </x:c>
      <x:c r="Z100" s="5" t="s">
        <x:v>984</x:v>
      </x:c>
      <x:c r="AA100" s="5" t="s">
        <x:v>984</x:v>
      </x:c>
    </x:row>
    <x:row r="101" spans="1:27" ht="30" customHeight="1">
      <x:c r="A101" s="8" t="s">
        <x:v>1516</x:v>
      </x:c>
      <x:c r="B101" s="8" t="s">
        <x:v>1017</x:v>
      </x:c>
      <x:c r="C101" s="8" t="s">
        <x:v>1253</x:v>
      </x:c>
      <x:c r="D101" s="22" t="s">
        <x:v>1015</x:v>
      </x:c>
      <x:c r="E101" s="23">
        <x:v>0</x:v>
      </x:c>
      <x:c r="F101" s="8" t="s">
        <x:v>984</x:v>
      </x:c>
      <x:c r="G101" s="23">
        <x:v>0</x:v>
      </x:c>
      <x:c r="H101" s="8" t="s">
        <x:v>984</x:v>
      </x:c>
      <x:c r="I101" s="23">
        <x:v>0</x:v>
      </x:c>
      <x:c r="J101" s="8" t="s">
        <x:v>984</x:v>
      </x:c>
      <x:c r="K101" s="23">
        <x:v>0</x:v>
      </x:c>
      <x:c r="L101" s="8" t="s">
        <x:v>984</x:v>
      </x:c>
      <x:c r="M101" s="23">
        <x:v>0</x:v>
      </x:c>
      <x:c r="N101" s="8" t="s">
        <x:v>984</x:v>
      </x:c>
      <x:c r="O101" s="23">
        <x:v>0</x:v>
      </x:c>
      <x:c r="P101" s="23">
        <x:v>103874</x:v>
      </x:c>
      <x:c r="Q101" s="23">
        <x:v>0</x:v>
      </x:c>
      <x:c r="R101" s="23">
        <x:v>0</x:v>
      </x:c>
      <x:c r="S101" s="23">
        <x:v>0</x:v>
      </x:c>
      <x:c r="T101" s="23">
        <x:v>0</x:v>
      </x:c>
      <x:c r="U101" s="23">
        <x:v>0</x:v>
      </x:c>
      <x:c r="V101" s="23">
        <x:v>0</x:v>
      </x:c>
      <x:c r="W101" s="8" t="s">
        <x:v>700</x:v>
      </x:c>
      <x:c r="X101" s="8" t="s">
        <x:v>984</x:v>
      </x:c>
      <x:c r="Y101" s="5" t="s">
        <x:v>1347</x:v>
      </x:c>
      <x:c r="Z101" s="5" t="s">
        <x:v>984</x:v>
      </x:c>
      <x:c r="AA101" s="5" t="s">
        <x:v>984</x:v>
      </x:c>
    </x:row>
    <x:row r="102" spans="1:27" ht="30" customHeight="1">
      <x:c r="A102" s="8" t="s">
        <x:v>840</x:v>
      </x:c>
      <x:c r="B102" s="8" t="s">
        <x:v>1017</x:v>
      </x:c>
      <x:c r="C102" s="8" t="s">
        <x:v>1033</x:v>
      </x:c>
      <x:c r="D102" s="22" t="s">
        <x:v>1015</x:v>
      </x:c>
      <x:c r="E102" s="23">
        <x:v>0</x:v>
      </x:c>
      <x:c r="F102" s="8" t="s">
        <x:v>984</x:v>
      </x:c>
      <x:c r="G102" s="23">
        <x:v>0</x:v>
      </x:c>
      <x:c r="H102" s="8" t="s">
        <x:v>984</x:v>
      </x:c>
      <x:c r="I102" s="23">
        <x:v>0</x:v>
      </x:c>
      <x:c r="J102" s="8" t="s">
        <x:v>984</x:v>
      </x:c>
      <x:c r="K102" s="23">
        <x:v>0</x:v>
      </x:c>
      <x:c r="L102" s="8" t="s">
        <x:v>984</x:v>
      </x:c>
      <x:c r="M102" s="23">
        <x:v>0</x:v>
      </x:c>
      <x:c r="N102" s="8" t="s">
        <x:v>984</x:v>
      </x:c>
      <x:c r="O102" s="23">
        <x:v>0</x:v>
      </x:c>
      <x:c r="P102" s="23">
        <x:v>132695</x:v>
      </x:c>
      <x:c r="Q102" s="23">
        <x:v>0</x:v>
      </x:c>
      <x:c r="R102" s="23">
        <x:v>0</x:v>
      </x:c>
      <x:c r="S102" s="23">
        <x:v>0</x:v>
      </x:c>
      <x:c r="T102" s="23">
        <x:v>0</x:v>
      </x:c>
      <x:c r="U102" s="23">
        <x:v>0</x:v>
      </x:c>
      <x:c r="V102" s="23">
        <x:v>0</x:v>
      </x:c>
      <x:c r="W102" s="8" t="s">
        <x:v>701</x:v>
      </x:c>
      <x:c r="X102" s="8" t="s">
        <x:v>984</x:v>
      </x:c>
      <x:c r="Y102" s="5" t="s">
        <x:v>1347</x:v>
      </x:c>
      <x:c r="Z102" s="5" t="s">
        <x:v>984</x:v>
      </x:c>
      <x:c r="AA102" s="5" t="s">
        <x:v>984</x:v>
      </x:c>
    </x:row>
    <x:row r="103" spans="1:27" ht="30" customHeight="1">
      <x:c r="A103" s="8" t="s">
        <x:v>853</x:v>
      </x:c>
      <x:c r="B103" s="8" t="s">
        <x:v>1017</x:v>
      </x:c>
      <x:c r="C103" s="8" t="s">
        <x:v>1030</x:v>
      </x:c>
      <x:c r="D103" s="22" t="s">
        <x:v>1015</x:v>
      </x:c>
      <x:c r="E103" s="23">
        <x:v>0</x:v>
      </x:c>
      <x:c r="F103" s="8" t="s">
        <x:v>984</x:v>
      </x:c>
      <x:c r="G103" s="23">
        <x:v>0</x:v>
      </x:c>
      <x:c r="H103" s="8" t="s">
        <x:v>984</x:v>
      </x:c>
      <x:c r="I103" s="23">
        <x:v>0</x:v>
      </x:c>
      <x:c r="J103" s="8" t="s">
        <x:v>984</x:v>
      </x:c>
      <x:c r="K103" s="23">
        <x:v>0</x:v>
      </x:c>
      <x:c r="L103" s="8" t="s">
        <x:v>984</x:v>
      </x:c>
      <x:c r="M103" s="23">
        <x:v>0</x:v>
      </x:c>
      <x:c r="N103" s="8" t="s">
        <x:v>984</x:v>
      </x:c>
      <x:c r="O103" s="23">
        <x:v>0</x:v>
      </x:c>
      <x:c r="P103" s="23">
        <x:v>132746</x:v>
      </x:c>
      <x:c r="Q103" s="23">
        <x:v>0</x:v>
      </x:c>
      <x:c r="R103" s="23">
        <x:v>0</x:v>
      </x:c>
      <x:c r="S103" s="23">
        <x:v>0</x:v>
      </x:c>
      <x:c r="T103" s="23">
        <x:v>0</x:v>
      </x:c>
      <x:c r="U103" s="23">
        <x:v>0</x:v>
      </x:c>
      <x:c r="V103" s="23">
        <x:v>0</x:v>
      </x:c>
      <x:c r="W103" s="8" t="s">
        <x:v>702</x:v>
      </x:c>
      <x:c r="X103" s="8" t="s">
        <x:v>984</x:v>
      </x:c>
      <x:c r="Y103" s="5" t="s">
        <x:v>1347</x:v>
      </x:c>
      <x:c r="Z103" s="5" t="s">
        <x:v>984</x:v>
      </x:c>
      <x:c r="AA103" s="5" t="s">
        <x:v>984</x:v>
      </x:c>
    </x:row>
    <x:row r="104" spans="1:27" ht="30" customHeight="1">
      <x:c r="A104" s="8" t="s">
        <x:v>884</x:v>
      </x:c>
      <x:c r="B104" s="8" t="s">
        <x:v>1017</x:v>
      </x:c>
      <x:c r="C104" s="8" t="s">
        <x:v>969</x:v>
      </x:c>
      <x:c r="D104" s="22" t="s">
        <x:v>1015</x:v>
      </x:c>
      <x:c r="E104" s="23">
        <x:v>0</x:v>
      </x:c>
      <x:c r="F104" s="8" t="s">
        <x:v>984</x:v>
      </x:c>
      <x:c r="G104" s="23">
        <x:v>0</x:v>
      </x:c>
      <x:c r="H104" s="8" t="s">
        <x:v>984</x:v>
      </x:c>
      <x:c r="I104" s="23">
        <x:v>0</x:v>
      </x:c>
      <x:c r="J104" s="8" t="s">
        <x:v>984</x:v>
      </x:c>
      <x:c r="K104" s="23">
        <x:v>0</x:v>
      </x:c>
      <x:c r="L104" s="8" t="s">
        <x:v>984</x:v>
      </x:c>
      <x:c r="M104" s="23">
        <x:v>0</x:v>
      </x:c>
      <x:c r="N104" s="8" t="s">
        <x:v>984</x:v>
      </x:c>
      <x:c r="O104" s="23">
        <x:v>0</x:v>
      </x:c>
      <x:c r="P104" s="23">
        <x:v>140157</x:v>
      </x:c>
      <x:c r="Q104" s="23">
        <x:v>0</x:v>
      </x:c>
      <x:c r="R104" s="23">
        <x:v>0</x:v>
      </x:c>
      <x:c r="S104" s="23">
        <x:v>0</x:v>
      </x:c>
      <x:c r="T104" s="23">
        <x:v>0</x:v>
      </x:c>
      <x:c r="U104" s="23">
        <x:v>0</x:v>
      </x:c>
      <x:c r="V104" s="23">
        <x:v>0</x:v>
      </x:c>
      <x:c r="W104" s="8" t="s">
        <x:v>703</x:v>
      </x:c>
      <x:c r="X104" s="8" t="s">
        <x:v>984</x:v>
      </x:c>
      <x:c r="Y104" s="5" t="s">
        <x:v>1347</x:v>
      </x:c>
      <x:c r="Z104" s="5" t="s">
        <x:v>984</x:v>
      </x:c>
      <x:c r="AA104" s="5" t="s">
        <x:v>984</x:v>
      </x:c>
    </x:row>
    <x:row r="105" spans="1:27" ht="30" customHeight="1">
      <x:c r="A105" s="8" t="s">
        <x:v>1502</x:v>
      </x:c>
      <x:c r="B105" s="8" t="s">
        <x:v>1017</x:v>
      </x:c>
      <x:c r="C105" s="8" t="s">
        <x:v>1249</x:v>
      </x:c>
      <x:c r="D105" s="22" t="s">
        <x:v>1015</x:v>
      </x:c>
      <x:c r="E105" s="23">
        <x:v>0</x:v>
      </x:c>
      <x:c r="F105" s="8" t="s">
        <x:v>984</x:v>
      </x:c>
      <x:c r="G105" s="23">
        <x:v>0</x:v>
      </x:c>
      <x:c r="H105" s="8" t="s">
        <x:v>984</x:v>
      </x:c>
      <x:c r="I105" s="23">
        <x:v>0</x:v>
      </x:c>
      <x:c r="J105" s="8" t="s">
        <x:v>984</x:v>
      </x:c>
      <x:c r="K105" s="23">
        <x:v>0</x:v>
      </x:c>
      <x:c r="L105" s="8" t="s">
        <x:v>984</x:v>
      </x:c>
      <x:c r="M105" s="23">
        <x:v>0</x:v>
      </x:c>
      <x:c r="N105" s="8" t="s">
        <x:v>984</x:v>
      </x:c>
      <x:c r="O105" s="23">
        <x:v>0</x:v>
      </x:c>
      <x:c r="P105" s="23">
        <x:v>120603</x:v>
      </x:c>
      <x:c r="Q105" s="23">
        <x:v>0</x:v>
      </x:c>
      <x:c r="R105" s="23">
        <x:v>0</x:v>
      </x:c>
      <x:c r="S105" s="23">
        <x:v>0</x:v>
      </x:c>
      <x:c r="T105" s="23">
        <x:v>0</x:v>
      </x:c>
      <x:c r="U105" s="23">
        <x:v>0</x:v>
      </x:c>
      <x:c r="V105" s="23">
        <x:v>0</x:v>
      </x:c>
      <x:c r="W105" s="8" t="s">
        <x:v>704</x:v>
      </x:c>
      <x:c r="X105" s="8" t="s">
        <x:v>984</x:v>
      </x:c>
      <x:c r="Y105" s="5" t="s">
        <x:v>1347</x:v>
      </x:c>
      <x:c r="Z105" s="5" t="s">
        <x:v>984</x:v>
      </x:c>
      <x:c r="AA105" s="5" t="s">
        <x:v>984</x:v>
      </x:c>
    </x:row>
    <x:row r="106" spans="1:27" ht="30" customHeight="1">
      <x:c r="A106" s="8" t="s">
        <x:v>1495</x:v>
      </x:c>
      <x:c r="B106" s="8" t="s">
        <x:v>1017</x:v>
      </x:c>
      <x:c r="C106" s="8" t="s">
        <x:v>972</x:v>
      </x:c>
      <x:c r="D106" s="22" t="s">
        <x:v>1015</x:v>
      </x:c>
      <x:c r="E106" s="23">
        <x:v>0</x:v>
      </x:c>
      <x:c r="F106" s="8" t="s">
        <x:v>984</x:v>
      </x:c>
      <x:c r="G106" s="23">
        <x:v>0</x:v>
      </x:c>
      <x:c r="H106" s="8" t="s">
        <x:v>984</x:v>
      </x:c>
      <x:c r="I106" s="23">
        <x:v>0</x:v>
      </x:c>
      <x:c r="J106" s="8" t="s">
        <x:v>984</x:v>
      </x:c>
      <x:c r="K106" s="23">
        <x:v>0</x:v>
      </x:c>
      <x:c r="L106" s="8" t="s">
        <x:v>984</x:v>
      </x:c>
      <x:c r="M106" s="23">
        <x:v>0</x:v>
      </x:c>
      <x:c r="N106" s="8" t="s">
        <x:v>984</x:v>
      </x:c>
      <x:c r="O106" s="23">
        <x:v>0</x:v>
      </x:c>
      <x:c r="P106" s="23">
        <x:v>115796</x:v>
      </x:c>
      <x:c r="Q106" s="23">
        <x:v>0</x:v>
      </x:c>
      <x:c r="R106" s="23">
        <x:v>0</x:v>
      </x:c>
      <x:c r="S106" s="23">
        <x:v>0</x:v>
      </x:c>
      <x:c r="T106" s="23">
        <x:v>0</x:v>
      </x:c>
      <x:c r="U106" s="23">
        <x:v>0</x:v>
      </x:c>
      <x:c r="V106" s="23">
        <x:v>0</x:v>
      </x:c>
      <x:c r="W106" s="8" t="s">
        <x:v>705</x:v>
      </x:c>
      <x:c r="X106" s="8" t="s">
        <x:v>984</x:v>
      </x:c>
      <x:c r="Y106" s="5" t="s">
        <x:v>1347</x:v>
      </x:c>
      <x:c r="Z106" s="5" t="s">
        <x:v>984</x:v>
      </x:c>
      <x:c r="AA106" s="5" t="s">
        <x:v>984</x:v>
      </x:c>
    </x:row>
    <x:row r="107" spans="1:27" ht="30" customHeight="1">
      <x:c r="A107" s="8" t="s">
        <x:v>882</x:v>
      </x:c>
      <x:c r="B107" s="8" t="s">
        <x:v>1017</x:v>
      </x:c>
      <x:c r="C107" s="8" t="s">
        <x:v>507</x:v>
      </x:c>
      <x:c r="D107" s="22" t="s">
        <x:v>1015</x:v>
      </x:c>
      <x:c r="E107" s="23">
        <x:v>0</x:v>
      </x:c>
      <x:c r="F107" s="8" t="s">
        <x:v>984</x:v>
      </x:c>
      <x:c r="G107" s="23">
        <x:v>0</x:v>
      </x:c>
      <x:c r="H107" s="8" t="s">
        <x:v>984</x:v>
      </x:c>
      <x:c r="I107" s="23">
        <x:v>0</x:v>
      </x:c>
      <x:c r="J107" s="8" t="s">
        <x:v>984</x:v>
      </x:c>
      <x:c r="K107" s="23">
        <x:v>0</x:v>
      </x:c>
      <x:c r="L107" s="8" t="s">
        <x:v>984</x:v>
      </x:c>
      <x:c r="M107" s="23">
        <x:v>0</x:v>
      </x:c>
      <x:c r="N107" s="8" t="s">
        <x:v>984</x:v>
      </x:c>
      <x:c r="O107" s="23">
        <x:v>0</x:v>
      </x:c>
      <x:c r="P107" s="23">
        <x:v>139853</x:v>
      </x:c>
      <x:c r="Q107" s="23">
        <x:v>0</x:v>
      </x:c>
      <x:c r="R107" s="23">
        <x:v>0</x:v>
      </x:c>
      <x:c r="S107" s="23">
        <x:v>0</x:v>
      </x:c>
      <x:c r="T107" s="23">
        <x:v>0</x:v>
      </x:c>
      <x:c r="U107" s="23">
        <x:v>0</x:v>
      </x:c>
      <x:c r="V107" s="23">
        <x:v>0</x:v>
      </x:c>
      <x:c r="W107" s="8" t="s">
        <x:v>706</x:v>
      </x:c>
      <x:c r="X107" s="8" t="s">
        <x:v>984</x:v>
      </x:c>
      <x:c r="Y107" s="5" t="s">
        <x:v>1347</x:v>
      </x:c>
      <x:c r="Z107" s="5" t="s">
        <x:v>984</x:v>
      </x:c>
      <x:c r="AA107" s="5" t="s">
        <x:v>984</x:v>
      </x:c>
    </x:row>
    <x:row r="108" spans="1:27" ht="30" customHeight="1">
      <x:c r="A108" s="8" t="s">
        <x:v>1490</x:v>
      </x:c>
      <x:c r="B108" s="8" t="s">
        <x:v>1017</x:v>
      </x:c>
      <x:c r="C108" s="8" t="s">
        <x:v>405</x:v>
      </x:c>
      <x:c r="D108" s="22" t="s">
        <x:v>1015</x:v>
      </x:c>
      <x:c r="E108" s="23">
        <x:v>0</x:v>
      </x:c>
      <x:c r="F108" s="8" t="s">
        <x:v>984</x:v>
      </x:c>
      <x:c r="G108" s="23">
        <x:v>0</x:v>
      </x:c>
      <x:c r="H108" s="8" t="s">
        <x:v>984</x:v>
      </x:c>
      <x:c r="I108" s="23">
        <x:v>0</x:v>
      </x:c>
      <x:c r="J108" s="8" t="s">
        <x:v>984</x:v>
      </x:c>
      <x:c r="K108" s="23">
        <x:v>0</x:v>
      </x:c>
      <x:c r="L108" s="8" t="s">
        <x:v>984</x:v>
      </x:c>
      <x:c r="M108" s="23">
        <x:v>0</x:v>
      </x:c>
      <x:c r="N108" s="8" t="s">
        <x:v>984</x:v>
      </x:c>
      <x:c r="O108" s="23">
        <x:v>0</x:v>
      </x:c>
      <x:c r="P108" s="23">
        <x:v>108245</x:v>
      </x:c>
      <x:c r="Q108" s="23">
        <x:v>0</x:v>
      </x:c>
      <x:c r="R108" s="23">
        <x:v>0</x:v>
      </x:c>
      <x:c r="S108" s="23">
        <x:v>0</x:v>
      </x:c>
      <x:c r="T108" s="23">
        <x:v>0</x:v>
      </x:c>
      <x:c r="U108" s="23">
        <x:v>0</x:v>
      </x:c>
      <x:c r="V108" s="23">
        <x:v>0</x:v>
      </x:c>
      <x:c r="W108" s="8" t="s">
        <x:v>707</x:v>
      </x:c>
      <x:c r="X108" s="8" t="s">
        <x:v>984</x:v>
      </x:c>
      <x:c r="Y108" s="5" t="s">
        <x:v>1347</x:v>
      </x:c>
      <x:c r="Z108" s="5" t="s">
        <x:v>984</x:v>
      </x:c>
      <x:c r="AA108" s="5" t="s">
        <x:v>984</x:v>
      </x:c>
    </x:row>
    <x:row r="109" spans="1:27" ht="30" customHeight="1">
      <x:c r="A109" s="8" t="s">
        <x:v>889</x:v>
      </x:c>
      <x:c r="B109" s="8" t="s">
        <x:v>1017</x:v>
      </x:c>
      <x:c r="C109" s="8" t="s">
        <x:v>521</x:v>
      </x:c>
      <x:c r="D109" s="22" t="s">
        <x:v>1015</x:v>
      </x:c>
      <x:c r="E109" s="23">
        <x:v>0</x:v>
      </x:c>
      <x:c r="F109" s="8" t="s">
        <x:v>984</x:v>
      </x:c>
      <x:c r="G109" s="23">
        <x:v>0</x:v>
      </x:c>
      <x:c r="H109" s="8" t="s">
        <x:v>984</x:v>
      </x:c>
      <x:c r="I109" s="23">
        <x:v>0</x:v>
      </x:c>
      <x:c r="J109" s="8" t="s">
        <x:v>984</x:v>
      </x:c>
      <x:c r="K109" s="23">
        <x:v>0</x:v>
      </x:c>
      <x:c r="L109" s="8" t="s">
        <x:v>984</x:v>
      </x:c>
      <x:c r="M109" s="23">
        <x:v>0</x:v>
      </x:c>
      <x:c r="N109" s="8" t="s">
        <x:v>984</x:v>
      </x:c>
      <x:c r="O109" s="23">
        <x:v>0</x:v>
      </x:c>
      <x:c r="P109" s="23">
        <x:v>151091</x:v>
      </x:c>
      <x:c r="Q109" s="23">
        <x:v>0</x:v>
      </x:c>
      <x:c r="R109" s="23">
        <x:v>0</x:v>
      </x:c>
      <x:c r="S109" s="23">
        <x:v>0</x:v>
      </x:c>
      <x:c r="T109" s="23">
        <x:v>0</x:v>
      </x:c>
      <x:c r="U109" s="23">
        <x:v>0</x:v>
      </x:c>
      <x:c r="V109" s="23">
        <x:v>0</x:v>
      </x:c>
      <x:c r="W109" s="8" t="s">
        <x:v>708</x:v>
      </x:c>
      <x:c r="X109" s="8" t="s">
        <x:v>984</x:v>
      </x:c>
      <x:c r="Y109" s="5" t="s">
        <x:v>1347</x:v>
      </x:c>
      <x:c r="Z109" s="5" t="s">
        <x:v>984</x:v>
      </x:c>
      <x:c r="AA109" s="5" t="s">
        <x:v>984</x:v>
      </x:c>
    </x:row>
    <x:row r="110" spans="1:27" ht="30" customHeight="1">
      <x:c r="A110" s="8" t="s">
        <x:v>801</x:v>
      </x:c>
      <x:c r="B110" s="8" t="s">
        <x:v>477</x:v>
      </x:c>
      <x:c r="C110" s="8" t="s">
        <x:v>958</x:v>
      </x:c>
      <x:c r="D110" s="22" t="s">
        <x:v>1027</x:v>
      </x:c>
      <x:c r="E110" s="23">
        <x:v>0</x:v>
      </x:c>
      <x:c r="F110" s="8" t="s">
        <x:v>984</x:v>
      </x:c>
      <x:c r="G110" s="23">
        <x:v>2.1600000000000001</x:v>
      </x:c>
      <x:c r="H110" s="8" t="s">
        <x:v>709</x:v>
      </x:c>
      <x:c r="I110" s="23">
        <x:v>2.3300000000000001</x:v>
      </x:c>
      <x:c r="J110" s="8" t="s">
        <x:v>710</x:v>
      </x:c>
      <x:c r="K110" s="23">
        <x:v>0</x:v>
      </x:c>
      <x:c r="L110" s="8" t="s">
        <x:v>984</x:v>
      </x:c>
      <x:c r="M110" s="23">
        <x:v>0</x:v>
      </x:c>
      <x:c r="N110" s="8" t="s">
        <x:v>984</x:v>
      </x:c>
      <x:c r="O110" s="23">
        <x:f>SMALL(E110:M110,COUNTIF(E110:M110,0)+1)</x:f>
        <x:v>2.1600000000000001</x:v>
      </x:c>
      <x:c r="P110" s="23">
        <x:v>0</x:v>
      </x:c>
      <x:c r="Q110" s="23">
        <x:v>0</x:v>
      </x:c>
      <x:c r="R110" s="23">
        <x:v>0</x:v>
      </x:c>
      <x:c r="S110" s="23">
        <x:v>0</x:v>
      </x:c>
      <x:c r="T110" s="23">
        <x:v>0</x:v>
      </x:c>
      <x:c r="U110" s="23">
        <x:v>0</x:v>
      </x:c>
      <x:c r="V110" s="23">
        <x:v>0</x:v>
      </x:c>
      <x:c r="W110" s="8" t="s">
        <x:v>711</x:v>
      </x:c>
      <x:c r="X110" s="8" t="s">
        <x:v>984</x:v>
      </x:c>
      <x:c r="Y110" s="5" t="s">
        <x:v>984</x:v>
      </x:c>
      <x:c r="Z110" s="5" t="s">
        <x:v>984</x:v>
      </x:c>
      <x:c r="AA110" s="5" t="s">
        <x:v>984</x:v>
      </x:c>
    </x:row>
    <x:row r="111" spans="1:27" ht="30" customHeight="1">
      <x:c r="A111" s="8" t="s">
        <x:v>800</x:v>
      </x:c>
      <x:c r="B111" s="8" t="s">
        <x:v>1885</x:v>
      </x:c>
      <x:c r="C111" s="8" t="s">
        <x:v>478</x:v>
      </x:c>
      <x:c r="D111" s="22" t="s">
        <x:v>1013</x:v>
      </x:c>
      <x:c r="E111" s="23">
        <x:v>0</x:v>
      </x:c>
      <x:c r="F111" s="8" t="s">
        <x:v>984</x:v>
      </x:c>
      <x:c r="G111" s="23">
        <x:v>10000</x:v>
      </x:c>
      <x:c r="H111" s="8" t="s">
        <x:v>709</x:v>
      </x:c>
      <x:c r="I111" s="23">
        <x:v>11000</x:v>
      </x:c>
      <x:c r="J111" s="8" t="s">
        <x:v>710</x:v>
      </x:c>
      <x:c r="K111" s="23">
        <x:v>11000</x:v>
      </x:c>
      <x:c r="L111" s="8" t="s">
        <x:v>712</x:v>
      </x:c>
      <x:c r="M111" s="23">
        <x:v>13000</x:v>
      </x:c>
      <x:c r="N111" s="8" t="s">
        <x:v>1348</x:v>
      </x:c>
      <x:c r="O111" s="23">
        <x:f>SMALL(E111:M111,COUNTIF(E111:M111,0)+1)</x:f>
        <x:v>10000</x:v>
      </x:c>
      <x:c r="P111" s="23">
        <x:v>0</x:v>
      </x:c>
      <x:c r="Q111" s="23">
        <x:v>0</x:v>
      </x:c>
      <x:c r="R111" s="23">
        <x:v>0</x:v>
      </x:c>
      <x:c r="S111" s="23">
        <x:v>0</x:v>
      </x:c>
      <x:c r="T111" s="23">
        <x:v>0</x:v>
      </x:c>
      <x:c r="U111" s="23">
        <x:v>0</x:v>
      </x:c>
      <x:c r="V111" s="23">
        <x:v>0</x:v>
      </x:c>
      <x:c r="W111" s="8" t="s">
        <x:v>713</x:v>
      </x:c>
      <x:c r="X111" s="8" t="s">
        <x:v>984</x:v>
      </x:c>
      <x:c r="Y111" s="5" t="s">
        <x:v>984</x:v>
      </x:c>
      <x:c r="Z111" s="5" t="s">
        <x:v>984</x:v>
      </x:c>
      <x:c r="AA111" s="5" t="s">
        <x:v>984</x:v>
      </x:c>
    </x:row>
    <x:row r="112" spans="1:27" ht="30" customHeight="1">
      <x:c r="A112" s="8" t="s">
        <x:v>1505</x:v>
      </x:c>
      <x:c r="B112" s="8" t="s">
        <x:v>1037</x:v>
      </x:c>
      <x:c r="C112" s="8" t="s">
        <x:v>1997</x:v>
      </x:c>
      <x:c r="D112" s="22" t="s">
        <x:v>1027</x:v>
      </x:c>
      <x:c r="E112" s="23">
        <x:v>0</x:v>
      </x:c>
      <x:c r="F112" s="8" t="s">
        <x:v>984</x:v>
      </x:c>
      <x:c r="G112" s="23">
        <x:v>3483.3299999999999</x:v>
      </x:c>
      <x:c r="H112" s="8" t="s">
        <x:v>1349</x:v>
      </x:c>
      <x:c r="I112" s="23">
        <x:v>1944.4400000000001</x:v>
      </x:c>
      <x:c r="J112" s="8" t="s">
        <x:v>1350</x:v>
      </x:c>
      <x:c r="K112" s="23">
        <x:v>2711.1100000000001</x:v>
      </x:c>
      <x:c r="L112" s="8" t="s">
        <x:v>1346</x:v>
      </x:c>
      <x:c r="M112" s="23">
        <x:v>1944.4400000000001</x:v>
      </x:c>
      <x:c r="N112" s="8" t="s">
        <x:v>1352</x:v>
      </x:c>
      <x:c r="O112" s="23">
        <x:f>SMALL(E112:M112,COUNTIF(E112:M112,0)+1)</x:f>
        <x:v>1944.4400000000001</x:v>
      </x:c>
      <x:c r="P112" s="23">
        <x:v>0</x:v>
      </x:c>
      <x:c r="Q112" s="23">
        <x:v>0</x:v>
      </x:c>
      <x:c r="R112" s="23">
        <x:v>0</x:v>
      </x:c>
      <x:c r="S112" s="23">
        <x:v>0</x:v>
      </x:c>
      <x:c r="T112" s="23">
        <x:v>0</x:v>
      </x:c>
      <x:c r="U112" s="23">
        <x:v>0</x:v>
      </x:c>
      <x:c r="V112" s="23">
        <x:v>0</x:v>
      </x:c>
      <x:c r="W112" s="8" t="s">
        <x:v>714</x:v>
      </x:c>
      <x:c r="X112" s="8" t="s">
        <x:v>984</x:v>
      </x:c>
      <x:c r="Y112" s="5" t="s">
        <x:v>984</x:v>
      </x:c>
      <x:c r="Z112" s="5" t="s">
        <x:v>984</x:v>
      </x:c>
      <x:c r="AA112" s="5" t="s">
        <x:v>984</x:v>
      </x:c>
    </x:row>
    <x:row r="113" spans="1:27" ht="30" customHeight="1">
      <x:c r="A113" s="8" t="s">
        <x:v>818</x:v>
      </x:c>
      <x:c r="B113" s="8" t="s">
        <x:v>1037</x:v>
      </x:c>
      <x:c r="C113" s="8" t="s">
        <x:v>1955</x:v>
      </x:c>
      <x:c r="D113" s="22" t="s">
        <x:v>1027</x:v>
      </x:c>
      <x:c r="E113" s="23">
        <x:v>0</x:v>
      </x:c>
      <x:c r="F113" s="8" t="s">
        <x:v>984</x:v>
      </x:c>
      <x:c r="G113" s="23">
        <x:v>3579.4400000000001</x:v>
      </x:c>
      <x:c r="H113" s="8" t="s">
        <x:v>1349</x:v>
      </x:c>
      <x:c r="I113" s="23">
        <x:v>1777.77</x:v>
      </x:c>
      <x:c r="J113" s="8" t="s">
        <x:v>1350</x:v>
      </x:c>
      <x:c r="K113" s="23">
        <x:v>2711.1100000000001</x:v>
      </x:c>
      <x:c r="L113" s="8" t="s">
        <x:v>1346</x:v>
      </x:c>
      <x:c r="M113" s="23">
        <x:v>1777.77</x:v>
      </x:c>
      <x:c r="N113" s="8" t="s">
        <x:v>1352</x:v>
      </x:c>
      <x:c r="O113" s="23">
        <x:f>SMALL(E113:M113,COUNTIF(E113:M113,0)+1)</x:f>
        <x:v>1777.77</x:v>
      </x:c>
      <x:c r="P113" s="23">
        <x:v>0</x:v>
      </x:c>
      <x:c r="Q113" s="23">
        <x:v>0</x:v>
      </x:c>
      <x:c r="R113" s="23">
        <x:v>0</x:v>
      </x:c>
      <x:c r="S113" s="23">
        <x:v>0</x:v>
      </x:c>
      <x:c r="T113" s="23">
        <x:v>0</x:v>
      </x:c>
      <x:c r="U113" s="23">
        <x:v>0</x:v>
      </x:c>
      <x:c r="V113" s="23">
        <x:v>0</x:v>
      </x:c>
      <x:c r="W113" s="8" t="s">
        <x:v>715</x:v>
      </x:c>
      <x:c r="X113" s="8" t="s">
        <x:v>984</x:v>
      </x:c>
      <x:c r="Y113" s="5" t="s">
        <x:v>984</x:v>
      </x:c>
      <x:c r="Z113" s="5" t="s">
        <x:v>984</x:v>
      </x:c>
      <x:c r="AA113" s="5" t="s">
        <x:v>984</x:v>
      </x:c>
    </x:row>
    <x:row r="114" spans="1:27" ht="30" customHeight="1">
      <x:c r="A114" s="8" t="s">
        <x:v>1510</x:v>
      </x:c>
      <x:c r="B114" s="8" t="s">
        <x:v>550</x:v>
      </x:c>
      <x:c r="C114" s="8" t="s">
        <x:v>1800</x:v>
      </x:c>
      <x:c r="D114" s="22" t="s">
        <x:v>1027</x:v>
      </x:c>
      <x:c r="E114" s="23">
        <x:v>0</x:v>
      </x:c>
      <x:c r="F114" s="8" t="s">
        <x:v>984</x:v>
      </x:c>
      <x:c r="G114" s="23">
        <x:v>17655.549999999999</x:v>
      </x:c>
      <x:c r="H114" s="8" t="s">
        <x:v>1349</x:v>
      </x:c>
      <x:c r="I114" s="23">
        <x:v>17683.330000000002</x:v>
      </x:c>
      <x:c r="J114" s="8" t="s">
        <x:v>1350</x:v>
      </x:c>
      <x:c r="K114" s="23">
        <x:v>17800</x:v>
      </x:c>
      <x:c r="L114" s="8" t="s">
        <x:v>1353</x:v>
      </x:c>
      <x:c r="M114" s="23">
        <x:v>17683.330000000002</x:v>
      </x:c>
      <x:c r="N114" s="8" t="s">
        <x:v>1352</x:v>
      </x:c>
      <x:c r="O114" s="23">
        <x:f>SMALL(E114:M114,COUNTIF(E114:M114,0)+1)</x:f>
        <x:v>17655.549999999999</x:v>
      </x:c>
      <x:c r="P114" s="23">
        <x:v>0</x:v>
      </x:c>
      <x:c r="Q114" s="23">
        <x:v>0</x:v>
      </x:c>
      <x:c r="R114" s="23">
        <x:v>0</x:v>
      </x:c>
      <x:c r="S114" s="23">
        <x:v>0</x:v>
      </x:c>
      <x:c r="T114" s="23">
        <x:v>0</x:v>
      </x:c>
      <x:c r="U114" s="23">
        <x:v>0</x:v>
      </x:c>
      <x:c r="V114" s="23">
        <x:v>0</x:v>
      </x:c>
      <x:c r="W114" s="8" t="s">
        <x:v>716</x:v>
      </x:c>
      <x:c r="X114" s="8" t="s">
        <x:v>984</x:v>
      </x:c>
      <x:c r="Y114" s="5" t="s">
        <x:v>984</x:v>
      </x:c>
      <x:c r="Z114" s="5" t="s">
        <x:v>984</x:v>
      </x:c>
      <x:c r="AA114" s="5" t="s">
        <x:v>984</x:v>
      </x:c>
    </x:row>
    <x:row r="115" spans="1:27" ht="30" customHeight="1">
      <x:c r="A115" s="8" t="s">
        <x:v>1513</x:v>
      </x:c>
      <x:c r="B115" s="8" t="s">
        <x:v>558</x:v>
      </x:c>
      <x:c r="C115" s="8" t="s">
        <x:v>246</x:v>
      </x:c>
      <x:c r="D115" s="22" t="s">
        <x:v>1027</x:v>
      </x:c>
      <x:c r="E115" s="23">
        <x:v>0</x:v>
      </x:c>
      <x:c r="F115" s="8" t="s">
        <x:v>984</x:v>
      </x:c>
      <x:c r="G115" s="23">
        <x:v>2972.2199999999998</x:v>
      </x:c>
      <x:c r="H115" s="8" t="s">
        <x:v>1349</x:v>
      </x:c>
      <x:c r="I115" s="23">
        <x:v>2972.2199999999998</x:v>
      </x:c>
      <x:c r="J115" s="8" t="s">
        <x:v>1350</x:v>
      </x:c>
      <x:c r="K115" s="23">
        <x:v>3055.5500000000002</x:v>
      </x:c>
      <x:c r="L115" s="8" t="s">
        <x:v>1354</x:v>
      </x:c>
      <x:c r="M115" s="23">
        <x:v>2972.2199999999998</x:v>
      </x:c>
      <x:c r="N115" s="8" t="s">
        <x:v>1352</x:v>
      </x:c>
      <x:c r="O115" s="23">
        <x:f>SMALL(E115:M115,COUNTIF(E115:M115,0)+1)</x:f>
        <x:v>2972.2199999999998</x:v>
      </x:c>
      <x:c r="P115" s="23">
        <x:v>0</x:v>
      </x:c>
      <x:c r="Q115" s="23">
        <x:v>0</x:v>
      </x:c>
      <x:c r="R115" s="23">
        <x:v>0</x:v>
      </x:c>
      <x:c r="S115" s="23">
        <x:v>0</x:v>
      </x:c>
      <x:c r="T115" s="23">
        <x:v>0</x:v>
      </x:c>
      <x:c r="U115" s="23">
        <x:v>0</x:v>
      </x:c>
      <x:c r="V115" s="23">
        <x:v>0</x:v>
      </x:c>
      <x:c r="W115" s="8" t="s">
        <x:v>717</x:v>
      </x:c>
      <x:c r="X115" s="8" t="s">
        <x:v>984</x:v>
      </x:c>
      <x:c r="Y115" s="5" t="s">
        <x:v>984</x:v>
      </x:c>
      <x:c r="Z115" s="5" t="s">
        <x:v>984</x:v>
      </x:c>
      <x:c r="AA115" s="5" t="s">
        <x:v>984</x:v>
      </x:c>
    </x:row>
    <x:row r="116" spans="1:27" ht="30" customHeight="1">
      <x:c r="A116" s="8" t="s">
        <x:v>1512</x:v>
      </x:c>
      <x:c r="B116" s="8" t="s">
        <x:v>553</x:v>
      </x:c>
      <x:c r="C116" s="8" t="s">
        <x:v>1902</x:v>
      </x:c>
      <x:c r="D116" s="22" t="s">
        <x:v>1027</x:v>
      </x:c>
      <x:c r="E116" s="23">
        <x:v>0</x:v>
      </x:c>
      <x:c r="F116" s="8" t="s">
        <x:v>984</x:v>
      </x:c>
      <x:c r="G116" s="23">
        <x:v>7988.8800000000001</x:v>
      </x:c>
      <x:c r="H116" s="8" t="s">
        <x:v>1349</x:v>
      </x:c>
      <x:c r="I116" s="23">
        <x:v>8305.5499999999993</x:v>
      </x:c>
      <x:c r="J116" s="8" t="s">
        <x:v>1350</x:v>
      </x:c>
      <x:c r="K116" s="23">
        <x:v>6577.7700000000004</x:v>
      </x:c>
      <x:c r="L116" s="8" t="s">
        <x:v>1355</x:v>
      </x:c>
      <x:c r="M116" s="23">
        <x:v>8305.5499999999993</x:v>
      </x:c>
      <x:c r="N116" s="8" t="s">
        <x:v>1352</x:v>
      </x:c>
      <x:c r="O116" s="23">
        <x:f>SMALL(E116:M116,COUNTIF(E116:M116,0)+1)</x:f>
        <x:v>6577.7700000000004</x:v>
      </x:c>
      <x:c r="P116" s="23">
        <x:v>0</x:v>
      </x:c>
      <x:c r="Q116" s="23">
        <x:v>0</x:v>
      </x:c>
      <x:c r="R116" s="23">
        <x:v>0</x:v>
      </x:c>
      <x:c r="S116" s="23">
        <x:v>0</x:v>
      </x:c>
      <x:c r="T116" s="23">
        <x:v>0</x:v>
      </x:c>
      <x:c r="U116" s="23">
        <x:v>0</x:v>
      </x:c>
      <x:c r="V116" s="23">
        <x:v>0</x:v>
      </x:c>
      <x:c r="W116" s="8" t="s">
        <x:v>718</x:v>
      </x:c>
      <x:c r="X116" s="8" t="s">
        <x:v>984</x:v>
      </x:c>
      <x:c r="Y116" s="5" t="s">
        <x:v>984</x:v>
      </x:c>
      <x:c r="Z116" s="5" t="s">
        <x:v>984</x:v>
      </x:c>
      <x:c r="AA116" s="5" t="s">
        <x:v>984</x:v>
      </x:c>
    </x:row>
    <x:row r="117" spans="1:27" ht="30" customHeight="1">
      <x:c r="A117" s="8" t="s">
        <x:v>817</x:v>
      </x:c>
      <x:c r="B117" s="8" t="s">
        <x:v>1956</x:v>
      </x:c>
      <x:c r="C117" s="8" t="s">
        <x:v>1957</x:v>
      </x:c>
      <x:c r="D117" s="22" t="s">
        <x:v>1013</x:v>
      </x:c>
      <x:c r="E117" s="23">
        <x:v>0</x:v>
      </x:c>
      <x:c r="F117" s="8" t="s">
        <x:v>984</x:v>
      </x:c>
      <x:c r="G117" s="23">
        <x:v>2139.7800000000002</x:v>
      </x:c>
      <x:c r="H117" s="8" t="s">
        <x:v>1356</x:v>
      </x:c>
      <x:c r="I117" s="23">
        <x:v>2473.1100000000001</x:v>
      </x:c>
      <x:c r="J117" s="8" t="s">
        <x:v>1357</x:v>
      </x:c>
      <x:c r="K117" s="23">
        <x:v>0</x:v>
      </x:c>
      <x:c r="L117" s="8" t="s">
        <x:v>984</x:v>
      </x:c>
      <x:c r="M117" s="23">
        <x:v>0</x:v>
      </x:c>
      <x:c r="N117" s="8" t="s">
        <x:v>984</x:v>
      </x:c>
      <x:c r="O117" s="23">
        <x:f>SMALL(E117:M117,COUNTIF(E117:M117,0)+1)</x:f>
        <x:v>2139.7800000000002</x:v>
      </x:c>
      <x:c r="P117" s="23">
        <x:v>0</x:v>
      </x:c>
      <x:c r="Q117" s="23">
        <x:v>0</x:v>
      </x:c>
      <x:c r="R117" s="23">
        <x:v>0</x:v>
      </x:c>
      <x:c r="S117" s="23">
        <x:v>0</x:v>
      </x:c>
      <x:c r="T117" s="23">
        <x:v>0</x:v>
      </x:c>
      <x:c r="U117" s="23">
        <x:v>0</x:v>
      </x:c>
      <x:c r="V117" s="23">
        <x:v>0</x:v>
      </x:c>
      <x:c r="W117" s="8" t="s">
        <x:v>719</x:v>
      </x:c>
      <x:c r="X117" s="8" t="s">
        <x:v>1958</x:v>
      </x:c>
      <x:c r="Y117" s="5" t="s">
        <x:v>984</x:v>
      </x:c>
      <x:c r="Z117" s="5" t="s">
        <x:v>984</x:v>
      </x:c>
      <x:c r="AA117" s="5" t="s">
        <x:v>984</x:v>
      </x:c>
    </x:row>
    <x:row r="118" spans="1:27" ht="30" customHeight="1">
      <x:c r="A118" s="8" t="s">
        <x:v>1514</x:v>
      </x:c>
      <x:c r="B118" s="8" t="s">
        <x:v>1251</x:v>
      </x:c>
      <x:c r="C118" s="8" t="s">
        <x:v>984</x:v>
      </x:c>
      <x:c r="D118" s="22" t="s">
        <x:v>1013</x:v>
      </x:c>
      <x:c r="E118" s="23">
        <x:v>0</x:v>
      </x:c>
      <x:c r="F118" s="8" t="s">
        <x:v>984</x:v>
      </x:c>
      <x:c r="G118" s="23">
        <x:v>0</x:v>
      </x:c>
      <x:c r="H118" s="8" t="s">
        <x:v>984</x:v>
      </x:c>
      <x:c r="I118" s="23">
        <x:v>0</x:v>
      </x:c>
      <x:c r="J118" s="8" t="s">
        <x:v>984</x:v>
      </x:c>
      <x:c r="K118" s="23">
        <x:v>0</x:v>
      </x:c>
      <x:c r="L118" s="8" t="s">
        <x:v>984</x:v>
      </x:c>
      <x:c r="M118" s="23">
        <x:v>1150</x:v>
      </x:c>
      <x:c r="N118" s="8" t="s">
        <x:v>984</x:v>
      </x:c>
      <x:c r="O118" s="23">
        <x:f>SMALL(E118:M118,COUNTIF(E118:M118,0)+1)</x:f>
        <x:v>1150</x:v>
      </x:c>
      <x:c r="P118" s="23">
        <x:v>0</x:v>
      </x:c>
      <x:c r="Q118" s="23">
        <x:v>0</x:v>
      </x:c>
      <x:c r="R118" s="23">
        <x:v>0</x:v>
      </x:c>
      <x:c r="S118" s="23">
        <x:v>0</x:v>
      </x:c>
      <x:c r="T118" s="23">
        <x:v>0</x:v>
      </x:c>
      <x:c r="U118" s="23">
        <x:v>0</x:v>
      </x:c>
      <x:c r="V118" s="23">
        <x:v>0</x:v>
      </x:c>
      <x:c r="W118" s="8" t="s">
        <x:v>720</x:v>
      </x:c>
      <x:c r="X118" s="8" t="s">
        <x:v>984</x:v>
      </x:c>
      <x:c r="Y118" s="5" t="s">
        <x:v>984</x:v>
      </x:c>
      <x:c r="Z118" s="5" t="s">
        <x:v>984</x:v>
      </x:c>
      <x:c r="AA118" s="5" t="s">
        <x:v>984</x:v>
      </x:c>
    </x:row>
    <x:row r="119" spans="1:27" ht="30" customHeight="1">
      <x:c r="A119" s="8" t="s">
        <x:v>1511</x:v>
      </x:c>
      <x:c r="B119" s="8" t="s">
        <x:v>563</x:v>
      </x:c>
      <x:c r="C119" s="8" t="s">
        <x:v>2005</x:v>
      </x:c>
      <x:c r="D119" s="22" t="s">
        <x:v>999</x:v>
      </x:c>
      <x:c r="E119" s="23">
        <x:v>0</x:v>
      </x:c>
      <x:c r="F119" s="8" t="s">
        <x:v>984</x:v>
      </x:c>
      <x:c r="G119" s="23">
        <x:v>0</x:v>
      </x:c>
      <x:c r="H119" s="8" t="s">
        <x:v>984</x:v>
      </x:c>
      <x:c r="I119" s="23">
        <x:v>0</x:v>
      </x:c>
      <x:c r="J119" s="8" t="s">
        <x:v>984</x:v>
      </x:c>
      <x:c r="K119" s="23">
        <x:v>0</x:v>
      </x:c>
      <x:c r="L119" s="8" t="s">
        <x:v>984</x:v>
      </x:c>
      <x:c r="M119" s="23">
        <x:v>73</x:v>
      </x:c>
      <x:c r="N119" s="8" t="s">
        <x:v>984</x:v>
      </x:c>
      <x:c r="O119" s="23">
        <x:f>SMALL(E119:M119,COUNTIF(E119:M119,0)+1)</x:f>
        <x:v>73</x:v>
      </x:c>
      <x:c r="P119" s="23">
        <x:v>0</x:v>
      </x:c>
      <x:c r="Q119" s="23">
        <x:v>0</x:v>
      </x:c>
      <x:c r="R119" s="23">
        <x:v>0</x:v>
      </x:c>
      <x:c r="S119" s="23">
        <x:v>0</x:v>
      </x:c>
      <x:c r="T119" s="23">
        <x:v>0</x:v>
      </x:c>
      <x:c r="U119" s="23">
        <x:v>0</x:v>
      </x:c>
      <x:c r="V119" s="23">
        <x:v>0</x:v>
      </x:c>
      <x:c r="W119" s="8" t="s">
        <x:v>721</x:v>
      </x:c>
      <x:c r="X119" s="8" t="s">
        <x:v>984</x:v>
      </x:c>
      <x:c r="Y119" s="5" t="s">
        <x:v>984</x:v>
      </x:c>
      <x:c r="Z119" s="5" t="s">
        <x:v>984</x:v>
      </x:c>
      <x:c r="AA119" s="5" t="s">
        <x:v>984</x:v>
      </x:c>
    </x:row>
    <x:row r="120" spans="1:27" ht="30" customHeight="1">
      <x:c r="A120" s="8" t="s">
        <x:v>140</x:v>
      </x:c>
      <x:c r="B120" s="8" t="s">
        <x:v>1011</x:v>
      </x:c>
      <x:c r="C120" s="8" t="s">
        <x:v>384</x:v>
      </x:c>
      <x:c r="D120" s="22" t="s">
        <x:v>1013</x:v>
      </x:c>
      <x:c r="E120" s="23">
        <x:v>710</x:v>
      </x:c>
      <x:c r="F120" s="8" t="s">
        <x:v>984</x:v>
      </x:c>
      <x:c r="G120" s="23">
        <x:v>0</x:v>
      </x:c>
      <x:c r="H120" s="8" t="s">
        <x:v>984</x:v>
      </x:c>
      <x:c r="I120" s="23">
        <x:v>0</x:v>
      </x:c>
      <x:c r="J120" s="8" t="s">
        <x:v>984</x:v>
      </x:c>
      <x:c r="K120" s="23">
        <x:v>0</x:v>
      </x:c>
      <x:c r="L120" s="8" t="s">
        <x:v>984</x:v>
      </x:c>
      <x:c r="M120" s="23">
        <x:v>0</x:v>
      </x:c>
      <x:c r="N120" s="8" t="s">
        <x:v>984</x:v>
      </x:c>
      <x:c r="O120" s="23">
        <x:f>SMALL(E120:M120,COUNTIF(E120:M120,0)+1)</x:f>
        <x:v>710</x:v>
      </x:c>
      <x:c r="P120" s="23">
        <x:v>0</x:v>
      </x:c>
      <x:c r="Q120" s="23">
        <x:v>0</x:v>
      </x:c>
      <x:c r="R120" s="23">
        <x:v>0</x:v>
      </x:c>
      <x:c r="S120" s="23">
        <x:v>0</x:v>
      </x:c>
      <x:c r="T120" s="23">
        <x:v>0</x:v>
      </x:c>
      <x:c r="U120" s="23">
        <x:v>0</x:v>
      </x:c>
      <x:c r="V120" s="23">
        <x:v>0</x:v>
      </x:c>
      <x:c r="W120" s="8" t="s">
        <x:v>722</x:v>
      </x:c>
      <x:c r="X120" s="8" t="s">
        <x:v>984</x:v>
      </x:c>
      <x:c r="Y120" s="5" t="s">
        <x:v>984</x:v>
      </x:c>
      <x:c r="Z120" s="5" t="s">
        <x:v>984</x:v>
      </x:c>
      <x:c r="AA120" s="5" t="s">
        <x:v>984</x:v>
      </x:c>
    </x:row>
    <x:row r="121" spans="1:27" ht="30" customHeight="1">
      <x:c r="A121" s="8" t="s">
        <x:v>821</x:v>
      </x:c>
      <x:c r="B121" s="8" t="s">
        <x:v>458</x:v>
      </x:c>
      <x:c r="C121" s="8" t="s">
        <x:v>457</x:v>
      </x:c>
      <x:c r="D121" s="22" t="s">
        <x:v>1027</x:v>
      </x:c>
      <x:c r="E121" s="23">
        <x:v>0</x:v>
      </x:c>
      <x:c r="F121" s="8" t="s">
        <x:v>984</x:v>
      </x:c>
      <x:c r="G121" s="23">
        <x:v>0</x:v>
      </x:c>
      <x:c r="H121" s="8" t="s">
        <x:v>984</x:v>
      </x:c>
      <x:c r="I121" s="23">
        <x:v>0</x:v>
      </x:c>
      <x:c r="J121" s="8" t="s">
        <x:v>984</x:v>
      </x:c>
      <x:c r="K121" s="23">
        <x:v>0</x:v>
      </x:c>
      <x:c r="L121" s="8" t="s">
        <x:v>984</x:v>
      </x:c>
      <x:c r="M121" s="23">
        <x:v>2567</x:v>
      </x:c>
      <x:c r="N121" s="8" t="s">
        <x:v>1351</x:v>
      </x:c>
      <x:c r="O121" s="23">
        <x:f>SMALL(E121:M121,COUNTIF(E121:M121,0)+1)</x:f>
        <x:v>2567</x:v>
      </x:c>
      <x:c r="P121" s="23">
        <x:v>0</x:v>
      </x:c>
      <x:c r="Q121" s="23">
        <x:v>0</x:v>
      </x:c>
      <x:c r="R121" s="23">
        <x:v>0</x:v>
      </x:c>
      <x:c r="S121" s="23">
        <x:v>0</x:v>
      </x:c>
      <x:c r="T121" s="23">
        <x:v>0</x:v>
      </x:c>
      <x:c r="U121" s="23">
        <x:v>0</x:v>
      </x:c>
      <x:c r="V121" s="23">
        <x:v>0</x:v>
      </x:c>
      <x:c r="W121" s="8" t="s">
        <x:v>723</x:v>
      </x:c>
      <x:c r="X121" s="8" t="s">
        <x:v>984</x:v>
      </x:c>
      <x:c r="Y121" s="5" t="s">
        <x:v>984</x:v>
      </x:c>
      <x:c r="Z121" s="5" t="s">
        <x:v>984</x:v>
      </x:c>
      <x:c r="AA121" s="5" t="s">
        <x:v>984</x:v>
      </x:c>
    </x:row>
    <x:row r="122" spans="1:27" ht="30" customHeight="1">
      <x:c r="A122" s="8" t="s">
        <x:v>820</x:v>
      </x:c>
      <x:c r="B122" s="8" t="s">
        <x:v>461</x:v>
      </x:c>
      <x:c r="C122" s="8" t="s">
        <x:v>457</x:v>
      </x:c>
      <x:c r="D122" s="22" t="s">
        <x:v>1027</x:v>
      </x:c>
      <x:c r="E122" s="23">
        <x:v>0</x:v>
      </x:c>
      <x:c r="F122" s="8" t="s">
        <x:v>984</x:v>
      </x:c>
      <x:c r="G122" s="23">
        <x:v>0</x:v>
      </x:c>
      <x:c r="H122" s="8" t="s">
        <x:v>984</x:v>
      </x:c>
      <x:c r="I122" s="23">
        <x:v>0</x:v>
      </x:c>
      <x:c r="J122" s="8" t="s">
        <x:v>984</x:v>
      </x:c>
      <x:c r="K122" s="23">
        <x:v>0</x:v>
      </x:c>
      <x:c r="L122" s="8" t="s">
        <x:v>984</x:v>
      </x:c>
      <x:c r="M122" s="23">
        <x:v>6361</x:v>
      </x:c>
      <x:c r="N122" s="8" t="s">
        <x:v>1358</x:v>
      </x:c>
      <x:c r="O122" s="23">
        <x:f>SMALL(E122:M122,COUNTIF(E122:M122,0)+1)</x:f>
        <x:v>6361</x:v>
      </x:c>
      <x:c r="P122" s="23">
        <x:v>0</x:v>
      </x:c>
      <x:c r="Q122" s="23">
        <x:v>0</x:v>
      </x:c>
      <x:c r="R122" s="23">
        <x:v>0</x:v>
      </x:c>
      <x:c r="S122" s="23">
        <x:v>0</x:v>
      </x:c>
      <x:c r="T122" s="23">
        <x:v>0</x:v>
      </x:c>
      <x:c r="U122" s="23">
        <x:v>0</x:v>
      </x:c>
      <x:c r="V122" s="23">
        <x:v>0</x:v>
      </x:c>
      <x:c r="W122" s="8" t="s">
        <x:v>724</x:v>
      </x:c>
      <x:c r="X122" s="8" t="s">
        <x:v>984</x:v>
      </x:c>
      <x:c r="Y122" s="5" t="s">
        <x:v>984</x:v>
      </x:c>
      <x:c r="Z122" s="5" t="s">
        <x:v>984</x:v>
      </x:c>
      <x:c r="AA122" s="5" t="s">
        <x:v>984</x:v>
      </x:c>
    </x:row>
    <x:row r="123" spans="1:27" ht="30" customHeight="1">
      <x:c r="A123" s="8" t="s">
        <x:v>819</x:v>
      </x:c>
      <x:c r="B123" s="8" t="s">
        <x:v>462</x:v>
      </x:c>
      <x:c r="C123" s="8" t="s">
        <x:v>457</x:v>
      </x:c>
      <x:c r="D123" s="22" t="s">
        <x:v>1027</x:v>
      </x:c>
      <x:c r="E123" s="23">
        <x:v>0</x:v>
      </x:c>
      <x:c r="F123" s="8" t="s">
        <x:v>984</x:v>
      </x:c>
      <x:c r="G123" s="23">
        <x:v>0</x:v>
      </x:c>
      <x:c r="H123" s="8" t="s">
        <x:v>984</x:v>
      </x:c>
      <x:c r="I123" s="23">
        <x:v>0</x:v>
      </x:c>
      <x:c r="J123" s="8" t="s">
        <x:v>984</x:v>
      </x:c>
      <x:c r="K123" s="23">
        <x:v>0</x:v>
      </x:c>
      <x:c r="L123" s="8" t="s">
        <x:v>984</x:v>
      </x:c>
      <x:c r="M123" s="23">
        <x:v>6361</x:v>
      </x:c>
      <x:c r="N123" s="8" t="s">
        <x:v>1358</x:v>
      </x:c>
      <x:c r="O123" s="23">
        <x:f>SMALL(E123:M123,COUNTIF(E123:M123,0)+1)</x:f>
        <x:v>6361</x:v>
      </x:c>
      <x:c r="P123" s="23">
        <x:v>0</x:v>
      </x:c>
      <x:c r="Q123" s="23">
        <x:v>0</x:v>
      </x:c>
      <x:c r="R123" s="23">
        <x:v>0</x:v>
      </x:c>
      <x:c r="S123" s="23">
        <x:v>0</x:v>
      </x:c>
      <x:c r="T123" s="23">
        <x:v>0</x:v>
      </x:c>
      <x:c r="U123" s="23">
        <x:v>0</x:v>
      </x:c>
      <x:c r="V123" s="23">
        <x:v>0</x:v>
      </x:c>
      <x:c r="W123" s="8" t="s">
        <x:v>725</x:v>
      </x:c>
      <x:c r="X123" s="8" t="s">
        <x:v>984</x:v>
      </x:c>
      <x:c r="Y123" s="5" t="s">
        <x:v>984</x:v>
      </x:c>
      <x:c r="Z123" s="5" t="s">
        <x:v>984</x:v>
      </x:c>
      <x:c r="AA123" s="5" t="s">
        <x:v>984</x:v>
      </x:c>
    </x:row>
    <x:row r="124" spans="1:27" ht="30" customHeight="1">
      <x:c r="A124" s="8" t="s">
        <x:v>803</x:v>
      </x:c>
      <x:c r="B124" s="8" t="s">
        <x:v>959</x:v>
      </x:c>
      <x:c r="C124" s="8" t="s">
        <x:v>1882</x:v>
      </x:c>
      <x:c r="D124" s="22" t="s">
        <x:v>986</x:v>
      </x:c>
      <x:c r="E124" s="23">
        <x:v>0</x:v>
      </x:c>
      <x:c r="F124" s="8" t="s">
        <x:v>984</x:v>
      </x:c>
      <x:c r="G124" s="23">
        <x:v>0</x:v>
      </x:c>
      <x:c r="H124" s="8" t="s">
        <x:v>984</x:v>
      </x:c>
      <x:c r="I124" s="23">
        <x:v>0</x:v>
      </x:c>
      <x:c r="J124" s="8" t="s">
        <x:v>1359</x:v>
      </x:c>
      <x:c r="K124" s="23">
        <x:v>0</x:v>
      </x:c>
      <x:c r="L124" s="8" t="s">
        <x:v>1360</x:v>
      </x:c>
      <x:c r="M124" s="23">
        <x:v>4333.3299999999999</x:v>
      </x:c>
      <x:c r="N124" s="8" t="s">
        <x:v>984</x:v>
      </x:c>
      <x:c r="O124" s="23">
        <x:f>SMALL(E124:M124,COUNTIF(E124:M124,0)+1)</x:f>
        <x:v>4333.3299999999999</x:v>
      </x:c>
      <x:c r="P124" s="23">
        <x:v>0</x:v>
      </x:c>
      <x:c r="Q124" s="23">
        <x:v>0</x:v>
      </x:c>
      <x:c r="R124" s="23">
        <x:v>0</x:v>
      </x:c>
      <x:c r="S124" s="23">
        <x:v>0</x:v>
      </x:c>
      <x:c r="T124" s="23">
        <x:v>0</x:v>
      </x:c>
      <x:c r="U124" s="23">
        <x:v>0</x:v>
      </x:c>
      <x:c r="V124" s="23">
        <x:v>0</x:v>
      </x:c>
      <x:c r="W124" s="8" t="s">
        <x:v>726</x:v>
      </x:c>
      <x:c r="X124" s="8" t="s">
        <x:v>1963</x:v>
      </x:c>
      <x:c r="Y124" s="5" t="s">
        <x:v>984</x:v>
      </x:c>
      <x:c r="Z124" s="5" t="s">
        <x:v>984</x:v>
      </x:c>
      <x:c r="AA124" s="5" t="s">
        <x:v>984</x:v>
      </x:c>
    </x:row>
    <x:row r="125" spans="1:27" ht="30" customHeight="1">
      <x:c r="A125" s="8" t="s">
        <x:v>785</x:v>
      </x:c>
      <x:c r="B125" s="8" t="s">
        <x:v>967</x:v>
      </x:c>
      <x:c r="C125" s="8" t="s">
        <x:v>1970</x:v>
      </x:c>
      <x:c r="D125" s="22" t="s">
        <x:v>1027</x:v>
      </x:c>
      <x:c r="E125" s="23">
        <x:v>0</x:v>
      </x:c>
      <x:c r="F125" s="8" t="s">
        <x:v>984</x:v>
      </x:c>
      <x:c r="G125" s="23">
        <x:v>0</x:v>
      </x:c>
      <x:c r="H125" s="8" t="s">
        <x:v>709</x:v>
      </x:c>
      <x:c r="I125" s="23">
        <x:v>1261.8099999999999</x:v>
      </x:c>
      <x:c r="J125" s="8" t="s">
        <x:v>727</x:v>
      </x:c>
      <x:c r="K125" s="23">
        <x:v>1226.3599999999999</x:v>
      </x:c>
      <x:c r="L125" s="8" t="s">
        <x:v>728</x:v>
      </x:c>
      <x:c r="M125" s="23">
        <x:v>1222.72</x:v>
      </x:c>
      <x:c r="N125" s="8" t="s">
        <x:v>1361</x:v>
      </x:c>
      <x:c r="O125" s="23">
        <x:f>SMALL(E125:M125,COUNTIF(E125:M125,0)+1)</x:f>
        <x:v>1222.72</x:v>
      </x:c>
      <x:c r="P125" s="23">
        <x:v>0</x:v>
      </x:c>
      <x:c r="Q125" s="23">
        <x:v>0</x:v>
      </x:c>
      <x:c r="R125" s="23">
        <x:v>0</x:v>
      </x:c>
      <x:c r="S125" s="23">
        <x:v>0</x:v>
      </x:c>
      <x:c r="T125" s="23">
        <x:v>0</x:v>
      </x:c>
      <x:c r="U125" s="23">
        <x:v>0</x:v>
      </x:c>
      <x:c r="V125" s="23">
        <x:v>0</x:v>
      </x:c>
      <x:c r="W125" s="8" t="s">
        <x:v>729</x:v>
      </x:c>
      <x:c r="X125" s="8" t="s">
        <x:v>984</x:v>
      </x:c>
      <x:c r="Y125" s="5" t="s">
        <x:v>984</x:v>
      </x:c>
      <x:c r="Z125" s="5" t="s">
        <x:v>984</x:v>
      </x:c>
      <x:c r="AA125" s="5" t="s">
        <x:v>984</x:v>
      </x:c>
    </x:row>
    <x:row r="126" spans="1:27" ht="30" customHeight="1">
      <x:c r="A126" s="8" t="s">
        <x:v>876</x:v>
      </x:c>
      <x:c r="B126" s="8" t="s">
        <x:v>501</x:v>
      </x:c>
      <x:c r="C126" s="8" t="s">
        <x:v>962</x:v>
      </x:c>
      <x:c r="D126" s="22" t="s">
        <x:v>1027</x:v>
      </x:c>
      <x:c r="E126" s="23">
        <x:v>0</x:v>
      </x:c>
      <x:c r="F126" s="8" t="s">
        <x:v>984</x:v>
      </x:c>
      <x:c r="G126" s="23">
        <x:v>0</x:v>
      </x:c>
      <x:c r="H126" s="8" t="s">
        <x:v>709</x:v>
      </x:c>
      <x:c r="I126" s="23">
        <x:v>1450.9000000000001</x:v>
      </x:c>
      <x:c r="J126" s="8" t="s">
        <x:v>727</x:v>
      </x:c>
      <x:c r="K126" s="23">
        <x:v>1419.0899999999999</x:v>
      </x:c>
      <x:c r="L126" s="8" t="s">
        <x:v>728</x:v>
      </x:c>
      <x:c r="M126" s="23">
        <x:v>1410</x:v>
      </x:c>
      <x:c r="N126" s="8" t="s">
        <x:v>1361</x:v>
      </x:c>
      <x:c r="O126" s="23">
        <x:f>SMALL(E126:M126,COUNTIF(E126:M126,0)+1)</x:f>
        <x:v>1410</x:v>
      </x:c>
      <x:c r="P126" s="23">
        <x:v>0</x:v>
      </x:c>
      <x:c r="Q126" s="23">
        <x:v>0</x:v>
      </x:c>
      <x:c r="R126" s="23">
        <x:v>0</x:v>
      </x:c>
      <x:c r="S126" s="23">
        <x:v>0</x:v>
      </x:c>
      <x:c r="T126" s="23">
        <x:v>0</x:v>
      </x:c>
      <x:c r="U126" s="23">
        <x:v>0</x:v>
      </x:c>
      <x:c r="V126" s="23">
        <x:v>0</x:v>
      </x:c>
      <x:c r="W126" s="8" t="s">
        <x:v>730</x:v>
      </x:c>
      <x:c r="X126" s="8" t="s">
        <x:v>984</x:v>
      </x:c>
      <x:c r="Y126" s="5" t="s">
        <x:v>984</x:v>
      </x:c>
      <x:c r="Z126" s="5" t="s">
        <x:v>984</x:v>
      </x:c>
      <x:c r="AA126" s="5" t="s">
        <x:v>984</x:v>
      </x:c>
    </x:row>
    <x:row r="127" spans="1:27" ht="30" customHeight="1">
      <x:c r="A127" s="8" t="s">
        <x:v>885</x:v>
      </x:c>
      <x:c r="B127" s="8" t="s">
        <x:v>1022</x:v>
      </x:c>
      <x:c r="C127" s="8" t="s">
        <x:v>1982</x:v>
      </x:c>
      <x:c r="D127" s="22" t="s">
        <x:v>1013</x:v>
      </x:c>
      <x:c r="E127" s="23">
        <x:v>0</x:v>
      </x:c>
      <x:c r="F127" s="8" t="s">
        <x:v>984</x:v>
      </x:c>
      <x:c r="G127" s="23">
        <x:v>1240</x:v>
      </x:c>
      <x:c r="H127" s="8" t="s">
        <x:v>1262</x:v>
      </x:c>
      <x:c r="I127" s="23">
        <x:v>1240</x:v>
      </x:c>
      <x:c r="J127" s="8" t="s">
        <x:v>1265</x:v>
      </x:c>
      <x:c r="K127" s="23">
        <x:v>1240</x:v>
      </x:c>
      <x:c r="L127" s="8" t="s">
        <x:v>1247</x:v>
      </x:c>
      <x:c r="M127" s="23">
        <x:v>0</x:v>
      </x:c>
      <x:c r="N127" s="8" t="s">
        <x:v>984</x:v>
      </x:c>
      <x:c r="O127" s="23">
        <x:f>SMALL(E127:M127,COUNTIF(E127:M127,0)+1)</x:f>
        <x:v>1240</x:v>
      </x:c>
      <x:c r="P127" s="23">
        <x:v>0</x:v>
      </x:c>
      <x:c r="Q127" s="23">
        <x:v>0</x:v>
      </x:c>
      <x:c r="R127" s="23">
        <x:v>0</x:v>
      </x:c>
      <x:c r="S127" s="23">
        <x:v>0</x:v>
      </x:c>
      <x:c r="T127" s="23">
        <x:v>0</x:v>
      </x:c>
      <x:c r="U127" s="23">
        <x:v>0</x:v>
      </x:c>
      <x:c r="V127" s="23">
        <x:v>0</x:v>
      </x:c>
      <x:c r="W127" s="8" t="s">
        <x:v>731</x:v>
      </x:c>
      <x:c r="X127" s="8" t="s">
        <x:v>984</x:v>
      </x:c>
      <x:c r="Y127" s="5" t="s">
        <x:v>984</x:v>
      </x:c>
      <x:c r="Z127" s="5" t="s">
        <x:v>984</x:v>
      </x:c>
      <x:c r="AA127" s="5" t="s">
        <x:v>984</x:v>
      </x:c>
    </x:row>
    <x:row r="128" spans="1:27" ht="30" customHeight="1">
      <x:c r="A128" s="8" t="s">
        <x:v>873</x:v>
      </x:c>
      <x:c r="B128" s="8" t="s">
        <x:v>1022</x:v>
      </x:c>
      <x:c r="C128" s="8" t="s">
        <x:v>114</x:v>
      </x:c>
      <x:c r="D128" s="22" t="s">
        <x:v>1013</x:v>
      </x:c>
      <x:c r="E128" s="23">
        <x:v>0</x:v>
      </x:c>
      <x:c r="F128" s="8" t="s">
        <x:v>984</x:v>
      </x:c>
      <x:c r="G128" s="23">
        <x:v>0</x:v>
      </x:c>
      <x:c r="H128" s="8" t="s">
        <x:v>984</x:v>
      </x:c>
      <x:c r="I128" s="23">
        <x:v>1420</x:v>
      </x:c>
      <x:c r="J128" s="8" t="s">
        <x:v>1265</x:v>
      </x:c>
      <x:c r="K128" s="23">
        <x:v>1420</x:v>
      </x:c>
      <x:c r="L128" s="8" t="s">
        <x:v>1247</x:v>
      </x:c>
      <x:c r="M128" s="23">
        <x:v>0</x:v>
      </x:c>
      <x:c r="N128" s="8" t="s">
        <x:v>984</x:v>
      </x:c>
      <x:c r="O128" s="23">
        <x:f>SMALL(E128:M128,COUNTIF(E128:M128,0)+1)</x:f>
        <x:v>1420</x:v>
      </x:c>
      <x:c r="P128" s="23">
        <x:v>0</x:v>
      </x:c>
      <x:c r="Q128" s="23">
        <x:v>0</x:v>
      </x:c>
      <x:c r="R128" s="23">
        <x:v>0</x:v>
      </x:c>
      <x:c r="S128" s="23">
        <x:v>0</x:v>
      </x:c>
      <x:c r="T128" s="23">
        <x:v>0</x:v>
      </x:c>
      <x:c r="U128" s="23">
        <x:v>0</x:v>
      </x:c>
      <x:c r="V128" s="23">
        <x:v>0</x:v>
      </x:c>
      <x:c r="W128" s="8" t="s">
        <x:v>732</x:v>
      </x:c>
      <x:c r="X128" s="8" t="s">
        <x:v>984</x:v>
      </x:c>
      <x:c r="Y128" s="5" t="s">
        <x:v>984</x:v>
      </x:c>
      <x:c r="Z128" s="5" t="s">
        <x:v>984</x:v>
      </x:c>
      <x:c r="AA128" s="5" t="s">
        <x:v>984</x:v>
      </x:c>
    </x:row>
    <x:row r="129" spans="1:27" ht="30" customHeight="1">
      <x:c r="A129" s="8" t="s">
        <x:v>1488</x:v>
      </x:c>
      <x:c r="B129" s="8" t="s">
        <x:v>402</x:v>
      </x:c>
      <x:c r="C129" s="8" t="s">
        <x:v>399</x:v>
      </x:c>
      <x:c r="D129" s="22" t="s">
        <x:v>1026</x:v>
      </x:c>
      <x:c r="E129" s="23">
        <x:v>0</x:v>
      </x:c>
      <x:c r="F129" s="8" t="s">
        <x:v>984</x:v>
      </x:c>
      <x:c r="G129" s="23">
        <x:v>0</x:v>
      </x:c>
      <x:c r="H129" s="8" t="s">
        <x:v>984</x:v>
      </x:c>
      <x:c r="I129" s="23">
        <x:v>0</x:v>
      </x:c>
      <x:c r="J129" s="8" t="s">
        <x:v>984</x:v>
      </x:c>
      <x:c r="K129" s="23">
        <x:v>95.200000000000003</x:v>
      </x:c>
      <x:c r="L129" s="8" t="s">
        <x:v>1246</x:v>
      </x:c>
      <x:c r="M129" s="23">
        <x:v>95.200000000000003</x:v>
      </x:c>
      <x:c r="N129" s="8" t="s">
        <x:v>1274</x:v>
      </x:c>
      <x:c r="O129" s="23">
        <x:f>SMALL(E129:M129,COUNTIF(E129:M129,0)+1)</x:f>
        <x:v>95.200000000000003</x:v>
      </x:c>
      <x:c r="P129" s="23">
        <x:v>0</x:v>
      </x:c>
      <x:c r="Q129" s="23">
        <x:v>0</x:v>
      </x:c>
      <x:c r="R129" s="23">
        <x:v>0</x:v>
      </x:c>
      <x:c r="S129" s="23">
        <x:v>0</x:v>
      </x:c>
      <x:c r="T129" s="23">
        <x:v>0</x:v>
      </x:c>
      <x:c r="U129" s="23">
        <x:v>0</x:v>
      </x:c>
      <x:c r="V129" s="23">
        <x:v>0</x:v>
      </x:c>
      <x:c r="W129" s="8" t="s">
        <x:v>733</x:v>
      </x:c>
      <x:c r="X129" s="8" t="s">
        <x:v>984</x:v>
      </x:c>
      <x:c r="Y129" s="5" t="s">
        <x:v>984</x:v>
      </x:c>
      <x:c r="Z129" s="5" t="s">
        <x:v>984</x:v>
      </x:c>
      <x:c r="AA129" s="5" t="s">
        <x:v>984</x:v>
      </x:c>
    </x:row>
    <x:row r="130" spans="1:27" ht="30" customHeight="1">
      <x:c r="A130" s="8" t="s">
        <x:v>847</x:v>
      </x:c>
      <x:c r="B130" s="8" t="s">
        <x:v>427</x:v>
      </x:c>
      <x:c r="C130" s="8" t="s">
        <x:v>1872</x:v>
      </x:c>
      <x:c r="D130" s="22" t="s">
        <x:v>1013</x:v>
      </x:c>
      <x:c r="E130" s="23">
        <x:v>0</x:v>
      </x:c>
      <x:c r="F130" s="8" t="s">
        <x:v>984</x:v>
      </x:c>
      <x:c r="G130" s="23">
        <x:v>0</x:v>
      </x:c>
      <x:c r="H130" s="8" t="s">
        <x:v>1245</x:v>
      </x:c>
      <x:c r="I130" s="23">
        <x:v>0</x:v>
      </x:c>
      <x:c r="J130" s="8" t="s">
        <x:v>1238</x:v>
      </x:c>
      <x:c r="K130" s="23">
        <x:v>0</x:v>
      </x:c>
      <x:c r="L130" s="8" t="s">
        <x:v>984</x:v>
      </x:c>
      <x:c r="M130" s="23">
        <x:v>4675</x:v>
      </x:c>
      <x:c r="N130" s="8" t="s">
        <x:v>1243</x:v>
      </x:c>
      <x:c r="O130" s="23">
        <x:f>SMALL(E130:M130,COUNTIF(E130:M130,0)+1)</x:f>
        <x:v>4675</x:v>
      </x:c>
      <x:c r="P130" s="23">
        <x:v>0</x:v>
      </x:c>
      <x:c r="Q130" s="23">
        <x:v>0</x:v>
      </x:c>
      <x:c r="R130" s="23">
        <x:v>0</x:v>
      </x:c>
      <x:c r="S130" s="23">
        <x:v>0</x:v>
      </x:c>
      <x:c r="T130" s="23">
        <x:v>0</x:v>
      </x:c>
      <x:c r="U130" s="23">
        <x:v>0</x:v>
      </x:c>
      <x:c r="V130" s="23">
        <x:v>0</x:v>
      </x:c>
      <x:c r="W130" s="8" t="s">
        <x:v>734</x:v>
      </x:c>
      <x:c r="X130" s="8" t="s">
        <x:v>984</x:v>
      </x:c>
      <x:c r="Y130" s="5" t="s">
        <x:v>984</x:v>
      </x:c>
      <x:c r="Z130" s="5" t="s">
        <x:v>984</x:v>
      </x:c>
      <x:c r="AA130" s="5" t="s">
        <x:v>984</x:v>
      </x:c>
    </x:row>
    <x:row r="131" spans="1:27" ht="30" customHeight="1">
      <x:c r="A131" s="8" t="s">
        <x:v>845</x:v>
      </x:c>
      <x:c r="B131" s="8" t="s">
        <x:v>1938</x:v>
      </x:c>
      <x:c r="C131" s="8" t="s">
        <x:v>431</x:v>
      </x:c>
      <x:c r="D131" s="22" t="s">
        <x:v>1013</x:v>
      </x:c>
      <x:c r="E131" s="23">
        <x:v>0</x:v>
      </x:c>
      <x:c r="F131" s="8" t="s">
        <x:v>984</x:v>
      </x:c>
      <x:c r="G131" s="23">
        <x:v>0</x:v>
      </x:c>
      <x:c r="H131" s="8" t="s">
        <x:v>1242</x:v>
      </x:c>
      <x:c r="I131" s="23">
        <x:v>0</x:v>
      </x:c>
      <x:c r="J131" s="8" t="s">
        <x:v>1241</x:v>
      </x:c>
      <x:c r="K131" s="23">
        <x:v>0</x:v>
      </x:c>
      <x:c r="L131" s="8" t="s">
        <x:v>984</x:v>
      </x:c>
      <x:c r="M131" s="23">
        <x:v>1161</x:v>
      </x:c>
      <x:c r="N131" s="8" t="s">
        <x:v>1240</x:v>
      </x:c>
      <x:c r="O131" s="23">
        <x:f>SMALL(E131:M131,COUNTIF(E131:M131,0)+1)</x:f>
        <x:v>1161</x:v>
      </x:c>
      <x:c r="P131" s="23">
        <x:v>0</x:v>
      </x:c>
      <x:c r="Q131" s="23">
        <x:v>0</x:v>
      </x:c>
      <x:c r="R131" s="23">
        <x:v>0</x:v>
      </x:c>
      <x:c r="S131" s="23">
        <x:v>0</x:v>
      </x:c>
      <x:c r="T131" s="23">
        <x:v>0</x:v>
      </x:c>
      <x:c r="U131" s="23">
        <x:v>0</x:v>
      </x:c>
      <x:c r="V131" s="23">
        <x:v>0</x:v>
      </x:c>
      <x:c r="W131" s="8" t="s">
        <x:v>735</x:v>
      </x:c>
      <x:c r="X131" s="8" t="s">
        <x:v>984</x:v>
      </x:c>
      <x:c r="Y131" s="5" t="s">
        <x:v>984</x:v>
      </x:c>
      <x:c r="Z131" s="5" t="s">
        <x:v>984</x:v>
      </x:c>
      <x:c r="AA131" s="5" t="s">
        <x:v>984</x:v>
      </x:c>
    </x:row>
    <x:row r="132" spans="1:27" ht="30" customHeight="1">
      <x:c r="A132" s="8" t="s">
        <x:v>846</x:v>
      </x:c>
      <x:c r="B132" s="8" t="s">
        <x:v>1938</x:v>
      </x:c>
      <x:c r="C132" s="8" t="s">
        <x:v>429</x:v>
      </x:c>
      <x:c r="D132" s="22" t="s">
        <x:v>1013</x:v>
      </x:c>
      <x:c r="E132" s="23">
        <x:v>0</x:v>
      </x:c>
      <x:c r="F132" s="8" t="s">
        <x:v>984</x:v>
      </x:c>
      <x:c r="G132" s="23">
        <x:v>0</x:v>
      </x:c>
      <x:c r="H132" s="8" t="s">
        <x:v>1242</x:v>
      </x:c>
      <x:c r="I132" s="23">
        <x:v>0</x:v>
      </x:c>
      <x:c r="J132" s="8" t="s">
        <x:v>1241</x:v>
      </x:c>
      <x:c r="K132" s="23">
        <x:v>0</x:v>
      </x:c>
      <x:c r="L132" s="8" t="s">
        <x:v>984</x:v>
      </x:c>
      <x:c r="M132" s="23">
        <x:v>1149</x:v>
      </x:c>
      <x:c r="N132" s="8" t="s">
        <x:v>1240</x:v>
      </x:c>
      <x:c r="O132" s="23">
        <x:f>SMALL(E132:M132,COUNTIF(E132:M132,0)+1)</x:f>
        <x:v>1149</x:v>
      </x:c>
      <x:c r="P132" s="23">
        <x:v>0</x:v>
      </x:c>
      <x:c r="Q132" s="23">
        <x:v>0</x:v>
      </x:c>
      <x:c r="R132" s="23">
        <x:v>0</x:v>
      </x:c>
      <x:c r="S132" s="23">
        <x:v>0</x:v>
      </x:c>
      <x:c r="T132" s="23">
        <x:v>0</x:v>
      </x:c>
      <x:c r="U132" s="23">
        <x:v>0</x:v>
      </x:c>
      <x:c r="V132" s="23">
        <x:v>0</x:v>
      </x:c>
      <x:c r="W132" s="8" t="s">
        <x:v>736</x:v>
      </x:c>
      <x:c r="X132" s="8" t="s">
        <x:v>984</x:v>
      </x:c>
      <x:c r="Y132" s="5" t="s">
        <x:v>984</x:v>
      </x:c>
      <x:c r="Z132" s="5" t="s">
        <x:v>984</x:v>
      </x:c>
      <x:c r="AA132" s="5" t="s">
        <x:v>984</x:v>
      </x:c>
    </x:row>
    <x:row r="133" spans="1:27" ht="30" customHeight="1">
      <x:c r="A133" s="8" t="s">
        <x:v>856</x:v>
      </x:c>
      <x:c r="B133" s="8" t="s">
        <x:v>1934</x:v>
      </x:c>
      <x:c r="C133" s="8" t="s">
        <x:v>1873</x:v>
      </x:c>
      <x:c r="D133" s="22" t="s">
        <x:v>1013</x:v>
      </x:c>
      <x:c r="E133" s="23">
        <x:v>0</x:v>
      </x:c>
      <x:c r="F133" s="8" t="s">
        <x:v>984</x:v>
      </x:c>
      <x:c r="G133" s="23">
        <x:v>0</x:v>
      </x:c>
      <x:c r="H133" s="8" t="s">
        <x:v>984</x:v>
      </x:c>
      <x:c r="I133" s="23">
        <x:v>9190</x:v>
      </x:c>
      <x:c r="J133" s="8" t="s">
        <x:v>1239</x:v>
      </x:c>
      <x:c r="K133" s="23">
        <x:v>9350</x:v>
      </x:c>
      <x:c r="L133" s="8" t="s">
        <x:v>1232</x:v>
      </x:c>
      <x:c r="M133" s="23">
        <x:v>0</x:v>
      </x:c>
      <x:c r="N133" s="8" t="s">
        <x:v>984</x:v>
      </x:c>
      <x:c r="O133" s="23">
        <x:f>SMALL(E133:M133,COUNTIF(E133:M133,0)+1)</x:f>
        <x:v>9190</x:v>
      </x:c>
      <x:c r="P133" s="23">
        <x:v>0</x:v>
      </x:c>
      <x:c r="Q133" s="23">
        <x:v>0</x:v>
      </x:c>
      <x:c r="R133" s="23">
        <x:v>0</x:v>
      </x:c>
      <x:c r="S133" s="23">
        <x:v>0</x:v>
      </x:c>
      <x:c r="T133" s="23">
        <x:v>0</x:v>
      </x:c>
      <x:c r="U133" s="23">
        <x:v>0</x:v>
      </x:c>
      <x:c r="V133" s="23">
        <x:v>0</x:v>
      </x:c>
      <x:c r="W133" s="8" t="s">
        <x:v>737</x:v>
      </x:c>
      <x:c r="X133" s="8" t="s">
        <x:v>984</x:v>
      </x:c>
      <x:c r="Y133" s="5" t="s">
        <x:v>984</x:v>
      </x:c>
      <x:c r="Z133" s="5" t="s">
        <x:v>984</x:v>
      </x:c>
      <x:c r="AA133" s="5" t="s">
        <x:v>984</x:v>
      </x:c>
    </x:row>
    <x:row r="134" spans="1:27" ht="30" customHeight="1">
      <x:c r="A134" s="8" t="s">
        <x:v>1489</x:v>
      </x:c>
      <x:c r="B134" s="8" t="s">
        <x:v>398</x:v>
      </x:c>
      <x:c r="C134" s="8" t="s">
        <x:v>159</x:v>
      </x:c>
      <x:c r="D134" s="22" t="s">
        <x:v>1023</x:v>
      </x:c>
      <x:c r="E134" s="23">
        <x:v>0</x:v>
      </x:c>
      <x:c r="F134" s="8" t="s">
        <x:v>984</x:v>
      </x:c>
      <x:c r="G134" s="23">
        <x:v>0</x:v>
      </x:c>
      <x:c r="H134" s="8" t="s">
        <x:v>1237</x:v>
      </x:c>
      <x:c r="I134" s="23">
        <x:v>5980</x:v>
      </x:c>
      <x:c r="J134" s="8" t="s">
        <x:v>1236</x:v>
      </x:c>
      <x:c r="K134" s="23">
        <x:v>5980</x:v>
      </x:c>
      <x:c r="L134" s="8" t="s">
        <x:v>1246</x:v>
      </x:c>
      <x:c r="M134" s="23">
        <x:v>5980</x:v>
      </x:c>
      <x:c r="N134" s="8" t="s">
        <x:v>1274</x:v>
      </x:c>
      <x:c r="O134" s="23">
        <x:f>SMALL(E134:M134,COUNTIF(E134:M134,0)+1)</x:f>
        <x:v>5980</x:v>
      </x:c>
      <x:c r="P134" s="23">
        <x:v>0</x:v>
      </x:c>
      <x:c r="Q134" s="23">
        <x:v>0</x:v>
      </x:c>
      <x:c r="R134" s="23">
        <x:v>0</x:v>
      </x:c>
      <x:c r="S134" s="23">
        <x:v>0</x:v>
      </x:c>
      <x:c r="T134" s="23">
        <x:v>0</x:v>
      </x:c>
      <x:c r="U134" s="23">
        <x:v>0</x:v>
      </x:c>
      <x:c r="V134" s="23">
        <x:v>0</x:v>
      </x:c>
      <x:c r="W134" s="8" t="s">
        <x:v>738</x:v>
      </x:c>
      <x:c r="X134" s="8" t="s">
        <x:v>984</x:v>
      </x:c>
      <x:c r="Y134" s="5" t="s">
        <x:v>984</x:v>
      </x:c>
      <x:c r="Z134" s="5" t="s">
        <x:v>984</x:v>
      </x:c>
      <x:c r="AA134" s="5" t="s">
        <x:v>984</x:v>
      </x:c>
    </x:row>
    <x:row r="135" spans="1:27" ht="30" customHeight="1">
      <x:c r="A135" s="8" t="s">
        <x:v>841</x:v>
      </x:c>
      <x:c r="B135" s="8" t="s">
        <x:v>992</x:v>
      </x:c>
      <x:c r="C135" s="8" t="s">
        <x:v>1939</x:v>
      </x:c>
      <x:c r="D135" s="22" t="s">
        <x:v>1013</x:v>
      </x:c>
      <x:c r="E135" s="23">
        <x:v>0</x:v>
      </x:c>
      <x:c r="F135" s="8" t="s">
        <x:v>984</x:v>
      </x:c>
      <x:c r="G135" s="23">
        <x:v>0</x:v>
      </x:c>
      <x:c r="H135" s="8" t="s">
        <x:v>739</x:v>
      </x:c>
      <x:c r="I135" s="23">
        <x:v>225</x:v>
      </x:c>
      <x:c r="J135" s="8" t="s">
        <x:v>740</x:v>
      </x:c>
      <x:c r="K135" s="23">
        <x:v>230</x:v>
      </x:c>
      <x:c r="L135" s="8" t="s">
        <x:v>741</x:v>
      </x:c>
      <x:c r="M135" s="23">
        <x:v>180</x:v>
      </x:c>
      <x:c r="N135" s="8" t="s">
        <x:v>742</x:v>
      </x:c>
      <x:c r="O135" s="23">
        <x:f>SMALL(E135:M135,COUNTIF(E135:M135,0)+1)</x:f>
        <x:v>180</x:v>
      </x:c>
      <x:c r="P135" s="23">
        <x:v>0</x:v>
      </x:c>
      <x:c r="Q135" s="23">
        <x:v>0</x:v>
      </x:c>
      <x:c r="R135" s="23">
        <x:v>0</x:v>
      </x:c>
      <x:c r="S135" s="23">
        <x:v>0</x:v>
      </x:c>
      <x:c r="T135" s="23">
        <x:v>0</x:v>
      </x:c>
      <x:c r="U135" s="23">
        <x:v>0</x:v>
      </x:c>
      <x:c r="V135" s="23">
        <x:v>0</x:v>
      </x:c>
      <x:c r="W135" s="8" t="s">
        <x:v>743</x:v>
      </x:c>
      <x:c r="X135" s="8" t="s">
        <x:v>434</x:v>
      </x:c>
      <x:c r="Y135" s="5" t="s">
        <x:v>984</x:v>
      </x:c>
      <x:c r="Z135" s="5" t="s">
        <x:v>984</x:v>
      </x:c>
      <x:c r="AA135" s="5" t="s">
        <x:v>984</x:v>
      </x:c>
    </x:row>
    <x:row r="136" spans="1:27" ht="30" customHeight="1">
      <x:c r="A136" s="8" t="s">
        <x:v>844</x:v>
      </x:c>
      <x:c r="B136" s="8" t="s">
        <x:v>992</x:v>
      </x:c>
      <x:c r="C136" s="8" t="s">
        <x:v>432</x:v>
      </x:c>
      <x:c r="D136" s="22" t="s">
        <x:v>1013</x:v>
      </x:c>
      <x:c r="E136" s="23">
        <x:v>0</x:v>
      </x:c>
      <x:c r="F136" s="8" t="s">
        <x:v>984</x:v>
      </x:c>
      <x:c r="G136" s="23">
        <x:v>0</x:v>
      </x:c>
      <x:c r="H136" s="8" t="s">
        <x:v>739</x:v>
      </x:c>
      <x:c r="I136" s="23">
        <x:v>1270</x:v>
      </x:c>
      <x:c r="J136" s="8" t="s">
        <x:v>740</x:v>
      </x:c>
      <x:c r="K136" s="23">
        <x:v>1300</x:v>
      </x:c>
      <x:c r="L136" s="8" t="s">
        <x:v>741</x:v>
      </x:c>
      <x:c r="M136" s="23">
        <x:v>1250</x:v>
      </x:c>
      <x:c r="N136" s="8" t="s">
        <x:v>742</x:v>
      </x:c>
      <x:c r="O136" s="23">
        <x:f>SMALL(E136:M136,COUNTIF(E136:M136,0)+1)</x:f>
        <x:v>1250</x:v>
      </x:c>
      <x:c r="P136" s="23">
        <x:v>0</x:v>
      </x:c>
      <x:c r="Q136" s="23">
        <x:v>0</x:v>
      </x:c>
      <x:c r="R136" s="23">
        <x:v>0</x:v>
      </x:c>
      <x:c r="S136" s="23">
        <x:v>0</x:v>
      </x:c>
      <x:c r="T136" s="23">
        <x:v>0</x:v>
      </x:c>
      <x:c r="U136" s="23">
        <x:v>0</x:v>
      </x:c>
      <x:c r="V136" s="23">
        <x:v>0</x:v>
      </x:c>
      <x:c r="W136" s="8" t="s">
        <x:v>744</x:v>
      </x:c>
      <x:c r="X136" s="8" t="s">
        <x:v>434</x:v>
      </x:c>
      <x:c r="Y136" s="5" t="s">
        <x:v>984</x:v>
      </x:c>
      <x:c r="Z136" s="5" t="s">
        <x:v>984</x:v>
      </x:c>
      <x:c r="AA136" s="5" t="s">
        <x:v>984</x:v>
      </x:c>
    </x:row>
    <x:row r="137" spans="1:27" ht="30" customHeight="1">
      <x:c r="A137" s="8" t="s">
        <x:v>128</x:v>
      </x:c>
      <x:c r="B137" s="8" t="s">
        <x:v>992</x:v>
      </x:c>
      <x:c r="C137" s="8" t="s">
        <x:v>356</x:v>
      </x:c>
      <x:c r="D137" s="22" t="s">
        <x:v>1013</x:v>
      </x:c>
      <x:c r="E137" s="23">
        <x:v>0</x:v>
      </x:c>
      <x:c r="F137" s="8" t="s">
        <x:v>984</x:v>
      </x:c>
      <x:c r="G137" s="23">
        <x:v>0</x:v>
      </x:c>
      <x:c r="H137" s="8" t="s">
        <x:v>739</x:v>
      </x:c>
      <x:c r="I137" s="23">
        <x:v>1800</x:v>
      </x:c>
      <x:c r="J137" s="8" t="s">
        <x:v>740</x:v>
      </x:c>
      <x:c r="K137" s="23">
        <x:v>1600</x:v>
      </x:c>
      <x:c r="L137" s="8" t="s">
        <x:v>741</x:v>
      </x:c>
      <x:c r="M137" s="23">
        <x:v>1380</x:v>
      </x:c>
      <x:c r="N137" s="8" t="s">
        <x:v>742</x:v>
      </x:c>
      <x:c r="O137" s="23">
        <x:f>SMALL(E137:M137,COUNTIF(E137:M137,0)+1)</x:f>
        <x:v>1380</x:v>
      </x:c>
      <x:c r="P137" s="23">
        <x:v>0</x:v>
      </x:c>
      <x:c r="Q137" s="23">
        <x:v>0</x:v>
      </x:c>
      <x:c r="R137" s="23">
        <x:v>0</x:v>
      </x:c>
      <x:c r="S137" s="23">
        <x:v>0</x:v>
      </x:c>
      <x:c r="T137" s="23">
        <x:v>0</x:v>
      </x:c>
      <x:c r="U137" s="23">
        <x:v>0</x:v>
      </x:c>
      <x:c r="V137" s="23">
        <x:v>0</x:v>
      </x:c>
      <x:c r="W137" s="8" t="s">
        <x:v>745</x:v>
      </x:c>
      <x:c r="X137" s="8" t="s">
        <x:v>984</x:v>
      </x:c>
      <x:c r="Y137" s="5" t="s">
        <x:v>984</x:v>
      </x:c>
      <x:c r="Z137" s="5" t="s">
        <x:v>984</x:v>
      </x:c>
      <x:c r="AA137" s="5" t="s">
        <x:v>984</x:v>
      </x:c>
    </x:row>
    <x:row r="138" spans="1:27" ht="30" customHeight="1">
      <x:c r="A138" s="8" t="s">
        <x:v>1406</x:v>
      </x:c>
      <x:c r="B138" s="8" t="s">
        <x:v>901</x:v>
      </x:c>
      <x:c r="C138" s="8" t="s">
        <x:v>984</x:v>
      </x:c>
      <x:c r="D138" s="22" t="s">
        <x:v>1000</x:v>
      </x:c>
      <x:c r="E138" s="23">
        <x:v>0</x:v>
      </x:c>
      <x:c r="F138" s="8" t="s">
        <x:v>984</x:v>
      </x:c>
      <x:c r="G138" s="23">
        <x:v>0</x:v>
      </x:c>
      <x:c r="H138" s="8" t="s">
        <x:v>984</x:v>
      </x:c>
      <x:c r="I138" s="23">
        <x:v>0</x:v>
      </x:c>
      <x:c r="J138" s="8" t="s">
        <x:v>984</x:v>
      </x:c>
      <x:c r="K138" s="23">
        <x:v>0</x:v>
      </x:c>
      <x:c r="L138" s="8" t="s">
        <x:v>984</x:v>
      </x:c>
      <x:c r="M138" s="23">
        <x:v>7605120</x:v>
      </x:c>
      <x:c r="N138" s="8" t="s">
        <x:v>984</x:v>
      </x:c>
      <x:c r="O138" s="23">
        <x:f>SMALL(E138:M138,COUNTIF(E138:M138,0)+1)</x:f>
        <x:v>7605120</x:v>
      </x:c>
      <x:c r="P138" s="23">
        <x:v>0</x:v>
      </x:c>
      <x:c r="Q138" s="23">
        <x:v>0</x:v>
      </x:c>
      <x:c r="R138" s="23">
        <x:v>0</x:v>
      </x:c>
      <x:c r="S138" s="23">
        <x:v>0</x:v>
      </x:c>
      <x:c r="T138" s="23">
        <x:v>0</x:v>
      </x:c>
      <x:c r="U138" s="23">
        <x:v>0</x:v>
      </x:c>
      <x:c r="V138" s="23">
        <x:v>0</x:v>
      </x:c>
      <x:c r="W138" s="8" t="s">
        <x:v>746</x:v>
      </x:c>
      <x:c r="X138" s="8" t="s">
        <x:v>984</x:v>
      </x:c>
      <x:c r="Y138" s="5" t="s">
        <x:v>984</x:v>
      </x:c>
      <x:c r="Z138" s="5" t="s">
        <x:v>984</x:v>
      </x:c>
      <x:c r="AA138" s="5" t="s">
        <x:v>984</x:v>
      </x:c>
    </x:row>
  </x:sheetData>
  <x:mergeCells count="14">
    <x:mergeCell ref="X3:X4"/>
    <x:mergeCell ref="Y3:Y4"/>
    <x:mergeCell ref="Z3:Z4"/>
    <x:mergeCell ref="AA3:AA4"/>
    <x:mergeCell ref="A1:X1"/>
    <x:mergeCell ref="A2:X2"/>
    <x:mergeCell ref="A3:A4"/>
    <x:mergeCell ref="B3:B4"/>
    <x:mergeCell ref="C3:C4"/>
    <x:mergeCell ref="D3:D4"/>
    <x:mergeCell ref="E3:O3"/>
    <x:mergeCell ref="P3:P4"/>
    <x:mergeCell ref="Q3:V3"/>
    <x:mergeCell ref="W3:W4"/>
  </x:mergeCells>
  <x:pageMargins left="0.78722220659255981" right="0" top="0.39347222447395325" bottom="0.39347222447395325" header="0" footer="0"/>
  <x:pageSetup paperSize="9" scale="48" firstPageNumber="1" fitToWidth="1" fitToHeight="0" orientation="landscape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M30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>
    <x:row r="1" spans="1:1">
      <x:c r="A1" t="s">
        <x:v>267</x:v>
      </x:c>
    </x:row>
    <x:row r="2" spans="1:2">
      <x:c r="A2" s="2" t="s">
        <x:v>747</x:v>
      </x:c>
      <x:c r="B2" t="s">
        <x:v>964</x:v>
      </x:c>
    </x:row>
    <x:row r="3" spans="1:2">
      <x:c r="A3" s="2" t="s">
        <x:v>748</x:v>
      </x:c>
      <x:c r="B3" t="s">
        <x:v>1366</x:v>
      </x:c>
    </x:row>
    <x:row r="4" spans="1:2">
      <x:c r="A4" s="2" t="s">
        <x:v>749</x:v>
      </x:c>
      <x:c r="B4">
        <x:v>5</x:v>
      </x:c>
    </x:row>
    <x:row r="5" spans="1:2">
      <x:c r="A5" s="2" t="s">
        <x:v>750</x:v>
      </x:c>
      <x:c r="B5">
        <x:v>5</x:v>
      </x:c>
    </x:row>
    <x:row r="6" spans="1:2">
      <x:c r="A6" s="2" t="s">
        <x:v>751</x:v>
      </x:c>
      <x:c r="B6" t="s">
        <x:v>1920</x:v>
      </x:c>
    </x:row>
    <x:row r="7" spans="1:3">
      <x:c r="A7" s="2" t="s">
        <x:v>2043</x:v>
      </x:c>
      <x:c r="B7" t="s">
        <x:v>1256</x:v>
      </x:c>
      <x:c r="C7" t="s">
        <x:v>974</x:v>
      </x:c>
    </x:row>
    <x:row r="8" spans="1:3">
      <x:c r="A8" s="2" t="s">
        <x:v>2044</x:v>
      </x:c>
      <x:c r="B8" t="s">
        <x:v>1256</x:v>
      </x:c>
      <x:c r="C8">
        <x:v>2</x:v>
      </x:c>
    </x:row>
    <x:row r="9" spans="1:7">
      <x:c r="A9" s="2" t="s">
        <x:v>1367</x:v>
      </x:c>
      <x:c r="B9" t="s">
        <x:v>572</x:v>
      </x:c>
      <x:c r="C9" t="s">
        <x:v>585</x:v>
      </x:c>
      <x:c r="D9" t="s">
        <x:v>584</x:v>
      </x:c>
      <x:c r="E9" t="s">
        <x:v>586</x:v>
      </x:c>
      <x:c r="F9" t="s">
        <x:v>587</x:v>
      </x:c>
      <x:c r="G9" t="s">
        <x:v>752</x:v>
      </x:c>
    </x:row>
    <x:row r="10" spans="1:4">
      <x:c r="A10" s="2" t="s">
        <x:v>1368</x:v>
      </x:c>
      <x:c r="B10">
        <x:v>1099</x:v>
      </x:c>
      <x:c r="C10">
        <x:v>0</x:v>
      </x:c>
      <x:c r="D10">
        <x:v>0</x:v>
      </x:c>
    </x:row>
    <x:row r="11" spans="1:3">
      <x:c r="A11" s="2" t="s">
        <x:v>753</x:v>
      </x:c>
      <x:c r="B11" t="s">
        <x:v>1369</x:v>
      </x:c>
      <x:c r="C11">
        <x:v>4</x:v>
      </x:c>
    </x:row>
    <x:row r="12" spans="1:3">
      <x:c r="A12" s="2" t="s">
        <x:v>2045</x:v>
      </x:c>
      <x:c r="B12" t="s">
        <x:v>1369</x:v>
      </x:c>
      <x:c r="C12">
        <x:v>4</x:v>
      </x:c>
    </x:row>
    <x:row r="13" spans="1:3">
      <x:c r="A13" s="2" t="s">
        <x:v>2046</x:v>
      </x:c>
      <x:c r="B13" t="s">
        <x:v>1369</x:v>
      </x:c>
      <x:c r="C13">
        <x:v>3</x:v>
      </x:c>
    </x:row>
    <x:row r="14" spans="1:3">
      <x:c r="A14" s="2" t="s">
        <x:v>754</x:v>
      </x:c>
      <x:c r="B14" t="s">
        <x:v>1256</x:v>
      </x:c>
      <x:c r="C14">
        <x:v>5</x:v>
      </x:c>
    </x:row>
    <x:row r="15" spans="1:6">
      <x:c r="A15" s="2" t="s">
        <x:v>2047</x:v>
      </x:c>
      <x:c r="B15" t="s">
        <x:v>964</x:v>
      </x:c>
      <x:c r="C15" t="s">
        <x:v>1930</x:v>
      </x:c>
      <x:c r="D15" t="s">
        <x:v>1930</x:v>
      </x:c>
      <x:c r="E15" t="s">
        <x:v>1930</x:v>
      </x:c>
      <x:c r="F15">
        <x:v>1</x:v>
      </x:c>
    </x:row>
    <x:row r="16" spans="1:3">
      <x:c r="A16" s="2" t="s">
        <x:v>2048</x:v>
      </x:c>
      <x:c r="B16">
        <x:v>0</x:v>
      </x:c>
      <x:c r="C16">
        <x:v>0</x:v>
      </x:c>
    </x:row>
    <x:row r="17" spans="1:13">
      <x:c r="A17" s="2" t="s">
        <x:v>2049</x:v>
      </x:c>
      <x:c r="B17">
        <x:v>0</x:v>
      </x:c>
      <x:c r="C17">
        <x:v>0</x:v>
      </x:c>
      <x:c r="D17">
        <x:v>0</x:v>
      </x:c>
      <x:c r="E17">
        <x:v>0</x:v>
      </x:c>
      <x:c r="F17">
        <x:v>0</x:v>
      </x:c>
      <x:c r="G17">
        <x:v>0</x:v>
      </x:c>
      <x:c r="H17">
        <x:v>0</x:v>
      </x:c>
      <x:c r="I17">
        <x:v>0</x:v>
      </x:c>
      <x:c r="J17">
        <x:v>0</x:v>
      </x:c>
      <x:c r="K17">
        <x:v>0</x:v>
      </x:c>
      <x:c r="L17">
        <x:v>0</x:v>
      </x:c>
      <x:c r="M17">
        <x:v>0</x:v>
      </x:c>
    </x:row>
    <x:row r="18" spans="1:3">
      <x:c r="A18" s="2" t="s">
        <x:v>2050</x:v>
      </x:c>
      <x:c r="B18">
        <x:v>0</x:v>
      </x:c>
      <x:c r="C18">
        <x:v>0</x:v>
      </x:c>
    </x:row>
    <x:row r="21" spans="1:3">
      <x:c r="A21" t="s">
        <x:v>1254</x:v>
      </x:c>
      <x:c r="B21" t="s">
        <x:v>755</x:v>
      </x:c>
      <x:c r="C21" t="s">
        <x:v>756</x:v>
      </x:c>
    </x:row>
    <x:row r="22" spans="1:3">
      <x:c r="A22">
        <x:v>1</x:v>
      </x:c>
      <x:c r="B22" t="s">
        <x:v>2051</x:v>
      </x:c>
      <x:c r="C22" t="s">
        <x:v>1233</x:v>
      </x:c>
    </x:row>
    <x:row r="23" spans="1:3">
      <x:c r="A23">
        <x:v>2</x:v>
      </x:c>
      <x:c r="B23" t="s">
        <x:v>2052</x:v>
      </x:c>
      <x:c r="C23" t="s">
        <x:v>1370</x:v>
      </x:c>
    </x:row>
    <x:row r="24" spans="1:3">
      <x:c r="A24">
        <x:v>3</x:v>
      </x:c>
      <x:c r="B24" t="s">
        <x:v>2053</x:v>
      </x:c>
      <x:c r="C24" t="s">
        <x:v>1364</x:v>
      </x:c>
    </x:row>
    <x:row r="25" spans="1:3">
      <x:c r="A25">
        <x:v>4</x:v>
      </x:c>
      <x:c r="B25" t="s">
        <x:v>2054</x:v>
      </x:c>
      <x:c r="C25" t="s">
        <x:v>1371</x:v>
      </x:c>
    </x:row>
    <x:row r="26" spans="1:2">
      <x:c r="A26">
        <x:v>5</x:v>
      </x:c>
      <x:c r="B26" t="s">
        <x:v>2055</x:v>
      </x:c>
    </x:row>
    <x:row r="27" spans="1:3">
      <x:c r="A27">
        <x:v>6</x:v>
      </x:c>
      <x:c r="B27" t="s">
        <x:v>2041</x:v>
      </x:c>
      <x:c r="C27" t="s">
        <x:v>1211</x:v>
      </x:c>
    </x:row>
    <x:row r="28" spans="1:2">
      <x:c r="A28">
        <x:v>7</x:v>
      </x:c>
      <x:c r="B28" t="s">
        <x:v>1372</x:v>
      </x:c>
    </x:row>
    <x:row r="29" spans="1:2">
      <x:c r="A29">
        <x:v>8</x:v>
      </x:c>
      <x:c r="B29" t="s">
        <x:v>1372</x:v>
      </x:c>
    </x:row>
    <x:row r="30" spans="1:2">
      <x:c r="A30">
        <x:v>9</x:v>
      </x:c>
      <x:c r="B30" t="s">
        <x:v>1372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1" baseType="lpstr">
      <vt:lpstr>원가계산서</vt:lpstr>
      <vt:lpstr>공종별집계표</vt:lpstr>
      <vt:lpstr>공종별내역서</vt:lpstr>
      <vt:lpstr>일위대가목록</vt:lpstr>
      <vt:lpstr>추가지시분 일위대가</vt:lpstr>
      <vt:lpstr>일위대가</vt:lpstr>
      <vt:lpstr>중기단가목록</vt:lpstr>
      <vt:lpstr>중기단가산출서</vt:lpstr>
      <vt:lpstr>단가대비표</vt:lpstr>
      <vt:lpstr>공사설정</vt:lpstr>
      <vt:lpstr>Sheet1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준건축</dc:creator>
  <cp:lastModifiedBy>User</cp:lastModifiedBy>
  <cp:revision>5</cp:revision>
  <cp:lastPrinted>2015-09-14T06:00:19.510</cp:lastPrinted>
  <dcterms:created xsi:type="dcterms:W3CDTF">2015-05-14T07:32:42.000</dcterms:created>
  <dcterms:modified xsi:type="dcterms:W3CDTF">2015-09-14T06:07:36.024</dcterms:modified>
</cp:coreProperties>
</file>