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550" tabRatio="599" firstSheet="1" activeTab="1"/>
  </x:bookViews>
  <x:sheets>
    <x:sheet name="data" sheetId="1" state="hidden" r:id="rId4"/>
    <x:sheet name="2015총괄(청별)" sheetId="2" r:id="rId5"/>
    <x:sheet name="2015잡수익(청별)" sheetId="3" state="hidden" r:id="rId6"/>
    <x:sheet name="2014잡수익(청별)" sheetId="4" state="hidden" r:id="rId7"/>
    <x:sheet name="총괄국" sheetId="5" r:id="rId8"/>
    <x:sheet name="총괄국국제2015" sheetId="6" state="hidden" r:id="rId9"/>
    <x:sheet name="총괄국국제2014" sheetId="7" state="hidden" r:id="rId10"/>
    <x:sheet name="2015잡수익(총괄국별)" sheetId="8" state="hidden" r:id="rId11"/>
    <x:sheet name="2014잡수익(총괄국별)" sheetId="9" state="hidden" r:id="rId12"/>
    <x:sheet name="종합" sheetId="10" state="hidden" r:id="rId13"/>
    <x:sheet name="Sheet1" sheetId="11" state="hidden" r:id="rId14"/>
  </x:sheets>
  <x:externalReferences>
    <x:externalReference r:id="rId15"/>
  </x:externalReferences>
  <x:definedNames>
    <x:definedName name="_xlnm.Consolidate_Area" localSheetId="1">'2015총괄(청별)'!$A$1:$L$67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4">총괄국!$A$1:$J$47</x:definedName>
    <x:definedName name="_xlnm.Print_Area" localSheetId="6">#REF!</x:definedName>
    <x:definedName name="_xlnm.Print_Area" localSheetId="9">종합!$A$1:$O$17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D108:D108" authorId="0">
      <x:text>
        <x:r>
          <x:rPr>
            <x:rFont val="굴림"/>
            <x:sz val="9"/>
            <x:color rgb="ff000000"/>
            <x:b val="1"/>
          </x:rPr>
          <x:t xml:space="preserve">12월누계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D52:D52" authorId="0">
      <x:text>
        <x:r>
          <x:rPr>
            <x:rFont val="굴림"/>
            <x:sz val="9"/>
            <x:color rgb="ff000000"/>
            <x:b val="1"/>
          </x:rPr>
          <x:t xml:space="preserve">12월누계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<x:sst xmlns:r="http://schemas.openxmlformats.org/officeDocument/2006/relationships" xmlns:c="http://schemas.openxmlformats.org/drawingml/2006/chart" xmlns:x="http://schemas.openxmlformats.org/spreadsheetml/2006/main" count="2088" uniqueCount="616">
  <x:si>
    <x:t>최종 쇼핑배분실적
(배분소포료-공급국소포료)</x:t>
  </x:si>
  <x:si>
    <x:t xml:space="preserve">  * 인터넷 미추천, 통신사무 배분실적 제외</x:t>
  </x:si>
  <x:si>
    <x:r>
      <x:rPr>
        <x:rFont val="맑은 고딕"/>
        <x:sz val="10"/>
        <x:color rgb="ffff0000"/>
      </x:rPr>
      <x:t xml:space="preserve">  * 인터넷 미추천, 통신사무 배분실적 </x:t>
    </x:r>
    <x:r>
      <x:rPr>
        <x:rFont val="맑은 고딕"/>
        <x:sz val="10"/>
        <x:color rgb="ffff0000"/>
        <x:b val="1"/>
      </x:rPr>
      <x:t>반영</x:t>
    </x:r>
  </x:si>
  <x:si>
    <x:t>2013. 국제우편사업 지방우정청별 목표 배정액</x:t>
  </x:si>
  <x:si>
    <x:t>우편통합매출액 산출 (2015. 7월 누계)</x:t>
  </x:si>
  <x:si>
    <x:t xml:space="preserve">  * 고중량(20kg초과) 제외 반영, 우체국쇼핑 실적 배분 조정에 따라 약간 변동 가능</x:t>
  </x:si>
  <x:si>
    <x:r>
      <x:rPr>
        <x:rFont val="맑은 고딕"/>
        <x:sz val="10"/>
        <x:color rgb="ffff0000"/>
      </x:rPr>
      <x:t xml:space="preserve">  </x:t>
    </x:r>
    <x:r>
      <x:rPr>
        <x:rFont val="맑은 고딕"/>
        <x:sz val="10"/>
        <x:color rgb="ff808080"/>
      </x:rPr>
      <x:t>* 고중량(20kg초과) 제외 반영</x:t>
    </x:r>
    <x:r>
      <x:rPr>
        <x:rFont val="맑은 고딕"/>
        <x:sz val="10"/>
        <x:color rgb="ffff0000"/>
      </x:rPr>
      <x:t>, 우체국쇼핑 실적 배분 조정에 따라 약간 변동 가능</x:t>
    </x:r>
  </x:si>
  <x:si>
    <x:t>인터넷우체국 추천</x:t>
  </x:si>
  <x:si>
    <x:t>2015
잡수익합계</x:t>
  </x:si>
  <x:si>
    <x:t>2015년 실적</x:t>
  </x:si>
  <x:si>
    <x:t>2013년 실적 대비</x:t>
  </x:si>
  <x:si>
    <x:t>2014년 실적</x:t>
  </x:si>
  <x:si>
    <x:t>통신사무배분소포료</x:t>
  </x:si>
  <x:si>
    <x:t>2015
우편잡수익</x:t>
  </x:si>
  <x:si>
    <x:t>2014
수탁잡수익</x:t>
  </x:si>
  <x:si>
    <x:t>2014
우편잡수익</x:t>
  </x:si>
  <x:si>
    <x:t>달성율순위
순위</x:t>
  </x:si>
  <x:si>
    <x:t>2013년 목표 대비</x:t>
  </x:si>
  <x:si>
    <x:t>2014년 총괄</x:t>
  </x:si>
  <x:si>
    <x:t>2015
수탁잡수익</x:t>
  </x:si>
  <x:si>
    <x:t xml:space="preserve">우편매출액 계 </x:t>
  </x:si>
  <x:si>
    <x:t>단위 : 백만원</x:t>
  </x:si>
  <x:si>
    <x:t>2014. 6월</x:t>
  </x:si>
  <x:si>
    <x:t>인터넷미추천배분</x:t>
  </x:si>
  <x:si>
    <x:t>(제외) 20kg초과</x:t>
  </x:si>
  <x:si>
    <x:t>감액정기간행요금</x:t>
  </x:si>
  <x:si>
    <x:t>국제항공편합계요금</x:t>
  </x:si>
  <x:si>
    <x:t>소포대금교환요금</x:t>
  </x:si>
  <x:si>
    <x:t>소포익일오전특급요금</x:t>
  </x:si>
  <x:si>
    <x:t>감액정기간행물수</x:t>
  </x:si>
  <x:si>
    <x:t>국내안심소포물수</x:t>
  </x:si>
  <x:si>
    <x:t>수취인지불소포요금</x:t>
  </x:si>
  <x:si>
    <x:t>특수통상우표첩부금액</x:t>
  </x:si>
  <x:si>
    <x:t>별후납국제소포합계물수</x:t>
  </x:si>
  <x:si>
    <x:t>소포우표첩부물수</x:t>
  </x:si>
  <x:si>
    <x:t>특수통상물품등기요금</x:t>
  </x:si>
  <x:si>
    <x:t>일반통상우표첩부금액</x:t>
  </x:si>
  <x:si>
    <x:t>국제특급EMS합계물수</x:t>
  </x:si>
  <x:si>
    <x:t>국제소포합계물수</x:t>
  </x:si>
  <x:si>
    <x:t>국제특급선편소계물수</x:t>
  </x:si>
  <x:si>
    <x:t>국제SAL합계요금</x:t>
  </x:si>
  <x:si>
    <x:t>국제소포SAL소계요금</x:t>
  </x:si>
  <x:si>
    <x:t>통신사무일반통상물수</x:t>
  </x:si>
  <x:si>
    <x:t>감액여유우편요금</x:t>
  </x:si>
  <x:si>
    <x:t>일반통상접수총계물수</x:t>
  </x:si>
  <x:si>
    <x:t>소포접수시각증명물수</x:t>
  </x:si>
  <x:si>
    <x:t>국제소포SAL소계물수</x:t>
  </x:si>
  <x:si>
    <x:t>특수통상대금교환요금</x:t>
  </x:si>
  <x:si>
    <x:t>국제선편합계요금</x:t>
  </x:si>
  <x:si>
    <x:t>특수통상내용증명물수</x:t>
  </x:si>
  <x:si>
    <x:t>특수통상배달증명요금</x:t>
  </x:si>
  <x:si>
    <x:t>국제우편물합계물수</x:t>
  </x:si>
  <x:si>
    <x:t>일반통상접수총계요금</x:t>
  </x:si>
  <x:si>
    <x:t>별후납소포합계요금</x:t>
  </x:si>
  <x:si>
    <x:t>특수통상접수총계물수</x:t>
  </x:si>
  <x:si>
    <x:t>소포익일오전특급물수</x:t>
  </x:si>
  <x:si>
    <x:t>특수통상접수총계요금</x:t>
  </x:si>
  <x:si>
    <x:t>익일오전특급요금</x:t>
  </x:si>
  <x:si>
    <x:t>국제보통소포선편요금</x:t>
  </x:si>
  <x:si>
    <x:t>특수통상특별송달요금</x:t>
  </x:si>
  <x:si>
    <x:t>소포우체국택배요금</x:t>
  </x:si>
  <x:si>
    <x:t>감액다량우편요금</x:t>
  </x:si>
  <x:si>
    <x:t>국내무료우편물수합계</x:t>
  </x:si>
  <x:si>
    <x:t>소포선거우편물물수</x:t>
  </x:si>
  <x:si>
    <x:t>감액서적우편물수</x:t>
  </x:si>
  <x:si>
    <x:t>통신사무물수합계</x:t>
  </x:si>
  <x:si>
    <x:t>특수통상우표첩부물수</x:t>
  </x:si>
  <x:si>
    <x:t>요금후납합계물수</x:t>
  </x:si>
  <x:si>
    <x:t>소포우체국택배물수</x:t>
  </x:si>
  <x:si>
    <x:t>통신사무일반통상요금</x:t>
  </x:si>
  <x:si>
    <x:t>국제우편물합계요금</x:t>
  </x:si>
  <x:si>
    <x:t>소포접수시각증명요금</x:t>
  </x:si>
  <x:si>
    <x:t>통신사무특수통상요금</x:t>
  </x:si>
  <x:si>
    <x:t>국내일반통상보통우편</x:t>
  </x:si>
  <x:si>
    <x:t>별후납특수통상합계요금</x:t>
  </x:si>
  <x:si>
    <x:t>특수통상특별송달물수</x:t>
  </x:si>
  <x:si>
    <x:t>별후납특수통상합계물수</x:t>
  </x:si>
  <x:si>
    <x:t>별후납일반통상합계요금</x:t>
  </x:si>
  <x:si>
    <x:t>소포배달증명물수</x:t>
  </x:si>
  <x:si>
    <x:t>국제보통소포항공편요금</x:t>
  </x:si>
  <x:si>
    <x:t>국제보통소포SAL물수</x:t>
  </x:si>
  <x:si>
    <x:t>국제보통소포SAL요금</x:t>
  </x:si>
  <x:si>
    <x:t>별후납국제합계요금</x:t>
  </x:si>
  <x:si>
    <x:t>요금별납합계요금</x:t>
  </x:si>
  <x:si>
    <x:t>일반통상군사우편물수</x:t>
  </x:si>
  <x:si>
    <x:t>요금별납소포소계물수</x:t>
  </x:si>
  <x:si>
    <x:t>소포당일특급요금</x:t>
  </x:si>
  <x:si>
    <x:t>요금후납소포소계요금</x:t>
  </x:si>
  <x:si>
    <x:t>요금후납소포소계물수</x:t>
  </x:si>
  <x:si>
    <x:t>요금계기별납합계요금</x:t>
  </x:si>
  <x:si>
    <x:t>요금계기별납합계물수</x:t>
  </x:si>
  <x:si>
    <x:t>소포접수총계요금</x:t>
  </x:si>
  <x:si>
    <x:t>요금계기후납합계물수</x:t>
  </x:si>
  <x:si>
    <x:t>감액우편합계요금</x:t>
  </x:si>
  <x:si>
    <x:t>소포접수총계물수</x:t>
  </x:si>
  <x:si>
    <x:t>국내안심소포요금</x:t>
  </x:si>
  <x:si>
    <x:t>카탈로그계약요금</x:t>
  </x:si>
  <x:si>
    <x:t>소포대금교환물수</x:t>
  </x:si>
  <x:si>
    <x:t>국제보험소포SAL요금</x:t>
  </x:si>
  <x:si>
    <x:t>별후납국내소포합계요금</x:t>
  </x:si>
  <x:si>
    <x:t>특수통상선거우편물물수</x:t>
  </x:si>
  <x:si>
    <x:t>국제보험소포항공편물수</x:t>
  </x:si>
  <x:si>
    <x:t>국제보험소포합계물수</x:t>
  </x:si>
  <x:si>
    <x:t>별후납국내합계요금</x:t>
  </x:si>
  <x:si>
    <x:t>국제소포선편소계요금</x:t>
  </x:si>
  <x:si>
    <x:t>요금별납소포소계요금</x:t>
  </x:si>
  <x:si>
    <x:t>소포배달증명요금</x:t>
  </x:si>
  <x:si>
    <x:t>국내빠른우편요금합계</x:t>
  </x:si>
  <x:si>
    <x:t>일반통상선거우편물요금</x:t>
  </x:si>
  <x:si>
    <x:t>일반통상선거우편물물수</x:t>
  </x:si>
  <x:si>
    <x:t>소포당일특급물수</x:t>
  </x:si>
  <x:si>
    <x:t>별후납국제합계물수</x:t>
  </x:si>
  <x:si>
    <x:t>별후납국내합계물수</x:t>
  </x:si>
  <x:si>
    <x:t>별후납일반통상합계물수</x:t>
  </x:si>
  <x:si>
    <x:t>국내빠른우편물수합계</x:t>
  </x:si>
  <x:si>
    <x:t>별후납국제소포합계요금</x:t>
  </x:si>
  <x:si>
    <x:t>일반통상군사우편요금</x:t>
  </x:si>
  <x:si>
    <x:t>EMS선납봉투판매요금</x:t>
  </x:si>
  <x:si>
    <x:t>국내종별우편물수합계</x:t>
  </x:si>
  <x:si>
    <x:t>특수통상계약등기요금</x:t>
  </x:si>
  <x:si>
    <x:t>특수통상익일특급물수</x:t>
  </x:si>
  <x:si>
    <x:t>특수통상계약등기물수</x:t>
  </x:si>
  <x:si>
    <x:t>국제특수통상합계요금</x:t>
  </x:si>
  <x:si>
    <x:t>특수통상익일특급요금</x:t>
  </x:si>
  <x:si>
    <x:t>수집(창구.집배)요금</x:t>
  </x:si>
  <x:si>
    <x:t>국내일반통상빠른우편</x:t>
  </x:si>
  <x:si>
    <x:t>국제일반통상합계물수</x:t>
  </x:si>
  <x:si>
    <x:t>국제보통소포선편물수</x:t>
  </x:si>
  <x:si>
    <x:t>국제일반통상합계요금</x:t>
  </x:si>
  <x:si>
    <x:t>국내보통우편요금합계</x:t>
  </x:si>
  <x:si>
    <x:t>특수통상통화등기물수</x:t>
  </x:si>
  <x:si>
    <x:t>국내종별우편요금합계</x:t>
  </x:si>
  <x:si>
    <x:t>국내보통우편물수합계</x:t>
  </x:si>
  <x:si>
    <x:t>특수통상통화등기요금</x:t>
  </x:si>
  <x:si>
    <x:t>국내무료우편요금합계</x:t>
  </x:si>
  <x:si>
    <x:t>국제소포선편소계물수</x:t>
  </x:si>
  <x:si>
    <x:t>특수통상내용증명요금</x:t>
  </x:si>
  <x:si>
    <x:t>감액서적우편요금</x:t>
  </x:si>
  <x:si>
    <x:t>감액의정보고서요금</x:t>
  </x:si>
  <x:si>
    <x:t>우표엽서판매수량</x:t>
  </x:si>
  <x:si>
    <x:t>특수통상선거우편물요금</x:t>
  </x:si>
  <x:si>
    <x:t>국제특급합계물수</x:t>
  </x:si>
  <x:si>
    <x:t>요금계기후납합계요금</x:t>
  </x:si>
  <x:si>
    <x:t>감액다량우편물수</x:t>
  </x:si>
  <x:si>
    <x:t>수취인지불소포물수</x:t>
  </x:si>
  <x:si>
    <x:t>우표첩부물수합계</x:t>
  </x:si>
  <x:si>
    <x:t>국제특수통상합계물수</x:t>
  </x:si>
  <x:si>
    <x:t>국제특급항공편소계요금</x:t>
  </x:si>
  <x:si>
    <x:t>국제보통소포합계물수</x:t>
  </x:si>
  <x:si>
    <x:t>국제보통소포합계요금</x:t>
  </x:si>
  <x:si>
    <x:t>국제보험소포합계요금</x:t>
  </x:si>
  <x:si>
    <x:t>별후납국내소포합계물수</x:t>
  </x:si>
  <x:si>
    <x:t>국제보험소포선편요금</x:t>
  </x:si>
  <x:si>
    <x:t>국제보통소포항공편물수</x:t>
  </x:si>
  <x:si>
    <x:t>국제선편합계물수</x:t>
  </x:si>
  <x:si>
    <x:t>국제보험소포SAL물수</x:t>
  </x:si>
  <x:si>
    <x:t>국제보험소포항공편요금</x:t>
  </x:si>
  <x:si>
    <x:t>국제보험소포선편물수</x:t>
  </x:si>
  <x:si>
    <x:t>국제항공편합계물수</x:t>
  </x:si>
  <x:si>
    <x:t>국제소포합계요금</x:t>
  </x:si>
  <x:si>
    <x:t>국제SAL합계물수</x:t>
  </x:si>
  <x:si>
    <x:t>특수통상대금교환물수</x:t>
  </x:si>
  <x:si>
    <x:t>국제특급EMS선편물수</x:t>
  </x:si>
  <x:si>
    <x:t>당일특급통상물량</x:t>
  </x:si>
  <x:si>
    <x:t>국제소포항공편소계요금</x:t>
  </x:si>
  <x:si>
    <x:t>당일특급통상요금</x:t>
  </x:si>
  <x:si>
    <x:t>국제소포항공편소계물수</x:t>
  </x:si>
  <x:si>
    <x:t>요금후납합계요금</x:t>
  </x:si>
  <x:si>
    <x:t>특수통상배달증명물수</x:t>
  </x:si>
  <x:si>
    <x:t>소포선거우편물요금</x:t>
  </x:si>
  <x:si>
    <x:t>익일오전특급물수</x:t>
  </x:si>
  <x:si>
    <x:t>감액국제특급우편물수</x:t>
  </x:si>
  <x:si>
    <x:t>별후납소포합계물수</x:t>
  </x:si>
  <x:si>
    <x:t>국제특급SAL소계물수</x:t>
  </x:si>
  <x:si>
    <x:t>감액비영리단체물수</x:t>
  </x:si>
  <x:si>
    <x:t>감액비영리단체요금</x:t>
  </x:si>
  <x:si>
    <x:t>감액소포우편요금</x:t>
  </x:si>
  <x:si>
    <x:t>국제특급항공편소계물수</x:t>
  </x:si>
  <x:si>
    <x:t>감액여유우편물수</x:t>
  </x:si>
  <x:si>
    <x:t>감액국제특급우편요금</x:t>
  </x:si>
  <x:si>
    <x:t>특수통상물품등기물수</x:t>
  </x:si>
  <x:si>
    <x:t>통신사무요금합계</x:t>
  </x:si>
  <x:si>
    <x:t>통신사무소포요금</x:t>
  </x:si>
  <x:si>
    <x:t>통신사무소포물수</x:t>
  </x:si>
  <x:si>
    <x:t>국제특급SAL소계요금</x:t>
  </x:si>
  <x:si>
    <x:t>국제특급선편소계요금</x:t>
  </x:si>
  <x:si>
    <x:t>백화점상품안내서물수</x:t>
  </x:si>
  <x:si>
    <x:t>EMS선납봉투판매물수</x:t>
  </x:si>
  <x:si>
    <x:t>국제특급EMS합계요금</x:t>
  </x:si>
  <x:si>
    <x:t>감액의정보고서물수</x:t>
  </x:si>
  <x:si>
    <x:t>감액소포우편물수</x:t>
  </x:si>
  <x:si>
    <x:t>카탈로그계약물수</x:t>
  </x:si>
  <x:si>
    <x:t>우표첩부금액합계</x:t>
  </x:si>
  <x:si>
    <x:t>국제특급EMS선편요금</x:t>
  </x:si>
  <x:si>
    <x:t>국제특급합계요금</x:t>
  </x:si>
  <x:si>
    <x:t>소포우표첩부금액</x:t>
  </x:si>
  <x:si>
    <x:t>요금별납합계물수</x:t>
  </x:si>
  <x:si>
    <x:t>감액우편합계물수</x:t>
  </x:si>
  <x:si>
    <x:t>감액상품광고우편물수</x:t>
  </x:si>
  <x:si>
    <x:t>일반통상우표첩부물수</x:t>
  </x:si>
  <x:si>
    <x:t>통신사무특수통상물수</x:t>
  </x:si>
  <x:si>
    <x:t>감액홍보우편요금</x:t>
  </x:si>
  <x:si>
    <x:t>전북청</x:t>
  </x:si>
  <x:si>
    <x:t>전남청</x:t>
  </x:si>
  <x:si>
    <x:t>강원청</x:t>
  </x:si>
  <x:si>
    <x:t>부산청</x:t>
  </x:si>
  <x:si>
    <x:t>충청청</x:t>
  </x:si>
  <x:si>
    <x:t>제주청</x:t>
  </x:si>
  <x:si>
    <x:t>구분3</x:t>
  </x:si>
  <x:si>
    <x:t>경북청</x:t>
  </x:si>
  <x:si>
    <x:t>서울청</x:t>
  </x:si>
  <x:si>
    <x:t>경인청</x:t>
  </x:si>
  <x:si>
    <x:t>합계</x:t>
  </x:si>
  <x:si>
    <x:t>구분2</x:t>
  </x:si>
  <x:si>
    <x:t>구분1</x:t>
  </x:si>
  <x:si>
    <x:t>2014년도 우편매출액  목표</x:t>
  </x:si>
  <x:si>
    <x:t>가중치 적용실적(ems:1.02)</x:t>
  </x:si>
  <x:si>
    <x:t>청별 잡수익 현황(2014년실적)</x:t>
  </x:si>
  <x:si>
    <x:t>o 수탁잡수입 : 온누리상품권</x:t>
  </x:si>
  <x:si>
    <x:t>o 우편영업잡수입 : 나만의 우표</x:t>
  </x:si>
  <x:si>
    <x:t>o 우편영업잡수입 : 맞춤형 엽서</x:t>
  </x:si>
  <x:si>
    <x:t>국제일반통상맹인용점자우편물항공편요금</x:t>
  </x:si>
  <x:si>
    <x:t>요금계기후납국제우편일반통상요금</x:t>
  </x:si>
  <x:si>
    <x:t>국제일반통상맹인용점자우편물합계물수</x:t>
  </x:si>
  <x:si>
    <x:t>국제일반통상맹인용점자우편물합계요금</x:t>
  </x:si>
  <x:si>
    <x:t>국제일반통상맹인용점자우편물항공편물수</x:t>
  </x:si>
  <x:si>
    <x:t>국제일반통상맹인용점자우편물선편요금</x:t>
  </x:si>
  <x:si>
    <x:t>요금계기후납국내우편특수통상요금</x:t>
  </x:si>
  <x:si>
    <x:t>국제일반통상맹인용점자우편물SAL요금</x:t>
  </x:si>
  <x:si>
    <x:t>국제일반통상우편자루인쇄물항공편요금</x:t>
  </x:si>
  <x:si>
    <x:t>국제일반통상우편자루인쇄물선편물수</x:t>
  </x:si>
  <x:si>
    <x:t>국제일반통상우편자루인쇄물SAL물수</x:t>
  </x:si>
  <x:si>
    <x:t>국제일반통상맹인용점자우편물선편물수</x:t>
  </x:si>
  <x:si>
    <x:t>국제일반통상우편자루인쇄물SAL요금</x:t>
  </x:si>
  <x:si>
    <x:t>국제일반통상우편자루인쇄물합계물수</x:t>
  </x:si>
  <x:si>
    <x:t>요금계기별납국제우편특수통상물수</x:t>
  </x:si>
  <x:si>
    <x:t>요금계기후납국내우편일반통상물수</x:t>
  </x:si>
  <x:si>
    <x:t>국제특급EMS프리미엄항공편요금</x:t>
  </x:si>
  <x:si>
    <x:t>요금계기별납국제우편일반통상요금</x:t>
  </x:si>
  <x:si>
    <x:t>요금계기별납국제우편일반통상물수</x:t>
  </x:si>
  <x:si>
    <x:t>요금계기후납국제우편특수통상물수</x:t>
  </x:si>
  <x:si>
    <x:t>요금계기후납국제우편특수통상요금</x:t>
  </x:si>
  <x:si>
    <x:t>요금계기후납국내우편일반통상요금</x:t>
  </x:si>
  <x:si>
    <x:t>요금계기별납국제우편특수통상요금</x:t>
  </x:si>
  <x:si>
    <x:t>요금계기별납국내우편특수통상요금</x:t>
  </x:si>
  <x:si>
    <x:t>요금계기별납국내우편일반통상물수</x:t>
  </x:si>
  <x:si>
    <x:t>요금계기별납국내우편특수통상물수</x:t>
  </x:si>
  <x:si>
    <x:t>국제일반통상소형포장물SAL요금</x:t>
  </x:si>
  <x:si>
    <x:t>국제일반통상맹인용점자우편물SAL물수</x:t>
  </x:si>
  <x:si>
    <x:t>국제일반통상우편자루인쇄물선편요금</x:t>
  </x:si>
  <x:si>
    <x:t>국제특급EMS프리미엄SAL요금</x:t>
  </x:si>
  <x:si>
    <x:t>국제일반통상우편자루인쇄물항공편물수</x:t>
  </x:si>
  <x:si>
    <x:t>요금계기별납국내우편일반통상요금</x:t>
  </x:si>
  <x:si>
    <x:t>국제특급EMS프리미엄항공편물수</x:t>
  </x:si>
  <x:si>
    <x:t>국제일반통상소형포장물SAL물수</x:t>
  </x:si>
  <x:si>
    <x:t>국제일반통상소형포장물항공편물수</x:t>
  </x:si>
  <x:si>
    <x:t>국제일반통상소형포장물항공편요금</x:t>
  </x:si>
  <x:si>
    <x:t>국제일반통상우편자루인쇄물합계요금</x:t>
  </x:si>
  <x:si>
    <x:t>국제특급EMS프리미엄SAL물수</x:t>
  </x:si>
  <x:si>
    <x:t>요금계기후납국내우편특수통상물수</x:t>
  </x:si>
  <x:si>
    <x:t>요금계기후납국제우편일반통상물수</x:t>
  </x:si>
  <x:si>
    <x:t>8점</x:t>
  </x:si>
  <x:si>
    <x:t>11월</x:t>
  </x:si>
  <x:si>
    <x:t>공급</x:t>
  </x:si>
  <x:si>
    <x:t>지방청</x:t>
  </x:si>
  <x:si>
    <x:t>증감액</x:t>
  </x:si>
  <x:si>
    <x:t>순위</x:t>
  </x:si>
  <x:si>
    <x:t>총계</x:t>
  </x:si>
  <x:si>
    <x:t>부산</x:t>
  </x:si>
  <x:si>
    <x:t>관서명</x:t>
  </x:si>
  <x:si>
    <x:t>잡수익</x:t>
  </x:si>
  <x:si>
    <x:t>계</x:t>
  </x:si>
  <x:si>
    <x:t>강원</x:t>
  </x:si>
  <x:si>
    <x:t>단말기</x:t>
  </x:si>
  <x:si>
    <x:t>충청</x:t>
  </x:si>
  <x:si>
    <x:t>증감률</x:t>
  </x:si>
  <x:si>
    <x:t>통상</x:t>
  </x:si>
  <x:si>
    <x:t>제주</x:t>
  </x:si>
  <x:si>
    <x:t>서귀포</x:t>
  </x:si>
  <x:si>
    <x:t>소포</x:t>
  </x:si>
  <x:si>
    <x:t>국제계</x:t>
  </x:si>
  <x:si>
    <x:t>달성률</x:t>
  </x:si>
  <x:si>
    <x:t>점유비</x:t>
  </x:si>
  <x:si>
    <x:t>3월</x:t>
  </x:si>
  <x:si>
    <x:t>1월</x:t>
  </x:si>
  <x:si>
    <x:t>6월</x:t>
  </x:si>
  <x:si>
    <x:t>국제</x:t>
  </x:si>
  <x:si>
    <x:t>구분</x:t>
  </x:si>
  <x:si>
    <x:t>10월</x:t>
  </x:si>
  <x:si>
    <x:t>실적</x:t>
  </x:si>
  <x:si>
    <x:t>2월</x:t>
  </x:si>
  <x:si>
    <x:t>목표</x:t>
  </x:si>
  <x:si>
    <x:t>8월</x:t>
  </x:si>
  <x:si>
    <x:t>7월</x:t>
  </x:si>
  <x:si>
    <x:t>자주문</x:t>
  </x:si>
  <x:si>
    <x:t>5월</x:t>
  </x:si>
  <x:si>
    <x:t>서울</x:t>
  </x:si>
  <x:si>
    <x:t>경인</x:t>
  </x:si>
  <x:si>
    <x:t>증감</x:t>
  </x:si>
  <x:si>
    <x:t>12월</x:t>
  </x:si>
  <x:si>
    <x:t>9월</x:t>
  </x:si>
  <x:si>
    <x:t>경북</x:t>
  </x:si>
  <x:si>
    <x:t>전남</x:t>
  </x:si>
  <x:si>
    <x:t xml:space="preserve">  </x:t>
  </x:si>
  <x:si>
    <x:t>ems</x:t>
  </x:si>
  <x:si>
    <x:t>집중국</x:t>
  </x:si>
  <x:si>
    <x:t>성장률</x:t>
  </x:si>
  <x:si>
    <x:t>자공급</x:t>
  </x:si>
  <x:si>
    <x:t>요금제</x:t>
  </x:si>
  <x:si>
    <x:t>10점</x:t>
  </x:si>
  <x:si>
    <x:t>2점</x:t>
  </x:si>
  <x:si>
    <x:t>총괄국</x:t>
  </x:si>
  <x:si>
    <x:t>4월</x:t>
  </x:si>
  <x:si>
    <x:t>전북</x:t>
  </x:si>
  <x:si>
    <x:t>자주문타공급</x:t>
  </x:si>
  <x:si>
    <x:t>2014년목표</x:t>
  </x:si>
  <x:si>
    <x:t>2013실적</x:t>
  </x:si>
  <x:si>
    <x:t>2015 실적</x:t>
  </x:si>
  <x:si>
    <x:t>성장률
순위</x:t>
  </x:si>
  <x:si>
    <x:t>공급국소포료</x:t>
  </x:si>
  <x:si>
    <x:t>연계수수료</x:t>
  </x:si>
  <x:si>
    <x:t>수익성평가</x:t>
  </x:si>
  <x:si>
    <x:t>2014 실적</x:t>
  </x:si>
  <x:si>
    <x:t>2014년실적</x:t>
  </x:si>
  <x:si>
    <x:t>2014목표</x:t>
  </x:si>
  <x:si>
    <x:t>전년동기</x:t>
  </x:si>
  <x:si>
    <x:t>달성률
순위</x:t>
  </x:si>
  <x:si>
    <x:t>달성률순위</x:t>
  </x:si>
  <x:si>
    <x:t>2014년</x:t>
  </x:si>
  <x:si>
    <x:t>성장률순위</x:t>
  </x:si>
  <x:si>
    <x:t>□ 월누계</x:t>
  </x:si>
  <x:si>
    <x:t>그룹
순위</x:t>
  </x:si>
  <x:si>
    <x:t>2014
합계</x:t>
  </x:si>
  <x:si>
    <x:t>우편잡수익</x:t>
  </x:si>
  <x:si>
    <x:t>2015년목표</x:t>
  </x:si>
  <x:si>
    <x:t>2015년</x:t>
  </x:si>
  <x:si>
    <x:t>2015년실적</x:t>
  </x:si>
  <x:si>
    <x:t>증감률순위</x:t>
  </x:si>
  <x:si>
    <x:t>통신사무배분</x:t>
  </x:si>
  <x:si>
    <x:t>청  별</x:t>
  </x:si>
  <x:si>
    <x:t>2013목표</x:t>
  </x:si>
  <x:si>
    <x:t>수탁잡수익</x:t>
  </x:si>
  <x:si>
    <x:t>쇼핑배분</x:t>
  </x:si>
  <x:si>
    <x:t>등기소포</x:t>
  </x:si>
  <x:si>
    <x:t>제주(집)</x:t>
  </x:si>
  <x:si>
    <x:t>주민등록증배분</x:t>
  </x:si>
  <x:si>
    <x:t>2014 목표</x:t>
  </x:si>
  <x:si>
    <x:t>일반소포</x:t>
  </x:si>
  <x:si>
    <x:t>수탁잡수입</x:t>
  </x:si>
  <x:si>
    <x:t>□ 월별</x:t>
  </x:si>
  <x:si>
    <x:t>특수통상</x:t>
  </x:si>
  <x:si>
    <x:t>소포 계</x:t>
  </x:si>
  <x:si>
    <x:t>제주우편집중국</x:t>
  </x:si>
  <x:si>
    <x:t>우편영업잡수입</x:t>
  </x:si>
  <x:si>
    <x:t>통상 계</x:t>
  </x:si>
  <x:si>
    <x:t>일반통상</x:t>
  </x:si>
  <x:si>
    <x:t>배분소포료</x:t>
  </x:si>
  <x:si>
    <x:t>타주문자공급</x:t>
  </x:si>
  <x:si>
    <x:t>(7월 기준)</x:t>
  </x:si>
  <x:si>
    <x:t>7월누계</x:t>
  </x:si>
  <x:si>
    <x:t>서귀ᅟᅩᇁ</x:t>
  </x:si>
  <x:si>
    <x:t>접수구분</x:t>
  </x:si>
  <x:si>
    <x:t>자주문자공급</x:t>
  </x:si>
  <x:si>
    <x:t>제  주</x:t>
  </x:si>
  <x:si>
    <x:t>2014실적</x:t>
  </x:si>
  <x:si>
    <x:t>2015 목표</x:t>
  </x:si>
  <x:si>
    <x:t>소포꽃배달요금</x:t>
  </x:si>
  <x:si>
    <x:t>우체국쇼핑요금</x:t>
  </x:si>
  <x:si>
    <x:t>집배원수집물량</x:t>
  </x:si>
  <x:si>
    <x:t>장정소포요금</x:t>
  </x:si>
  <x:si>
    <x:t>접수총계물수</x:t>
  </x:si>
  <x:si>
    <x:t>감액소계요금</x:t>
  </x:si>
  <x:si>
    <x:t>통신판매금액</x:t>
  </x:si>
  <x:si>
    <x:t>창구수집물량</x:t>
  </x:si>
  <x:si>
    <x:t>Fax우편요금</x:t>
  </x:si>
  <x:si>
    <x:t>별후납합계물수</x:t>
  </x:si>
  <x:si>
    <x:t>연하카드요금</x:t>
  </x:si>
  <x:si>
    <x:t>장정소포물수</x:t>
  </x:si>
  <x:si>
    <x:t>별후납합계요금</x:t>
  </x:si>
  <x:si>
    <x:t>집배원수집요금</x:t>
  </x:si>
  <x:si>
    <x:t>접수총계요금</x:t>
  </x:si>
  <x:si>
    <x:t>연하카드물수</x:t>
  </x:si>
  <x:si>
    <x:t>Fax우편물수</x:t>
  </x:si>
  <x:si>
    <x:t>감액소계물수</x:t>
  </x:si>
  <x:si>
    <x:t>합장소포물수</x:t>
  </x:si>
  <x:si>
    <x:t>창구수집요금</x:t>
  </x:si>
  <x:si>
    <x:t>소포꽃배달물수</x:t>
  </x:si>
  <x:si>
    <x:t>우체국쇼핑물수</x:t>
  </x:si>
  <x:si>
    <x:t>가중치실적</x:t>
  </x:si>
  <x:si>
    <x:t>전년대비
증감</x:t>
  </x:si>
  <x:si>
    <x:t>달성율순위</x:t>
  </x:si>
  <x:si>
    <x:t>2013년 - 우편DW</x:t>
  </x:si>
  <x:si>
    <x:t>o 수탁잡수입 : 문화상품권</x:t>
  </x:si>
  <x:si>
    <x:t>비추천주문(매출점유비)</x:t>
  </x:si>
  <x:si>
    <x:t>2014년 - 우편DW</x:t>
  </x:si>
  <x:si>
    <x:t>(단위 : 백만원, %)</x:t>
  </x:si>
  <x:si>
    <x:t>(제외) 면단위20kg이하</x:t>
  </x:si>
  <x:si>
    <x:t>2014년 우편매출액 목표</x:t>
  </x:si>
  <x:si>
    <x:t>자국공급등기소포요금배분</x:t>
  </x:si>
  <x:si>
    <x:t>알뜰(2014. 12월누계)</x:t>
  </x:si>
  <x:si>
    <x:t>특수통상유가증권등기물수</x:t>
  </x:si>
  <x:si>
    <x:t>자국접수등기소포요금배분</x:t>
  </x:si>
  <x:si>
    <x:t>요금후납국제우편일반통상요금</x:t>
  </x:si>
  <x:si>
    <x:t>요금계기별납국내우편소포요금</x:t>
  </x:si>
  <x:si>
    <x:t>요금계기별납국제우편합계요금</x:t>
  </x:si>
  <x:si>
    <x:t>요금계기별납국내우편소포물수</x:t>
  </x:si>
  <x:si>
    <x:t>요금계기별납국제우편합계물수</x:t>
  </x:si>
  <x:si>
    <x:t>요금후납국내우편소포물수</x:t>
  </x:si>
  <x:si>
    <x:t>국제특급EMS SAL요금</x:t>
  </x:si>
  <x:si>
    <x:t>요금후납국내우편일반통상물수</x:t>
  </x:si>
  <x:si>
    <x:t>요금계기별납소포소계요금</x:t>
  </x:si>
  <x:si>
    <x:t>요금후납국내우편합계요금</x:t>
  </x:si>
  <x:si>
    <x:t>요금계기별납일반통상소계물수</x:t>
  </x:si>
  <x:si>
    <x:t>요금후납국내우편소포요금</x:t>
  </x:si>
  <x:si>
    <x:t>요금별납국제우편일반통상요금</x:t>
  </x:si>
  <x:si>
    <x:t>요금별납국제우편일반통상물수</x:t>
  </x:si>
  <x:si>
    <x:t>요금계기별납특수통상소계물수</x:t>
  </x:si>
  <x:si>
    <x:t>요금후납국내우편특수통상물수</x:t>
  </x:si>
  <x:si>
    <x:t>요금후납국제우편특수통상물수</x:t>
  </x:si>
  <x:si>
    <x:t>요금계기별납일반통상소계요금</x:t>
  </x:si>
  <x:si>
    <x:t>요금별납국내우편소포물수</x:t>
  </x:si>
  <x:si>
    <x:t>요금별납국제우편특수통상물수</x:t>
  </x:si>
  <x:si>
    <x:t>요금후납국내우편특수통상요금</x:t>
  </x:si>
  <x:si>
    <x:t>별후납국내특수통상합계물수</x:t>
  </x:si>
  <x:si>
    <x:t>별후납국내일반통상합계물수</x:t>
  </x:si>
  <x:si>
    <x:t>요금후납국내우편일반통상요금</x:t>
  </x:si>
  <x:si>
    <x:t>우표엽서판매액(할인된금액)</x:t>
  </x:si>
  <x:si>
    <x:t>요금계기후납국제우편합계물수</x:t>
  </x:si>
  <x:si>
    <x:t>요금계기후납국제우편소포물수</x:t>
  </x:si>
  <x:si>
    <x:t>특수통상민원우편발송요금</x:t>
  </x:si>
  <x:si>
    <x:t>국제특급EMS프리미엄합계요금</x:t>
  </x:si>
  <x:si>
    <x:t>국제특급EMS프리미엄합계물수</x:t>
  </x:si>
  <x:si>
    <x:t>요금후납국내우편합계물수</x:t>
  </x:si>
  <x:si>
    <x:t>요금별납국내우편소포요금</x:t>
  </x:si>
  <x:si>
    <x:t>요금별납국내우편합계요금</x:t>
  </x:si>
  <x:si>
    <x:t>국제일반통상항공서간항공편요금</x:t>
  </x:si>
  <x:si>
    <x:t>요금별납국제우편합계요금</x:t>
  </x:si>
  <x:si>
    <x:t>요금후납국제우편일반통상물수</x:t>
  </x:si>
  <x:si>
    <x:t>국제일반통상서장합계물수</x:t>
  </x:si>
  <x:si>
    <x:t>국내등기소포빠른우편요금</x:t>
  </x:si>
  <x:si>
    <x:t>특수통상e-그린우편요금</x:t>
  </x:si>
  <x:si>
    <x:t>국내일반소포빠른우편물수</x:t>
  </x:si>
  <x:si>
    <x:t>국제일반통상항공서간선편요금</x:t>
  </x:si>
  <x:si>
    <x:t>국제일반통상소형포장물선편요금</x:t>
  </x:si>
  <x:si>
    <x:t>국내특수통상무료우편요금</x:t>
  </x:si>
  <x:si>
    <x:t>국내일반소포무료우편요금</x:t>
  </x:si>
  <x:si>
    <x:t>국내등기소포빠른우편물수</x:t>
  </x:si>
  <x:si>
    <x:t>요금계기후납특수통상소계요금</x:t>
  </x:si>
  <x:si>
    <x:t>국내일반소포보통우편요금</x:t>
  </x:si>
  <x:si>
    <x:t>국내일반소포무료우편물수</x:t>
  </x:si>
  <x:si>
    <x:t>국내일반소포보통우편물수</x:t>
  </x:si>
  <x:si>
    <x:t>국내일반소포우편요금소계</x:t>
  </x:si>
  <x:si>
    <x:t>국내일반통상우편물수소계</x:t>
  </x:si>
  <x:si>
    <x:t>국내일반소포빠른우편요금</x:t>
  </x:si>
  <x:si>
    <x:t>요금후납국제우편합계물수</x:t>
  </x:si>
  <x:si>
    <x:t>국내일반소포우편물수소계</x:t>
  </x:si>
  <x:si>
    <x:t>요금후납국제우편합계요금</x:t>
  </x:si>
  <x:si>
    <x:t>국내특수통상우편물수소계</x:t>
  </x:si>
  <x:si>
    <x:t>요금계기후납소포소계요금</x:t>
  </x:si>
  <x:si>
    <x:t>국내특수통상빠른우편요금</x:t>
  </x:si>
  <x:si>
    <x:t>국내특수통상보통우편물수</x:t>
  </x:si>
  <x:si>
    <x:t>요금후납일반통상소계요금</x:t>
  </x:si>
  <x:si>
    <x:t>특수통상맞춤형계약등기물수</x:t>
  </x:si>
  <x:si>
    <x:t>국내특수통상무료우편물수</x:t>
  </x:si>
  <x:si>
    <x:t>국제일반통상소형포장물선편물수</x:t>
  </x:si>
  <x:si>
    <x:t>요금별납일반통상소계요금</x:t>
  </x:si>
  <x:si>
    <x:t>국제일반통상인쇄물SAL요금</x:t>
  </x:si>
  <x:si>
    <x:t>국내등기소포우편물수소계</x:t>
  </x:si>
  <x:si>
    <x:t>국제특수통상등기SAL물수</x:t>
  </x:si>
  <x:si>
    <x:t>국내특수통상보통우편요금</x:t>
  </x:si>
  <x:si>
    <x:t>요금계기별납국제우편소포요금</x:t>
  </x:si>
  <x:si>
    <x:t>국제일반통상SAL소계물수</x:t>
  </x:si>
  <x:si>
    <x:t>국내일반통상우편요금소계</x:t>
  </x:si>
  <x:si>
    <x:t>요금별납특수통상소계요금</x:t>
  </x:si>
  <x:si>
    <x:t>요금계기후납국내우편합계물수</x:t>
  </x:si>
  <x:si>
    <x:t>신용카드결제금액(후납)</x:t>
  </x:si>
  <x:si>
    <x:t>국제일반통상항공서간SAL요금</x:t>
  </x:si>
  <x:si>
    <x:t>신용카드결제금액(전체)</x:t>
  </x:si>
  <x:si>
    <x:t>신용카드결제물수(후납)</x:t>
  </x:si>
  <x:si>
    <x:t>요금계기후납국제우편소포요금</x:t>
  </x:si>
  <x:si>
    <x:t>요금계기후납소포소계물수</x:t>
  </x:si>
  <x:si>
    <x:t>국내등기소포무료우편물수</x:t>
  </x:si>
  <x:si>
    <x:t>국내일반통상무료우편요금</x:t>
  </x:si>
  <x:si>
    <x:t>별후납국제특수통상합계물수</x:t>
  </x:si>
  <x:si>
    <x:t>요금후납특수통상소계물수</x:t>
  </x:si>
  <x:si>
    <x:t>요금계기후납국내우편합계요금</x:t>
  </x:si>
  <x:si>
    <x:t>국내등기소포우편요금소계</x:t>
  </x:si>
  <x:si>
    <x:t>국제일반통상인쇄물선편요금</x:t>
  </x:si>
  <x:si>
    <x:t>신용카드결제물수(전체)</x:t>
  </x:si>
  <x:si>
    <x:t>요금계기후납국내우편소포물수</x:t>
  </x:si>
  <x:si>
    <x:t>국제특수통상선편소계물수</x:t>
  </x:si>
  <x:si>
    <x:t>국제특수통상등기항공편물수</x:t>
  </x:si>
  <x:si>
    <x:t>일반통상e-그린우편물수</x:t>
  </x:si>
  <x:si>
    <x:t>국제일반통상엽서항공편요금</x:t>
  </x:si>
  <x:si>
    <x:t>일반통상경조우편카드물수</x:t>
  </x:si>
  <x:si>
    <x:t>국제특수통상기록배달선편요금</x:t>
  </x:si>
  <x:si>
    <x:t>요금후납특수통상소계요금</x:t>
  </x:si>
  <x:si>
    <x:t>국제일반통상엽서SAL물수</x:t>
  </x:si>
  <x:si>
    <x:t>국제일반통상인쇄물SAL물수</x:t>
  </x:si>
  <x:si>
    <x:t>국제특수통상등기선편요금</x:t>
  </x:si>
  <x:si>
    <x:t>국제특수통상기록배달SAL요금</x:t>
  </x:si>
  <x:si>
    <x:t>국제일반통상엽서SAL요금</x:t>
  </x:si>
  <x:si>
    <x:t>국제특수통상기록배달SAL물수</x:t>
  </x:si>
  <x:si>
    <x:t>국내등기소포무료우편요금</x:t>
  </x:si>
  <x:si>
    <x:t>국제특수통상기록배달항공편물수</x:t>
  </x:si>
  <x:si>
    <x:t>특수통상e-그린우편물수</x:t>
  </x:si>
  <x:si>
    <x:t>국제특수통상기록배달항공편요금</x:t>
  </x:si>
  <x:si>
    <x:t>국제특수통상SAL소계물수</x:t>
  </x:si>
  <x:si>
    <x:t>요금계기후납일반통상소계요금</x:t>
  </x:si>
  <x:si>
    <x:t>국제특수통상기록배달합계요금</x:t>
  </x:si>
  <x:si>
    <x:t>국제특수통상등기합계요금</x:t>
  </x:si>
  <x:si>
    <x:t>국제특수통상SAL소계요금</x:t>
  </x:si>
  <x:si>
    <x:t>국제일반통상인쇄물항공편요금</x:t>
  </x:si>
  <x:si>
    <x:t>국제일반통상서장SAL요금</x:t>
  </x:si>
  <x:si>
    <x:t>특수통상맞춤형계약등기요금</x:t>
  </x:si>
  <x:si>
    <x:t>별후납국내일반통상합계요금</x:t>
  </x:si>
  <x:si>
    <x:t>국제일반통상서장항공편요금</x:t>
  </x:si>
  <x:si>
    <x:t>신용카드결제금액(즉납)</x:t>
  </x:si>
  <x:si>
    <x:t>국제일반통상엽서합계물수</x:t>
  </x:si>
  <x:si>
    <x:t>국내등기소포보통우편물수</x:t>
  </x:si>
  <x:si>
    <x:t>요금계기후납특수통상소계물수</x:t>
  </x:si>
  <x:si>
    <x:t>특수통상유가증권등기요금</x:t>
  </x:si>
  <x:si>
    <x:t>국제일반통상항공서간합계물수</x:t>
  </x:si>
  <x:si>
    <x:t>요금계기후납일반통상소계물수</x:t>
  </x:si>
  <x:si>
    <x:t>국제일반통상인쇄물항공편물수</x:t>
  </x:si>
  <x:si>
    <x:t>국제일반통상선편소계요금</x:t>
  </x:si>
  <x:si>
    <x:t>국제일반통상인쇄물합계물수</x:t>
  </x:si>
  <x:si>
    <x:t>특수통상접수시각증명물수</x:t>
  </x:si>
  <x:si>
    <x:t>국제일반통상소형포장물합계요금</x:t>
  </x:si>
  <x:si>
    <x:t>특수통상경조우편카드요금</x:t>
  </x:si>
  <x:si>
    <x:t>국제일반통상서장항공편물수</x:t>
  </x:si>
  <x:si>
    <x:t>국제일반통상항공서간SAL물수</x:t>
  </x:si>
  <x:si>
    <x:t>국제일반통상서장선편요금</x:t>
  </x:si>
  <x:si>
    <x:t>국제일반통상선편소계물수</x:t>
  </x:si>
  <x:si>
    <x:t>국제일반통상SAL소계요금</x:t>
  </x:si>
  <x:si>
    <x:t>국제특수통상등기합계물수</x:t>
  </x:si>
  <x:si>
    <x:t>일반통상경조우편카드요금</x:t>
  </x:si>
  <x:si>
    <x:t>국제일반통상항공서간항공편물수</x:t>
  </x:si>
  <x:si>
    <x:t>국제일반통상항공편소계물수</x:t>
  </x:si>
  <x:si>
    <x:t>국제특급EMS프리미엄선편요금</x:t>
  </x:si>
  <x:si>
    <x:t>일반통상e-그린우편요금</x:t>
  </x:si>
  <x:si>
    <x:t>국제특급EMS항공편물수</x:t>
  </x:si>
  <x:si>
    <x:t>요금별납국내우편특수통상요금</x:t>
  </x:si>
  <x:si>
    <x:t>요금별납국내우편합계물수</x:t>
  </x:si>
  <x:si>
    <x:t>요금별납국내우편일반통상물수</x:t>
  </x:si>
  <x:si>
    <x:t>별후납국제일반통상합계요금</x:t>
  </x:si>
  <x:si>
    <x:t>요금별납국내우편특수통상물수</x:t>
  </x:si>
  <x:si>
    <x:t>국제특급EMS항공편요금</x:t>
  </x:si>
  <x:si>
    <x:t>요금별납국내우편일반통상요금</x:t>
  </x:si>
  <x:si>
    <x:t>국내특수통상우편요금소계</x:t>
  </x:si>
  <x:si>
    <x:t>국제특급EMS프리미엄선편물수</x:t>
  </x:si>
  <x:si>
    <x:t>특수통상경조우편카드물수</x:t>
  </x:si>
  <x:si>
    <x:t>국제특급EMS SAL물수</x:t>
  </x:si>
  <x:si>
    <x:t>국내일반통상무료우편물수</x:t>
  </x:si>
  <x:si>
    <x:t>국내특수통상빠른우편물수</x:t>
  </x:si>
  <x:si>
    <x:t>국제K-Packet선편요금</x:t>
  </x:si>
  <x:si>
    <x:t>요금후납국제우편소포요금</x:t>
  </x:si>
  <x:si>
    <x:t>요금후납국제우편특수통상요금</x:t>
  </x:si>
  <x:si>
    <x:t>별후납국제일반통상합계물수</x:t>
  </x:si>
  <x:si>
    <x:t>요금별납국제우편합계물수</x:t>
  </x:si>
  <x:si>
    <x:t>신용카드결제물수(즉납)</x:t>
  </x:si>
  <x:si>
    <x:t>요금후납일반통상소계물수</x:t>
  </x:si>
  <x:si>
    <x:t>국제특수통상항공편소계요금</x:t>
  </x:si>
  <x:si>
    <x:t>요금별납국제우편소포요금</x:t>
  </x:si>
  <x:si>
    <x:t>요금후납국제우편소포물수</x:t>
  </x:si>
  <x:si>
    <x:t>특수통상요금수취인부담물수</x:t>
  </x:si>
  <x:si>
    <x:t>별후납국내특수통상합계요금</x:t>
  </x:si>
  <x:si>
    <x:t>별후납국제특수통상합계요금</x:t>
  </x:si>
  <x:si>
    <x:t>요금별납국제우편소포물수</x:t>
  </x:si>
  <x:si>
    <x:t>국제특수통상선편소계요금</x:t>
  </x:si>
  <x:si>
    <x:t>특수통상일반계약등기물수</x:t>
  </x:si>
  <x:si>
    <x:t>국제K-Packet항공요금</x:t>
  </x:si>
  <x:si>
    <x:t>특수통상일반계약등기요금</x:t>
  </x:si>
  <x:si>
    <x:t>국제K-Packet항공물수</x:t>
  </x:si>
  <x:si>
    <x:t>국제특수통상기록배달선편물수</x:t>
  </x:si>
  <x:si>
    <x:t>일반통상요금수취인부담요금</x:t>
  </x:si>
  <x:si>
    <x:t>국제특수통상등기SAL요금</x:t>
  </x:si>
  <x:si>
    <x:t>요금계기후납국내우편소포요금</x:t>
  </x:si>
  <x:si>
    <x:t>국제일반통상인쇄물선편물수</x:t>
  </x:si>
  <x:si>
    <x:t>국제특수통상등기선편물수</x:t>
  </x:si>
  <x:si>
    <x:t>국제일반통상서장SAL물수</x:t>
  </x:si>
  <x:si>
    <x:t>국내등기소포보통우편요금</x:t>
  </x:si>
  <x:si>
    <x:t>국제일반통상서장선편물수</x:t>
  </x:si>
  <x:si>
    <x:t>국제일반통상엽서합계요금</x:t>
  </x:si>
  <x:si>
    <x:t>국제특수통상항공편소계물수</x:t>
  </x:si>
  <x:si>
    <x:t>일반통상요금수취인부담물수</x:t>
  </x:si>
  <x:si>
    <x:t>국제특수통상기록배달합계물수</x:t>
  </x:si>
  <x:si>
    <x:t>국제일반통상엽서항공편물수</x:t>
  </x:si>
  <x:si>
    <x:t>특수통상요금수취인부담요금</x:t>
  </x:si>
  <x:si>
    <x:t>특수통상접수시각증명요금</x:t>
  </x:si>
  <x:si>
    <x:t>국제일반통상항공편소계요금</x:t>
  </x:si>
  <x:si>
    <x:t>특수통상민원우편발송물수</x:t>
  </x:si>
  <x:si>
    <x:t>국제일반통상소형포장물합계물수</x:t>
  </x:si>
  <x:si>
    <x:t>국제특수통상등기항공편요금</x:t>
  </x:si>
  <x:si>
    <x:t>국제일반통상엽서선편물수</x:t>
  </x:si>
  <x:si>
    <x:t>국제K-Packet선편물수</x:t>
  </x:si>
  <x:si>
    <x:t>국제일반통상항공서간선편물수</x:t>
  </x:si>
  <x:si>
    <x:t>요금계기후납국제우편합계요금</x:t>
  </x:si>
  <x:si>
    <x:t>요금별납특수통상소계물수</x:t>
  </x:si>
  <x:si>
    <x:t>국제일반통상엽서선편요금</x:t>
  </x:si>
  <x:si>
    <x:t>국제일반통상항공서간합계요금</x:t>
  </x:si>
  <x:si>
    <x:t>요금별납국제우편특수통상요금</x:t>
  </x:si>
  <x:si>
    <x:t>요금별납일반통상소계물수</x:t>
  </x:si>
  <x:si>
    <x:t>요금계기별납소포소계물수</x:t>
  </x:si>
  <x:si>
    <x:t>요금계기별납국제우편소포물수</x:t>
  </x:si>
  <x:si>
    <x:t>요금계기별납국내우편합계물수</x:t>
  </x:si>
  <x:si>
    <x:t>요금계기별납특수통상소계요금</x:t>
  </x:si>
  <x:si>
    <x:t>요금계기별납국내우편합계요금</x:t>
  </x:si>
  <x:si>
    <x:t>국제일반통상서장합계요금</x:t>
  </x:si>
  <x:si>
    <x:t>o 수탁잡수입 : 중고휴대폰 매입수수료</x:t>
  </x:si>
  <x:si>
    <x:t>o 수탁잡수입 : 우정청 자체발굴 수탁상품</x:t>
  </x:si>
  <x:si>
    <x:t>청별 잡수익 현황(2015. 7월누계)</x:t>
  </x:si>
  <x:si>
    <x:t>o 수탁잡수입 : 알뜰폰(7월 누계)</x:t>
  </x:si>
  <x:si>
    <x:t>총괄국별 잡수익 현황(2015. 7월누계)</x:t>
  </x:si>
  <x:si>
    <x:t>2015년도 우정청별 국제우편 매출액 현황 (8월 누계)</x:t>
  </x:si>
  <x:si>
    <x:t>2015년도 총괄국별 국제우편 매출액 현황 (8월 누계)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</x:si>
</x:sst>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2">
    <x:numFmt numFmtId="164" formatCode="0.0%"/>
    <x:numFmt numFmtId="165" formatCode="0_);[Red]\(0\)"/>
    <x:numFmt numFmtId="166" formatCode="_-* #,##0.0_-;\-* #,##0.0_-;_-* &quot;-&quot;_-;_-@_-"/>
    <x:numFmt numFmtId="167" formatCode="#,##0_ "/>
    <x:numFmt numFmtId="168" formatCode="0.000_ "/>
    <x:numFmt numFmtId="169" formatCode="0_ "/>
    <x:numFmt numFmtId="170" formatCode="#,##0_);[Red]\(#,##0\)"/>
    <x:numFmt numFmtId="171" formatCode="#,##0.0_ "/>
    <x:numFmt numFmtId="172" formatCode="0.0_ "/>
    <x:numFmt numFmtId="173" formatCode="#,##0.0_);[Red]\(#,##0.0\)"/>
    <x:numFmt numFmtId="174" formatCode="#,##0,,"/>
    <x:numFmt numFmtId="175" formatCode="0_ ;[Red]\-0\ "/>
  </x:numFmts>
  <x:fonts count="5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돋움"/>
      <x:sz val="9"/>
      <x:color rgb="ff000000"/>
    </x:font>
    <x:font>
      <x:name val="돋움"/>
      <x:sz val="9"/>
      <x:color rgb="ff0000ff"/>
    </x:font>
    <x:font>
      <x:name val="맑은 고딕"/>
      <x:sz val="10"/>
      <x:color rgb="ff0000ff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7f7f7f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7f7f7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bfbfbf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bfbfb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bfbfbf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bfbfb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bfbfbf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bfbfb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bfbfb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bfbfb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666699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6666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336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336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3399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eed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eed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eed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eed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2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376092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c6daf1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fcfbef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008000"/>
        <x:bgColor indexed="64"/>
      </x:patternFill>
    </x:fill>
    <x:fill>
      <x:patternFill patternType="solid">
        <x:fgColor rgb="ff0c0cff"/>
        <x:bgColor indexed="64"/>
      </x:patternFill>
    </x:fill>
    <x:fill>
      <x:patternFill patternType="solid">
        <x:fgColor rgb="ff00cc00"/>
        <x:bgColor indexed="64"/>
      </x:patternFill>
    </x:fill>
    <x:fill>
      <x:patternFill patternType="solid">
        <x:fgColor rgb="ffd8e5f4"/>
        <x:bgColor indexed="64"/>
      </x:patternFill>
    </x:fill>
    <x:fill>
      <x:patternFill patternType="solid">
        <x:fgColor rgb="ff593300"/>
        <x:bgColor indexed="64"/>
      </x:patternFill>
    </x:fill>
  </x:fills>
  <x:borders count="7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rgb="ff000000"/>
      </x:bottom>
    </x:border>
    <x:border>
      <x:left style="thin">
        <x:color rgb="ffa6a6a6"/>
      </x:left>
      <x:right style="thin">
        <x:color rgb="ffa6a6a6"/>
      </x:right>
      <x:top>
        <x:color indexed="64"/>
      </x:top>
      <x:bottom style="thin">
        <x:color rgb="ffa6a6a6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rgb="ffffffcc"/>
      </x:left>
      <x:right style="thin">
        <x:color rgb="ffffffcc"/>
      </x:right>
      <x:top style="thin">
        <x:color rgb="ffffffcc"/>
      </x:top>
      <x:bottom style="thin">
        <x:color rgb="ffffffcc"/>
      </x:bottom>
    </x:border>
    <x:border>
      <x:left style="hair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</x:borders>
  <x:cellStyleXfs count="29">
    <x:xf numFmtId="0" fontId="0" fillId="0" borderId="0">
      <x:alignment horizontal="general" vertical="center"/>
    </x:xf>
    <x:xf numFmtId="9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7" fillId="0" borderId="0">
      <x:alignment horizontal="general" vertical="bottom"/>
    </x:xf>
    <x:xf numFmtId="0" fontId="6" fillId="0" borderId="0">
      <x:alignment horizontal="general" vertical="center"/>
    </x:xf>
    <x:xf numFmtId="0" fontId="7" fillId="0" borderId="0">
      <x:alignment horizontal="general" vertical="bottom"/>
    </x:xf>
    <x:xf numFmtId="41" fontId="6" fillId="0" borderId="0">
      <x:alignment horizontal="general" vertical="center"/>
    </x:xf>
    <x:xf numFmtId="9" fontId="6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46">
    <x:xf numFmtId="0" fontId="0" fillId="0" borderId="0" xfId="0" applyNumberFormat="1">
      <x:alignment horizontal="general" vertical="center"/>
    </x:xf>
    <x:xf numFmtId="41" fontId="8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center" vertical="center" wrapText="1"/>
        </x:xf>
      </mc:Fallback>
    </mc:AlternateContent>
    <x:xf numFmtId="41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Fill="1" applyAlignment="1">
          <x:alignment horizontal="center" vertical="center"/>
        </x:xf>
      </mc:Fallback>
    </mc:AlternateContent>
    <x:xf numFmtId="41" fontId="8" fillId="0" borderId="0" xfId="2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2" applyNumberFormat="1" applyFont="1" applyFill="1" applyBorder="1" applyAlignment="1">
          <x:alignment horizontal="center" vertical="center"/>
        </x:xf>
      </mc:Fallback>
    </mc:AlternateContent>
    <x:xf numFmtId="41" fontId="10" fillId="0" borderId="0" xfId="2" applyNumberFormat="1" applyFont="1">
      <x:alignment horizontal="general" vertical="center"/>
    </x:xf>
    <x:xf numFmtId="41" fontId="10" fillId="0" borderId="0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0" borderId="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2" applyNumberFormat="1" applyFont="1" applyFill="1" applyBorder="1" applyAlignment="1">
          <x:alignment horizontal="center" vertical="center"/>
        </x:xf>
      </mc:Fallback>
    </mc:AlternateContent>
    <x:xf numFmtId="41" fontId="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2" applyNumberFormat="1" applyFont="1" applyBorder="1" applyAlignment="1">
          <x:alignment horizontal="center" vertical="center"/>
        </x:xf>
      </mc:Fallback>
    </mc:AlternateContent>
    <x:xf numFmtId="41" fontId="6" fillId="0" borderId="1" xfId="2" applyNumberFormat="1" applyFont="1" applyBorder="1" applyAlignment="1">
      <x:alignment horizontal="left" vertical="center" wrapText="1"/>
    </x:xf>
    <x:xf numFmtId="41" fontId="6" fillId="0" borderId="1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2" applyNumberFormat="1" applyFont="1" applyAlignment="1">
          <x:alignment horizontal="center" vertical="center" wrapText="1"/>
        </x:xf>
      </mc:Fallback>
    </mc:AlternateContent>
    <x:xf numFmtId="41" fontId="6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2" applyNumberFormat="1" applyFont="1" applyFill="1" applyBorder="1" applyAlignment="1">
          <x:alignment horizontal="center" vertical="center" wrapText="1"/>
        </x:xf>
      </mc:Fallback>
    </mc:AlternateContent>
    <x:xf numFmtId="41" fontId="10" fillId="0" borderId="4" xfId="2" applyNumberFormat="1" applyFont="1" applyFill="1" applyBorder="1">
      <x:alignment horizontal="general" vertical="center"/>
    </x:xf>
    <x:xf numFmtId="41" fontId="10" fillId="0" borderId="5" xfId="2" applyNumberFormat="1" applyFont="1" applyFill="1" applyBorder="1">
      <x:alignment horizontal="general" vertical="center"/>
    </x:xf>
    <x:xf numFmtId="41" fontId="8" fillId="0" borderId="0" xfId="2" applyNumberFormat="1" applyFont="1" applyFill="1" applyBorder="1">
      <x:alignment horizontal="general" vertical="center"/>
    </x:xf>
    <x:xf numFmtId="41" fontId="6" fillId="0" borderId="0" xfId="2" applyNumberFormat="1" applyFont="1" applyFill="1" applyBorder="1">
      <x:alignment horizontal="general" vertical="center"/>
    </x:xf>
    <x:xf numFmtId="41" fontId="6" fillId="0" borderId="0" xfId="2" applyNumberFormat="1" applyFont="1" applyFill="1" applyBorder="1" applyAlignment="1">
      <x:alignment horizontal="general" vertical="center"/>
    </x:xf>
    <x:xf numFmtId="166" fontId="6" fillId="0" borderId="0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6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2" applyNumberFormat="1" applyFont="1" applyBorder="1" applyAlignment="1">
          <x:alignment horizontal="center" vertical="center"/>
        </x:xf>
      </mc:Fallback>
    </mc:AlternateContent>
    <x:xf numFmtId="166" fontId="6" fillId="0" borderId="7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2" applyNumberFormat="1" applyFont="1" applyFill="1" applyBorder="1" applyAlignment="1">
          <x:alignment horizontal="center" vertical="center" wrapText="1"/>
        </x:xf>
      </mc:Fallback>
    </mc:AlternateContent>
    <x:xf numFmtId="41" fontId="6" fillId="2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2" applyNumberFormat="1" applyFont="1" applyFill="1" applyBorder="1" applyAlignment="1">
          <x:alignment horizontal="center" vertical="center"/>
        </x:xf>
      </mc:Fallback>
    </mc:AlternateContent>
    <x:xf numFmtId="41" fontId="6" fillId="2" borderId="1" xfId="2" applyNumberFormat="1" applyFont="1" applyFill="1" applyBorder="1">
      <x:alignment horizontal="general" vertical="center"/>
    </x:xf>
    <x:xf numFmtId="166" fontId="6" fillId="2" borderId="7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3" borderId="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2" applyNumberFormat="1" applyFont="1" applyFill="1" applyBorder="1" applyAlignment="1">
          <x:alignment horizontal="center" vertical="center" wrapText="1"/>
        </x:xf>
      </mc:Fallback>
    </mc:AlternateContent>
    <x:xf numFmtId="41" fontId="6" fillId="3" borderId="1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2" applyNumberFormat="1" applyFont="1" applyFill="1" applyBorder="1" applyAlignment="1">
          <x:alignment horizontal="center" vertical="center"/>
        </x:xf>
      </mc:Fallback>
    </mc:AlternateContent>
    <x:xf numFmtId="41" fontId="6" fillId="3" borderId="1" xfId="2" applyNumberFormat="1" applyFont="1" applyFill="1" applyBorder="1">
      <x:alignment horizontal="general" vertical="center"/>
    </x:xf>
    <x:xf numFmtId="166" fontId="6" fillId="3" borderId="7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4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9" xfId="2" applyNumberFormat="1" applyFont="1" applyFill="1" applyBorder="1" applyAlignment="1">
          <x:alignment horizontal="center" vertical="center" wrapText="1"/>
        </x:xf>
      </mc:Fallback>
    </mc:AlternateContent>
    <x:xf numFmtId="41" fontId="6" fillId="4" borderId="9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4" borderId="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9" xfId="2" applyNumberFormat="1" applyFont="1" applyFill="1" applyBorder="1" applyAlignment="1">
          <x:alignment horizontal="center" vertical="center"/>
        </x:xf>
      </mc:Fallback>
    </mc:AlternateContent>
    <x:xf numFmtId="41" fontId="6" fillId="4" borderId="9" xfId="2" applyNumberFormat="1" applyFont="1" applyFill="1" applyBorder="1">
      <x:alignment horizontal="general" vertical="center"/>
    </x:xf>
    <x:xf numFmtId="166" fontId="6" fillId="4" borderId="10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5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5" xfId="2" applyNumberFormat="1" applyFont="1" applyFill="1" applyBorder="1" applyAlignment="1">
          <x:alignment horizontal="center" vertical="center"/>
        </x:xf>
      </mc:Fallback>
    </mc:AlternateContent>
    <x:xf numFmtId="41" fontId="13" fillId="0" borderId="0" xfId="2" applyNumberFormat="1" applyFont="1">
      <x:alignment horizontal="general" vertical="center"/>
    </x:xf>
    <x:xf numFmtId="41" fontId="14" fillId="0" borderId="0" xfId="2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1" fillId="5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6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6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6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6" borderId="17" xfId="2" applyNumberFormat="1" applyFont="1" applyFill="1" applyBorder="1" applyAlignment="1">
          <x:alignment horizontal="center" vertical="center"/>
        </x:xf>
      </mc:Fallback>
    </mc:AlternateContent>
    <x:xf numFmtId="41" fontId="15" fillId="0" borderId="0" xfId="2" applyNumberFormat="1" applyFont="1" applyFill="1" applyAlignment="1">
      <x:alignment horizontal="left" vertical="center"/>
    </x:xf>
    <x:xf numFmtId="41" fontId="16" fillId="0" borderId="0" xfId="2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3" xfId="2" applyNumberFormat="1" applyFont="1" applyFill="1" applyBorder="1" applyAlignment="1">
          <x:alignment horizontal="center" vertical="center" wrapText="1"/>
        </x:xf>
      </mc:Fallback>
    </mc:AlternateContent>
    <x:xf numFmtId="41" fontId="9" fillId="0" borderId="14" xfId="2" applyNumberFormat="1" applyFont="1" applyFill="1" applyBorder="1">
      <x:alignment horizontal="general" vertical="center"/>
    </x:xf>
    <x:xf numFmtId="41" fontId="9" fillId="0" borderId="15" xfId="2" applyNumberFormat="1" applyFont="1" applyFill="1" applyBorder="1">
      <x:alignment horizontal="general" vertical="center"/>
    </x:xf>
    <x:xf numFmtId="167" fontId="10" fillId="0" borderId="5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6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3" xfId="2" applyNumberFormat="1" applyFont="1" applyFill="1" applyBorder="1" applyAlignment="1">
          <x:alignment horizontal="center" vertical="center" wrapText="1"/>
        </x:xf>
      </mc:Fallback>
    </mc:AlternateContent>
    <x:xf numFmtId="41" fontId="10" fillId="6" borderId="18" xfId="2" applyNumberFormat="1" applyFont="1" applyFill="1" applyBorder="1">
      <x:alignment horizontal="general" vertical="center"/>
    </x:xf>
    <x:xf numFmtId="41" fontId="10" fillId="6" borderId="5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0" borderId="5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5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0" xfId="0" applyNumberFormat="1" applyFont="1" applyFill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8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NumberFormat="1" applyFont="1" applyBorder="1" applyAlignment="1">
          <x:alignment horizontal="center" vertical="center"/>
        </x:xf>
      </mc:Fallback>
    </mc:AlternateContent>
    <x:xf numFmtId="41" fontId="6" fillId="0" borderId="24" xfId="2" applyNumberFormat="1" applyFont="1" applyBorder="1">
      <x:alignment horizontal="general" vertical="center"/>
    </x:xf>
    <x:xf numFmtId="41" fontId="6" fillId="0" borderId="25" xfId="2" applyNumberFormat="1" applyFont="1" applyBorder="1">
      <x:alignment horizontal="general" vertical="center"/>
    </x:xf>
    <x:xf numFmtId="164" fontId="6" fillId="0" borderId="2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0" applyNumberFormat="1" applyFont="1" applyBorder="1" applyAlignment="1">
          <x:alignment horizontal="center" vertical="center"/>
        </x:xf>
      </mc:Fallback>
    </mc:AlternateContent>
    <x:xf numFmtId="164" fontId="6" fillId="0" borderId="26" xfId="1" applyNumberFormat="1" applyFont="1" applyBorder="1">
      <x:alignment horizontal="general" vertical="center"/>
    </x:xf>
    <x:xf numFmtId="167" fontId="6" fillId="0" borderId="24" xfId="1" applyNumberFormat="1" applyFont="1" applyBorder="1">
      <x:alignment horizontal="general" vertical="center"/>
    </x:xf>
    <x:xf numFmtId="41" fontId="6" fillId="0" borderId="27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NumberFormat="1" applyFont="1" applyBorder="1" applyAlignment="1">
          <x:alignment horizontal="center" vertical="center"/>
        </x:xf>
      </mc:Fallback>
    </mc:AlternateContent>
    <x:xf numFmtId="41" fontId="6" fillId="0" borderId="24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6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3" xfId="0" applyNumberFormat="1" applyFont="1" applyFill="1" applyBorder="1" applyAlignment="1">
          <x:alignment horizontal="center" vertical="center"/>
        </x:xf>
      </mc:Fallback>
    </mc:AlternateContent>
    <x:xf numFmtId="41" fontId="6" fillId="6" borderId="28" xfId="2" applyNumberFormat="1" applyFont="1" applyFill="1" applyBorder="1">
      <x:alignment horizontal="general" vertical="center"/>
    </x:xf>
    <x:xf numFmtId="41" fontId="6" fillId="6" borderId="25" xfId="2" applyNumberFormat="1" applyFont="1" applyFill="1" applyBorder="1">
      <x:alignment horizontal="general" vertical="center"/>
    </x:xf>
    <x:xf numFmtId="164" fontId="6" fillId="6" borderId="25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6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5" xfId="0" applyNumberFormat="1" applyFont="1" applyFill="1" applyBorder="1" applyAlignment="1">
          <x:alignment horizontal="center" vertical="center"/>
        </x:xf>
      </mc:Fallback>
    </mc:AlternateContent>
    <x:xf numFmtId="167" fontId="6" fillId="6" borderId="24" xfId="1" applyNumberFormat="1" applyFont="1" applyFill="1" applyBorder="1">
      <x:alignment horizontal="general" vertical="center"/>
    </x:xf>
    <x:xf numFmtId="164" fontId="6" fillId="6" borderId="26" xfId="1" applyNumberFormat="1" applyFont="1" applyFill="1" applyBorder="1">
      <x:alignment horizontal="general" vertical="center"/>
    </x:xf>
    <x:xf numFmtId="41" fontId="6" fillId="6" borderId="27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6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x:xf numFmtId="0" fontId="19" fillId="0" borderId="0" xfId="0" applyNumberFormat="1" applyFont="1">
      <x:alignment horizontal="general" vertical="center"/>
    </x:xf>
    <x:xf numFmtId="41" fontId="6" fillId="2" borderId="29" xfId="2" applyNumberFormat="1" applyFont="1" applyFill="1" applyBorder="1">
      <x:alignment horizontal="general" vertical="center"/>
    </x:xf>
    <x:xf numFmtId="41" fontId="6" fillId="2" borderId="30" xfId="2" applyNumberFormat="1" applyFont="1" applyFill="1" applyBorder="1">
      <x:alignment horizontal="general" vertical="center"/>
    </x:xf>
    <x:xf numFmtId="41" fontId="6" fillId="2" borderId="31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2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32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0" xfId="12" applyNumberFormat="1" applyFont="1" applyAlignment="1" hs:applyExtension="1">
          <x:alignment horizontal="centerContinuous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12" applyNumberFormat="1" applyFont="1" applyAlignment="1">
          <x:alignment horizontal="centerContinuous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12" applyNumberFormat="1" applyFont="1" applyAlignment="1" hs:applyExtension="1">
          <x:alignment horizontal="centerContinuous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12" applyNumberFormat="1" applyFont="1" applyAlignment="1">
          <x:alignment horizontal="centerContinuous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2" applyNumberFormat="1" applyFont="1" applyAlignment="1" hs:applyExtension="1">
          <x:alignment horizontal="centerContinuous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2" applyNumberFormat="1" applyFont="1" applyAlignment="1">
          <x:alignment horizontal="centerContinuous" vertical="bottom"/>
        </x:xf>
      </mc:Fallback>
    </mc:AlternateContent>
    <x:xf numFmtId="0" fontId="6" fillId="0" borderId="0" xfId="1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2" applyNumberFormat="1" applyFont="1" applyAlignment="1">
          <x:alignment horizontal="center" vertical="bottom"/>
        </x:xf>
      </mc:Fallback>
    </mc:AlternateContent>
    <x:xf numFmtId="0" fontId="6" fillId="0" borderId="0" xfId="12" applyNumberFormat="1" applyFont="1">
      <x:alignment horizontal="general" vertical="bottom"/>
    </x:xf>
    <x:xf numFmtId="0" fontId="22" fillId="0" borderId="0" xfId="14" applyNumberFormat="1" applyFont="1" applyBorder="1" applyAlignment="1">
      <x:alignment horizontal="left" vertical="center"/>
    </x:xf>
    <x:xf numFmtId="0" fontId="6" fillId="0" borderId="0" xfId="12" applyNumberFormat="1" applyFont="1" applyBorder="1">
      <x:alignment horizontal="general" vertical="bottom"/>
    </x:xf>
    <x:xf numFmtId="0" fontId="6" fillId="0" borderId="0" xfId="1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2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2" applyNumberFormat="1" applyFont="1" applyBorder="1" applyAlignment="1">
          <x:alignment horizontal="right" vertical="bottom"/>
        </x:xf>
      </mc:Fallback>
    </mc:AlternateContent>
    <x:xf numFmtId="0" fontId="23" fillId="0" borderId="0" xfId="14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1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1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1" xfId="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12" applyNumberFormat="1" applyFont="1" applyFill="1" applyBorder="1" applyAlignment="1">
          <x:alignment horizontal="center" vertical="center"/>
        </x:xf>
      </mc:Fallback>
    </mc:AlternateContent>
    <x:xf numFmtId="0" fontId="26" fillId="0" borderId="0" xfId="1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0" fontId="24" fillId="0" borderId="1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4" fillId="0" borderId="1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" xfId="1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" xfId="1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4" borderId="1" xfId="1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4" borderId="1" xfId="1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5" fillId="0" borderId="1" xfId="1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5" fillId="0" borderId="1" xfId="16" applyNumberFormat="1" applyFont="1" applyBorder="1" applyAlignment="1">
          <x:alignment horizontal="center" vertical="center"/>
        </x:xf>
      </mc:Fallback>
    </mc:AlternateContent>
    <x:xf numFmtId="170" fontId="26" fillId="0" borderId="0" xfId="1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" xfId="1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" xfId="1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4" fillId="0" borderId="1" xfId="1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4" fillId="0" borderId="1" xfId="16" applyNumberFormat="1" applyFont="1" applyBorder="1" applyAlignment="1">
          <x:alignment horizontal="center" vertical="center"/>
        </x:xf>
      </mc:Fallback>
    </mc:AlternateContent>
    <x:xf numFmtId="170" fontId="27" fillId="0" borderId="0" xfId="1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33" xfId="1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33" xfId="1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5" fillId="0" borderId="33" xfId="1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5" fillId="0" borderId="33" xfId="1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4" fillId="4" borderId="33" xfId="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4" fillId="4" borderId="33" xfId="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5" fillId="0" borderId="33" xfId="1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5" fillId="0" borderId="33" xfId="16" applyNumberFormat="1" applyFont="1" applyFill="1" applyBorder="1" applyAlignment="1">
          <x:alignment horizontal="center" vertical="center"/>
        </x:xf>
      </mc:Fallback>
    </mc:AlternateContent>
    <x:xf numFmtId="0" fontId="25" fillId="0" borderId="0" xfId="1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4" fontId="28" fillId="0" borderId="34" xfId="1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8" fillId="0" borderId="34" xfId="1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34" xfId="1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4" xfId="1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4" borderId="34" xfId="1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4" borderId="34" xfId="1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9" fillId="0" borderId="34" xfId="1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9" fillId="0" borderId="34" xfId="16" applyNumberFormat="1" applyFont="1" applyFill="1" applyBorder="1" applyAlignment="1">
          <x:alignment horizontal="center" vertical="center"/>
        </x:xf>
      </mc:Fallback>
    </mc:AlternateContent>
    <x:xf numFmtId="174" fontId="30" fillId="0" borderId="0" xfId="13" applyNumberFormat="1" applyFont="1">
      <x:alignment horizontal="general" vertical="center"/>
    </x:xf>
    <x:xf numFmtId="0" fontId="31" fillId="0" borderId="0" xfId="13" applyNumberFormat="1" applyFont="1">
      <x:alignment horizontal="general" vertical="center"/>
    </x:xf>
    <x:xf numFmtId="175" fontId="6" fillId="0" borderId="0" xfId="1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0" xfId="0" applyNumberFormat="1" applyFont="1" applyFill="1" applyAlignment="1">
          <x:alignment horizontal="center" vertical="center"/>
        </x:xf>
      </mc:Fallback>
    </mc:AlternateContent>
    <x:xf numFmtId="0" fontId="34" fillId="0" borderId="0" xfId="0" applyNumberFormat="1" applyFont="1" applyFill="1">
      <x:alignment horizontal="general" vertical="center"/>
    </x:xf>
    <x:xf numFmtId="0" fontId="3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8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8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8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8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5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5" xfId="1" applyNumberFormat="1" applyFont="1" applyBorder="1" applyAlignment="1">
          <x:alignment horizontal="right" vertical="center"/>
        </x:xf>
      </mc:Fallback>
    </mc:AlternateContent>
    <x:xf numFmtId="167" fontId="10" fillId="0" borderId="0" xfId="0" applyNumberFormat="1" applyFont="1">
      <x:alignment horizontal="general" vertical="center"/>
    </x:xf>
    <x:xf numFmtId="168" fontId="10" fillId="0" borderId="0" xfId="0" applyNumberFormat="1" applyFont="1">
      <x:alignment horizontal="general" vertical="center"/>
    </x:xf>
    <x:xf numFmtId="168" fontId="9" fillId="0" borderId="0" xfId="0" applyNumberFormat="1" applyFont="1">
      <x:alignment horizontal="general" vertical="center"/>
    </x:xf>
    <x:xf numFmtId="169" fontId="6" fillId="0" borderId="26" xfId="1" applyNumberFormat="1" applyFont="1" applyBorder="1">
      <x:alignment horizontal="general" vertical="center"/>
    </x:xf>
    <x:xf numFmtId="41" fontId="6" fillId="6" borderId="24" xfId="2" applyNumberFormat="1" applyFont="1" applyFill="1" applyBorder="1">
      <x:alignment horizontal="general" vertical="center"/>
    </x:xf>
    <x:xf numFmtId="169" fontId="6" fillId="6" borderId="26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6" borderId="2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6" borderId="2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9" xfId="0" applyNumberFormat="1" applyFont="1" applyFill="1" applyBorder="1" applyAlignment="1">
          <x:alignment horizontal="center" vertical="center"/>
        </x:xf>
      </mc:Fallback>
    </mc:AlternateContent>
    <x:xf numFmtId="164" fontId="6" fillId="2" borderId="30" xfId="1" applyNumberFormat="1" applyFont="1" applyFill="1" applyBorder="1">
      <x:alignment horizontal="general" vertical="center"/>
    </x:xf>
    <x:xf numFmtId="164" fontId="6" fillId="2" borderId="32" xfId="1" applyNumberFormat="1" applyFont="1" applyFill="1" applyBorder="1">
      <x:alignment horizontal="general" vertical="center"/>
    </x:xf>
    <x:xf numFmtId="167" fontId="6" fillId="2" borderId="29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3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0" xfId="1" applyNumberFormat="1" applyFont="1" applyFill="1" applyBorder="1" applyAlignment="1">
          <x:alignment horizontal="right" vertical="center"/>
        </x:xf>
      </mc:Fallback>
    </mc:AlternateContent>
    <x:xf numFmtId="41" fontId="18" fillId="0" borderId="0" xfId="0" applyNumberFormat="1" applyFont="1" applyFill="1">
      <x:alignment horizontal="general" vertical="center"/>
    </x:xf>
    <x:xf numFmtId="41" fontId="18" fillId="0" borderId="0" xfId="2" applyNumberFormat="1" applyFont="1" applyFill="1" applyBorder="1">
      <x:alignment horizontal="general" vertical="center"/>
    </x:xf>
    <x:xf numFmtId="164" fontId="18" fillId="0" borderId="0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0" xfId="1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>
      <x:alignment horizontal="general" vertical="center"/>
    </x:xf>
    <x:xf numFmtId="0" fontId="18" fillId="0" borderId="0" xfId="0" applyNumberFormat="1" applyFont="1" applyFill="1">
      <x:alignment horizontal="general" vertical="center"/>
    </x:xf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2" applyNumberFormat="1" applyFont="1" applyFill="1" applyBorder="1" applyAlignment="1">
          <x:alignment horizontal="center" vertical="center"/>
        </x:xf>
      </mc:Fallback>
    </mc:AlternateContent>
    <x:xf numFmtId="167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2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4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6" borderId="2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6" borderId="2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6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6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6" borderId="2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6" borderId="2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2" xfId="1" applyNumberFormat="1" applyFont="1" applyFill="1" applyBorder="1" applyAlignment="1">
          <x:alignment horizontal="center" vertical="center" wrapText="1"/>
        </x:xf>
      </mc:Fallback>
    </mc:AlternateContent>
    <x:xf numFmtId="164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2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6" borderId="2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6" borderId="2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6" borderId="2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6" borderId="2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2" xfId="1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4" applyNumberFormat="1">
      <x:alignment horizontal="general" vertical="center"/>
    </x:xf>
    <x:xf numFmtId="41" fontId="0" fillId="0" borderId="1" xfId="25" applyNumberFormat="1" applyFont="1" applyBorder="1">
      <x:alignment horizontal="general" vertical="center"/>
    </x:xf>
    <x:xf numFmtId="0" fontId="0" fillId="0" borderId="1" xfId="26" applyNumberFormat="1" applyBorder="1">
      <x:alignment horizontal="general" vertical="center"/>
    </x:xf>
    <x:xf numFmtId="41" fontId="0" fillId="0" borderId="1" xfId="2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6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6" applyNumberFormat="1" applyBorder="1" applyAlignment="1">
          <x:alignment horizontal="center" vertical="center"/>
        </x:xf>
      </mc:Fallback>
    </mc:AlternateContent>
    <x:xf numFmtId="41" fontId="0" fillId="0" borderId="1" xfId="2" applyNumberFormat="1" applyBorder="1">
      <x:alignment horizontal="general" vertical="center"/>
    </x:xf>
    <x:xf numFmtId="0" fontId="6" fillId="0" borderId="1" xfId="24" applyNumberFormat="1" applyBorder="1">
      <x:alignment horizontal="general" vertical="center"/>
    </x:xf>
    <x:xf numFmtId="41" fontId="6" fillId="0" borderId="0" xfId="2" applyNumberFormat="1" applyFont="1">
      <x:alignment horizontal="general" vertical="center"/>
    </x:xf>
    <x:xf numFmtId="41" fontId="6" fillId="0" borderId="1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9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9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1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10" borderId="1" xfId="2" applyNumberFormat="1" applyFont="1" applyFill="1" applyBorder="1" applyAlignment="1">
          <x:alignment horizontal="center" vertical="center"/>
        </x:xf>
      </mc:Fallback>
    </mc:AlternateContent>
    <x:xf numFmtId="0" fontId="36" fillId="8" borderId="40" xfId="27" applyNumberFormat="1" applyFont="1" applyFill="1" applyBorder="1">
      <x:alignment horizontal="general" vertical="center"/>
    </x:xf>
    <x:xf numFmtId="0" fontId="36" fillId="11" borderId="40" xfId="27" applyNumberFormat="1" applyFont="1" applyFill="1" applyBorder="1">
      <x:alignment horizontal="general" vertical="center"/>
    </x:xf>
    <x:xf numFmtId="0" fontId="37" fillId="8" borderId="40" xfId="27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8" fillId="1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12" borderId="40" xfId="0" applyNumberFormat="1" applyFont="1" applyFill="1" applyBorder="1" applyAlignment="1">
          <x:alignment horizontal="center" vertical="center"/>
        </x:xf>
      </mc:Fallback>
    </mc:AlternateContent>
    <x:xf numFmtId="0" fontId="39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8" fillId="8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8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6" xfId="0" applyNumberFormat="1" applyFont="1" applyBorder="1" applyAlignment="1">
          <x:alignment horizontal="center" vertical="center"/>
        </x:xf>
      </mc:Fallback>
    </mc:AlternateContent>
    <x:xf numFmtId="41" fontId="6" fillId="0" borderId="24" xfId="2" applyNumberFormat="1" applyFont="1" applyBorder="1">
      <x:alignment horizontal="general" vertical="center"/>
    </x:xf>
    <x:xf numFmtId="41" fontId="6" fillId="0" borderId="25" xfId="2" applyNumberFormat="1" applyFont="1" applyBorder="1">
      <x:alignment horizontal="general" vertical="center"/>
    </x:xf>
    <x:xf numFmtId="164" fontId="6" fillId="0" borderId="2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6" fillId="0" borderId="2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26" xfId="1" applyNumberFormat="1" applyFont="1" applyFill="1" applyBorder="1" applyAlignment="1" applyProtection="1">
          <x:alignment horizontal="right" vertical="center"/>
        </x:xf>
      </mc:Fallback>
    </mc:AlternateContent>
    <x:xf numFmtId="41" fontId="6" fillId="0" borderId="27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Fill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x:xf numFmtId="0" fontId="34" fillId="0" borderId="0" xfId="0" applyNumberFormat="1" applyFont="1" applyFill="1">
      <x:alignment horizontal="general" vertical="center"/>
    </x:xf>
    <x:xf numFmtId="0" fontId="3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8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8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8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8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0" fillId="1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0" fillId="13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1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25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5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0" borderId="45" xfId="0" applyNumberFormat="1" applyFont="1" applyFill="1" applyBorder="1" applyAlignment="1" applyProtection="1">
          <x:alignment horizontal="center" vertical="center"/>
        </x:xf>
      </mc:Fallback>
    </mc:AlternateContent>
    <x:xf numFmtId="167" fontId="40" fillId="0" borderId="42" xfId="2" applyNumberFormat="1" applyFont="1" applyFill="1" applyBorder="1" applyAlignment="1" applyProtection="1">
      <x:alignment horizontal="general" vertical="center"/>
    </x:xf>
    <x:xf numFmtId="167" fontId="40" fillId="0" borderId="1" xfId="2" applyNumberFormat="1" applyFont="1" applyFill="1" applyBorder="1" applyAlignment="1" applyProtection="1">
      <x:alignment horizontal="general" vertical="center"/>
    </x:xf>
    <x:xf numFmtId="167" fontId="41" fillId="0" borderId="43" xfId="2" applyNumberFormat="1" applyFont="1" applyFill="1" applyBorder="1" applyAlignment="1" applyProtection="1">
      <x:alignment horizontal="general" vertical="center"/>
    </x:xf>
    <x:xf numFmtId="170" fontId="40" fillId="0" borderId="44" xfId="2" applyNumberFormat="1" applyFont="1" applyFill="1" applyBorder="1" applyAlignment="1" applyProtection="1">
      <x:alignment horizontal="general" vertical="center"/>
    </x:xf>
    <x:xf numFmtId="171" fontId="40" fillId="0" borderId="1" xfId="2" applyNumberFormat="1" applyFont="1" applyFill="1" applyBorder="1" applyAlignment="1" applyProtection="1">
      <x:alignment horizontal="general" vertical="center"/>
    </x:xf>
    <x:xf numFmtId="172" fontId="40" fillId="0" borderId="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7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29" xfId="2" applyNumberFormat="1" applyFont="1" applyFill="1" applyBorder="1">
      <x:alignment horizontal="general" vertical="center"/>
    </x:xf>
    <x:xf numFmtId="41" fontId="6" fillId="2" borderId="30" xfId="2" applyNumberFormat="1" applyFont="1" applyFill="1" applyBorder="1">
      <x:alignment horizontal="general" vertical="center"/>
    </x:xf>
    <x:xf numFmtId="164" fontId="6" fillId="2" borderId="30" xfId="1" applyNumberFormat="1" applyFont="1" applyFill="1" applyBorder="1">
      <x:alignment horizontal="general" vertical="center"/>
    </x:xf>
    <x:xf numFmtId="164" fontId="6" fillId="2" borderId="32" xfId="1" applyNumberFormat="1" applyFont="1" applyFill="1" applyBorder="1">
      <x:alignment horizontal="general" vertical="center"/>
    </x:xf>
    <x:xf numFmtId="164" fontId="6" fillId="2" borderId="46" xfId="1" applyNumberFormat="1" applyFont="1" applyFill="1" applyBorder="1">
      <x:alignment horizontal="general" vertical="center"/>
    </x:xf>
    <x:xf numFmtId="41" fontId="6" fillId="2" borderId="31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3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4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4" borderId="45" xfId="0" applyNumberFormat="1" applyFont="1" applyFill="1" applyBorder="1" applyAlignment="1" applyProtection="1">
          <x:alignment horizontal="center" vertical="center"/>
        </x:xf>
      </mc:Fallback>
    </mc:AlternateContent>
    <x:xf numFmtId="167" fontId="42" fillId="14" borderId="47" xfId="2" applyNumberFormat="1" applyFont="1" applyFill="1" applyBorder="1" applyAlignment="1" applyProtection="1">
      <x:alignment horizontal="general" vertical="center"/>
    </x:xf>
    <x:xf numFmtId="167" fontId="42" fillId="14" borderId="48" xfId="2" applyNumberFormat="1" applyFont="1" applyFill="1" applyBorder="1" applyAlignment="1" applyProtection="1">
      <x:alignment horizontal="general" vertical="center"/>
    </x:xf>
    <x:xf numFmtId="167" fontId="43" fillId="14" borderId="49" xfId="2" applyNumberFormat="1" applyFont="1" applyFill="1" applyBorder="1" applyAlignment="1" applyProtection="1">
      <x:alignment horizontal="general" vertical="center"/>
    </x:xf>
    <x:xf numFmtId="170" fontId="40" fillId="14" borderId="44" xfId="2" applyNumberFormat="1" applyFont="1" applyFill="1" applyBorder="1" applyAlignment="1" applyProtection="1">
      <x:alignment horizontal="general" vertical="center"/>
    </x:xf>
    <x:xf numFmtId="167" fontId="40" fillId="14" borderId="1" xfId="2" applyNumberFormat="1" applyFont="1" applyFill="1" applyBorder="1" applyAlignment="1" applyProtection="1">
      <x:alignment horizontal="general" vertical="center"/>
    </x:xf>
    <x:xf numFmtId="171" fontId="40" fillId="14" borderId="1" xfId="2" applyNumberFormat="1" applyFont="1" applyFill="1" applyBorder="1" applyAlignment="1" applyProtection="1">
      <x:alignment horizontal="general" vertical="center"/>
    </x:xf>
    <x:xf numFmtId="172" fontId="40" fillId="14" borderId="1" xfId="2" applyNumberFormat="1" applyFont="1" applyFill="1" applyBorder="1" applyAlignment="1" applyProtection="1">
      <x:alignment horizontal="general" vertical="center"/>
    </x:xf>
    <x:xf numFmtId="41" fontId="18" fillId="0" borderId="0" xfId="0" applyNumberFormat="1" applyFont="1" applyFill="1">
      <x:alignment horizontal="general" vertical="center"/>
    </x:xf>
    <x:xf numFmtId="41" fontId="18" fillId="0" borderId="0" xfId="2" applyNumberFormat="1" applyFont="1" applyFill="1" applyBorder="1">
      <x:alignment horizontal="general" vertical="center"/>
    </x:xf>
    <x:xf numFmtId="164" fontId="18" fillId="0" borderId="0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2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x:xf numFmtId="0" fontId="18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7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0" xfId="0" applyNumberFormat="1" applyFont="1" applyFill="1" applyAlignment="1">
          <x:alignment horizontal="center" vertical="center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164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2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7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7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7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x:xf numFmtId="41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x:xf numFmtId="41" fontId="0" fillId="0" borderId="24" xfId="2" applyNumberFormat="1" applyFont="1" applyBorder="1">
      <x:alignment horizontal="general" vertical="center"/>
    </x:xf>
    <x:xf numFmtId="41" fontId="0" fillId="0" borderId="25" xfId="2" applyNumberFormat="1" applyFont="1" applyBorder="1">
      <x:alignment horizontal="general" vertical="center"/>
    </x:xf>
    <x:xf numFmtId="164" fontId="0" fillId="0" borderId="2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0" fillId="0" borderId="2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26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24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24" xfId="1" applyNumberFormat="1" applyFont="1" applyFill="1" applyBorder="1" applyAlignment="1" applyProtection="1">
          <x:alignment horizontal="right" vertical="center"/>
        </x:xf>
      </mc:Fallback>
    </mc:AlternateContent>
    <x:xf numFmtId="41" fontId="0" fillId="0" borderId="27" xfId="2" applyNumberFormat="1" applyFont="1" applyBorder="1">
      <x:alignment horizontal="general" vertical="center"/>
    </x:xf>
    <x:xf numFmtId="164" fontId="0" fillId="0" borderId="26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x:xf numFmtId="41" fontId="0" fillId="3" borderId="29" xfId="2" applyNumberFormat="1" applyFont="1" applyFill="1" applyBorder="1">
      <x:alignment horizontal="general" vertical="center"/>
    </x:xf>
    <x:xf numFmtId="41" fontId="0" fillId="3" borderId="30" xfId="2" applyNumberFormat="1" applyFont="1" applyFill="1" applyBorder="1">
      <x:alignment horizontal="general" vertical="center"/>
    </x:xf>
    <x:xf numFmtId="41" fontId="0" fillId="3" borderId="31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15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15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15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15" borderId="26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23" xfId="2" applyNumberFormat="1" applyFont="1" applyBorder="1">
      <x:alignment horizontal="general" vertical="center"/>
    </x:xf>
    <x:xf numFmtId="166" fontId="0" fillId="0" borderId="27" xfId="2" applyNumberFormat="1" applyFont="1" applyBorder="1">
      <x:alignment horizontal="general" vertical="center"/>
    </x:xf>
    <x:xf numFmtId="166" fontId="0" fillId="0" borderId="25" xfId="2" applyNumberFormat="1" applyFont="1" applyBorder="1">
      <x:alignment horizontal="general" vertical="center"/>
    </x:xf>
    <x:xf numFmtId="41" fontId="0" fillId="3" borderId="39" xfId="2" applyNumberFormat="1" applyFont="1" applyFill="1" applyBorder="1">
      <x:alignment horizontal="general" vertical="center"/>
    </x:xf>
    <x:xf numFmtId="41" fontId="0" fillId="3" borderId="32" xfId="2" applyNumberFormat="1" applyFont="1" applyFill="1" applyBorder="1">
      <x:alignment horizontal="general" vertical="center"/>
    </x:xf>
    <x:xf numFmtId="166" fontId="0" fillId="3" borderId="31" xfId="2" applyNumberFormat="1" applyFont="1" applyFill="1" applyBorder="1">
      <x:alignment horizontal="general" vertical="center"/>
    </x:xf>
    <x:xf numFmtId="166" fontId="0" fillId="3" borderId="30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8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6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2" applyNumberFormat="1" applyFont="1" applyBorder="1">
      <x:alignment horizontal="general" vertical="center"/>
    </x:xf>
    <x:xf numFmtId="41" fontId="0" fillId="0" borderId="51" xfId="2" applyNumberFormat="1" applyFont="1" applyBorder="1">
      <x:alignment horizontal="general" vertical="center"/>
    </x:xf>
    <x:xf numFmtId="166" fontId="0" fillId="0" borderId="51" xfId="2" applyNumberFormat="1" applyFont="1" applyBorder="1">
      <x:alignment horizontal="general" vertical="center"/>
    </x:xf>
    <x:xf numFmtId="41" fontId="0" fillId="3" borderId="52" xfId="2" applyNumberFormat="1" applyFont="1" applyFill="1" applyBorder="1">
      <x:alignment horizontal="general" vertical="center"/>
    </x:xf>
    <x:xf numFmtId="41" fontId="0" fillId="3" borderId="32" xfId="2" applyNumberFormat="1" applyFont="1" applyFill="1" applyBorder="1">
      <x:alignment horizontal="general" vertical="center"/>
    </x:xf>
    <x:xf numFmtId="41" fontId="0" fillId="3" borderId="53" xfId="2" applyNumberFormat="1" applyFont="1" applyFill="1" applyBorder="1">
      <x:alignment horizontal="general" vertical="center"/>
    </x:xf>
    <x:xf numFmtId="166" fontId="0" fillId="3" borderId="54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45" fillId="15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15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15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15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15" borderId="57" xfId="0" applyNumberFormat="1" applyFont="1" applyFill="1" applyBorder="1" applyAlignment="1">
          <x:alignment horizontal="center" vertical="center" wrapText="1"/>
        </x:xf>
      </mc:Fallback>
    </mc:AlternateContent>
    <x:xf numFmtId="0" fontId="46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8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8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8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8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8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8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8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8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8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8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8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8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8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8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x:xf numFmtId="10" fontId="0" fillId="0" borderId="2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x:xf numFmtId="167" fontId="0" fillId="0" borderId="2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23" xfId="0" applyNumberFormat="1" applyFont="1" applyBorder="1" applyAlignment="1">
          <x:alignment horizontal="center" vertical="center"/>
        </x:xf>
      </mc:Fallback>
    </mc:AlternateContent>
    <x:xf numFmtId="41" fontId="47" fillId="0" borderId="24" xfId="2" applyNumberFormat="1" applyFont="1" applyBorder="1">
      <x:alignment horizontal="general" vertical="center"/>
    </x:xf>
    <x:xf numFmtId="41" fontId="47" fillId="0" borderId="25" xfId="2" applyNumberFormat="1" applyFont="1" applyBorder="1">
      <x:alignment horizontal="general" vertical="center"/>
    </x:xf>
    <x:xf numFmtId="10" fontId="47" fillId="0" borderId="2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25" xfId="0" applyNumberFormat="1" applyFont="1" applyBorder="1" applyAlignment="1">
          <x:alignment horizontal="center" vertical="center"/>
        </x:xf>
      </mc:Fallback>
    </mc:AlternateContent>
    <x:xf numFmtId="164" fontId="47" fillId="0" borderId="26" xfId="1" applyNumberFormat="1" applyFont="1" applyBorder="1">
      <x:alignment horizontal="general" vertical="center"/>
    </x:xf>
    <x:xf numFmtId="167" fontId="47" fillId="0" borderId="24" xfId="1" applyNumberFormat="1" applyFont="1" applyBorder="1">
      <x:alignment horizontal="general" vertical="center"/>
    </x:xf>
    <x:xf numFmtId="41" fontId="47" fillId="0" borderId="27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47" fillId="0" borderId="2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47" fillId="0" borderId="2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26" xfId="0" applyNumberFormat="1" applyFont="1" applyBorder="1" applyAlignment="1">
          <x:alignment horizontal="center" vertical="center"/>
        </x:xf>
      </mc:Fallback>
    </mc:AlternateContent>
    <x:xf numFmtId="41" fontId="0" fillId="0" borderId="24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9" xfId="0" applyNumberFormat="1" applyFont="1" applyFill="1" applyBorder="1" applyAlignment="1">
          <x:alignment horizontal="center" vertical="center"/>
        </x:xf>
      </mc:Fallback>
    </mc:AlternateContent>
    <x:xf numFmtId="41" fontId="0" fillId="2" borderId="29" xfId="2" applyNumberFormat="1" applyFont="1" applyFill="1" applyBorder="1">
      <x:alignment horizontal="general" vertical="center"/>
    </x:xf>
    <x:xf numFmtId="41" fontId="0" fillId="2" borderId="30" xfId="2" applyNumberFormat="1" applyFont="1" applyFill="1" applyBorder="1">
      <x:alignment horizontal="general" vertical="center"/>
    </x:xf>
    <x:xf numFmtId="10" fontId="0" fillId="2" borderId="30" xfId="1" applyNumberFormat="1" applyFont="1" applyFill="1" applyBorder="1">
      <x:alignment horizontal="general" vertical="center"/>
    </x:xf>
    <x:xf numFmtId="164" fontId="0" fillId="2" borderId="30" xfId="1" applyNumberFormat="1" applyFont="1" applyFill="1" applyBorder="1">
      <x:alignment horizontal="general" vertical="center"/>
    </x:xf>
    <x:xf numFmtId="164" fontId="0" fillId="2" borderId="32" xfId="1" applyNumberFormat="1" applyFont="1" applyFill="1" applyBorder="1">
      <x:alignment horizontal="general" vertical="center"/>
    </x:xf>
    <x:xf numFmtId="167" fontId="0" fillId="2" borderId="29" xfId="1" applyNumberFormat="1" applyFont="1" applyFill="1" applyBorder="1">
      <x:alignment horizontal="general" vertical="center"/>
    </x:xf>
    <x:xf numFmtId="41" fontId="0" fillId="2" borderId="25" xfId="2" applyNumberFormat="1" applyFont="1" applyFill="1" applyBorder="1">
      <x:alignment horizontal="general" vertical="center"/>
    </x:xf>
    <x:xf numFmtId="41" fontId="0" fillId="2" borderId="31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2" borderId="3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2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58" xfId="2" applyNumberFormat="1" applyFont="1" applyBorder="1">
      <x:alignment horizontal="general" vertical="center"/>
    </x:xf>
    <x:xf numFmtId="167" fontId="0" fillId="0" borderId="50" xfId="1" applyNumberFormat="1" applyFont="1" applyBorder="1">
      <x:alignment horizontal="general" vertical="center"/>
    </x:xf>
    <x:xf numFmtId="41" fontId="0" fillId="0" borderId="26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7" xfId="0" applyNumberFormat="1" applyFont="1" applyFill="1" applyBorder="1" applyAlignment="1">
          <x:alignment horizontal="center" vertical="center"/>
        </x:xf>
      </mc:Fallback>
    </mc:AlternateContent>
    <x:xf numFmtId="41" fontId="0" fillId="2" borderId="27" xfId="2" applyNumberFormat="1" applyFont="1" applyFill="1" applyBorder="1">
      <x:alignment horizontal="general" vertical="center"/>
    </x:xf>
    <x:xf numFmtId="164" fontId="0" fillId="2" borderId="0" xfId="1" applyNumberFormat="1" applyFont="1" applyFill="1">
      <x:alignment horizontal="general" vertical="center"/>
    </x:xf>
    <x:xf numFmtId="41" fontId="0" fillId="11" borderId="1" xfId="0" applyNumberFormat="1" applyFont="1" applyFill="1" applyBorder="1">
      <x:alignment horizontal="general" vertical="center"/>
    </x:xf>
    <x:xf numFmtId="0" fontId="36" fillId="11" borderId="40" xfId="0" applyNumberFormat="1" applyFont="1" applyFill="1" applyBorder="1">
      <x:alignment horizontal="general" vertical="center"/>
    </x:xf>
    <x:xf numFmtId="0" fontId="36" fillId="8" borderId="40" xfId="0" applyNumberFormat="1" applyFont="1" applyFill="1" applyBorder="1">
      <x:alignment horizontal="general" vertical="center"/>
    </x:xf>
    <x:xf numFmtId="0" fontId="0" fillId="0" borderId="0" xfId="0" applyNumberFormat="1">
      <x:alignment horizontal="general" vertical="center"/>
    </x:xf>
    <x:xf numFmtId="0" fontId="37" fillId="8" borderId="40" xfId="0" applyNumberFormat="1" applyFont="1" applyFill="1" applyBorder="1">
      <x:alignment horizontal="general" vertical="center"/>
    </x:xf>
    <x:xf numFmtId="0" fontId="48" fillId="11" borderId="40" xfId="0" applyNumberFormat="1" applyFont="1" applyFill="1" applyBorder="1">
      <x:alignment horizontal="general" vertical="center"/>
    </x:xf>
    <x:xf numFmtId="0" fontId="37" fillId="8" borderId="5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8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6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6" borderId="23" xfId="0" applyNumberFormat="1" applyFont="1" applyFill="1" applyBorder="1" applyAlignment="1">
          <x:alignment horizontal="center" vertical="center"/>
        </x:xf>
      </mc:Fallback>
    </mc:AlternateContent>
    <x:xf numFmtId="41" fontId="45" fillId="6" borderId="28" xfId="2" applyNumberFormat="1" applyFont="1" applyFill="1" applyBorder="1">
      <x:alignment horizontal="general" vertical="center"/>
    </x:xf>
    <x:xf numFmtId="41" fontId="45" fillId="6" borderId="25" xfId="2" applyNumberFormat="1" applyFont="1" applyFill="1" applyBorder="1">
      <x:alignment horizontal="general" vertical="center"/>
    </x:xf>
    <x:xf numFmtId="10" fontId="45" fillId="6" borderId="25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5" fillId="6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6" borderId="25" xfId="0" applyNumberFormat="1" applyFont="1" applyFill="1" applyBorder="1" applyAlignment="1">
          <x:alignment horizontal="center" vertical="center"/>
        </x:xf>
      </mc:Fallback>
    </mc:AlternateContent>
    <x:xf numFmtId="167" fontId="45" fillId="6" borderId="24" xfId="1" applyNumberFormat="1" applyFont="1" applyFill="1" applyBorder="1">
      <x:alignment horizontal="general" vertical="center"/>
    </x:xf>
    <x:xf numFmtId="164" fontId="45" fillId="6" borderId="26" xfId="1" applyNumberFormat="1" applyFont="1" applyFill="1" applyBorder="1">
      <x:alignment horizontal="general" vertical="center"/>
    </x:xf>
    <x:xf numFmtId="41" fontId="45" fillId="6" borderId="27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45" fillId="6" borderId="2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45" fillId="6" borderId="2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6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6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1" applyNumberFormat="1" applyFont="1" applyBorder="1" applyAlignment="1">
          <x:alignment horizontal="center" vertical="center"/>
        </x:xf>
      </mc:Fallback>
    </mc:AlternateContent>
    <x:xf numFmtId="164" fontId="0" fillId="3" borderId="30" xfId="1" applyNumberFormat="1" applyFont="1" applyFill="1" applyBorder="1">
      <x:alignment horizontal="general" vertical="center"/>
    </x:xf>
    <x:xf numFmtId="164" fontId="0" fillId="3" borderId="32" xfId="1" applyNumberFormat="1" applyFont="1" applyFill="1" applyBorder="1">
      <x:alignment horizontal="general" vertical="center"/>
    </x:xf>
    <x:xf numFmtId="164" fontId="0" fillId="3" borderId="5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3" borderId="3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3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1" xfId="2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45" fillId="0" borderId="0" xfId="0" applyNumberFormat="1" applyFont="1">
      <x:alignment horizontal="general" vertical="center"/>
    </x:xf>
    <x:xf numFmtId="0" fontId="45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9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9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9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9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16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16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17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17" borderId="1" xfId="5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45" xfId="2" applyNumberFormat="1" applyFont="1" applyBorder="1">
      <x:alignment horizontal="general" vertical="center"/>
    </x:xf>
    <x:xf numFmtId="41" fontId="0" fillId="0" borderId="1" xfId="0" applyNumberFormat="1" applyFont="1" applyBorder="1">
      <x:alignment horizontal="general" vertical="center"/>
    </x:xf>
    <x:xf numFmtId="41" fontId="0" fillId="0" borderId="0" xfId="2" applyNumberFormat="1" applyFont="1">
      <x:alignment horizontal="general" vertical="center"/>
    </x:xf>
    <x:xf numFmtId="41" fontId="0" fillId="0" borderId="0" xfId="0" applyNumberFormat="1" applyFont="1">
      <x:alignment horizontal="general" vertical="center"/>
    </x:xf>
    <x:xf numFmtId="41" fontId="0" fillId="0" borderId="62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17" borderId="0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17" borderId="0" xfId="5" applyNumberFormat="1" applyFont="1" applyFill="1" applyBorder="1" applyAlignment="1">
          <x:alignment horizontal="center" vertical="center" wrapText="1"/>
        </x:xf>
      </mc:Fallback>
    </mc:AlternateContent>
    <x:xf numFmtId="41" fontId="0" fillId="11" borderId="1" xfId="2" applyNumberFormat="1" applyFont="1" applyFill="1" applyBorder="1">
      <x:alignment horizontal="general" vertical="center"/>
    </x:xf>
    <x:xf numFmtId="41" fontId="0" fillId="11" borderId="45" xfId="2" applyNumberFormat="1" applyFont="1" applyFill="1" applyBorder="1">
      <x:alignment horizontal="general" vertical="center"/>
    </x:xf>
    <x:xf numFmtId="167" fontId="0" fillId="0" borderId="1" xfId="2" applyNumberFormat="1" applyFont="1" applyBorder="1">
      <x:alignment horizontal="general" vertical="center"/>
    </x:xf>
    <x:xf numFmtId="41" fontId="0" fillId="11" borderId="0" xfId="2" applyNumberFormat="1" applyFont="1" applyFill="1">
      <x:alignment horizontal="general" vertical="center"/>
    </x:xf>
    <x:xf numFmtId="41" fontId="0" fillId="11" borderId="62" xfId="2" applyNumberFormat="1" applyFont="1" applyFill="1" applyBorder="1">
      <x:alignment horizontal="general" vertical="center"/>
    </x:xf>
    <x:xf numFmtId="0" fontId="0" fillId="0" borderId="1" xfId="0" applyNumberFormat="1" applyFont="1" applyBorder="1">
      <x:alignment horizontal="general" vertical="center"/>
    </x:xf>
    <x:xf numFmtId="41" fontId="0" fillId="0" borderId="0" xfId="2" applyNumberFormat="1" applyFont="1" applyAlignment="1">
      <x:alignment horizontal="general" vertical="bottom"/>
    </x:xf>
    <x:xf numFmtId="167" fontId="0" fillId="0" borderId="1" xfId="0" applyNumberFormat="1" applyFont="1" applyBorder="1">
      <x:alignment horizontal="general" vertical="center"/>
    </x:xf>
    <x:xf numFmtId="167" fontId="0" fillId="11" borderId="1" xfId="0" applyNumberFormat="1" applyFont="1" applyFill="1" applyBorder="1">
      <x:alignment horizontal="general" vertical="center"/>
    </x:xf>
    <x:xf numFmtId="0" fontId="0" fillId="11" borderId="1" xfId="0" applyNumberFormat="1" applyFont="1" applyFill="1" applyBorder="1">
      <x:alignment horizontal="general" vertical="center"/>
    </x:xf>
    <x:xf numFmtId="41" fontId="36" fillId="11" borderId="40" xfId="0" applyNumberFormat="1" applyFont="1" applyFill="1" applyBorder="1">
      <x:alignment horizontal="general" vertical="center"/>
    </x:xf>
    <x:xf numFmtId="41" fontId="37" fillId="8" borderId="40" xfId="0" applyNumberFormat="1" applyFont="1" applyFill="1" applyBorder="1">
      <x:alignment horizontal="general" vertical="center"/>
    </x:xf>
    <x:xf numFmtId="0" fontId="49" fillId="18" borderId="0" xfId="0" applyNumberFormat="1" applyFont="1" applyFill="1">
      <x:alignment horizontal="general" vertical="center"/>
    </x:xf>
    <x:xf numFmtId="0" fontId="49" fillId="18" borderId="0" xfId="0" applyNumberFormat="1" applyFont="1" applyFill="1" applyBorder="1">
      <x:alignment horizontal="general" vertical="center"/>
    </x:xf>
    <x:xf numFmtId="0" fontId="49" fillId="19" borderId="0" xfId="0" applyNumberFormat="1" applyFont="1" applyFill="1">
      <x:alignment horizontal="general" vertical="center"/>
    </x:xf>
    <x:xf numFmtId="0" fontId="49" fillId="19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16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16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17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17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0" borderId="1" xfId="0" applyNumberFormat="1" applyFont="1" applyFill="1" applyBorder="1">
      <x:alignment horizontal="general" vertical="center"/>
    </x:xf>
    <x:xf numFmtId="41" fontId="0" fillId="20" borderId="1" xfId="2" applyNumberFormat="1" applyFont="1" applyFill="1" applyBorder="1" applyAlignment="1">
      <x:alignment horizontal="general" vertical="bottom"/>
    </x:xf>
    <x:xf numFmtId="41" fontId="0" fillId="20" borderId="1" xfId="2" applyNumberFormat="1" applyFont="1" applyFill="1" applyBorder="1">
      <x:alignment horizontal="general" vertical="center"/>
    </x:xf>
    <x:xf numFmtId="41" fontId="0" fillId="20" borderId="1" xfId="0" applyNumberFormat="1" applyFont="1" applyFill="1" applyBorder="1">
      <x:alignment horizontal="general" vertical="center"/>
    </x:xf>
    <x:xf numFmtId="41" fontId="0" fillId="0" borderId="3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21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1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1" borderId="1" xfId="26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1" borderId="1" xfId="26" applyNumberFormat="1" applyFill="1" applyBorder="1" applyAlignment="1">
          <x:alignment horizontal="center" vertical="center"/>
        </x:xf>
      </mc:Fallback>
    </mc:AlternateContent>
    <x:xf numFmtId="0" fontId="0" fillId="6" borderId="0" xfId="0" applyNumberFormat="1" applyFont="1" applyFill="1">
      <x:alignment horizontal="general" vertical="center"/>
    </x:xf>
    <x:xf numFmtId="0" fontId="0" fillId="6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5" fillId="20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20" borderId="36" xfId="0" applyNumberFormat="1" applyFont="1" applyFill="1" applyBorder="1" applyAlignment="1">
          <x:alignment horizontal="center" vertical="center"/>
        </x:xf>
      </mc:Fallback>
    </mc:AlternateContent>
    <x:xf numFmtId="41" fontId="0" fillId="20" borderId="58" xfId="2" applyNumberFormat="1" applyFont="1" applyFill="1" applyBorder="1">
      <x:alignment horizontal="general" vertical="center"/>
    </x:xf>
    <x:xf numFmtId="41" fontId="0" fillId="20" borderId="25" xfId="2" applyNumberFormat="1" applyFont="1" applyFill="1" applyBorder="1">
      <x:alignment horizontal="general" vertical="center"/>
    </x:xf>
    <x:xf numFmtId="167" fontId="0" fillId="20" borderId="50" xfId="1" applyNumberFormat="1" applyFont="1" applyFill="1" applyBorder="1">
      <x:alignment horizontal="general" vertical="center"/>
    </x:xf>
    <x:xf numFmtId="41" fontId="0" fillId="20" borderId="26" xfId="2" applyNumberFormat="1" applyFont="1" applyFill="1" applyBorder="1">
      <x:alignment horizontal="general" vertical="center"/>
    </x:xf>
    <x:xf numFmtId="41" fontId="45" fillId="20" borderId="27" xfId="2" applyNumberFormat="1" applyFont="1" applyFill="1" applyBorder="1">
      <x:alignment horizontal="general" vertical="center"/>
    </x:xf>
    <x:xf numFmtId="164" fontId="45" fillId="20" borderId="25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5" fillId="2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20" borderId="26" xfId="0" applyNumberFormat="1" applyFont="1" applyFill="1" applyBorder="1" applyAlignment="1">
          <x:alignment horizontal="center" vertical="center"/>
        </x:xf>
      </mc:Fallback>
    </mc:AlternateContent>
    <x:xf numFmtId="167" fontId="0" fillId="0" borderId="24" xfId="1" applyNumberFormat="1" applyFont="1" applyFill="1" applyBorder="1" applyAlignment="1" applyProtection="1">
      <x:alignment horizontal="general" vertical="center"/>
    </x:xf>
    <x:xf numFmtId="167" fontId="0" fillId="0" borderId="27" xfId="1" applyNumberFormat="1" applyFont="1" applyBorder="1">
      <x:alignment horizontal="general" vertical="center"/>
    </x:xf>
    <x:xf numFmtId="167" fontId="0" fillId="20" borderId="24" xfId="1" applyNumberFormat="1" applyFont="1" applyFill="1" applyBorder="1" applyAlignment="1" applyProtection="1">
      <x:alignment horizontal="general" vertical="center"/>
    </x:xf>
    <x:xf numFmtId="167" fontId="0" fillId="20" borderId="27" xfId="1" applyNumberFormat="1" applyFont="1" applyFill="1" applyBorder="1">
      <x:alignment horizontal="general" vertical="center"/>
    </x:xf>
    <x:xf numFmtId="167" fontId="0" fillId="0" borderId="29" xfId="1" applyNumberFormat="1" applyFont="1" applyFill="1" applyBorder="1" applyAlignment="1" applyProtection="1">
      <x:alignment horizontal="general" vertical="center"/>
    </x:xf>
    <x:xf numFmtId="41" fontId="0" fillId="0" borderId="1" xfId="24" applyNumberFormat="1" applyFont="1" applyBorder="1">
      <x:alignment horizontal="general" vertical="center"/>
    </x:xf>
    <x:xf numFmtId="0" fontId="0" fillId="0" borderId="0" xfId="0">
      <x:alignment horizontal="general" vertical="center"/>
    </x:xf>
    <x:xf numFmtId="0" fontId="36" fillId="8" borderId="40" xfId="0" applyFont="1" applyFill="1" applyBorder="1">
      <x:alignment horizontal="general" vertical="center"/>
    </x:xf>
    <x:xf numFmtId="0" fontId="36" fillId="11" borderId="40" xfId="0" applyFont="1" applyFill="1" applyBorder="1">
      <x:alignment horizontal="general" vertical="center"/>
    </x:xf>
    <x:xf numFmtId="0" fontId="37" fillId="8" borderId="40" xfId="0" applyFont="1" applyFill="1" applyBorder="1">
      <x:alignment horizontal="general" vertical="center"/>
    </x:xf>
    <x:xf numFmtId="0" fontId="48" fillId="11" borderId="40" xfId="0" applyFont="1" applyFill="1" applyBorder="1">
      <x:alignment horizontal="general" vertical="center"/>
    </x:xf>
    <x:xf numFmtId="0" fontId="6" fillId="0" borderId="63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32" fillId="9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9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7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0" borderId="53" xfId="0" applyNumberFormat="1" applyFont="1" applyBorder="1" applyAlignment="1">
          <x:alignment horizontal="center" vertical="center"/>
        </x:xf>
      </mc:Fallback>
    </mc:AlternateContent>
    <x:xf numFmtId="0" fontId="6" fillId="0" borderId="6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50" fillId="2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22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6" borderId="1" xfId="2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8" borderId="6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6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6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5" fillId="15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5" fillId="15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8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8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7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7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7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7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7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7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1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1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0" fillId="1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0" fillId="1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0" fillId="13" borderId="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0" fillId="13" borderId="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8" fillId="8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8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8" fillId="1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1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8" fillId="8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8" borderId="40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0" borderId="1" xfId="24" applyNumberFormat="1" applyFont="1" applyFill="1" applyBorder="1" applyAlignment="1">
      <x:alignment horizontal="left" vertical="center"/>
    </x:xf>
  </x:cellXfs>
  <x:cellStyles count="29">
    <x:cellStyle xfId="1" builtinId="5"/>
    <x:cellStyle name="백분율 2" xfId="16"/>
    <x:cellStyle xfId="2" builtinId="6"/>
    <x:cellStyle name="쉼표 [0] 2" xfId="6"/>
    <x:cellStyle name="쉼표 [0] 2 2" xfId="9"/>
    <x:cellStyle name="쉼표 [0] 3" xfId="11"/>
    <x:cellStyle name="쉼표 [0] 4" xfId="15"/>
    <x:cellStyle name="쉼표 [0] 5" xfId="25"/>
    <x:cellStyle xfId="0" builtinId="0"/>
    <x:cellStyle name="표준 10" xfId="24"/>
    <x:cellStyle name="표준 14" xfId="3"/>
    <x:cellStyle name="표준 15" xfId="4"/>
    <x:cellStyle name="표준 2" xfId="5"/>
    <x:cellStyle name="표준 2 2" xfId="12"/>
    <x:cellStyle name="표준 2 3" xfId="17"/>
    <x:cellStyle name="표준 2 4" xfId="18"/>
    <x:cellStyle name="표준 2 5" xfId="19"/>
    <x:cellStyle name="표준 3" xfId="7"/>
    <x:cellStyle name="표준 3 2" xfId="8"/>
    <x:cellStyle name="표준 4" xfId="10"/>
    <x:cellStyle name="표준 5" xfId="13"/>
    <x:cellStyle name="표준 6" xfId="14"/>
    <x:cellStyle name="표준 7" xfId="20"/>
    <x:cellStyle name="표준 8" xfId="21"/>
    <x:cellStyle name="표준 9" xfId="22"/>
    <x:cellStyle name="표준_2015누계" xfId="23"/>
    <x:cellStyle name="표준_data (2)" xfId="27"/>
    <x:cellStyle name="표준_data (3)" xfId="28"/>
    <x:cellStyle name="표준_Sheet2" xfId="26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bottom style="thin">
              <x:color rgb="ff729dd2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0deef"/>
              <x:bgColor rgb="ffd0deef"/>
            </x:patternFill>
          </x:fill>
          <x:border>
            <x:bottom style="thin">
              <x:color rgb="ff729dd2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top style="thin">
              <x:color rgb="ff729dd2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0deef"/>
              <x:bgColor rgb="ffd0deef"/>
            </x:patternFill>
          </x:fill>
          <x:border>
            <x:top style="thin">
              <x:color rgb="ff729dd2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  <x:bottom style="thin">
              <x:color rgb="ff315f97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315f97"/>
            </x:top>
            <x:bottom style="thin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729dd2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729dd2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0deef"/>
          <x:bgColor rgb="ffd0deef"/>
        </x:patternFill>
      </x:fill>
      <x:border>
        <x:bottom style="thin">
          <x:color rgb="ff729dd2"/>
        </x:bottom>
      </x:border>
    </x:dxf>
    <x:dxf>
      <x:fill>
        <x:patternFill patternType="solid">
          <x:fgColor rgb="ffd0deef"/>
          <x:bgColor rgb="ffd0deef"/>
        </x:patternFill>
      </x:fill>
      <x:border>
        <x:bottom style="thin">
          <x:color rgb="ff729dd2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0deef"/>
              <x:bgColor rgb="ffd0deef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x:dxf>
      <x:fill>
        <x:patternFill patternType="solid">
          <x:fgColor rgb="ffa2bee0"/>
          <x:bgColor rgb="ffa2bee0"/>
        </x:patternFill>
      </x:fill>
    </x:dxf>
    <x:dxf>
      <x:fill>
        <x:patternFill patternType="solid">
          <x:fgColor rgb="ffa2bee0"/>
          <x:bgColor rgb="ffa2bee0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4608;&#50725;&#49892;/&#50864;&#51221;&#49324;&#50629;&#44284;/&#44397;&#51228;&#50864;&#54200;/&#44397;&#51228;%20&#47588;&#52636;&#47785;&#54364;/2013&#45380;%20&#47785;&#54364;&#48176;&#51221;/&#44397;&#51228;&#50900;&#48324;&#47785;&#54364;&#48176;&#51221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종합"/>
      <x:sheetName val="국제통상"/>
      <x:sheetName val="국제소포"/>
      <x:sheetName val="EMS"/>
      <x:sheetName val="월별 상품별 매출점유비 배분기준"/>
    </x:sheetNames>
    <x:sheetDataSet>
      <x:sheetData sheetId="0" refreshError="0"/>
      <x:sheetData sheetId="1" refreshError="0">
        <x:row r="7">
          <x:cell r="B7" vm="0">
            <x:v>2281</x:v>
          </x:cell>
          <x:cell r="C7" vm="0">
            <x:v>2248</x:v>
          </x:cell>
          <x:cell r="D7" vm="0">
            <x:v>2314</x:v>
          </x:cell>
          <x:cell r="E7" vm="0">
            <x:v>2965</x:v>
          </x:cell>
          <x:cell r="F7" vm="0">
            <x:v>2379</x:v>
          </x:cell>
          <x:cell r="G7" vm="0">
            <x:v>2216</x:v>
          </x:cell>
          <x:cell r="I7" vm="0">
            <x:v>2412</x:v>
          </x:cell>
          <x:cell r="J7" vm="0">
            <x:v>2346</x:v>
          </x:cell>
          <x:cell r="K7" vm="0">
            <x:v>2737</x:v>
          </x:cell>
          <x:cell r="L7" vm="0">
            <x:v>3454</x:v>
          </x:cell>
          <x:cell r="M7" vm="0">
            <x:v>3487</x:v>
          </x:cell>
          <x:cell r="N7" vm="0">
            <x:v>3747</x:v>
          </x:cell>
        </x:row>
        <x:row r="8">
          <x:cell r="B8" vm="0">
            <x:v>1222</x:v>
          </x:cell>
          <x:cell r="C8" vm="0">
            <x:v>1204</x:v>
          </x:cell>
          <x:cell r="D8" vm="0">
            <x:v>1239</x:v>
          </x:cell>
          <x:cell r="E8" vm="0">
            <x:v>1588</x:v>
          </x:cell>
          <x:cell r="F8" vm="0">
            <x:v>1274</x:v>
          </x:cell>
          <x:cell r="G8" vm="0">
            <x:v>1186</x:v>
          </x:cell>
          <x:cell r="I8" vm="0">
            <x:v>1291</x:v>
          </x:cell>
          <x:cell r="J8" vm="0">
            <x:v>1256</x:v>
          </x:cell>
          <x:cell r="K8" vm="0">
            <x:v>1466</x:v>
          </x:cell>
          <x:cell r="L8" vm="0">
            <x:v>1850</x:v>
          </x:cell>
          <x:cell r="M8" vm="0">
            <x:v>1867</x:v>
          </x:cell>
          <x:cell r="N8" vm="0">
            <x:v>2007</x:v>
          </x:cell>
        </x:row>
        <x:row r="9">
          <x:cell r="B9" vm="0">
            <x:v>366</x:v>
          </x:cell>
          <x:cell r="C9" vm="0">
            <x:v>361</x:v>
          </x:cell>
          <x:cell r="D9" vm="0">
            <x:v>371</x:v>
          </x:cell>
          <x:cell r="E9" vm="0">
            <x:v>475</x:v>
          </x:cell>
          <x:cell r="F9" vm="0">
            <x:v>381</x:v>
          </x:cell>
          <x:cell r="G9" vm="0">
            <x:v>355</x:v>
          </x:cell>
          <x:cell r="I9" vm="0">
            <x:v>387</x:v>
          </x:cell>
          <x:cell r="J9" vm="0">
            <x:v>376</x:v>
          </x:cell>
          <x:cell r="K9" vm="0">
            <x:v>439</x:v>
          </x:cell>
          <x:cell r="L9" vm="0">
            <x:v>554</x:v>
          </x:cell>
          <x:cell r="M9" vm="0">
            <x:v>559</x:v>
          </x:cell>
          <x:cell r="N9" vm="0">
            <x:v>601</x:v>
          </x:cell>
        </x:row>
        <x:row r="10">
          <x:cell r="B10" vm="0">
            <x:v>160</x:v>
          </x:cell>
          <x:cell r="C10" vm="0">
            <x:v>158</x:v>
          </x:cell>
          <x:cell r="D10" vm="0">
            <x:v>162</x:v>
          </x:cell>
          <x:cell r="E10" vm="0">
            <x:v>208</x:v>
          </x:cell>
          <x:cell r="F10" vm="0">
            <x:v>167</x:v>
          </x:cell>
          <x:cell r="G10" vm="0">
            <x:v>156</x:v>
          </x:cell>
          <x:cell r="I10" vm="0">
            <x:v>169</x:v>
          </x:cell>
          <x:cell r="J10" vm="0">
            <x:v>165</x:v>
          </x:cell>
          <x:cell r="K10" vm="0">
            <x:v>192</x:v>
          </x:cell>
          <x:cell r="L10" vm="0">
            <x:v>242</x:v>
          </x:cell>
          <x:cell r="M10" vm="0">
            <x:v>245</x:v>
          </x:cell>
          <x:cell r="N10" vm="0">
            <x:v>263</x:v>
          </x:cell>
        </x:row>
        <x:row r="11">
          <x:cell r="B11" vm="0">
            <x:v>53</x:v>
          </x:cell>
          <x:cell r="C11" vm="0">
            <x:v>52</x:v>
          </x:cell>
          <x:cell r="D11" vm="0">
            <x:v>54</x:v>
          </x:cell>
          <x:cell r="E11" vm="0">
            <x:v>69</x:v>
          </x:cell>
          <x:cell r="F11" vm="0">
            <x:v>55</x:v>
          </x:cell>
          <x:cell r="G11" vm="0">
            <x:v>52</x:v>
          </x:cell>
          <x:cell r="I11" vm="0">
            <x:v>56</x:v>
          </x:cell>
          <x:cell r="J11" vm="0">
            <x:v>55</x:v>
          </x:cell>
          <x:cell r="K11" vm="0">
            <x:v>64</x:v>
          </x:cell>
          <x:cell r="L11" vm="0">
            <x:v>79</x:v>
          </x:cell>
          <x:cell r="M11" vm="0">
            <x:v>81</x:v>
          </x:cell>
          <x:cell r="N11" vm="0">
            <x:v>87</x:v>
          </x:cell>
        </x:row>
        <x:row r="12">
          <x:cell r="B12" vm="0">
            <x:v>286</x:v>
          </x:cell>
          <x:cell r="C12" vm="0">
            <x:v>282</x:v>
          </x:cell>
          <x:cell r="D12" vm="0">
            <x:v>290</x:v>
          </x:cell>
          <x:cell r="E12" vm="0">
            <x:v>372</x:v>
          </x:cell>
          <x:cell r="F12" vm="0">
            <x:v>298</x:v>
          </x:cell>
          <x:cell r="G12" vm="0">
            <x:v>278</x:v>
          </x:cell>
          <x:cell r="I12" vm="0">
            <x:v>302</x:v>
          </x:cell>
          <x:cell r="J12" vm="0">
            <x:v>294</x:v>
          </x:cell>
          <x:cell r="K12" vm="0">
            <x:v>343</x:v>
          </x:cell>
          <x:cell r="L12" vm="0">
            <x:v>435</x:v>
          </x:cell>
          <x:cell r="M12" vm="0">
            <x:v>437</x:v>
          </x:cell>
          <x:cell r="N12" vm="0">
            <x:v>470</x:v>
          </x:cell>
        </x:row>
        <x:row r="13">
          <x:cell r="B13" vm="0">
            <x:v>31</x:v>
          </x:cell>
          <x:cell r="C13" vm="0">
            <x:v>31</x:v>
          </x:cell>
          <x:cell r="D13" vm="0">
            <x:v>31</x:v>
          </x:cell>
          <x:cell r="E13" vm="0">
            <x:v>41</x:v>
          </x:cell>
          <x:cell r="F13" vm="0">
            <x:v>33</x:v>
          </x:cell>
          <x:cell r="G13" vm="0">
            <x:v>30</x:v>
          </x:cell>
          <x:cell r="I13" vm="0">
            <x:v>33</x:v>
          </x:cell>
          <x:cell r="J13" vm="0">
            <x:v>32</x:v>
          </x:cell>
          <x:cell r="K13" vm="0">
            <x:v>37</x:v>
          </x:cell>
          <x:cell r="L13" vm="0">
            <x:v>48</x:v>
          </x:cell>
          <x:cell r="M13" vm="0">
            <x:v>48</x:v>
          </x:cell>
          <x:cell r="N13" vm="0">
            <x:v>51</x:v>
          </x:cell>
        </x:row>
        <x:row r="14">
          <x:cell r="B14" vm="0">
            <x:v>71</x:v>
          </x:cell>
          <x:cell r="C14" vm="0">
            <x:v>70</x:v>
          </x:cell>
          <x:cell r="D14" vm="0">
            <x:v>73</x:v>
          </x:cell>
          <x:cell r="E14" vm="0">
            <x:v>93</x:v>
          </x:cell>
          <x:cell r="F14" vm="0">
            <x:v>75</x:v>
          </x:cell>
          <x:cell r="G14" vm="0">
            <x:v>70</x:v>
          </x:cell>
          <x:cell r="I14" vm="0">
            <x:v>76</x:v>
          </x:cell>
          <x:cell r="J14" vm="0">
            <x:v>74</x:v>
          </x:cell>
          <x:cell r="K14" vm="0">
            <x:v>86</x:v>
          </x:cell>
          <x:cell r="L14" vm="0">
            <x:v>108</x:v>
          </x:cell>
          <x:cell r="M14" vm="0">
            <x:v>109</x:v>
          </x:cell>
          <x:cell r="N14" vm="0">
            <x:v>118</x:v>
          </x:cell>
        </x:row>
        <x:row r="15">
          <x:cell r="B15" vm="0">
            <x:v>10</x:v>
          </x:cell>
          <x:cell r="C15" vm="0">
            <x:v>10</x:v>
          </x:cell>
          <x:cell r="D15" vm="0">
            <x:v>10</x:v>
          </x:cell>
          <x:cell r="E15" vm="0">
            <x:v>13</x:v>
          </x:cell>
          <x:cell r="F15" vm="0">
            <x:v>10</x:v>
          </x:cell>
          <x:cell r="G15" vm="0">
            <x:v>9</x:v>
          </x:cell>
          <x:cell r="I15" vm="0">
            <x:v>10</x:v>
          </x:cell>
          <x:cell r="J15" vm="0">
            <x:v>10</x:v>
          </x:cell>
          <x:cell r="K15" vm="0">
            <x:v>12</x:v>
          </x:cell>
          <x:cell r="L15" vm="0">
            <x:v>14</x:v>
          </x:cell>
          <x:cell r="M15" vm="0">
            <x:v>15</x:v>
          </x:cell>
          <x:cell r="N15" vm="0">
            <x:v>16</x:v>
          </x:cell>
        </x:row>
      </x:sheetData>
      <x:sheetData sheetId="2" refreshError="0">
        <x:row r="7">
          <x:cell r="B7" vm="0">
            <x:v>815</x:v>
          </x:cell>
          <x:cell r="C7" vm="0">
            <x:v>878</x:v>
          </x:cell>
          <x:cell r="D7" vm="0">
            <x:v>783</x:v>
          </x:cell>
          <x:cell r="E7" vm="0">
            <x:v>709</x:v>
          </x:cell>
          <x:cell r="F7" vm="0">
            <x:v>741</x:v>
          </x:cell>
          <x:cell r="G7" vm="0">
            <x:v>794</x:v>
          </x:cell>
          <x:cell r="I7" vm="0">
            <x:v>825</x:v>
          </x:cell>
          <x:cell r="J7" vm="0">
            <x:v>899</x:v>
          </x:cell>
          <x:cell r="K7" vm="0">
            <x:v>773</x:v>
          </x:cell>
          <x:cell r="L7" vm="0">
            <x:v>1122</x:v>
          </x:cell>
          <x:cell r="M7" vm="0">
            <x:v>1111</x:v>
          </x:cell>
          <x:cell r="N7" vm="0">
            <x:v>1132</x:v>
          </x:cell>
        </x:row>
        <x:row r="8">
          <x:cell r="B8" vm="0">
            <x:v>619</x:v>
          </x:cell>
          <x:cell r="C8" vm="0">
            <x:v>667</x:v>
          </x:cell>
          <x:cell r="D8" vm="0">
            <x:v>594</x:v>
          </x:cell>
          <x:cell r="E8" vm="0">
            <x:v>538</x:v>
          </x:cell>
          <x:cell r="F8" vm="0">
            <x:v>562</x:v>
          </x:cell>
          <x:cell r="G8" vm="0">
            <x:v>603</x:v>
          </x:cell>
          <x:cell r="I8" vm="0">
            <x:v>627</x:v>
          </x:cell>
          <x:cell r="J8" vm="0">
            <x:v>683</x:v>
          </x:cell>
          <x:cell r="K8" vm="0">
            <x:v>586</x:v>
          </x:cell>
          <x:cell r="L8" vm="0">
            <x:v>851</x:v>
          </x:cell>
          <x:cell r="M8" vm="0">
            <x:v>843</x:v>
          </x:cell>
          <x:cell r="N8" vm="0">
            <x:v>860</x:v>
          </x:cell>
        </x:row>
        <x:row r="9">
          <x:cell r="B9" vm="0">
            <x:v>178</x:v>
          </x:cell>
          <x:cell r="C9" vm="0">
            <x:v>192</x:v>
          </x:cell>
          <x:cell r="D9" vm="0">
            <x:v>171</x:v>
          </x:cell>
          <x:cell r="E9" vm="0">
            <x:v>155</x:v>
          </x:cell>
          <x:cell r="F9" vm="0">
            <x:v>162</x:v>
          </x:cell>
          <x:cell r="G9" vm="0">
            <x:v>172</x:v>
          </x:cell>
          <x:cell r="I9" vm="0">
            <x:v>180</x:v>
          </x:cell>
          <x:cell r="J9" vm="0">
            <x:v>196</x:v>
          </x:cell>
          <x:cell r="K9" vm="0">
            <x:v>169</x:v>
          </x:cell>
          <x:cell r="L9" vm="0">
            <x:v>245</x:v>
          </x:cell>
          <x:cell r="M9" vm="0">
            <x:v>243</x:v>
          </x:cell>
          <x:cell r="N9" vm="0">
            <x:v>247</x:v>
          </x:cell>
        </x:row>
        <x:row r="10">
          <x:cell r="B10" vm="0">
            <x:v>130</x:v>
          </x:cell>
          <x:cell r="C10" vm="0">
            <x:v>140</x:v>
          </x:cell>
          <x:cell r="D10" vm="0">
            <x:v>125</x:v>
          </x:cell>
          <x:cell r="E10" vm="0">
            <x:v>113</x:v>
          </x:cell>
          <x:cell r="F10" vm="0">
            <x:v>118</x:v>
          </x:cell>
          <x:cell r="G10" vm="0">
            <x:v>128</x:v>
          </x:cell>
          <x:cell r="I10" vm="0">
            <x:v>132</x:v>
          </x:cell>
          <x:cell r="J10" vm="0">
            <x:v>144</x:v>
          </x:cell>
          <x:cell r="K10" vm="0">
            <x:v>123</x:v>
          </x:cell>
          <x:cell r="L10" vm="0">
            <x:v>179</x:v>
          </x:cell>
          <x:cell r="M10" vm="0">
            <x:v>178</x:v>
          </x:cell>
          <x:cell r="N10" vm="0">
            <x:v>181</x:v>
          </x:cell>
        </x:row>
        <x:row r="11">
          <x:cell r="B11" vm="0">
            <x:v>60</x:v>
          </x:cell>
          <x:cell r="C11" vm="0">
            <x:v>65</x:v>
          </x:cell>
          <x:cell r="D11" vm="0">
            <x:v>58</x:v>
          </x:cell>
          <x:cell r="E11" vm="0">
            <x:v>52</x:v>
          </x:cell>
          <x:cell r="F11" vm="0">
            <x:v>55</x:v>
          </x:cell>
          <x:cell r="G11" vm="0">
            <x:v>59</x:v>
          </x:cell>
          <x:cell r="I11" vm="0">
            <x:v>61</x:v>
          </x:cell>
          <x:cell r="J11" vm="0">
            <x:v>67</x:v>
          </x:cell>
          <x:cell r="K11" vm="0">
            <x:v>57</x:v>
          </x:cell>
          <x:cell r="L11" vm="0">
            <x:v>83</x:v>
          </x:cell>
          <x:cell r="M11" vm="0">
            <x:v>82</x:v>
          </x:cell>
          <x:cell r="N11" vm="0">
            <x:v>84</x:v>
          </x:cell>
        </x:row>
        <x:row r="12">
          <x:cell r="B12" vm="0">
            <x:v>122</x:v>
          </x:cell>
          <x:cell r="C12" vm="0">
            <x:v>132</x:v>
          </x:cell>
          <x:cell r="D12" vm="0">
            <x:v>118</x:v>
          </x:cell>
          <x:cell r="E12" vm="0">
            <x:v>106</x:v>
          </x:cell>
          <x:cell r="F12" vm="0">
            <x:v>111</x:v>
          </x:cell>
          <x:cell r="G12" vm="0">
            <x:v>120</x:v>
          </x:cell>
          <x:cell r="I12" vm="0">
            <x:v>124</x:v>
          </x:cell>
          <x:cell r="J12" vm="0">
            <x:v>136</x:v>
          </x:cell>
          <x:cell r="K12" vm="0">
            <x:v>116</x:v>
          </x:cell>
          <x:cell r="L12" vm="0">
            <x:v>168</x:v>
          </x:cell>
          <x:cell r="M12" vm="0">
            <x:v>167</x:v>
          </x:cell>
          <x:cell r="N12" vm="0">
            <x:v>169</x:v>
          </x:cell>
        </x:row>
        <x:row r="13">
          <x:cell r="B13" vm="0">
            <x:v>30</x:v>
          </x:cell>
          <x:cell r="C13" vm="0">
            <x:v>32</x:v>
          </x:cell>
          <x:cell r="D13" vm="0">
            <x:v>29</x:v>
          </x:cell>
          <x:cell r="E13" vm="0">
            <x:v>26</x:v>
          </x:cell>
          <x:cell r="F13" vm="0">
            <x:v>27</x:v>
          </x:cell>
          <x:cell r="G13" vm="0">
            <x:v>29</x:v>
          </x:cell>
          <x:cell r="I13" vm="0">
            <x:v>30</x:v>
          </x:cell>
          <x:cell r="J13" vm="0">
            <x:v>33</x:v>
          </x:cell>
          <x:cell r="K13" vm="0">
            <x:v>28</x:v>
          </x:cell>
          <x:cell r="L13" vm="0">
            <x:v>41</x:v>
          </x:cell>
          <x:cell r="M13" vm="0">
            <x:v>41</x:v>
          </x:cell>
          <x:cell r="N13" vm="0">
            <x:v>42</x:v>
          </x:cell>
        </x:row>
        <x:row r="14">
          <x:cell r="B14" vm="0">
            <x:v>37</x:v>
          </x:cell>
          <x:cell r="C14" vm="0">
            <x:v>40</x:v>
          </x:cell>
          <x:cell r="D14" vm="0">
            <x:v>36</x:v>
          </x:cell>
          <x:cell r="E14" vm="0">
            <x:v>33</x:v>
          </x:cell>
          <x:cell r="F14" vm="0">
            <x:v>34</x:v>
          </x:cell>
          <x:cell r="G14" vm="0">
            <x:v>36</x:v>
          </x:cell>
          <x:cell r="I14" vm="0">
            <x:v>38</x:v>
          </x:cell>
          <x:cell r="J14" vm="0">
            <x:v>41</x:v>
          </x:cell>
          <x:cell r="K14" vm="0">
            <x:v>36</x:v>
          </x:cell>
          <x:cell r="L14" vm="0">
            <x:v>52</x:v>
          </x:cell>
          <x:cell r="M14" vm="0">
            <x:v>50</x:v>
          </x:cell>
          <x:cell r="N14" vm="0">
            <x:v>52</x:v>
          </x:cell>
        </x:row>
        <x:row r="15">
          <x:cell r="B15" vm="0">
            <x:v>11</x:v>
          </x:cell>
          <x:cell r="C15" vm="0">
            <x:v>12</x:v>
          </x:cell>
          <x:cell r="D15" vm="0">
            <x:v>10</x:v>
          </x:cell>
          <x:cell r="E15" vm="0">
            <x:v>9</x:v>
          </x:cell>
          <x:cell r="F15" vm="0">
            <x:v>10</x:v>
          </x:cell>
          <x:cell r="G15" vm="0">
            <x:v>10</x:v>
          </x:cell>
          <x:cell r="I15" vm="0">
            <x:v>11</x:v>
          </x:cell>
          <x:cell r="J15" vm="0">
            <x:v>11</x:v>
          </x:cell>
          <x:cell r="K15" vm="0">
            <x:v>10</x:v>
          </x:cell>
          <x:cell r="L15" vm="0">
            <x:v>15</x:v>
          </x:cell>
          <x:cell r="M15" vm="0">
            <x:v>15</x:v>
          </x:cell>
          <x:cell r="N15" vm="0">
            <x:v>15</x:v>
          </x:cell>
        </x:row>
      </x:sheetData>
      <x:sheetData sheetId="3" refreshError="0">
        <x:row r="7">
          <x:cell r="B7" vm="0">
            <x:v>10912</x:v>
          </x:cell>
          <x:cell r="C7" vm="0">
            <x:v>11059</x:v>
          </x:cell>
          <x:cell r="D7" vm="0">
            <x:v>11354</x:v>
          </x:cell>
          <x:cell r="E7" vm="0">
            <x:v>10912</x:v>
          </x:cell>
          <x:cell r="F7" vm="0">
            <x:v>11059</x:v>
          </x:cell>
          <x:cell r="G7" vm="0">
            <x:v>10470</x:v>
          </x:cell>
          <x:cell r="I7" vm="0">
            <x:v>10322</x:v>
          </x:cell>
          <x:cell r="J7" vm="0">
            <x:v>10323</x:v>
          </x:cell>
          <x:cell r="K7" vm="0">
            <x:v>11500</x:v>
          </x:cell>
          <x:cell r="L7" vm="0">
            <x:v>16073</x:v>
          </x:cell>
          <x:cell r="M7" vm="0">
            <x:v>16810</x:v>
          </x:cell>
          <x:cell r="N7" vm="0">
            <x:v>16663</x:v>
          </x:cell>
        </x:row>
        <x:row r="8">
          <x:cell r="B8" vm="0">
            <x:v>7394</x:v>
          </x:cell>
          <x:cell r="C8" vm="0">
            <x:v>7494</x:v>
          </x:cell>
          <x:cell r="D8" vm="0">
            <x:v>7694</x:v>
          </x:cell>
          <x:cell r="E8" vm="0">
            <x:v>7394</x:v>
          </x:cell>
          <x:cell r="F8" vm="0">
            <x:v>7494</x:v>
          </x:cell>
          <x:cell r="G8" vm="0">
            <x:v>7094</x:v>
          </x:cell>
          <x:cell r="I8" vm="0">
            <x:v>6995</x:v>
          </x:cell>
          <x:cell r="J8" vm="0">
            <x:v>6995</x:v>
          </x:cell>
          <x:cell r="K8" vm="0">
            <x:v>7794</x:v>
          </x:cell>
          <x:cell r="L8" vm="0">
            <x:v>10891</x:v>
          </x:cell>
          <x:cell r="M8" vm="0">
            <x:v>11391</x:v>
          </x:cell>
          <x:cell r="N8" vm="0">
            <x:v>11291</x:v>
          </x:cell>
        </x:row>
        <x:row r="9">
          <x:cell r="B9" vm="0">
            <x:v>2758</x:v>
          </x:cell>
          <x:cell r="C9" vm="0">
            <x:v>2796</x:v>
          </x:cell>
          <x:cell r="D9" vm="0">
            <x:v>2870</x:v>
          </x:cell>
          <x:cell r="E9" vm="0">
            <x:v>2758</x:v>
          </x:cell>
          <x:cell r="F9" vm="0">
            <x:v>2796</x:v>
          </x:cell>
          <x:cell r="G9" vm="0">
            <x:v>2646</x:v>
          </x:cell>
          <x:cell r="I9" vm="0">
            <x:v>2609</x:v>
          </x:cell>
          <x:cell r="J9" vm="0">
            <x:v>2609</x:v>
          </x:cell>
          <x:cell r="K9" vm="0">
            <x:v>2908</x:v>
          </x:cell>
          <x:cell r="L9" vm="0">
            <x:v>4063</x:v>
          </x:cell>
          <x:cell r="M9" vm="0">
            <x:v>4249</x:v>
          </x:cell>
          <x:cell r="N9" vm="0">
            <x:v>4212</x:v>
          </x:cell>
        </x:row>
        <x:row r="10">
          <x:cell r="B10" vm="0">
            <x:v>1579</x:v>
          </x:cell>
          <x:cell r="C10" vm="0">
            <x:v>1600</x:v>
          </x:cell>
          <x:cell r="D10" vm="0">
            <x:v>1642</x:v>
          </x:cell>
          <x:cell r="E10" vm="0">
            <x:v>1579</x:v>
          </x:cell>
          <x:cell r="F10" vm="0">
            <x:v>1600</x:v>
          </x:cell>
          <x:cell r="G10" vm="0">
            <x:v>1515</x:v>
          </x:cell>
          <x:cell r="I10" vm="0">
            <x:v>1493</x:v>
          </x:cell>
          <x:cell r="J10" vm="0">
            <x:v>1493</x:v>
          </x:cell>
          <x:cell r="K10" vm="0">
            <x:v>1665</x:v>
          </x:cell>
          <x:cell r="L10" vm="0">
            <x:v>2325</x:v>
          </x:cell>
          <x:cell r="M10" vm="0">
            <x:v>2432</x:v>
          </x:cell>
          <x:cell r="N10" vm="0">
            <x:v>2411</x:v>
          </x:cell>
        </x:row>
        <x:row r="11">
          <x:cell r="B11" vm="0">
            <x:v>654</x:v>
          </x:cell>
          <x:cell r="C11" vm="0">
            <x:v>663</x:v>
          </x:cell>
          <x:cell r="D11" vm="0">
            <x:v>680</x:v>
          </x:cell>
          <x:cell r="E11" vm="0">
            <x:v>654</x:v>
          </x:cell>
          <x:cell r="F11" vm="0">
            <x:v>663</x:v>
          </x:cell>
          <x:cell r="G11" vm="0">
            <x:v>627</x:v>
          </x:cell>
          <x:cell r="I11" vm="0">
            <x:v>618</x:v>
          </x:cell>
          <x:cell r="J11" vm="0">
            <x:v>618</x:v>
          </x:cell>
          <x:cell r="K11" vm="0">
            <x:v>689</x:v>
          </x:cell>
          <x:cell r="L11" vm="0">
            <x:v>963</x:v>
          </x:cell>
          <x:cell r="M11" vm="0">
            <x:v>1007</x:v>
          </x:cell>
          <x:cell r="N11" vm="0">
            <x:v>998</x:v>
          </x:cell>
        </x:row>
        <x:row r="12">
          <x:cell r="B12" vm="0">
            <x:v>1606</x:v>
          </x:cell>
          <x:cell r="C12" vm="0">
            <x:v>1627</x:v>
          </x:cell>
          <x:cell r="D12" vm="0">
            <x:v>1671</x:v>
          </x:cell>
          <x:cell r="E12" vm="0">
            <x:v>1606</x:v>
          </x:cell>
          <x:cell r="F12" vm="0">
            <x:v>1627</x:v>
          </x:cell>
          <x:cell r="G12" vm="0">
            <x:v>1541</x:v>
          </x:cell>
          <x:cell r="I12" vm="0">
            <x:v>1519</x:v>
          </x:cell>
          <x:cell r="J12" vm="0">
            <x:v>1519</x:v>
          </x:cell>
          <x:cell r="K12" vm="0">
            <x:v>1693</x:v>
          </x:cell>
          <x:cell r="L12" vm="0">
            <x:v>2365</x:v>
          </x:cell>
          <x:cell r="M12" vm="0">
            <x:v>2474</x:v>
          </x:cell>
          <x:cell r="N12" vm="0">
            <x:v>2452</x:v>
          </x:cell>
        </x:row>
        <x:row r="13">
          <x:cell r="B13" vm="0">
            <x:v>458</x:v>
          </x:cell>
          <x:cell r="C13" vm="0">
            <x:v>464</x:v>
          </x:cell>
          <x:cell r="D13" vm="0">
            <x:v>477</x:v>
          </x:cell>
          <x:cell r="E13" vm="0">
            <x:v>458</x:v>
          </x:cell>
          <x:cell r="F13" vm="0">
            <x:v>464</x:v>
          </x:cell>
          <x:cell r="G13" vm="0">
            <x:v>439</x:v>
          </x:cell>
          <x:cell r="I13" vm="0">
            <x:v>433</x:v>
          </x:cell>
          <x:cell r="J13" vm="0">
            <x:v>433</x:v>
          </x:cell>
          <x:cell r="K13" vm="0">
            <x:v>483</x:v>
          </x:cell>
          <x:cell r="L13" vm="0">
            <x:v>675</x:v>
          </x:cell>
          <x:cell r="M13" vm="0">
            <x:v>706</x:v>
          </x:cell>
          <x:cell r="N13" vm="0">
            <x:v>699</x:v>
          </x:cell>
        </x:row>
        <x:row r="14">
          <x:cell r="B14" vm="0">
            <x:v>335</x:v>
          </x:cell>
          <x:cell r="C14" vm="0">
            <x:v>340</x:v>
          </x:cell>
          <x:cell r="D14" vm="0">
            <x:v>349</x:v>
          </x:cell>
          <x:cell r="E14" vm="0">
            <x:v>335</x:v>
          </x:cell>
          <x:cell r="F14" vm="0">
            <x:v>340</x:v>
          </x:cell>
          <x:cell r="G14" vm="0">
            <x:v>322</x:v>
          </x:cell>
          <x:cell r="I14" vm="0">
            <x:v>317</x:v>
          </x:cell>
          <x:cell r="J14" vm="0">
            <x:v>317</x:v>
          </x:cell>
          <x:cell r="K14" vm="0">
            <x:v>353</x:v>
          </x:cell>
          <x:cell r="L14" vm="0">
            <x:v>494</x:v>
          </x:cell>
          <x:cell r="M14" vm="0">
            <x:v>517</x:v>
          </x:cell>
          <x:cell r="N14" vm="0">
            <x:v>512</x:v>
          </x:cell>
        </x:row>
        <x:row r="15">
          <x:cell r="B15" vm="0">
            <x:v>204</x:v>
          </x:cell>
          <x:cell r="C15" vm="0">
            <x:v>207</x:v>
          </x:cell>
          <x:cell r="D15" vm="0">
            <x:v>213</x:v>
          </x:cell>
          <x:cell r="E15" vm="0">
            <x:v>204</x:v>
          </x:cell>
          <x:cell r="F15" vm="0">
            <x:v>207</x:v>
          </x:cell>
          <x:cell r="G15" vm="0">
            <x:v>196</x:v>
          </x:cell>
          <x:cell r="I15" vm="0">
            <x:v>193</x:v>
          </x:cell>
          <x:cell r="J15" vm="0">
            <x:v>193</x:v>
          </x:cell>
          <x:cell r="K15" vm="0">
            <x:v>215</x:v>
          </x:cell>
          <x:cell r="L15" vm="0">
            <x:v>301</x:v>
          </x:cell>
          <x:cell r="M15" vm="0">
            <x:v>315</x:v>
          </x:cell>
          <x:cell r="N15" vm="0">
            <x:v>312</x:v>
          </x:cell>
        </x:row>
      </x:sheetData>
      <x:sheetData sheetId="4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2:AA29"/>
  <x:sheetViews>
    <x:sheetView topLeftCell="A1" zoomScaleNormal="100" workbookViewId="0">
      <x:selection activeCell="P21" activeCellId="0" sqref="P21:P21"/>
    </x:sheetView>
  </x:sheetViews>
  <x:sheetFormatPr defaultColWidth="8.88671875" defaultRowHeight="11.050000000000001"/>
  <x:cols>
    <x:col min="1" max="1" width="11.5546875" style="2" customWidth="1"/>
    <x:col min="2" max="4" width="9.77734375" style="3" customWidth="1"/>
    <x:col min="5" max="5" width="9.77734375" style="1" customWidth="1"/>
    <x:col min="6" max="6" width="10.6640625" style="1" customWidth="1"/>
    <x:col min="7" max="7" width="2.109375" style="28" customWidth="1"/>
    <x:col min="8" max="8" width="13.21875" style="8" hidden="1" customWidth="1"/>
    <x:col min="9" max="9" width="13.109375" style="8" hidden="1" customWidth="1"/>
    <x:col min="10" max="10" width="12.109375" style="8" hidden="1" customWidth="1"/>
    <x:col min="11" max="11" width="14.44140625" style="8" hidden="1" customWidth="1"/>
    <x:col min="12" max="12" width="13.21875" style="8" hidden="1" customWidth="1"/>
    <x:col min="13" max="13" width="11.33203125" style="8" hidden="1" customWidth="1"/>
    <x:col min="14" max="14" width="14.21875" style="8" hidden="1" customWidth="1"/>
    <x:col min="15" max="15" width="1.88671875" style="8" customWidth="1"/>
    <x:col min="16" max="16" width="17.6640625" style="6" bestFit="1" customWidth="1"/>
    <x:col min="17" max="17" width="12.77734375" style="6" bestFit="1" customWidth="1"/>
    <x:col min="18" max="18" width="10.6640625" style="6" bestFit="1" customWidth="1"/>
    <x:col min="19" max="19" width="17.6640625" style="6" bestFit="1" customWidth="1"/>
    <x:col min="20" max="20" width="1.88671875" style="6" customWidth="1"/>
    <x:col min="21" max="21" width="11.44140625" style="6" hidden="1" customWidth="1"/>
    <x:col min="22" max="22" width="12.33203125" style="6" hidden="1" customWidth="1"/>
    <x:col min="23" max="23" width="11" style="6" hidden="1" customWidth="1"/>
    <x:col min="24" max="24" width="16" style="6" hidden="1" customWidth="1"/>
    <x:col min="25" max="25" width="11.88671875" style="6" hidden="1" customWidth="1"/>
    <x:col min="26" max="26" width="17.88671875" style="6" hidden="1" customWidth="1"/>
    <x:col min="27" max="27" width="13.109375" style="6" hidden="1" customWidth="1"/>
    <x:col min="28" max="16384" width="8.88671875" style="5"/>
  </x:cols>
  <x:sheetData>
    <x:row r="1" ht="24.75" customHeight="1"/>
    <x:row r="2" spans="1:6" ht="24.75" customHeight="1">
      <x:c r="A2" s="67" t="s">
        <x:v>4</x:v>
      </x:c>
      <x:c r="B2" s="6"/>
      <x:c r="C2" s="6"/>
      <x:c r="D2" s="6"/>
      <x:c r="E2" s="7"/>
      <x:c r="F2" s="7"/>
    </x:row>
    <x:row r="3" spans="1:6" ht="24.75" customHeight="1">
      <x:c r="A3" s="62"/>
      <x:c r="B3" s="6"/>
      <x:c r="C3" s="6"/>
      <x:c r="D3" s="6"/>
      <x:c r="E3" s="7"/>
      <x:c r="F3" s="7"/>
    </x:row>
    <x:row r="4" spans="1:13" ht="19.5" customHeight="1">
      <x:c r="A4" s="64" t="s">
        <x:v>335</x:v>
      </x:c>
      <x:c r="H4" s="66" t="s">
        <x:v>394</x:v>
      </x:c>
      <x:c r="J4" s="8" t="s">
        <x:v>292</x:v>
      </x:c>
      <x:c r="K4" s="8" t="s">
        <x:v>292</x:v>
      </x:c>
      <x:c r="L4" s="8" t="s">
        <x:v>292</x:v>
      </x:c>
      <x:c r="M4" s="8" t="s">
        <x:v>293</x:v>
      </x:c>
    </x:row>
    <x:row r="5" spans="1:27" s="12" customFormat="1" ht="15" customHeight="1">
      <x:c r="A5" s="63"/>
      <x:c r="B5" s="52" t="s">
        <x:v>276</x:v>
      </x:c>
      <x:c r="C5" s="52" t="s">
        <x:v>286</x:v>
      </x:c>
      <x:c r="D5" s="53" t="s">
        <x:v>279</x:v>
      </x:c>
      <x:c r="E5" s="53" t="s">
        <x:v>271</x:v>
      </x:c>
      <x:c r="F5" s="54" t="s">
        <x:v>282</x:v>
      </x:c>
      <x:c r="G5" s="30"/>
      <x:c r="H5" s="24" t="s">
        <x:v>355</x:v>
      </x:c>
      <x:c r="I5" s="25" t="s">
        <x:v>350</x:v>
      </x:c>
      <x:c r="J5" s="25" t="s">
        <x:v>345</x:v>
      </x:c>
      <x:c r="K5" s="25" t="s">
        <x:v>7</x:v>
      </x:c>
      <x:c r="L5" s="72" t="s">
        <x:v>23</x:v>
      </x:c>
      <x:c r="M5" s="72" t="s">
        <x:v>338</x:v>
      </x:c>
      <x:c r="N5" s="68" t="s">
        <x:v>354</x:v>
      </x:c>
      <x:c r="P5" s="222" t="s">
        <x:v>286</x:v>
      </x:c>
      <x:c r="Q5" s="222" t="s">
        <x:v>342</x:v>
      </x:c>
      <x:c r="R5" s="222" t="s">
        <x:v>338</x:v>
      </x:c>
      <x:c r="S5" s="222" t="s">
        <x:v>280</x:v>
      </x:c>
      <x:c r="T5" s="10"/>
      <x:c r="U5" s="24" t="s">
        <x:v>347</x:v>
      </x:c>
      <x:c r="V5" s="25" t="s">
        <x:v>343</x:v>
      </x:c>
      <x:c r="W5" s="55" t="s">
        <x:v>342</x:v>
      </x:c>
      <x:c r="X5" s="55" t="s">
        <x:v>12</x:v>
      </x:c>
      <x:c r="Y5" s="56" t="s">
        <x:v>24</x:v>
      </x:c>
      <x:c r="Z5" s="56" t="s">
        <x:v>396</x:v>
      </x:c>
      <x:c r="AA5" s="57" t="s">
        <x:v>351</x:v>
      </x:c>
    </x:row>
    <x:row r="6" spans="1:27" s="12" customFormat="1" ht="15" customHeight="1">
      <x:c r="A6" s="32" t="s">
        <x:v>210</x:v>
      </x:c>
      <x:c r="B6" s="17"/>
      <x:c r="C6" s="19">
        <x:f>S6/1000000</x:f>
        <x:v>132862.30220599999</x:v>
      </x:c>
      <x:c r="D6" s="18"/>
      <x:c r="E6" s="20">
        <x:f>SUM(B6:D6)</x:f>
        <x:v>132862.30220599999</x:v>
      </x:c>
      <x:c r="F6" s="33">
        <x:f>E6/$E$15*100</x:f>
        <x:v>43.591724388265099</x:v>
      </x:c>
      <x:c r="G6" s="31"/>
      <x:c r="H6" s="26">
        <x:v>246621000000</x:v>
      </x:c>
      <x:c r="I6" s="13">
        <x:v>185684000000</x:v>
      </x:c>
      <x:c r="J6" s="13">
        <x:v>21241200</x:v>
      </x:c>
      <x:c r="K6" s="13">
        <x:v>81531550</x:v>
      </x:c>
      <x:c r="L6" s="13">
        <x:v>1057203492</x:v>
      </x:c>
      <x:c r="M6" s="13">
        <x:v>-774348875</x:v>
      </x:c>
      <x:c r="N6" s="69">
        <x:f>SUM(H6:M6)</x:f>
        <x:v>432690627367</x:v>
      </x:c>
      <x:c r="O6" s="13"/>
      <x:c r="P6" s="460">
        <x:v>132851001770</x:v>
      </x:c>
      <x:c r="Q6" s="407">
        <x:v>11300436</x:v>
      </x:c>
      <x:c r="R6" s="221"/>
      <x:c r="S6" s="221">
        <x:f>P6+Q6</x:f>
        <x:v>132862302206</x:v>
      </x:c>
      <x:c r="T6" s="13"/>
      <x:c r="U6" s="26">
        <x:v>1301609250</x:v>
      </x:c>
      <x:c r="V6" s="13">
        <x:v>100442139910</x:v>
      </x:c>
      <x:c r="W6" s="14">
        <x:v>1255339339</x:v>
      </x:c>
      <x:c r="X6" s="14">
        <x:v>53283253.879799992</x:v>
      </x:c>
      <x:c r="Y6" s="14">
        <x:v>211691390</x:v>
      </x:c>
      <x:c r="Z6" s="14">
        <x:v>0</x:v>
      </x:c>
      <x:c r="AA6" s="58">
        <x:f>U6+V6+W6+X6-Y6-Z6</x:f>
        <x:v>102840680362.87981</x:v>
      </x:c>
    </x:row>
    <x:row r="7" spans="1:27" s="12" customFormat="1" ht="15" customHeight="1">
      <x:c r="A7" s="32" t="s">
        <x:v>211</x:v>
      </x:c>
      <x:c r="B7" s="17"/>
      <x:c r="C7" s="19">
        <x:f>S7/1000000</x:f>
        <x:v>89927.056534000003</x:v>
      </x:c>
      <x:c r="D7" s="18"/>
      <x:c r="E7" s="20">
        <x:f>SUM(B7:D7)</x:f>
        <x:v>89927.056534000003</x:v>
      </x:c>
      <x:c r="F7" s="33">
        <x:f>E7/$E$15*100</x:f>
        <x:v>29.504798565059286</x:v>
      </x:c>
      <x:c r="G7" s="31"/>
      <x:c r="H7" s="26">
        <x:v>443796000000</x:v>
      </x:c>
      <x:c r="I7" s="13">
        <x:v>132247000000</x:v>
      </x:c>
      <x:c r="J7" s="13">
        <x:v>23139020</x:v>
      </x:c>
      <x:c r="K7" s="13">
        <x:v>82623655</x:v>
      </x:c>
      <x:c r="L7" s="13">
        <x:v>199664425</x:v>
      </x:c>
      <x:c r="M7" s="13">
        <x:v>-4573132485</x:v>
      </x:c>
      <x:c r="N7" s="69">
        <x:f>SUM(H7:M7)</x:f>
        <x:v>571775294615</x:v>
      </x:c>
      <x:c r="O7" s="13"/>
      <x:c r="P7" s="460">
        <x:v>89917240830</x:v>
      </x:c>
      <x:c r="Q7" s="407">
        <x:v>9815704</x:v>
      </x:c>
      <x:c r="R7" s="221"/>
      <x:c r="S7" s="221">
        <x:f>P7+Q7</x:f>
        <x:v>89927056534</x:v>
      </x:c>
      <x:c r="T7" s="13"/>
      <x:c r="U7" s="26">
        <x:v>468830080</x:v>
      </x:c>
      <x:c r="V7" s="13">
        <x:v>91006260400</x:v>
      </x:c>
      <x:c r="W7" s="14">
        <x:v>1129646367</x:v>
      </x:c>
      <x:c r="X7" s="14">
        <x:v>92204690.779199988</x:v>
      </x:c>
      <x:c r="Y7" s="14">
        <x:v>206773270</x:v>
      </x:c>
      <x:c r="Z7" s="14">
        <x:v>1343708090</x:v>
      </x:c>
      <x:c r="AA7" s="58">
        <x:f>U7+V7+W7+X7-Y7-Z7</x:f>
        <x:v>91146460177.779205</x:v>
      </x:c>
    </x:row>
    <x:row r="8" spans="1:27" s="12" customFormat="1" ht="15" customHeight="1">
      <x:c r="A8" s="32" t="s">
        <x:v>205</x:v>
      </x:c>
      <x:c r="B8" s="17"/>
      <x:c r="C8" s="19">
        <x:f>S8/1000000</x:f>
        <x:v>28567.586852</x:v>
      </x:c>
      <x:c r="D8" s="18"/>
      <x:c r="E8" s="20">
        <x:f>SUM(B8:D8)</x:f>
        <x:v>28567.586852</x:v>
      </x:c>
      <x:c r="F8" s="33">
        <x:f>E8/$E$15*100</x:f>
        <x:v>9.3729398920047622</x:v>
      </x:c>
      <x:c r="G8" s="31"/>
      <x:c r="H8" s="26">
        <x:v>44059402430</x:v>
      </x:c>
      <x:c r="I8" s="13">
        <x:v>51310573560</x:v>
      </x:c>
      <x:c r="J8" s="13">
        <x:v>12202840</x:v>
      </x:c>
      <x:c r="K8" s="13">
        <x:v>30383315</x:v>
      </x:c>
      <x:c r="L8" s="13">
        <x:v>78987650</x:v>
      </x:c>
      <x:c r="M8" s="13">
        <x:v>1363308039</x:v>
      </x:c>
      <x:c r="N8" s="69">
        <x:f>SUM(H8:M8)</x:f>
        <x:v>96854857834</x:v>
      </x:c>
      <x:c r="O8" s="13"/>
      <x:c r="P8" s="460">
        <x:v>28567375510</x:v>
      </x:c>
      <x:c r="Q8" s="407">
        <x:v>211342</x:v>
      </x:c>
      <x:c r="R8" s="221"/>
      <x:c r="S8" s="221">
        <x:f>P8+Q8</x:f>
        <x:v>28567586852</x:v>
      </x:c>
      <x:c r="T8" s="13"/>
      <x:c r="U8" s="26">
        <x:v>148685040</x:v>
      </x:c>
      <x:c r="V8" s="13">
        <x:v>50658336210</x:v>
      </x:c>
      <x:c r="W8" s="14">
        <x:v>482826158</x:v>
      </x:c>
      <x:c r="X8" s="14">
        <x:v>-49180337.693399996</x:v>
      </x:c>
      <x:c r="Y8" s="14">
        <x:v>63951180</x:v>
      </x:c>
      <x:c r="Z8" s="14">
        <x:v>1937246380</x:v>
      </x:c>
      <x:c r="AA8" s="58">
        <x:f>U8+V8+W8+X8-Y8-Z8</x:f>
        <x:v>49239469510.306602</x:v>
      </x:c>
    </x:row>
    <x:row r="9" spans="1:27" s="12" customFormat="1" ht="15" customHeight="1">
      <x:c r="A9" s="32" t="s">
        <x:v>206</x:v>
      </x:c>
      <x:c r="B9" s="17"/>
      <x:c r="C9" s="19">
        <x:f>S9/1000000</x:f>
        <x:v>17906.614313999999</x:v>
      </x:c>
      <x:c r="D9" s="18"/>
      <x:c r="E9" s="20">
        <x:f>SUM(B9:D9)</x:f>
        <x:v>17906.614313999999</x:v>
      </x:c>
      <x:c r="F9" s="33">
        <x:f>E9/$E$15*100</x:f>
        <x:v>5.8751066551035569</x:v>
      </x:c>
      <x:c r="G9" s="31"/>
      <x:c r="H9" s="26">
        <x:v>40966653200</x:v>
      </x:c>
      <x:c r="I9" s="13">
        <x:v>38345865310</x:v>
      </x:c>
      <x:c r="J9" s="13">
        <x:v>329069340</x:v>
      </x:c>
      <x:c r="K9" s="13">
        <x:v>53175245</x:v>
      </x:c>
      <x:c r="L9" s="13">
        <x:v>147499641</x:v>
      </x:c>
      <x:c r="M9" s="13">
        <x:v>970243843</x:v>
      </x:c>
      <x:c r="N9" s="69">
        <x:f>SUM(H9:M9)</x:f>
        <x:v>80812506579</x:v>
      </x:c>
      <x:c r="O9" s="13"/>
      <x:c r="P9" s="460">
        <x:v>17920342870</x:v>
      </x:c>
      <x:c r="Q9" s="407">
        <x:v>-13728556</x:v>
      </x:c>
      <x:c r="R9" s="221"/>
      <x:c r="S9" s="221">
        <x:f>P9+Q9</x:f>
        <x:v>17906614314</x:v>
      </x:c>
      <x:c r="T9" s="13"/>
      <x:c r="U9" s="26">
        <x:v>183403230</x:v>
      </x:c>
      <x:c r="V9" s="13">
        <x:v>47840738980</x:v>
      </x:c>
      <x:c r="W9" s="14">
        <x:v>-2275936458</x:v>
      </x:c>
      <x:c r="X9" s="14">
        <x:v>-21289163.655199975</x:v>
      </x:c>
      <x:c r="Y9" s="14">
        <x:v>52552350</x:v>
      </x:c>
      <x:c r="Z9" s="14">
        <x:v>1680920040</x:v>
      </x:c>
      <x:c r="AA9" s="58">
        <x:f>U9+V9+W9+X9-Y9-Z9</x:f>
        <x:v>43993444198.344803</x:v>
      </x:c>
    </x:row>
    <x:row r="10" spans="1:27" s="12" customFormat="1" ht="15" customHeight="1">
      <x:c r="A10" s="32" t="s">
        <x:v>203</x:v>
      </x:c>
      <x:c r="B10" s="17"/>
      <x:c r="C10" s="19">
        <x:f>S10/1000000</x:f>
        <x:v>7888.9447389999996</x:v>
      </x:c>
      <x:c r="D10" s="18"/>
      <x:c r="E10" s="20">
        <x:f>SUM(B10:D10)</x:f>
        <x:v>7888.9447389999996</x:v>
      </x:c>
      <x:c r="F10" s="33">
        <x:f>E10/$E$15*100</x:f>
        <x:v>2.5883391983043018</x:v>
      </x:c>
      <x:c r="G10" s="31"/>
      <x:c r="H10" s="26">
        <x:v>20931636440</x:v>
      </x:c>
      <x:c r="I10" s="13">
        <x:v>21945255640</x:v>
      </x:c>
      <x:c r="J10" s="13">
        <x:v>5212960</x:v>
      </x:c>
      <x:c r="K10" s="13">
        <x:v>29616770</x:v>
      </x:c>
      <x:c r="L10" s="13">
        <x:v>69700392</x:v>
      </x:c>
      <x:c r="M10" s="13">
        <x:v>801252239</x:v>
      </x:c>
      <x:c r="N10" s="69">
        <x:f>SUM(H10:M10)</x:f>
        <x:v>43782674441</x:v>
      </x:c>
      <x:c r="O10" s="13"/>
      <x:c r="P10" s="460">
        <x:v>7894636770</x:v>
      </x:c>
      <x:c r="Q10" s="407">
        <x:v>-5692031</x:v>
      </x:c>
      <x:c r="R10" s="221"/>
      <x:c r="S10" s="221">
        <x:f>P10+Q10</x:f>
        <x:v>7888944739</x:v>
      </x:c>
      <x:c r="T10" s="13"/>
      <x:c r="U10" s="26">
        <x:v>69812220</x:v>
      </x:c>
      <x:c r="V10" s="13">
        <x:v>32701829890</x:v>
      </x:c>
      <x:c r="W10" s="14">
        <x:v>-700664628</x:v>
      </x:c>
      <x:c r="X10" s="14">
        <x:v>-86446592.57720001</x:v>
      </x:c>
      <x:c r="Y10" s="14">
        <x:v>24272520</x:v>
      </x:c>
      <x:c r="Z10" s="14">
        <x:v>980351020</x:v>
      </x:c>
      <x:c r="AA10" s="58">
        <x:f>U10+V10+W10+X10-Y10-Z10</x:f>
        <x:v>30979907349.422798</x:v>
      </x:c>
    </x:row>
    <x:row r="11" spans="1:27" s="12" customFormat="1" ht="15" customHeight="1">
      <x:c r="A11" s="32" t="s">
        <x:v>209</x:v>
      </x:c>
      <x:c r="B11" s="17"/>
      <x:c r="C11" s="19">
        <x:f>S11/1000000</x:f>
        <x:v>16310.261621</x:v>
      </x:c>
      <x:c r="D11" s="18"/>
      <x:c r="E11" s="20">
        <x:f>SUM(B11:D11)</x:f>
        <x:v>16310.261621</x:v>
      </x:c>
      <x:c r="F11" s="33">
        <x:f>E11/$E$15*100</x:f>
        <x:v>5.3513481061072703</x:v>
      </x:c>
      <x:c r="G11" s="31"/>
      <x:c r="H11" s="26">
        <x:v>30814747380</x:v>
      </x:c>
      <x:c r="I11" s="13">
        <x:v>28698443180</x:v>
      </x:c>
      <x:c r="J11" s="13">
        <x:v>6602380</x:v>
      </x:c>
      <x:c r="K11" s="13">
        <x:v>67160045</x:v>
      </x:c>
      <x:c r="L11" s="13">
        <x:v>69960931</x:v>
      </x:c>
      <x:c r="M11" s="13">
        <x:v>1054610186</x:v>
      </x:c>
      <x:c r="N11" s="69">
        <x:f>SUM(H11:M11)</x:f>
        <x:v>60711524102</x:v>
      </x:c>
      <x:c r="O11" s="13"/>
      <x:c r="P11" s="460">
        <x:v>16310014240</x:v>
      </x:c>
      <x:c r="Q11" s="407">
        <x:v>247381</x:v>
      </x:c>
      <x:c r="R11" s="221"/>
      <x:c r="S11" s="221">
        <x:f>P11+Q11</x:f>
        <x:v>16310261621</x:v>
      </x:c>
      <x:c r="T11" s="13"/>
      <x:c r="U11" s="26">
        <x:v>148762650</x:v>
      </x:c>
      <x:c r="V11" s="13">
        <x:v>36934450890</x:v>
      </x:c>
      <x:c r="W11" s="14">
        <x:v>567768639</x:v>
      </x:c>
      <x:c r="X11" s="14">
        <x:v>7117675.0788000077</x:v>
      </x:c>
      <x:c r="Y11" s="14">
        <x:v>53827620</x:v>
      </x:c>
      <x:c r="Z11" s="14">
        <x:v>2725020410</x:v>
      </x:c>
      <x:c r="AA11" s="58">
        <x:f>U11+V11+W11+X11-Y11-Z11</x:f>
        <x:v>34879251824.078796</x:v>
      </x:c>
    </x:row>
    <x:row r="12" spans="1:27" s="12" customFormat="1" ht="15" customHeight="1">
      <x:c r="A12" s="32" t="s">
        <x:v>202</x:v>
      </x:c>
      <x:c r="B12" s="17"/>
      <x:c r="C12" s="19">
        <x:f>S12/1000000</x:f>
        <x:v>5320.9767840000004</x:v>
      </x:c>
      <x:c r="D12" s="18"/>
      <x:c r="E12" s="20">
        <x:f>SUM(B12:D12)</x:f>
        <x:v>5320.9767840000004</x:v>
      </x:c>
      <x:c r="F12" s="33">
        <x:f>E12/$E$15*100</x:f>
        <x:v>1.7457965848345087</x:v>
      </x:c>
      <x:c r="G12" s="31"/>
      <x:c r="H12" s="26">
        <x:v>11292545740</x:v>
      </x:c>
      <x:c r="I12" s="13">
        <x:v>10911313170</x:v>
      </x:c>
      <x:c r="J12" s="13">
        <x:v>1814120</x:v>
      </x:c>
      <x:c r="K12" s="13">
        <x:v>8735365</x:v>
      </x:c>
      <x:c r="L12" s="13">
        <x:v>25196151</x:v>
      </x:c>
      <x:c r="M12" s="13">
        <x:v>503381930</x:v>
      </x:c>
      <x:c r="N12" s="69">
        <x:f>SUM(H12:M12)</x:f>
        <x:v>22742986476</x:v>
      </x:c>
      <x:c r="O12" s="13"/>
      <x:c r="P12" s="460">
        <x:v>5322032700</x:v>
      </x:c>
      <x:c r="Q12" s="407">
        <x:v>-1055916</x:v>
      </x:c>
      <x:c r="R12" s="221"/>
      <x:c r="S12" s="221">
        <x:f>P12+Q12</x:f>
        <x:v>5320976784</x:v>
      </x:c>
      <x:c r="T12" s="13"/>
      <x:c r="U12" s="26">
        <x:v>34036190</x:v>
      </x:c>
      <x:c r="V12" s="13">
        <x:v>14549391010</x:v>
      </x:c>
      <x:c r="W12" s="14">
        <x:v>75077509</x:v>
      </x:c>
      <x:c r="X12" s="14">
        <x:v>-43168606.964000002</x:v>
      </x:c>
      <x:c r="Y12" s="14">
        <x:v>28645290</x:v>
      </x:c>
      <x:c r="Z12" s="14">
        <x:v>925742820</x:v>
      </x:c>
      <x:c r="AA12" s="58">
        <x:f>U12+V12+W12+X12-Y12-Z12</x:f>
        <x:v>13660947992.035999</x:v>
      </x:c>
    </x:row>
    <x:row r="13" spans="1:27" s="12" customFormat="1" ht="15" customHeight="1">
      <x:c r="A13" s="32" t="s">
        <x:v>204</x:v>
      </x:c>
      <x:c r="B13" s="17"/>
      <x:c r="C13" s="19">
        <x:f>S13/1000000</x:f>
        <x:v>3854.6007049999998</x:v>
      </x:c>
      <x:c r="D13" s="18"/>
      <x:c r="E13" s="20">
        <x:f>SUM(B13:D13)</x:f>
        <x:v>3854.6007049999998</x:v>
      </x:c>
      <x:c r="F13" s="33">
        <x:f>E13/$E$15*100</x:f>
        <x:v>1.2646829745479471</x:v>
      </x:c>
      <x:c r="G13" s="31"/>
      <x:c r="H13" s="26">
        <x:v>10966925100</x:v>
      </x:c>
      <x:c r="I13" s="13">
        <x:v>10025282640</x:v>
      </x:c>
      <x:c r="J13" s="13">
        <x:v>2160700</x:v>
      </x:c>
      <x:c r="K13" s="13">
        <x:v>13083560</x:v>
      </x:c>
      <x:c r="L13" s="13">
        <x:v>17465216</x:v>
      </x:c>
      <x:c r="M13" s="13">
        <x:v>519154396</x:v>
      </x:c>
      <x:c r="N13" s="69">
        <x:f>SUM(H13:M13)</x:f>
        <x:v>21544071612</x:v>
      </x:c>
      <x:c r="O13" s="13"/>
      <x:c r="P13" s="460">
        <x:v>3855684640</x:v>
      </x:c>
      <x:c r="Q13" s="407">
        <x:v>-1083935</x:v>
      </x:c>
      <x:c r="R13" s="221"/>
      <x:c r="S13" s="221">
        <x:f>P13+Q13</x:f>
        <x:v>3854600705</x:v>
      </x:c>
      <x:c r="T13" s="13"/>
      <x:c r="U13" s="26">
        <x:v>51771290</x:v>
      </x:c>
      <x:c r="V13" s="13">
        <x:v>10932795080</x:v>
      </x:c>
      <x:c r="W13" s="14">
        <x:v>-44728610</x:v>
      </x:c>
      <x:c r="X13" s="14">
        <x:v>39617931.343600005</x:v>
      </x:c>
      <x:c r="Y13" s="14">
        <x:v>52482650</x:v>
      </x:c>
      <x:c r="Z13" s="14">
        <x:v>886635200</x:v>
      </x:c>
      <x:c r="AA13" s="58">
        <x:f>U13+V13+W13+X13-Y13-Z13</x:f>
        <x:v>10040337841.343599</x:v>
      </x:c>
    </x:row>
    <x:row r="14" spans="1:27" s="12" customFormat="1" ht="15" customHeight="1">
      <x:c r="A14" s="34" t="s">
        <x:v>207</x:v>
      </x:c>
      <x:c r="B14" s="35"/>
      <x:c r="C14" s="36">
        <x:f>S14/1000000</x:f>
        <x:v>2149.558239</x:v>
      </x:c>
      <x:c r="D14" s="37"/>
      <x:c r="E14" s="38">
        <x:f>SUM(B14:D14)</x:f>
        <x:v>2149.558239</x:v>
      </x:c>
      <x:c r="F14" s="39">
        <x:f>E14/$E$15*100</x:f>
        <x:v>0.70526363577328477</x:v>
      </x:c>
      <x:c r="G14" s="31"/>
      <x:c r="H14" s="26">
        <x:v>3183487640</x:v>
      </x:c>
      <x:c r="I14" s="13">
        <x:v>3010332870</x:v>
      </x:c>
      <x:c r="J14" s="13">
        <x:v>527620</x:v>
      </x:c>
      <x:c r="K14" s="13">
        <x:v>4921800</x:v>
      </x:c>
      <x:c r="L14" s="13">
        <x:v>24707983</x:v>
      </x:c>
      <x:c r="M14" s="13">
        <x:v>135530728</x:v>
      </x:c>
      <x:c r="N14" s="69">
        <x:f>SUM(H14:M14)</x:f>
        <x:v>6359508641</x:v>
      </x:c>
      <x:c r="O14" s="13"/>
      <x:c r="P14" s="460">
        <x:v>2149572180</x:v>
      </x:c>
      <x:c r="Q14" s="407">
        <x:v>-13941</x:v>
      </x:c>
      <x:c r="R14" s="221"/>
      <x:c r="S14" s="221">
        <x:f>P14+Q14</x:f>
        <x:v>2149558239</x:v>
      </x:c>
      <x:c r="T14" s="13"/>
      <x:c r="U14" s="26">
        <x:v>37219260</x:v>
      </x:c>
      <x:c r="V14" s="13">
        <x:v>9163301300</x:v>
      </x:c>
      <x:c r="W14" s="14">
        <x:v>-482717671</x:v>
      </x:c>
      <x:c r="X14" s="14">
        <x:v>7861149.8083999995</x:v>
      </x:c>
      <x:c r="Y14" s="14">
        <x:v>7358100</x:v>
      </x:c>
      <x:c r="Z14" s="14">
        <x:v>73242850</x:v>
      </x:c>
      <x:c r="AA14" s="58">
        <x:f>U14+V14+W14+X14-Y14-Z14</x:f>
        <x:v>8645063088.8083992</x:v>
      </x:c>
    </x:row>
    <x:row r="15" spans="1:27" s="12" customFormat="1" ht="15" customHeight="1">
      <x:c r="A15" s="46" t="s">
        <x:v>271</x:v>
      </x:c>
      <x:c r="B15" s="47"/>
      <x:c r="C15" s="48">
        <x:f>SUM(C6:C14)</x:f>
        <x:v>304787.90199399996</x:v>
      </x:c>
      <x:c r="D15" s="49"/>
      <x:c r="E15" s="50">
        <x:f>SUM(E6:E14)</x:f>
        <x:v>304787.90199399996</x:v>
      </x:c>
      <x:c r="F15" s="51">
        <x:f>E15/$E$15*100</x:f>
        <x:v>100</x:v>
      </x:c>
      <x:c r="G15" s="31"/>
      <x:c r="H15" s="73">
        <x:f>SUM(H6:H14)</x:f>
        <x:v>852632397930</x:v>
      </x:c>
      <x:c r="I15" s="74">
        <x:f>SUM(I6:I14)</x:f>
        <x:v>482178066370</x:v>
      </x:c>
      <x:c r="J15" s="74">
        <x:f>SUM(J6:J14)</x:f>
        <x:v>401970180</x:v>
      </x:c>
      <x:c r="K15" s="74">
        <x:f>SUM(K6:K14)</x:f>
        <x:v>371231305</x:v>
      </x:c>
      <x:c r="L15" s="27">
        <x:f>SUM(L6:L14)</x:f>
        <x:v>1690385881</x:v>
      </x:c>
      <x:c r="M15" s="71">
        <x:f>SUM(M6:M14)</x:f>
        <x:v>1</x:v>
      </x:c>
      <x:c r="N15" s="70">
        <x:f>SUM(N6:N14)</x:f>
        <x:v>1337274051667</x:v>
      </x:c>
      <x:c r="O15" s="13"/>
      <x:c r="P15" s="461">
        <x:v>304787901510</x:v>
      </x:c>
      <x:c r="Q15" s="461">
        <x:f>SUM(Q6:Q14)</x:f>
        <x:v>484</x:v>
      </x:c>
      <x:c r="R15" s="221"/>
      <x:c r="S15" s="221">
        <x:f>P15+Q15</x:f>
        <x:v>304787901994</x:v>
      </x:c>
      <x:c r="T15" s="13"/>
      <x:c r="U15" s="73">
        <x:f>SUM(U6:U14)</x:f>
        <x:v>2444129210</x:v>
      </x:c>
      <x:c r="V15" s="74">
        <x:f>SUM(V6:V14)</x:f>
        <x:v>394229243670</x:v>
      </x:c>
      <x:c r="W15" s="59">
        <x:f>SUM(W6:W14)</x:f>
        <x:v>6610645</x:v>
      </x:c>
      <x:c r="X15" s="59">
        <x:f>SUM(X6:X14)</x:f>
        <x:v>9.3132257461547852E-9</x:v>
      </x:c>
      <x:c r="Y15" s="59">
        <x:f>SUM(Y6:Y14)</x:f>
        <x:v>701554370</x:v>
      </x:c>
      <x:c r="Z15" s="59">
        <x:f>SUM(Z6:Z14)</x:f>
        <x:v>10552866810</x:v>
      </x:c>
      <x:c r="AA15" s="60">
        <x:f>SUM(AA6:AA14)</x:f>
        <x:v>385425562345.00006</x:v>
      </x:c>
    </x:row>
    <x:row r="16" spans="1:27" s="12" customFormat="1" ht="15" customHeight="1">
      <x:c r="A16" s="21"/>
      <x:c r="B16" s="22"/>
      <x:c r="C16" s="21"/>
      <x:c r="D16" s="21"/>
      <x:c r="E16" s="23"/>
      <x:c r="F16" s="23"/>
      <x:c r="G16" s="29"/>
      <x:c r="H16" s="15"/>
      <x:c r="I16" s="15"/>
      <x:c r="J16" s="15"/>
      <x:c r="K16" s="15"/>
      <x:c r="L16" s="15"/>
      <x:c r="M16" s="15"/>
      <x:c r="N16" s="11"/>
      <x:c r="O16" s="15"/>
      <x:c r="P16" s="220"/>
      <x:c r="Q16" s="220"/>
      <x:c r="R16" s="220"/>
      <x:c r="S16" s="220"/>
      <x:c r="T16" s="11"/>
      <x:c r="U16" s="11"/>
      <x:c r="V16" s="11"/>
      <x:c r="W16" s="11"/>
      <x:c r="X16" s="11"/>
      <x:c r="Y16" s="11"/>
      <x:c r="Z16" s="11"/>
      <x:c r="AA16" s="11"/>
    </x:row>
    <x:row r="17" spans="1:27" s="12" customFormat="1" ht="21" customHeight="1">
      <x:c r="A17" s="65" t="s">
        <x:v>328</x:v>
      </x:c>
      <x:c r="B17" s="22"/>
      <x:c r="C17" s="21"/>
      <x:c r="D17" s="21"/>
      <x:c r="E17" s="23"/>
      <x:c r="F17" s="23"/>
      <x:c r="G17" s="29"/>
      <x:c r="H17" s="66" t="s">
        <x:v>391</x:v>
      </x:c>
      <x:c r="I17" s="15"/>
      <x:c r="J17" s="15"/>
      <x:c r="K17" s="15"/>
      <x:c r="L17" s="15"/>
      <x:c r="M17" s="15"/>
      <x:c r="N17" s="11"/>
      <x:c r="O17" s="15"/>
      <x:c r="P17" s="220"/>
      <x:c r="Q17" s="220"/>
      <x:c r="R17" s="220"/>
      <x:c r="S17" s="220"/>
      <x:c r="T17" s="11"/>
      <x:c r="U17" s="11"/>
      <x:c r="V17" s="11"/>
      <x:c r="W17" s="11"/>
      <x:c r="X17" s="11"/>
      <x:c r="Y17" s="11"/>
      <x:c r="Z17" s="11"/>
      <x:c r="AA17" s="11"/>
    </x:row>
    <x:row r="18" spans="1:27" s="16" customFormat="1" ht="15" customHeight="1">
      <x:c r="A18" s="63"/>
      <x:c r="B18" s="52" t="str">
        <x:f>B5</x:f>
        <x:v>통상</x:v>
      </x:c>
      <x:c r="C18" s="52" t="str">
        <x:f>C5</x:f>
        <x:v>국제</x:v>
      </x:c>
      <x:c r="D18" s="53" t="s">
        <x:v>279</x:v>
      </x:c>
      <x:c r="E18" s="53" t="s">
        <x:v>271</x:v>
      </x:c>
      <x:c r="F18" s="54" t="s">
        <x:v>282</x:v>
      </x:c>
      <x:c r="G18" s="30"/>
      <x:c r="H18" s="24" t="s">
        <x:v>355</x:v>
      </x:c>
      <x:c r="I18" s="25" t="s">
        <x:v>350</x:v>
      </x:c>
      <x:c r="J18" s="25" t="s">
        <x:v>345</x:v>
      </x:c>
      <x:c r="K18" s="25" t="s">
        <x:v>7</x:v>
      </x:c>
      <x:c r="L18" s="72" t="s">
        <x:v>23</x:v>
      </x:c>
      <x:c r="M18" s="72" t="s">
        <x:v>338</x:v>
      </x:c>
      <x:c r="N18" s="68" t="s">
        <x:v>354</x:v>
      </x:c>
      <x:c r="O18" s="10"/>
      <x:c r="P18" s="223" t="s">
        <x:v>286</x:v>
      </x:c>
      <x:c r="Q18" s="223" t="s">
        <x:v>342</x:v>
      </x:c>
      <x:c r="R18" s="223" t="s">
        <x:v>338</x:v>
      </x:c>
      <x:c r="S18" s="223" t="s">
        <x:v>280</x:v>
      </x:c>
      <x:c r="T18" s="10"/>
      <x:c r="U18" s="24" t="str">
        <x:f>U5</x:f>
        <x:v>일반소포</x:v>
      </x:c>
      <x:c r="V18" s="25" t="str">
        <x:f>V5</x:f>
        <x:v>등기소포</x:v>
      </x:c>
      <x:c r="W18" s="55" t="s">
        <x:v>342</x:v>
      </x:c>
      <x:c r="X18" s="55" t="s">
        <x:v>12</x:v>
      </x:c>
      <x:c r="Y18" s="56" t="s">
        <x:v>24</x:v>
      </x:c>
      <x:c r="Z18" s="56" t="s">
        <x:v>396</x:v>
      </x:c>
      <x:c r="AA18" s="57" t="s">
        <x:v>351</x:v>
      </x:c>
    </x:row>
    <x:row r="19" spans="1:27" s="16" customFormat="1" ht="15" customHeight="1">
      <x:c r="A19" s="32" t="s">
        <x:v>210</x:v>
      </x:c>
      <x:c r="B19" s="17"/>
      <x:c r="C19" s="19">
        <x:f>S19/1000000</x:f>
        <x:v>115359.721639</x:v>
      </x:c>
      <x:c r="D19" s="18"/>
      <x:c r="E19" s="20">
        <x:f>SUM(B19:D19)</x:f>
        <x:v>115359.721639</x:v>
      </x:c>
      <x:c r="F19" s="33">
        <x:f>E19/$E$28*100</x:f>
        <x:v>42.77232981634063</x:v>
      </x:c>
      <x:c r="G19" s="31"/>
      <x:c r="H19" s="26">
        <x:v>231911000000</x:v>
      </x:c>
      <x:c r="I19" s="13">
        <x:v>154837000000</x:v>
      </x:c>
      <x:c r="J19" s="13">
        <x:v>77708880</x:v>
      </x:c>
      <x:c r="K19" s="13">
        <x:v>112591180</x:v>
      </x:c>
      <x:c r="L19" s="13">
        <x:v>909666326</x:v>
      </x:c>
      <x:c r="M19" s="13">
        <x:v>1553559868</x:v>
      </x:c>
      <x:c r="N19" s="69">
        <x:f>SUM(H19:M19)</x:f>
        <x:v>389401526254</x:v>
      </x:c>
      <x:c r="O19" s="13"/>
      <x:c r="P19" s="494">
        <x:v>115335009660</x:v>
      </x:c>
      <x:c r="Q19" s="496">
        <x:v>24711979</x:v>
      </x:c>
      <x:c r="R19" s="221"/>
      <x:c r="S19" s="221">
        <x:f>SUM(P19:R19)</x:f>
        <x:v>115359721639</x:v>
      </x:c>
      <x:c r="T19" s="13"/>
      <x:c r="U19" s="26">
        <x:v>1086858430</x:v>
      </x:c>
      <x:c r="V19" s="13">
        <x:v>96448376900</x:v>
      </x:c>
      <x:c r="W19" s="14">
        <x:v>1408296724</x:v>
      </x:c>
      <x:c r="X19" s="14">
        <x:v>86308541.224999994</x:v>
      </x:c>
      <x:c r="Y19" s="14">
        <x:v>193393550</x:v>
      </x:c>
      <x:c r="Z19" s="14">
        <x:v>0</x:v>
      </x:c>
      <x:c r="AA19" s="58">
        <x:f>U19+V19+W19+X19-Y19-Z19</x:f>
        <x:v>98836447045.225006</x:v>
      </x:c>
    </x:row>
    <x:row r="20" spans="1:27" s="16" customFormat="1" ht="15" customHeight="1">
      <x:c r="A20" s="32" t="s">
        <x:v>211</x:v>
      </x:c>
      <x:c r="B20" s="17"/>
      <x:c r="C20" s="19">
        <x:f>S20/1000000</x:f>
        <x:v>79103.726030000005</x:v>
      </x:c>
      <x:c r="D20" s="18"/>
      <x:c r="E20" s="20">
        <x:f>SUM(B20:D20)</x:f>
        <x:v>79103.726030000005</x:v>
      </x:c>
      <x:c r="F20" s="33">
        <x:f>E20/$E$28*100</x:f>
        <x:v>29.329566779335536</x:v>
      </x:c>
      <x:c r="G20" s="31"/>
      <x:c r="H20" s="26">
        <x:v>414916000000</x:v>
      </x:c>
      <x:c r="I20" s="13">
        <x:v>136004000000</x:v>
      </x:c>
      <x:c r="J20" s="13">
        <x:v>92588880</x:v>
      </x:c>
      <x:c r="K20" s="13">
        <x:v>114573830</x:v>
      </x:c>
      <x:c r="L20" s="13">
        <x:v>273580255</x:v>
      </x:c>
      <x:c r="M20" s="13">
        <x:v>-7179999835</x:v>
      </x:c>
      <x:c r="N20" s="69">
        <x:f>SUM(H20:M20)</x:f>
        <x:v>544220743130</x:v>
      </x:c>
      <x:c r="O20" s="13"/>
      <x:c r="P20" s="494">
        <x:v>79092986330</x:v>
      </x:c>
      <x:c r="Q20" s="496">
        <x:v>10739700</x:v>
      </x:c>
      <x:c r="R20" s="221"/>
      <x:c r="S20" s="221">
        <x:f>SUM(P20:R20)</x:f>
        <x:v>79103726030</x:v>
      </x:c>
      <x:c r="T20" s="13"/>
      <x:c r="U20" s="26">
        <x:v>434897010</x:v>
      </x:c>
      <x:c r="V20" s="13">
        <x:v>81698287440</x:v>
      </x:c>
      <x:c r="W20" s="14">
        <x:v>1258110919</x:v>
      </x:c>
      <x:c r="X20" s="14">
        <x:v>170465058.23540002</x:v>
      </x:c>
      <x:c r="Y20" s="14">
        <x:v>209341550</x:v>
      </x:c>
      <x:c r="Z20" s="14">
        <x:v>1237569280</x:v>
      </x:c>
      <x:c r="AA20" s="58">
        <x:f>U20+V20+W20+X20-Y20-Z20</x:f>
        <x:v>82114849597.235397</x:v>
      </x:c>
    </x:row>
    <x:row r="21" spans="1:27" s="16" customFormat="1" ht="15" customHeight="1">
      <x:c r="A21" s="32" t="s">
        <x:v>205</x:v>
      </x:c>
      <x:c r="B21" s="17"/>
      <x:c r="C21" s="19">
        <x:f>S21/1000000</x:f>
        <x:v>29218.673805999999</x:v>
      </x:c>
      <x:c r="D21" s="18"/>
      <x:c r="E21" s="20">
        <x:f>SUM(B21:D21)</x:f>
        <x:v>29218.673805999999</x:v>
      </x:c>
      <x:c r="F21" s="33">
        <x:f>E21/$E$28*100</x:f>
        <x:v>10.833510475495094</x:v>
      </x:c>
      <x:c r="G21" s="31"/>
      <x:c r="H21" s="26">
        <x:v>38272370750</x:v>
      </x:c>
      <x:c r="I21" s="13">
        <x:v>51654206550</x:v>
      </x:c>
      <x:c r="J21" s="13">
        <x:v>51217200</x:v>
      </x:c>
      <x:c r="K21" s="13">
        <x:v>38287140</x:v>
      </x:c>
      <x:c r="L21" s="13">
        <x:v>141919803</x:v>
      </x:c>
      <x:c r="M21" s="13">
        <x:v>1485152525</x:v>
      </x:c>
      <x:c r="N21" s="69">
        <x:f>SUM(H21:M21)</x:f>
        <x:v>91643153968</x:v>
      </x:c>
      <x:c r="O21" s="13"/>
      <x:c r="P21" s="494">
        <x:v>29217308590</x:v>
      </x:c>
      <x:c r="Q21" s="496">
        <x:v>1365216</x:v>
      </x:c>
      <x:c r="R21" s="221"/>
      <x:c r="S21" s="221">
        <x:f>SUM(P21:R21)</x:f>
        <x:v>29218673806</x:v>
      </x:c>
      <x:c r="T21" s="13"/>
      <x:c r="U21" s="26">
        <x:v>165640030</x:v>
      </x:c>
      <x:c r="V21" s="13">
        <x:v>47427379940</x:v>
      </x:c>
      <x:c r="W21" s="14">
        <x:v>540099911</x:v>
      </x:c>
      <x:c r="X21" s="14">
        <x:v>-14574116.439999998</x:v>
      </x:c>
      <x:c r="Y21" s="14">
        <x:v>72366750</x:v>
      </x:c>
      <x:c r="Z21" s="14">
        <x:v>3968568150</x:v>
      </x:c>
      <x:c r="AA21" s="58">
        <x:f>U21+V21+W21+X21-Y21-Z21</x:f>
        <x:v>44077610864.559998</x:v>
      </x:c>
    </x:row>
    <x:row r="22" spans="1:27" s="16" customFormat="1" ht="15" customHeight="1">
      <x:c r="A22" s="32" t="s">
        <x:v>206</x:v>
      </x:c>
      <x:c r="B22" s="17"/>
      <x:c r="C22" s="19">
        <x:f>S22/1000000</x:f>
        <x:v>15330.062048</x:v>
      </x:c>
      <x:c r="D22" s="18"/>
      <x:c r="E22" s="20">
        <x:f>SUM(B22:D22)</x:f>
        <x:v>15330.062048</x:v>
      </x:c>
      <x:c r="F22" s="33">
        <x:f>E22/$E$28*100</x:f>
        <x:v>5.6839810351999587</x:v>
      </x:c>
      <x:c r="G22" s="31"/>
      <x:c r="H22" s="26">
        <x:v>34421653530</x:v>
      </x:c>
      <x:c r="I22" s="13">
        <x:v>39085660150</x:v>
      </x:c>
      <x:c r="J22" s="13">
        <x:v>120889860</x:v>
      </x:c>
      <x:c r="K22" s="13">
        <x:v>63870150</x:v>
      </x:c>
      <x:c r="L22" s="13">
        <x:v>240461569</x:v>
      </x:c>
      <x:c r="M22" s="13">
        <x:v>1028467088</x:v>
      </x:c>
      <x:c r="N22" s="69">
        <x:f>SUM(H22:M22)</x:f>
        <x:v>74961002347</x:v>
      </x:c>
      <x:c r="O22" s="13"/>
      <x:c r="P22" s="494">
        <x:v>15349423040</x:v>
      </x:c>
      <x:c r="Q22" s="496">
        <x:v>-19360992</x:v>
      </x:c>
      <x:c r="R22" s="221"/>
      <x:c r="S22" s="221">
        <x:f>SUM(P22:R22)</x:f>
        <x:v>15330062048</x:v>
      </x:c>
      <x:c r="T22" s="13"/>
      <x:c r="U22" s="26">
        <x:v>175614220</x:v>
      </x:c>
      <x:c r="V22" s="13">
        <x:v>42297332980</x:v>
      </x:c>
      <x:c r="W22" s="14">
        <x:v>-2455136621</x:v>
      </x:c>
      <x:c r="X22" s="14">
        <x:v>6915566.0274000168</x:v>
      </x:c>
      <x:c r="Y22" s="14">
        <x:v>59800900</x:v>
      </x:c>
      <x:c r="Z22" s="14">
        <x:v>2739199100</x:v>
      </x:c>
      <x:c r="AA22" s="58">
        <x:f>U22+V22+W22+X22-Y22-Z22</x:f>
        <x:v>37225726145.027397</x:v>
      </x:c>
    </x:row>
    <x:row r="23" spans="1:27" s="16" customFormat="1" ht="15" customHeight="1">
      <x:c r="A23" s="32" t="s">
        <x:v>203</x:v>
      </x:c>
      <x:c r="B23" s="17"/>
      <x:c r="C23" s="19">
        <x:f>S23/1000000</x:f>
        <x:v>6431.8679320000001</x:v>
      </x:c>
      <x:c r="D23" s="18"/>
      <x:c r="E23" s="20">
        <x:f>SUM(B23:D23)</x:f>
        <x:v>6431.8679320000001</x:v>
      </x:c>
      <x:c r="F23" s="33">
        <x:f>E23/$E$28*100</x:f>
        <x:v>2.3847662998316634</x:v>
      </x:c>
      <x:c r="G23" s="31"/>
      <x:c r="H23" s="26">
        <x:v>17269092580</x:v>
      </x:c>
      <x:c r="I23" s="13">
        <x:v>22376827850</x:v>
      </x:c>
      <x:c r="J23" s="13">
        <x:v>20519840</x:v>
      </x:c>
      <x:c r="K23" s="13">
        <x:v>41117490</x:v>
      </x:c>
      <x:c r="L23" s="13">
        <x:v>128784553</x:v>
      </x:c>
      <x:c r="M23" s="13">
        <x:v>796837322</x:v>
      </x:c>
      <x:c r="N23" s="69">
        <x:f>SUM(H23:M23)</x:f>
        <x:v>40633179635</x:v>
      </x:c>
      <x:c r="O23" s="13"/>
      <x:c r="P23" s="494">
        <x:v>6441841070</x:v>
      </x:c>
      <x:c r="Q23" s="496">
        <x:v>-9973138</x:v>
      </x:c>
      <x:c r="R23" s="221"/>
      <x:c r="S23" s="221">
        <x:f>SUM(P23:R23)</x:f>
        <x:v>6431867932</x:v>
      </x:c>
      <x:c r="T23" s="13"/>
      <x:c r="U23" s="26">
        <x:v>199423210</x:v>
      </x:c>
      <x:c r="V23" s="13">
        <x:v>32176865680</x:v>
      </x:c>
      <x:c r="W23" s="14">
        <x:v>-726935330</x:v>
      </x:c>
      <x:c r="X23" s="14">
        <x:v>-303616248.06920004</x:v>
      </x:c>
      <x:c r="Y23" s="14">
        <x:v>32686050</x:v>
      </x:c>
      <x:c r="Z23" s="14">
        <x:v>5937410060</x:v>
      </x:c>
      <x:c r="AA23" s="58">
        <x:f>U23+V23+W23+X23-Y23-Z23</x:f>
        <x:v>25375641201.930801</x:v>
      </x:c>
    </x:row>
    <x:row r="24" spans="1:27" s="16" customFormat="1" ht="15" customHeight="1">
      <x:c r="A24" s="32" t="s">
        <x:v>209</x:v>
      </x:c>
      <x:c r="B24" s="17"/>
      <x:c r="C24" s="19">
        <x:f>S24/1000000</x:f>
        <x:v>14524.119223</x:v>
      </x:c>
      <x:c r="D24" s="18"/>
      <x:c r="E24" s="20">
        <x:f>SUM(B24:D24)</x:f>
        <x:v>14524.119223</x:v>
      </x:c>
      <x:c r="F24" s="33">
        <x:f>E24/$E$28*100</x:f>
        <x:v>5.3851587787464616</x:v>
      </x:c>
      <x:c r="G24" s="31"/>
      <x:c r="H24" s="26">
        <x:v>26658168050</x:v>
      </x:c>
      <x:c r="I24" s="13">
        <x:v>29207190540</x:v>
      </x:c>
      <x:c r="J24" s="13">
        <x:v>25121920</x:v>
      </x:c>
      <x:c r="K24" s="13">
        <x:v>43428930</x:v>
      </x:c>
      <x:c r="L24" s="13">
        <x:v>125321512</x:v>
      </x:c>
      <x:c r="M24" s="13">
        <x:v>1139000212</x:v>
      </x:c>
      <x:c r="N24" s="69">
        <x:f>SUM(H24:M24)</x:f>
        <x:v>57198231164</x:v>
      </x:c>
      <x:c r="O24" s="13"/>
      <x:c r="P24" s="494">
        <x:v>14524266990</x:v>
      </x:c>
      <x:c r="Q24" s="496">
        <x:v>-147767</x:v>
      </x:c>
      <x:c r="R24" s="221"/>
      <x:c r="S24" s="221">
        <x:f>SUM(P24:R24)</x:f>
        <x:v>14524119223</x:v>
      </x:c>
      <x:c r="T24" s="13"/>
      <x:c r="U24" s="26">
        <x:v>132922620</x:v>
      </x:c>
      <x:c r="V24" s="13">
        <x:v>36667716360</x:v>
      </x:c>
      <x:c r="W24" s="14">
        <x:v>507260627</x:v>
      </x:c>
      <x:c r="X24" s="14">
        <x:v>64485576.039999992</x:v>
      </x:c>
      <x:c r="Y24" s="14">
        <x:v>101716030</x:v>
      </x:c>
      <x:c r="Z24" s="14">
        <x:v>6090375680</x:v>
      </x:c>
      <x:c r="AA24" s="58">
        <x:f>U24+V24+W24+X24-Y24-Z24</x:f>
        <x:v>31180293473.040001</x:v>
      </x:c>
    </x:row>
    <x:row r="25" spans="1:27" s="16" customFormat="1" ht="15" customHeight="1">
      <x:c r="A25" s="32" t="s">
        <x:v>202</x:v>
      </x:c>
      <x:c r="B25" s="17"/>
      <x:c r="C25" s="19">
        <x:f>S25/1000000</x:f>
        <x:v>4535.2908049999996</x:v>
      </x:c>
      <x:c r="D25" s="18"/>
      <x:c r="E25" s="20">
        <x:f>SUM(B25:D25)</x:f>
        <x:v>4535.2908049999996</x:v>
      </x:c>
      <x:c r="F25" s="33">
        <x:f>E25/$E$28*100</x:f>
        <x:v>1.6815657264805317</x:v>
      </x:c>
      <x:c r="G25" s="31"/>
      <x:c r="H25" s="26">
        <x:v>9712655350</x:v>
      </x:c>
      <x:c r="I25" s="13">
        <x:v>11110331870</x:v>
      </x:c>
      <x:c r="J25" s="13">
        <x:v>8778640</x:v>
      </x:c>
      <x:c r="K25" s="13">
        <x:v>8519290</x:v>
      </x:c>
      <x:c r="L25" s="13">
        <x:v>46569440</x:v>
      </x:c>
      <x:c r="M25" s="13">
        <x:v>464249140</x:v>
      </x:c>
      <x:c r="N25" s="69">
        <x:f>SUM(H25:M25)</x:f>
        <x:v>21351103730</x:v>
      </x:c>
      <x:c r="O25" s="13"/>
      <x:c r="P25" s="494">
        <x:v>4540321360</x:v>
      </x:c>
      <x:c r="Q25" s="496">
        <x:v>-5030555</x:v>
      </x:c>
      <x:c r="R25" s="221"/>
      <x:c r="S25" s="221">
        <x:f>SUM(P25:R25)</x:f>
        <x:v>4535290805</x:v>
      </x:c>
      <x:c r="T25" s="13"/>
      <x:c r="U25" s="26">
        <x:v>55065390</x:v>
      </x:c>
      <x:c r="V25" s="13">
        <x:v>14619815120</x:v>
      </x:c>
      <x:c r="W25" s="14">
        <x:v>121690911</x:v>
      </x:c>
      <x:c r="X25" s="14">
        <x:v>-69299577.181400001</x:v>
      </x:c>
      <x:c r="Y25" s="14">
        <x:v>60911550</x:v>
      </x:c>
      <x:c r="Z25" s="14">
        <x:v>2692547850</x:v>
      </x:c>
      <x:c r="AA25" s="58">
        <x:f>U25+V25+W25+X25-Y25-Z25</x:f>
        <x:v>11973812443.8186</x:v>
      </x:c>
    </x:row>
    <x:row r="26" spans="1:27" s="16" customFormat="1" ht="15" customHeight="1">
      <x:c r="A26" s="32" t="s">
        <x:v>204</x:v>
      </x:c>
      <x:c r="B26" s="17"/>
      <x:c r="C26" s="19">
        <x:f>S26/1000000</x:f>
        <x:v>3397.1949340000001</x:v>
      </x:c>
      <x:c r="D26" s="18"/>
      <x:c r="E26" s="20">
        <x:f>SUM(B26:D26)</x:f>
        <x:v>3397.1949340000001</x:v>
      </x:c>
      <x:c r="F26" s="33">
        <x:f>E26/$E$28*100</x:f>
        <x:v>1.2595899166795972</x:v>
      </x:c>
      <x:c r="G26" s="31"/>
      <x:c r="H26" s="26">
        <x:v>9603827890</x:v>
      </x:c>
      <x:c r="I26" s="13">
        <x:v>9490744670</x:v>
      </x:c>
      <x:c r="J26" s="13">
        <x:v>8721120</x:v>
      </x:c>
      <x:c r="K26" s="13">
        <x:v>11354240</x:v>
      </x:c>
      <x:c r="L26" s="13">
        <x:v>29827655</x:v>
      </x:c>
      <x:c r="M26" s="13">
        <x:v>566846120</x:v>
      </x:c>
      <x:c r="N26" s="69">
        <x:f>SUM(H26:M26)</x:f>
        <x:v>19711321695</x:v>
      </x:c>
      <x:c r="O26" s="13"/>
      <x:c r="P26" s="494">
        <x:v>3399653040</x:v>
      </x:c>
      <x:c r="Q26" s="496">
        <x:v>-2458106</x:v>
      </x:c>
      <x:c r="R26" s="221"/>
      <x:c r="S26" s="221">
        <x:f>SUM(P26:R26)</x:f>
        <x:v>3397194934</x:v>
      </x:c>
      <x:c r="T26" s="13"/>
      <x:c r="U26" s="26">
        <x:v>52899170</x:v>
      </x:c>
      <x:c r="V26" s="13">
        <x:v>11426220170</x:v>
      </x:c>
      <x:c r="W26" s="14">
        <x:v>-26273419</x:v>
      </x:c>
      <x:c r="X26" s="14">
        <x:v>53162833.957800001</x:v>
      </x:c>
      <x:c r="Y26" s="14">
        <x:v>50730650</x:v>
      </x:c>
      <x:c r="Z26" s="14">
        <x:v>1835730150</x:v>
      </x:c>
      <x:c r="AA26" s="58">
        <x:f>U26+V26+W26+X26-Y26-Z26</x:f>
        <x:v>9619547954.9577999</x:v>
      </x:c>
    </x:row>
    <x:row r="27" spans="1:27" s="16" customFormat="1" ht="15" customHeight="1">
      <x:c r="A27" s="40" t="s">
        <x:v>207</x:v>
      </x:c>
      <x:c r="B27" s="41"/>
      <x:c r="C27" s="42">
        <x:f>S27/1000000</x:f>
        <x:v>1805.7685879999999</x:v>
      </x:c>
      <x:c r="D27" s="43"/>
      <x:c r="E27" s="44">
        <x:f>SUM(B27:D27)</x:f>
        <x:v>1805.7685879999999</x:v>
      </x:c>
      <x:c r="F27" s="45">
        <x:f>E27/$E$28*100</x:f>
        <x:v>0.66953117189051881</x:v>
      </x:c>
      <x:c r="G27" s="31"/>
      <x:c r="H27" s="26">
        <x:v>2870774560</x:v>
      </x:c>
      <x:c r="I27" s="13">
        <x:v>3081666870</x:v>
      </x:c>
      <x:c r="J27" s="13">
        <x:v>2334560</x:v>
      </x:c>
      <x:c r="K27" s="13">
        <x:v>6290360</x:v>
      </x:c>
      <x:c r="L27" s="13">
        <x:v>41206694</x:v>
      </x:c>
      <x:c r="M27" s="13">
        <x:v>145887560</x:v>
      </x:c>
      <x:c r="N27" s="69">
        <x:f>SUM(H27:M27)</x:f>
        <x:v>6148160604</x:v>
      </x:c>
      <x:c r="O27" s="13"/>
      <x:c r="P27" s="494">
        <x:v>1805615590</x:v>
      </x:c>
      <x:c r="Q27" s="496">
        <x:v>152998</x:v>
      </x:c>
      <x:c r="R27" s="221"/>
      <x:c r="S27" s="221">
        <x:f>SUM(P27:R27)</x:f>
        <x:v>1805768588</x:v>
      </x:c>
      <x:c r="T27" s="13"/>
      <x:c r="U27" s="26">
        <x:v>27047780</x:v>
      </x:c>
      <x:c r="V27" s="13">
        <x:v>8726204270</x:v>
      </x:c>
      <x:c r="W27" s="14">
        <x:v>-627391811</x:v>
      </x:c>
      <x:c r="X27" s="14">
        <x:v>6152366.2049999982</x:v>
      </x:c>
      <x:c r="Y27" s="14">
        <x:v>13055100</x:v>
      </x:c>
      <x:c r="Z27" s="14">
        <x:v>78822200</x:v>
      </x:c>
      <x:c r="AA27" s="58">
        <x:f>U27+V27+W27+X27-Y27-Z27</x:f>
        <x:v>8040135305.2049999</x:v>
      </x:c>
    </x:row>
    <x:row r="28" spans="1:27" s="16" customFormat="1" ht="15" customHeight="1">
      <x:c r="A28" s="46" t="s">
        <x:v>271</x:v>
      </x:c>
      <x:c r="B28" s="47"/>
      <x:c r="C28" s="48">
        <x:f>SUM(C19:C27)</x:f>
        <x:v>269706.42500500003</x:v>
      </x:c>
      <x:c r="D28" s="49"/>
      <x:c r="E28" s="50">
        <x:f>SUM(E19:E27)</x:f>
        <x:v>269706.42500500003</x:v>
      </x:c>
      <x:c r="F28" s="51">
        <x:f>E28/$E$28*100</x:f>
        <x:v>100</x:v>
      </x:c>
      <x:c r="G28" s="31"/>
      <x:c r="H28" s="73">
        <x:f>SUM(H19:H27)</x:f>
        <x:v>785635542710</x:v>
      </x:c>
      <x:c r="I28" s="74">
        <x:f>SUM(I19:I27)</x:f>
        <x:v>456847628500</x:v>
      </x:c>
      <x:c r="J28" s="74">
        <x:f>SUM(J19:J27)</x:f>
        <x:v>407880900</x:v>
      </x:c>
      <x:c r="K28" s="74">
        <x:f>SUM(K19:K27)</x:f>
        <x:v>440032610</x:v>
      </x:c>
      <x:c r="L28" s="27">
        <x:f>SUM(L19:L27)</x:f>
        <x:v>1937337807</x:v>
      </x:c>
      <x:c r="M28" s="27">
        <x:f>SUM(M19:M27)</x:f>
        <x:v>0</x:v>
      </x:c>
      <x:c r="N28" s="70">
        <x:f>SUM(N19:N27)</x:f>
        <x:v>1245268422527</x:v>
      </x:c>
      <x:c r="O28" s="13"/>
      <x:c r="P28" s="311">
        <x:v>269706425670</x:v>
      </x:c>
      <x:c r="Q28" s="311">
        <x:f>SUM(Q19:Q27)</x:f>
        <x:v>-665</x:v>
      </x:c>
      <x:c r="R28" s="221"/>
      <x:c r="S28" s="221">
        <x:f>SUM(S19:S27)</x:f>
        <x:v>269706425005</x:v>
      </x:c>
      <x:c r="T28" s="13"/>
      <x:c r="U28" s="73">
        <x:f>SUM(U19:U27)</x:f>
        <x:v>2330367860</x:v>
      </x:c>
      <x:c r="V28" s="74">
        <x:f>SUM(V19:V27)</x:f>
        <x:v>371488198860</x:v>
      </x:c>
      <x:c r="W28" s="75">
        <x:f>SUM(W19:W27)</x:f>
        <x:v>-278089</x:v>
      </x:c>
      <x:c r="X28" s="75">
        <x:f>SUM(X19:X27)</x:f>
        <x:v>-1.4901161193847656E-8</x:v>
      </x:c>
      <x:c r="Y28" s="75">
        <x:f>SUM(Y19:Y27)</x:f>
        <x:v>794002130</x:v>
      </x:c>
      <x:c r="Z28" s="75">
        <x:f>SUM(Z19:Z27)</x:f>
        <x:v>24580222470</x:v>
      </x:c>
      <x:c r="AA28" s="60">
        <x:f>U28+V28-W28+X28-Z28</x:f>
        <x:v>349238622339</x:v>
      </x:c>
    </x:row>
    <x:row r="29" spans="1:27" s="1" customFormat="1">
      <x:c r="A29" s="3"/>
      <x:c r="B29" s="4"/>
      <x:c r="C29" s="4"/>
      <x:c r="D29" s="3"/>
      <x:c r="G29" s="28"/>
      <x:c r="H29" s="6"/>
      <x:c r="I29" s="6"/>
      <x:c r="J29" s="6"/>
      <x:c r="K29" s="6"/>
      <x:c r="L29" s="6"/>
      <x:c r="M29" s="6"/>
      <x:c r="N29" s="6"/>
      <x:c r="O29" s="6"/>
      <x:c r="P29" s="9"/>
      <x:c r="Q29" s="9"/>
      <x:c r="R29" s="9"/>
      <x:c r="S29" s="9"/>
      <x:c r="T29" s="9"/>
      <x:c r="U29" s="6"/>
      <x:c r="V29" s="6"/>
      <x:c r="W29" s="6"/>
      <x:c r="X29" s="6"/>
      <x:c r="Y29" s="6"/>
      <x:c r="Z29" s="6"/>
      <x:c r="AA29" s="6"/>
    </x:row>
  </x:sheetData>
  <x:pageMargins left="0.15722222626209259" right="0.19666667282581329" top="0.15722222626209259" bottom="0.15722222626209259" header="0.19666667282581329" footer="0.19666667282581329"/>
  <x:pageSetup paperSize="9" scale="7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0000"/>
    <x:pageSetUpPr autoPageBreaks="1" fitToPage="1"/>
  </x:sheetPr>
  <x:dimension ref="A1:X68"/>
  <x:sheetViews>
    <x:sheetView tabSelected="1" topLeftCell="A1" zoomScaleNormal="100" workbookViewId="0">
      <x:selection activeCell="C82" activeCellId="0" sqref="C82:C82"/>
    </x:sheetView>
  </x:sheetViews>
  <x:sheetFormatPr defaultColWidth="8.88671875" defaultRowHeight="16.399999999999999"/>
  <x:cols>
    <x:col min="1" max="1" width="8" style="78" customWidth="1"/>
    <x:col min="2" max="5" width="10.5546875" style="77" customWidth="1"/>
    <x:col min="6" max="6" width="10" style="77" customWidth="1"/>
    <x:col min="7" max="7" width="9.3359375" style="77" bestFit="1" customWidth="1"/>
    <x:col min="8" max="8" width="10.44140625" style="77" customWidth="1"/>
    <x:col min="9" max="10" width="10.77734375" style="77" customWidth="1"/>
    <x:col min="11" max="11" width="10.4453125" style="78" customWidth="1"/>
    <x:col min="12" max="12" width="11.33203125" style="78" customWidth="1"/>
    <x:col min="13" max="13" width="7.33203125" style="79" customWidth="1"/>
    <x:col min="14" max="14" width="7.33203125" style="80" customWidth="1"/>
    <x:col min="15" max="15" width="7.33203125" style="81" customWidth="1"/>
    <x:col min="16" max="16" width="10.109375" style="77" customWidth="1"/>
    <x:col min="17" max="16384" width="8.88671875" style="77"/>
  </x:cols>
  <x:sheetData>
    <x:row r="1" spans="1:14" ht="31.5" customHeight="1">
      <x:c r="A1" s="498" t="s">
        <x:v>614</x:v>
      </x:c>
      <x:c r="B1" s="498"/>
      <x:c r="C1" s="498"/>
      <x:c r="D1" s="498"/>
      <x:c r="E1" s="498"/>
      <x:c r="F1" s="498"/>
      <x:c r="G1" s="498"/>
      <x:c r="H1" s="498"/>
      <x:c r="I1" s="498"/>
      <x:c r="J1" s="498"/>
      <x:c r="K1" s="498"/>
      <x:c r="L1" s="498"/>
      <x:c r="M1" s="158"/>
      <x:c r="N1" s="159"/>
    </x:row>
    <x:row r="2" ht="18" hidden="1" customHeight="1"/>
    <x:row r="3" spans="1:15" s="161" customFormat="1" ht="24" hidden="1" customHeight="1">
      <x:c r="A3" s="499" t="s">
        <x:v>20</x:v>
      </x:c>
      <x:c r="B3" s="500"/>
      <x:c r="C3" s="160"/>
      <x:c r="D3" s="160"/>
      <x:c r="E3" s="160"/>
      <x:c r="F3" s="160"/>
      <x:c r="G3" s="160"/>
      <x:c r="K3" s="162"/>
      <x:c r="L3" s="163" t="s">
        <x:v>21</x:v>
      </x:c>
      <x:c r="M3" s="164"/>
      <x:c r="N3" s="80"/>
      <x:c r="O3" s="81"/>
    </x:row>
    <x:row r="4" spans="1:16" s="88" customFormat="1" ht="33.149999999999999" hidden="1">
      <x:c r="A4" s="165" t="s">
        <x:v>287</x:v>
      </x:c>
      <x:c r="B4" s="166" t="s">
        <x:v>346</x:v>
      </x:c>
      <x:c r="C4" s="167" t="s">
        <x:v>322</x:v>
      </x:c>
      <x:c r="D4" s="82" t="s">
        <x:v>281</x:v>
      </x:c>
      <x:c r="E4" s="82" t="s">
        <x:v>326</x:v>
      </x:c>
      <x:c r="F4" s="83" t="s">
        <x:v>331</x:v>
      </x:c>
      <x:c r="G4" s="84" t="s">
        <x:v>340</x:v>
      </x:c>
      <x:c r="H4" s="82" t="s">
        <x:v>316</x:v>
      </x:c>
      <x:c r="I4" s="83" t="s">
        <x:v>281</x:v>
      </x:c>
      <x:c r="J4" s="85" t="s">
        <x:v>389</x:v>
      </x:c>
      <x:c r="K4" s="82" t="s">
        <x:v>306</x:v>
      </x:c>
      <x:c r="L4" s="83" t="s">
        <x:v>318</x:v>
      </x:c>
      <x:c r="M4" s="86"/>
      <x:c r="N4" s="87"/>
      <x:c r="O4" s="168"/>
      <x:c r="P4" s="81"/>
    </x:row>
    <x:row r="5" spans="1:16" s="88" customFormat="1" ht="13.5" hidden="1" customHeight="1">
      <x:c r="A5" s="89" t="s">
        <x:v>210</x:v>
      </x:c>
      <x:c r="B5" s="90">
        <x:f>B18+B44+B31+B58</x:f>
        <x:v>901425.82443000004</x:v>
      </x:c>
      <x:c r="C5" s="96">
        <x:f>C18+C44+C31+C58</x:f>
        <x:v>133542.48692299999</x:v>
      </x:c>
      <x:c r="D5" s="92">
        <x:f>C5/B5</x:f>
        <x:v>0.14814584107066503</x:v>
      </x:c>
      <x:c r="E5" s="93">
        <x:f>RANK(D5,$D$5:$D$13)</x:f>
        <x:v>1</x:v>
      </x:c>
      <x:c r="F5" s="94"/>
      <x:c r="G5" s="90" t="e">
        <x:f>G18+G31+G44+#REF!</x:f>
        <x:v>#REF!</x:v>
      </x:c>
      <x:c r="H5" s="96">
        <x:f>H18+H31+H44+E58</x:f>
        <x:v>115715.43074899999</x:v>
      </x:c>
      <x:c r="I5" s="94" t="e">
        <x:f>H5/G5</x:f>
        <x:v>#REF!</x:v>
      </x:c>
      <x:c r="J5" s="96">
        <x:f>C5-H5</x:f>
        <x:v>17827.056173999998</x:v>
      </x:c>
      <x:c r="K5" s="169">
        <x:f>J5/H5</x:f>
        <x:v>0.15405945480744848</x:v>
      </x:c>
      <x:c r="L5" s="97">
        <x:f>RANK(K5,$K$5:$K$13)</x:f>
        <x:v>5</x:v>
      </x:c>
      <x:c r="M5" s="86"/>
      <x:c r="N5" s="170"/>
      <x:c r="O5" s="171"/>
      <x:c r="P5" s="171"/>
    </x:row>
    <x:row r="6" spans="1:16" s="88" customFormat="1" ht="14.25" hidden="1" customHeight="1">
      <x:c r="A6" s="89" t="s">
        <x:v>211</x:v>
      </x:c>
      <x:c r="B6" s="90">
        <x:f>B19+B45+B32+B59</x:f>
        <x:v>1004612.80583</x:v>
      </x:c>
      <x:c r="C6" s="96">
        <x:f>C19+C45+C32+C59</x:f>
        <x:v>90791.767139000003</x:v>
      </x:c>
      <x:c r="D6" s="92">
        <x:f>C6/B6</x:f>
        <x:v>0.0903748853410134</x:v>
      </x:c>
      <x:c r="E6" s="93">
        <x:f>RANK(D6,$D$5:$D$13)</x:f>
        <x:v>6</x:v>
      </x:c>
      <x:c r="F6" s="94"/>
      <x:c r="G6" s="90" t="e">
        <x:f>G19+G32+G45+#REF!</x:f>
        <x:v>#REF!</x:v>
      </x:c>
      <x:c r="H6" s="96">
        <x:f>H19+H32+H45+E59</x:f>
        <x:v>79209.827870000008</x:v>
      </x:c>
      <x:c r="I6" s="94" t="e">
        <x:f>H6/G6</x:f>
        <x:v>#REF!</x:v>
      </x:c>
      <x:c r="J6" s="96">
        <x:f>C6-H6</x:f>
        <x:v>11581.939268999995</x:v>
      </x:c>
      <x:c r="K6" s="169">
        <x:f>J6/H6</x:f>
        <x:v>0.14621846278984968</x:v>
      </x:c>
      <x:c r="L6" s="97">
        <x:f>RANK(K6,$K$5:$K$13)</x:f>
        <x:v>6</x:v>
      </x:c>
      <x:c r="M6" s="86"/>
      <x:c r="N6" s="170"/>
      <x:c r="O6" s="171"/>
      <x:c r="P6" s="172"/>
    </x:row>
    <x:row r="7" spans="1:16" s="88" customFormat="1" ht="14.25" hidden="1" customHeight="1">
      <x:c r="A7" s="89" t="s">
        <x:v>205</x:v>
      </x:c>
      <x:c r="B7" s="90">
        <x:f>B20+B46+B33+B60</x:f>
        <x:v>241295.58820999999</x:v>
      </x:c>
      <x:c r="C7" s="96">
        <x:f>C20+C46+C33+C60</x:f>
        <x:v>29030.823411000001</x:v>
      </x:c>
      <x:c r="D7" s="92">
        <x:f>C7/B7</x:f>
        <x:v>0.12031228430805135</x:v>
      </x:c>
      <x:c r="E7" s="93">
        <x:f>RANK(D7,$D$5:$D$13)</x:f>
        <x:v>2</x:v>
      </x:c>
      <x:c r="F7" s="94"/>
      <x:c r="G7" s="90" t="e">
        <x:f>G20+G33+G46+#REF!</x:f>
        <x:v>#REF!</x:v>
      </x:c>
      <x:c r="H7" s="96">
        <x:f>H20+H33+H46+E60</x:f>
        <x:v>29297.247425999998</x:v>
      </x:c>
      <x:c r="I7" s="94" t="e">
        <x:f>H7/G7</x:f>
        <x:v>#REF!</x:v>
      </x:c>
      <x:c r="J7" s="96">
        <x:f>C7-H7</x:f>
        <x:v>-266.42401499999687</x:v>
      </x:c>
      <x:c r="K7" s="169">
        <x:f>J7/H7</x:f>
        <x:v>-0.0090938241100273973</x:v>
      </x:c>
      <x:c r="L7" s="97">
        <x:f>RANK(K7,$K$5:$K$13)</x:f>
        <x:v>9</x:v>
      </x:c>
      <x:c r="M7" s="86"/>
      <x:c r="N7" s="170"/>
      <x:c r="O7" s="171"/>
      <x:c r="P7" s="172"/>
    </x:row>
    <x:row r="8" spans="1:16" s="88" customFormat="1" ht="14.25" hidden="1" customHeight="1">
      <x:c r="A8" s="89" t="s">
        <x:v>206</x:v>
      </x:c>
      <x:c r="B8" s="90">
        <x:f>B21+B47+B34+B61</x:f>
        <x:v>185476.06477999999</x:v>
      </x:c>
      <x:c r="C8" s="96">
        <x:f>C21+C47+C34+C61</x:f>
        <x:v>18247.081075999999</x:v>
      </x:c>
      <x:c r="D8" s="92">
        <x:f>C8/B8</x:f>
        <x:v>0.098379707902707211</x:v>
      </x:c>
      <x:c r="E8" s="93">
        <x:f>RANK(D8,$D$5:$D$13)</x:f>
        <x:v>5</x:v>
      </x:c>
      <x:c r="F8" s="94"/>
      <x:c r="G8" s="90" t="e">
        <x:f>G21+G34+G47+#REF!</x:f>
        <x:v>#REF!</x:v>
      </x:c>
      <x:c r="H8" s="96">
        <x:f>H21+H34+H47+E61</x:f>
        <x:v>15552.610008</x:v>
      </x:c>
      <x:c r="I8" s="94" t="e">
        <x:f>H8/G8</x:f>
        <x:v>#REF!</x:v>
      </x:c>
      <x:c r="J8" s="96">
        <x:f>C8-H8</x:f>
        <x:v>2694.4710679999989</x:v>
      </x:c>
      <x:c r="K8" s="169">
        <x:f>J8/H8</x:f>
        <x:v>0.17324880303781864</x:v>
      </x:c>
      <x:c r="L8" s="97">
        <x:f>RANK(K8,$K$5:$K$13)</x:f>
        <x:v>4</x:v>
      </x:c>
      <x:c r="M8" s="86"/>
      <x:c r="N8" s="170"/>
      <x:c r="O8" s="171"/>
      <x:c r="P8" s="172"/>
    </x:row>
    <x:row r="9" spans="1:16" s="88" customFormat="1" ht="14.25" hidden="1" customHeight="1">
      <x:c r="A9" s="89" t="s">
        <x:v>203</x:v>
      </x:c>
      <x:c r="B9" s="90">
        <x:f>B22+B48+B35+B62</x:f>
        <x:v>106758.88872</x:v>
      </x:c>
      <x:c r="C9" s="96">
        <x:f>C22+C48+C35+C62</x:f>
        <x:v>8061.1116569999995</x:v>
      </x:c>
      <x:c r="D9" s="92">
        <x:f>C9/B9</x:f>
        <x:v>0.07550763925748738</x:v>
      </x:c>
      <x:c r="E9" s="93">
        <x:f>RANK(D9,$D$5:$D$13)</x:f>
        <x:v>9</x:v>
      </x:c>
      <x:c r="F9" s="94"/>
      <x:c r="G9" s="90" t="e">
        <x:f>G22+G35+G48+#REF!</x:f>
        <x:v>#REF!</x:v>
      </x:c>
      <x:c r="H9" s="96">
        <x:f>H22+H35+H48+E62</x:f>
        <x:v>6470.6879920000001</x:v>
      </x:c>
      <x:c r="I9" s="94" t="e">
        <x:f>H9/G9</x:f>
        <x:v>#REF!</x:v>
      </x:c>
      <x:c r="J9" s="96">
        <x:f>C9-H9</x:f>
        <x:v>1590.4236649999993</x:v>
      </x:c>
      <x:c r="K9" s="169">
        <x:f>J9/H9</x:f>
        <x:v>0.24578895891229974</x:v>
      </x:c>
      <x:c r="L9" s="97">
        <x:f>RANK(K9,$K$5:$K$13)</x:f>
        <x:v>1</x:v>
      </x:c>
      <x:c r="M9" s="86"/>
      <x:c r="N9" s="170"/>
      <x:c r="O9" s="171"/>
      <x:c r="P9" s="172"/>
    </x:row>
    <x:row r="10" spans="1:16" s="88" customFormat="1" ht="14.25" hidden="1" customHeight="1">
      <x:c r="A10" s="89" t="s">
        <x:v>209</x:v>
      </x:c>
      <x:c r="B10" s="90">
        <x:f>B23+B49+B36+B63</x:f>
        <x:v>148802.00401999999</x:v>
      </x:c>
      <x:c r="C10" s="96">
        <x:f>C23+C49+C36+C63</x:f>
        <x:v>16658.389028000001</x:v>
      </x:c>
      <x:c r="D10" s="92">
        <x:f>C10/B10</x:f>
        <x:v>0.11195003143748657</x:v>
      </x:c>
      <x:c r="E10" s="93">
        <x:f>RANK(D10,$D$5:$D$13)</x:f>
        <x:v>3</x:v>
      </x:c>
      <x:c r="F10" s="173"/>
      <x:c r="G10" s="90" t="e">
        <x:f>G23+G36+G49+#REF!</x:f>
        <x:v>#REF!</x:v>
      </x:c>
      <x:c r="H10" s="96">
        <x:f>H23+H36+H49+E63</x:f>
        <x:v>14582.531943</x:v>
      </x:c>
      <x:c r="I10" s="94" t="e">
        <x:f>H10/G10</x:f>
        <x:v>#REF!</x:v>
      </x:c>
      <x:c r="J10" s="96">
        <x:f>C10-H10</x:f>
        <x:v>2075.8570850000015</x:v>
      </x:c>
      <x:c r="K10" s="169">
        <x:f>J10/H10</x:f>
        <x:v>0.14235230844095409</x:v>
      </x:c>
      <x:c r="L10" s="97">
        <x:f>RANK(K10,$K$5:$K$13)</x:f>
        <x:v>7</x:v>
      </x:c>
      <x:c r="M10" s="86"/>
      <x:c r="N10" s="170"/>
      <x:c r="O10" s="171"/>
      <x:c r="P10" s="172"/>
    </x:row>
    <x:row r="11" spans="1:16" s="88" customFormat="1" ht="14.25" hidden="1" customHeight="1">
      <x:c r="A11" s="89" t="s">
        <x:v>202</x:v>
      </x:c>
      <x:c r="B11" s="90">
        <x:f>B24+B50+B37+B64</x:f>
        <x:v>54951.032469999998</x:v>
      </x:c>
      <x:c r="C11" s="96">
        <x:f>C24+C50+C37+C64</x:f>
        <x:v>5446.4508470000001</x:v>
      </x:c>
      <x:c r="D11" s="92">
        <x:f>C11/B11</x:f>
        <x:v>0.099114622641047534</x:v>
      </x:c>
      <x:c r="E11" s="93">
        <x:f>RANK(D11,$D$5:$D$13)</x:f>
        <x:v>4</x:v>
      </x:c>
      <x:c r="F11" s="173">
        <x:f>RANK(D11,$D$11:$D$13)</x:f>
        <x:v>1</x:v>
      </x:c>
      <x:c r="G11" s="90" t="e">
        <x:f>G24+G37+G50+#REF!</x:f>
        <x:v>#REF!</x:v>
      </x:c>
      <x:c r="H11" s="96">
        <x:f>H24+H37+H50+E64</x:f>
        <x:v>4574.9330149999996</x:v>
      </x:c>
      <x:c r="I11" s="94" t="e">
        <x:f>H11/G11</x:f>
        <x:v>#REF!</x:v>
      </x:c>
      <x:c r="J11" s="96">
        <x:f>C11-H11</x:f>
        <x:v>871.51783200000045</x:v>
      </x:c>
      <x:c r="K11" s="169">
        <x:f>J11/H11</x:f>
        <x:v>0.1904984901729759</x:v>
      </x:c>
      <x:c r="L11" s="97">
        <x:f>RANK(K11,$K$5:$K$13)</x:f>
        <x:v>2</x:v>
      </x:c>
      <x:c r="M11" s="86"/>
      <x:c r="N11" s="170"/>
      <x:c r="O11" s="171"/>
      <x:c r="P11" s="171"/>
    </x:row>
    <x:row r="12" spans="1:16" s="88" customFormat="1" ht="14.25" hidden="1" customHeight="1">
      <x:c r="A12" s="89" t="s">
        <x:v>204</x:v>
      </x:c>
      <x:c r="B12" s="90">
        <x:f>B25+B51+B38+B65</x:f>
        <x:v>47766.073929999999</x:v>
      </x:c>
      <x:c r="C12" s="96">
        <x:f>C25+C51+C38+C65</x:f>
        <x:v>3957.5651399999997</x:v>
      </x:c>
      <x:c r="D12" s="92">
        <x:f>C12/B12</x:f>
        <x:v>0.082853054781092408</x:v>
      </x:c>
      <x:c r="E12" s="93">
        <x:f>RANK(D12,$D$5:$D$13)</x:f>
        <x:v>8</x:v>
      </x:c>
      <x:c r="F12" s="173">
        <x:f>RANK(D12,$D$11:$D$13)</x:f>
        <x:v>3</x:v>
      </x:c>
      <x:c r="G12" s="90" t="e">
        <x:f>G25+G38+G51+#REF!</x:f>
        <x:v>#REF!</x:v>
      </x:c>
      <x:c r="H12" s="96">
        <x:f>H25+H38+H51+E65</x:f>
        <x:v>3504.3096140000002</x:v>
      </x:c>
      <x:c r="I12" s="94" t="e">
        <x:f>H12/G12</x:f>
        <x:v>#REF!</x:v>
      </x:c>
      <x:c r="J12" s="96">
        <x:f>C12-H12</x:f>
        <x:v>453.25552599999946</x:v>
      </x:c>
      <x:c r="K12" s="169">
        <x:f>J12/H12</x:f>
        <x:v>0.12934231729673856</x:v>
      </x:c>
      <x:c r="L12" s="97">
        <x:f>RANK(K12,$K$5:$K$13)</x:f>
        <x:v>8</x:v>
      </x:c>
      <x:c r="M12" s="86"/>
      <x:c r="N12" s="170"/>
      <x:c r="O12" s="171"/>
      <x:c r="P12" s="171"/>
    </x:row>
    <x:row r="13" spans="1:16" s="111" customFormat="1" ht="14.25" hidden="1" customHeight="1">
      <x:c r="A13" s="99" t="s">
        <x:v>207</x:v>
      </x:c>
      <x:c r="B13" s="174">
        <x:f>B26+B52+B39+B66</x:f>
        <x:v>24852.760490000001</x:v>
      </x:c>
      <x:c r="C13" s="106">
        <x:f>C26+C52+C39+C66</x:f>
        <x:v>2179.7058349999998</x:v>
      </x:c>
      <x:c r="D13" s="102">
        <x:f>C13/B13</x:f>
        <x:v>0.08770477773996363</x:v>
      </x:c>
      <x:c r="E13" s="103">
        <x:f>RANK(D13,$D$5:$D$13)</x:f>
        <x:v>7</x:v>
      </x:c>
      <x:c r="F13" s="175">
        <x:f>RANK(D13,$D$11:$D$13)</x:f>
        <x:v>2</x:v>
      </x:c>
      <x:c r="G13" s="174" t="e">
        <x:f>G26+G39+G52+#REF!</x:f>
        <x:v>#REF!</x:v>
      </x:c>
      <x:c r="H13" s="106">
        <x:f>H26+H39+H52+E66</x:f>
        <x:v>1851.8870179999999</x:v>
      </x:c>
      <x:c r="I13" s="105" t="e">
        <x:f>H13/G13</x:f>
        <x:v>#REF!</x:v>
      </x:c>
      <x:c r="J13" s="106">
        <x:f>C13-H13</x:f>
        <x:v>327.81881699999985</x:v>
      </x:c>
      <x:c r="K13" s="176">
        <x:f>J13/H13</x:f>
        <x:v>0.17701879964255998</x:v>
      </x:c>
      <x:c r="L13" s="107">
        <x:f>RANK(K13,$K$5:$K$13)</x:f>
        <x:v>3</x:v>
      </x:c>
      <x:c r="M13" s="177"/>
      <x:c r="N13" s="170"/>
      <x:c r="O13" s="171"/>
      <x:c r="P13" s="172"/>
    </x:row>
    <x:row r="14" spans="1:15" s="88" customFormat="1" ht="14.25" hidden="1" customHeight="1">
      <x:c r="A14" s="178" t="s">
        <x:v>271</x:v>
      </x:c>
      <x:c r="B14" s="112">
        <x:f>SUM(B5:B13)</x:f>
        <x:v>2715941.0428800001</x:v>
      </x:c>
      <x:c r="C14" s="113">
        <x:f>SUM(C5:C13)</x:f>
        <x:v>307915.38105599995</x:v>
      </x:c>
      <x:c r="D14" s="179">
        <x:f>C14/B14</x:f>
        <x:v>0.11337336716613136</x:v>
      </x:c>
      <x:c r="E14" s="179"/>
      <x:c r="F14" s="180"/>
      <x:c r="G14" s="181" t="e">
        <x:f>SUM(G5:G13)</x:f>
        <x:v>#REF!</x:v>
      </x:c>
      <x:c r="H14" s="113">
        <x:f>SUM(H5:H13)</x:f>
        <x:v>270759.46563500003</x:v>
      </x:c>
      <x:c r="I14" s="116"/>
      <x:c r="J14" s="114">
        <x:f>C14-H14</x:f>
        <x:v>37155.915420999925</x:v>
      </x:c>
      <x:c r="K14" s="182">
        <x:f>J14/H14</x:f>
        <x:v>0.13722850033648804</x:v>
      </x:c>
      <x:c r="L14" s="115"/>
      <x:c r="M14" s="86"/>
      <x:c r="N14" s="87"/>
      <x:c r="O14" s="81"/>
    </x:row>
    <x:row r="15" spans="1:15" s="188" customFormat="1" ht="15" hidden="1" customHeight="1">
      <x:c r="A15" s="86"/>
      <x:c r="B15" s="183"/>
      <x:c r="C15" s="184"/>
      <x:c r="D15" s="185"/>
      <x:c r="E15" s="185"/>
      <x:c r="F15" s="185"/>
      <x:c r="G15" s="185"/>
      <x:c r="H15" s="184"/>
      <x:c r="I15" s="184"/>
      <x:c r="J15" s="184"/>
      <x:c r="K15" s="186"/>
      <x:c r="L15" s="86"/>
      <x:c r="M15" s="86"/>
      <x:c r="N15" s="87"/>
      <x:c r="O15" s="187"/>
    </x:row>
    <x:row r="16" spans="1:14" ht="21" hidden="1" customHeight="1">
      <x:c r="A16" s="76" t="s">
        <x:v>276</x:v>
      </x:c>
      <x:c r="B16" s="189" t="s">
        <x:v>2</x:v>
      </x:c>
      <x:c r="L16" s="163" t="s">
        <x:v>21</x:v>
      </x:c>
      <x:c r="M16" s="190"/>
      <x:c r="N16" s="191"/>
    </x:row>
    <x:row r="17" spans="1:15" s="88" customFormat="1" ht="33.149999999999999" hidden="1">
      <x:c r="A17" s="154" t="s">
        <x:v>287</x:v>
      </x:c>
      <x:c r="B17" s="166" t="s">
        <x:v>346</x:v>
      </x:c>
      <x:c r="C17" s="167" t="s">
        <x:v>322</x:v>
      </x:c>
      <x:c r="D17" s="82" t="s">
        <x:v>281</x:v>
      </x:c>
      <x:c r="E17" s="82" t="s">
        <x:v>326</x:v>
      </x:c>
      <x:c r="F17" s="83" t="s">
        <x:v>331</x:v>
      </x:c>
      <x:c r="G17" s="84" t="s">
        <x:v>340</x:v>
      </x:c>
      <x:c r="H17" s="82" t="s">
        <x:v>316</x:v>
      </x:c>
      <x:c r="I17" s="83" t="s">
        <x:v>281</x:v>
      </x:c>
      <x:c r="J17" s="85" t="s">
        <x:v>389</x:v>
      </x:c>
      <x:c r="K17" s="82" t="s">
        <x:v>306</x:v>
      </x:c>
      <x:c r="L17" s="83" t="s">
        <x:v>318</x:v>
      </x:c>
      <x:c r="M17" s="86"/>
      <x:c r="N17" s="87"/>
      <x:c r="O17" s="81"/>
    </x:row>
    <x:row r="18" spans="1:24" s="88" customFormat="1" ht="14.25" hidden="1" customHeight="1">
      <x:c r="A18" s="155" t="s">
        <x:v>210</x:v>
      </x:c>
      <x:c r="B18" s="90">
        <x:v>559084</x:v>
      </x:c>
      <x:c r="C18" s="192">
        <x:f>data!B6</x:f>
        <x:v>0</x:v>
      </x:c>
      <x:c r="D18" s="92">
        <x:f>C18/B18</x:f>
        <x:v>0</x:v>
      </x:c>
      <x:c r="E18" s="93">
        <x:f>RANK(D18,$D$18:$D$26)</x:f>
        <x:v>1</x:v>
      </x:c>
      <x:c r="F18" s="94"/>
      <x:c r="G18" s="90">
        <x:v>528114</x:v>
      </x:c>
      <x:c r="H18" s="192">
        <x:f>data!B19</x:f>
        <x:v>0</x:v>
      </x:c>
      <x:c r="I18" s="193">
        <x:f>H18/G18</x:f>
        <x:v>0</x:v>
      </x:c>
      <x:c r="J18" s="96">
        <x:f>C18-H18</x:f>
        <x:v>0</x:v>
      </x:c>
      <x:c r="K18" s="169" t="e">
        <x:f>J18/H18</x:f>
        <x:v>#DIV/0!</x:v>
      </x:c>
      <x:c r="L18" s="97" t="e">
        <x:f>RANK(K18,$K$18:$K$26)</x:f>
        <x:v>#DIV/0!</x:v>
      </x:c>
      <x:c r="M18" s="194"/>
      <x:c r="N18" s="195"/>
      <x:c r="O18" s="81"/>
      <x:c r="X18" s="196"/>
    </x:row>
    <x:row r="19" spans="1:15" s="88" customFormat="1" ht="14.25" hidden="1" customHeight="1">
      <x:c r="A19" s="155" t="s">
        <x:v>211</x:v>
      </x:c>
      <x:c r="B19" s="90">
        <x:v>743637</x:v>
      </x:c>
      <x:c r="C19" s="192">
        <x:f>data!B7</x:f>
        <x:v>0</x:v>
      </x:c>
      <x:c r="D19" s="92">
        <x:f>C19/B19</x:f>
        <x:v>0</x:v>
      </x:c>
      <x:c r="E19" s="93">
        <x:f>RANK(D19,$D$18:$D$26)</x:f>
        <x:v>1</x:v>
      </x:c>
      <x:c r="F19" s="94"/>
      <x:c r="G19" s="90">
        <x:v>739345</x:v>
      </x:c>
      <x:c r="H19" s="192">
        <x:f>data!B20</x:f>
        <x:v>0</x:v>
      </x:c>
      <x:c r="I19" s="193">
        <x:f>H19/G19</x:f>
        <x:v>0</x:v>
      </x:c>
      <x:c r="J19" s="96">
        <x:f>C19-H19</x:f>
        <x:v>0</x:v>
      </x:c>
      <x:c r="K19" s="169" t="e">
        <x:f>J19/H19</x:f>
        <x:v>#DIV/0!</x:v>
      </x:c>
      <x:c r="L19" s="97" t="e">
        <x:f>RANK(K19,$K$18:$K$26)</x:f>
        <x:v>#DIV/0!</x:v>
      </x:c>
      <x:c r="M19" s="194"/>
      <x:c r="N19" s="195"/>
      <x:c r="O19" s="81"/>
    </x:row>
    <x:row r="20" spans="1:15" s="88" customFormat="1" ht="14.25" hidden="1" customHeight="1">
      <x:c r="A20" s="155" t="s">
        <x:v>205</x:v>
      </x:c>
      <x:c r="B20" s="90">
        <x:v>128728</x:v>
      </x:c>
      <x:c r="C20" s="192">
        <x:f>data!B8</x:f>
        <x:v>0</x:v>
      </x:c>
      <x:c r="D20" s="92">
        <x:f>C20/B20</x:f>
        <x:v>0</x:v>
      </x:c>
      <x:c r="E20" s="93">
        <x:f>RANK(D20,$D$18:$D$26)</x:f>
        <x:v>1</x:v>
      </x:c>
      <x:c r="F20" s="94"/>
      <x:c r="G20" s="90">
        <x:v>127610</x:v>
      </x:c>
      <x:c r="H20" s="192">
        <x:f>data!B21</x:f>
        <x:v>0</x:v>
      </x:c>
      <x:c r="I20" s="193">
        <x:f>H20/G20</x:f>
        <x:v>0</x:v>
      </x:c>
      <x:c r="J20" s="96">
        <x:f>C20-H20</x:f>
        <x:v>0</x:v>
      </x:c>
      <x:c r="K20" s="169" t="e">
        <x:f>J20/H20</x:f>
        <x:v>#DIV/0!</x:v>
      </x:c>
      <x:c r="L20" s="97" t="e">
        <x:f>RANK(K20,$K$18:$K$26)</x:f>
        <x:v>#DIV/0!</x:v>
      </x:c>
      <x:c r="M20" s="86"/>
      <x:c r="N20" s="87"/>
      <x:c r="O20" s="81"/>
    </x:row>
    <x:row r="21" spans="1:15" s="88" customFormat="1" ht="14.25" hidden="1" customHeight="1">
      <x:c r="A21" s="155" t="s">
        <x:v>206</x:v>
      </x:c>
      <x:c r="B21" s="90">
        <x:v>105412</x:v>
      </x:c>
      <x:c r="C21" s="192">
        <x:f>data!B9</x:f>
        <x:v>0</x:v>
      </x:c>
      <x:c r="D21" s="92">
        <x:f>C21/B21</x:f>
        <x:v>0</x:v>
      </x:c>
      <x:c r="E21" s="93">
        <x:f>RANK(D21,$D$18:$D$26)</x:f>
        <x:v>1</x:v>
      </x:c>
      <x:c r="F21" s="94"/>
      <x:c r="G21" s="90">
        <x:v>103485</x:v>
      </x:c>
      <x:c r="H21" s="192">
        <x:f>data!B22</x:f>
        <x:v>0</x:v>
      </x:c>
      <x:c r="I21" s="193">
        <x:f>H21/G21</x:f>
        <x:v>0</x:v>
      </x:c>
      <x:c r="J21" s="96">
        <x:f>C21-H21</x:f>
        <x:v>0</x:v>
      </x:c>
      <x:c r="K21" s="169" t="e">
        <x:f>J21/H21</x:f>
        <x:v>#DIV/0!</x:v>
      </x:c>
      <x:c r="L21" s="97" t="e">
        <x:f>RANK(K21,$K$18:$K$26)</x:f>
        <x:v>#DIV/0!</x:v>
      </x:c>
      <x:c r="M21" s="86"/>
      <x:c r="N21" s="87"/>
      <x:c r="O21" s="81"/>
    </x:row>
    <x:row r="22" spans="1:15" s="88" customFormat="1" ht="14.25" hidden="1" customHeight="1">
      <x:c r="A22" s="155" t="s">
        <x:v>203</x:v>
      </x:c>
      <x:c r="B22" s="90">
        <x:v>57624</x:v>
      </x:c>
      <x:c r="C22" s="192">
        <x:f>data!B10</x:f>
        <x:v>0</x:v>
      </x:c>
      <x:c r="D22" s="92">
        <x:f>C22/B22</x:f>
        <x:v>0</x:v>
      </x:c>
      <x:c r="E22" s="93">
        <x:f>RANK(D22,$D$18:$D$26)</x:f>
        <x:v>1</x:v>
      </x:c>
      <x:c r="F22" s="94"/>
      <x:c r="G22" s="90">
        <x:v>57106</x:v>
      </x:c>
      <x:c r="H22" s="192">
        <x:f>data!B23</x:f>
        <x:v>0</x:v>
      </x:c>
      <x:c r="I22" s="193">
        <x:f>H22/G22</x:f>
        <x:v>0</x:v>
      </x:c>
      <x:c r="J22" s="96">
        <x:f>C22-H22</x:f>
        <x:v>0</x:v>
      </x:c>
      <x:c r="K22" s="169" t="e">
        <x:f>J22/H22</x:f>
        <x:v>#DIV/0!</x:v>
      </x:c>
      <x:c r="L22" s="97" t="e">
        <x:f>RANK(K22,$K$18:$K$26)</x:f>
        <x:v>#DIV/0!</x:v>
      </x:c>
      <x:c r="M22" s="86"/>
      <x:c r="N22" s="87"/>
      <x:c r="O22" s="81"/>
    </x:row>
    <x:row r="23" spans="1:15" s="88" customFormat="1" ht="14.25" hidden="1" customHeight="1">
      <x:c r="A23" s="155" t="s">
        <x:v>209</x:v>
      </x:c>
      <x:c r="B23" s="90">
        <x:v>79224</x:v>
      </x:c>
      <x:c r="C23" s="192">
        <x:f>data!B11</x:f>
        <x:v>0</x:v>
      </x:c>
      <x:c r="D23" s="92">
        <x:f>C23/B23</x:f>
        <x:v>0</x:v>
      </x:c>
      <x:c r="E23" s="93">
        <x:f>RANK(D23,$D$18:$D$26)</x:f>
        <x:v>1</x:v>
      </x:c>
      <x:c r="F23" s="94"/>
      <x:c r="G23" s="90">
        <x:v>79427</x:v>
      </x:c>
      <x:c r="H23" s="192">
        <x:f>data!B24</x:f>
        <x:v>0</x:v>
      </x:c>
      <x:c r="I23" s="193">
        <x:f>H23/G23</x:f>
        <x:v>0</x:v>
      </x:c>
      <x:c r="J23" s="96">
        <x:f>C23-H23</x:f>
        <x:v>0</x:v>
      </x:c>
      <x:c r="K23" s="169" t="e">
        <x:f>J23/H23</x:f>
        <x:v>#DIV/0!</x:v>
      </x:c>
      <x:c r="L23" s="97" t="e">
        <x:f>RANK(K23,$K$18:$K$26)</x:f>
        <x:v>#DIV/0!</x:v>
      </x:c>
      <x:c r="M23" s="86"/>
      <x:c r="N23" s="87"/>
      <x:c r="O23" s="81"/>
    </x:row>
    <x:row r="24" spans="1:15" s="88" customFormat="1" ht="14.25" hidden="1" customHeight="1">
      <x:c r="A24" s="155" t="s">
        <x:v>202</x:v>
      </x:c>
      <x:c r="B24" s="90">
        <x:v>29829</x:v>
      </x:c>
      <x:c r="C24" s="192">
        <x:f>data!B12</x:f>
        <x:v>0</x:v>
      </x:c>
      <x:c r="D24" s="92">
        <x:f>C24/B24</x:f>
        <x:v>0</x:v>
      </x:c>
      <x:c r="E24" s="93">
        <x:f>RANK(D24,$D$18:$D$26)</x:f>
        <x:v>1</x:v>
      </x:c>
      <x:c r="F24" s="97">
        <x:f>RANK(D24,$D$24:$D$26)</x:f>
        <x:v>1</x:v>
      </x:c>
      <x:c r="G24" s="197">
        <x:v>29783</x:v>
      </x:c>
      <x:c r="H24" s="192">
        <x:f>data!B25</x:f>
        <x:v>0</x:v>
      </x:c>
      <x:c r="I24" s="193">
        <x:f>H24/G24</x:f>
        <x:v>0</x:v>
      </x:c>
      <x:c r="J24" s="96">
        <x:f>C24-H24</x:f>
        <x:v>0</x:v>
      </x:c>
      <x:c r="K24" s="169" t="e">
        <x:f>J24/H24</x:f>
        <x:v>#DIV/0!</x:v>
      </x:c>
      <x:c r="L24" s="97" t="e">
        <x:f>RANK(K24,$K$18:$K$26)</x:f>
        <x:v>#DIV/0!</x:v>
      </x:c>
      <x:c r="M24" s="86"/>
      <x:c r="N24" s="87"/>
      <x:c r="O24" s="81"/>
    </x:row>
    <x:row r="25" spans="1:15" s="88" customFormat="1" ht="14.25" hidden="1" customHeight="1">
      <x:c r="A25" s="155" t="s">
        <x:v>204</x:v>
      </x:c>
      <x:c r="B25" s="98">
        <x:v>28099</x:v>
      </x:c>
      <x:c r="C25" s="192">
        <x:f>data!B13</x:f>
        <x:v>0</x:v>
      </x:c>
      <x:c r="D25" s="92">
        <x:f>C25/B25</x:f>
        <x:v>0</x:v>
      </x:c>
      <x:c r="E25" s="93">
        <x:f>RANK(D25,$D$18:$D$26)</x:f>
        <x:v>1</x:v>
      </x:c>
      <x:c r="F25" s="97">
        <x:f>RANK(D25,$D$24:$D$26)</x:f>
        <x:v>1</x:v>
      </x:c>
      <x:c r="G25" s="197">
        <x:v>27120</x:v>
      </x:c>
      <x:c r="H25" s="192">
        <x:f>data!B26</x:f>
        <x:v>0</x:v>
      </x:c>
      <x:c r="I25" s="193">
        <x:f>H25/G25</x:f>
        <x:v>0</x:v>
      </x:c>
      <x:c r="J25" s="96">
        <x:f>C25-H25</x:f>
        <x:v>0</x:v>
      </x:c>
      <x:c r="K25" s="169" t="e">
        <x:f>J25/H25</x:f>
        <x:v>#DIV/0!</x:v>
      </x:c>
      <x:c r="L25" s="97" t="e">
        <x:f>RANK(K25,$K$18:$K$26)</x:f>
        <x:v>#DIV/0!</x:v>
      </x:c>
      <x:c r="M25" s="86"/>
      <x:c r="N25" s="87"/>
      <x:c r="O25" s="81"/>
    </x:row>
    <x:row r="26" spans="1:15" s="111" customFormat="1" ht="14.25" hidden="1" customHeight="1">
      <x:c r="A26" s="156" t="s">
        <x:v>207</x:v>
      </x:c>
      <x:c r="B26" s="100">
        <x:v>8363</x:v>
      </x:c>
      <x:c r="C26" s="198">
        <x:f>data!B14</x:f>
        <x:v>0</x:v>
      </x:c>
      <x:c r="D26" s="102">
        <x:f>C26/B26</x:f>
        <x:v>0</x:v>
      </x:c>
      <x:c r="E26" s="103">
        <x:f>RANK(D26,$D$18:$D$26)</x:f>
        <x:v>1</x:v>
      </x:c>
      <x:c r="F26" s="107">
        <x:f>RANK(D26,$D$24:$D$26)</x:f>
        <x:v>1</x:v>
      </x:c>
      <x:c r="G26" s="199">
        <x:v>8010</x:v>
      </x:c>
      <x:c r="H26" s="198">
        <x:f>data!B27</x:f>
        <x:v>0</x:v>
      </x:c>
      <x:c r="I26" s="200">
        <x:f>H26/G26</x:f>
        <x:v>0</x:v>
      </x:c>
      <x:c r="J26" s="106">
        <x:f>C26-H26</x:f>
        <x:v>0</x:v>
      </x:c>
      <x:c r="K26" s="176" t="e">
        <x:f>J26/H26</x:f>
        <x:v>#DIV/0!</x:v>
      </x:c>
      <x:c r="L26" s="107" t="e">
        <x:f>RANK(K26,$K$18:$K$26)</x:f>
        <x:v>#DIV/0!</x:v>
      </x:c>
      <x:c r="M26" s="108"/>
      <x:c r="N26" s="109"/>
      <x:c r="O26" s="110"/>
    </x:row>
    <x:row r="27" spans="1:15" s="88" customFormat="1" ht="14.25" hidden="1" customHeight="1">
      <x:c r="A27" s="157" t="s">
        <x:v>271</x:v>
      </x:c>
      <x:c r="B27" s="112">
        <x:f>SUM(B18:B26)</x:f>
        <x:v>1740000</x:v>
      </x:c>
      <x:c r="C27" s="201">
        <x:f>SUM(C18:C26)</x:f>
        <x:v>0</x:v>
      </x:c>
      <x:c r="D27" s="179">
        <x:f>C27/B27</x:f>
        <x:v>0</x:v>
      </x:c>
      <x:c r="E27" s="179"/>
      <x:c r="F27" s="180"/>
      <x:c r="G27" s="202">
        <x:f>SUM(G18:G26)</x:f>
        <x:v>1700000</x:v>
      </x:c>
      <x:c r="H27" s="203">
        <x:f>SUM(H18:H26)</x:f>
        <x:v>0</x:v>
      </x:c>
      <x:c r="I27" s="204">
        <x:f>H27/G27</x:f>
        <x:v>0</x:v>
      </x:c>
      <x:c r="J27" s="114">
        <x:f>SUM(J18:J26)</x:f>
        <x:v>0</x:v>
      </x:c>
      <x:c r="K27" s="182" t="e">
        <x:f>J27/H27</x:f>
        <x:v>#DIV/0!</x:v>
      </x:c>
      <x:c r="L27" s="115"/>
      <x:c r="M27" s="86"/>
      <x:c r="N27" s="87"/>
      <x:c r="O27" s="81"/>
    </x:row>
    <x:row r="28" spans="2:2" ht="15" hidden="1" customHeight="1">
      <x:c r="B28" s="205"/>
    </x:row>
    <x:row r="29" spans="1:12" ht="21" hidden="1" customHeight="1">
      <x:c r="A29" s="76" t="s">
        <x:v>279</x:v>
      </x:c>
      <x:c r="B29" s="189" t="s">
        <x:v>5</x:v>
      </x:c>
      <x:c r="L29" s="163" t="s">
        <x:v>21</x:v>
      </x:c>
    </x:row>
    <x:row r="30" spans="1:15" s="88" customFormat="1" ht="33.149999999999999" hidden="1">
      <x:c r="A30" s="165" t="s">
        <x:v>287</x:v>
      </x:c>
      <x:c r="B30" s="166" t="s">
        <x:v>346</x:v>
      </x:c>
      <x:c r="C30" s="167" t="s">
        <x:v>322</x:v>
      </x:c>
      <x:c r="D30" s="82" t="s">
        <x:v>281</x:v>
      </x:c>
      <x:c r="E30" s="82" t="s">
        <x:v>326</x:v>
      </x:c>
      <x:c r="F30" s="83" t="s">
        <x:v>331</x:v>
      </x:c>
      <x:c r="G30" s="84" t="s">
        <x:v>340</x:v>
      </x:c>
      <x:c r="H30" s="82" t="s">
        <x:v>316</x:v>
      </x:c>
      <x:c r="I30" s="83" t="s">
        <x:v>281</x:v>
      </x:c>
      <x:c r="J30" s="85" t="s">
        <x:v>389</x:v>
      </x:c>
      <x:c r="K30" s="82" t="s">
        <x:v>306</x:v>
      </x:c>
      <x:c r="L30" s="83" t="s">
        <x:v>318</x:v>
      </x:c>
      <x:c r="M30" s="86"/>
      <x:c r="N30" s="87"/>
      <x:c r="O30" s="81"/>
    </x:row>
    <x:row r="31" spans="1:15" s="88" customFormat="1" ht="14.25" hidden="1" customHeight="1">
      <x:c r="A31" s="89" t="s">
        <x:v>210</x:v>
      </x:c>
      <x:c r="B31" s="90">
        <x:v>140875</x:v>
      </x:c>
      <x:c r="C31" s="91">
        <x:f>data!D6</x:f>
        <x:v>0</x:v>
      </x:c>
      <x:c r="D31" s="92">
        <x:f>C31/B31</x:f>
        <x:v>0</x:v>
      </x:c>
      <x:c r="E31" s="93">
        <x:f>RANK(D31,$D$31:$D$39)</x:f>
        <x:v>1</x:v>
      </x:c>
      <x:c r="F31" s="94"/>
      <x:c r="G31" s="95">
        <x:v>138987</x:v>
      </x:c>
      <x:c r="H31" s="206">
        <x:f>data!D19</x:f>
        <x:v>0</x:v>
      </x:c>
      <x:c r="I31" s="207">
        <x:f>H31/G31</x:f>
        <x:v>0</x:v>
      </x:c>
      <x:c r="J31" s="96">
        <x:f>C31-H31</x:f>
        <x:v>0</x:v>
      </x:c>
      <x:c r="K31" s="169" t="e">
        <x:f>J31/H31</x:f>
        <x:v>#DIV/0!</x:v>
      </x:c>
      <x:c r="L31" s="97" t="e">
        <x:f>RANK(K31,$K$31:$K$39)</x:f>
        <x:v>#DIV/0!</x:v>
      </x:c>
      <x:c r="M31" s="208"/>
      <x:c r="N31" s="209"/>
      <x:c r="O31" s="81"/>
    </x:row>
    <x:row r="32" spans="1:15" s="88" customFormat="1" ht="14.25" hidden="1" customHeight="1">
      <x:c r="A32" s="89" t="s">
        <x:v>211</x:v>
      </x:c>
      <x:c r="B32" s="90">
        <x:v>119307</x:v>
      </x:c>
      <x:c r="C32" s="91">
        <x:f>data!D7</x:f>
        <x:v>0</x:v>
      </x:c>
      <x:c r="D32" s="92">
        <x:f>C32/B32</x:f>
        <x:v>0</x:v>
      </x:c>
      <x:c r="E32" s="93">
        <x:f>RANK(D32,$D$31:$D$39)</x:f>
        <x:v>1</x:v>
      </x:c>
      <x:c r="F32" s="94"/>
      <x:c r="G32" s="95">
        <x:v>115088</x:v>
      </x:c>
      <x:c r="H32" s="206">
        <x:f>data!D20</x:f>
        <x:v>0</x:v>
      </x:c>
      <x:c r="I32" s="207">
        <x:f>H32/G32</x:f>
        <x:v>0</x:v>
      </x:c>
      <x:c r="J32" s="96">
        <x:f>C32-H32</x:f>
        <x:v>0</x:v>
      </x:c>
      <x:c r="K32" s="169" t="e">
        <x:f>J32/H32</x:f>
        <x:v>#DIV/0!</x:v>
      </x:c>
      <x:c r="L32" s="97" t="e">
        <x:f>RANK(K32,$K$31:$K$39)</x:f>
        <x:v>#DIV/0!</x:v>
      </x:c>
      <x:c r="M32" s="208"/>
      <x:c r="N32" s="209"/>
      <x:c r="O32" s="81"/>
    </x:row>
    <x:row r="33" spans="1:15" s="88" customFormat="1" ht="14.25" hidden="1" customHeight="1">
      <x:c r="A33" s="89" t="s">
        <x:v>205</x:v>
      </x:c>
      <x:c r="B33" s="90">
        <x:v>64934</x:v>
      </x:c>
      <x:c r="C33" s="91">
        <x:f>data!D8</x:f>
        <x:v>0</x:v>
      </x:c>
      <x:c r="D33" s="92">
        <x:f>C33/B33</x:f>
        <x:v>0</x:v>
      </x:c>
      <x:c r="E33" s="93">
        <x:f>RANK(D33,$D$31:$D$39)</x:f>
        <x:v>1</x:v>
      </x:c>
      <x:c r="F33" s="94"/>
      <x:c r="G33" s="95">
        <x:v>73407</x:v>
      </x:c>
      <x:c r="H33" s="206">
        <x:f>data!D21</x:f>
        <x:v>0</x:v>
      </x:c>
      <x:c r="I33" s="207">
        <x:f>H33/G33</x:f>
        <x:v>0</x:v>
      </x:c>
      <x:c r="J33" s="96">
        <x:f>C33-H33</x:f>
        <x:v>0</x:v>
      </x:c>
      <x:c r="K33" s="169" t="e">
        <x:f>J33/H33</x:f>
        <x:v>#DIV/0!</x:v>
      </x:c>
      <x:c r="L33" s="97" t="e">
        <x:f>RANK(K33,$K$31:$K$39)</x:f>
        <x:v>#DIV/0!</x:v>
      </x:c>
      <x:c r="M33" s="208"/>
      <x:c r="N33" s="209"/>
      <x:c r="O33" s="81"/>
    </x:row>
    <x:row r="34" spans="1:15" s="111" customFormat="1" ht="14.25" hidden="1" customHeight="1">
      <x:c r="A34" s="89" t="s">
        <x:v>206</x:v>
      </x:c>
      <x:c r="B34" s="90">
        <x:v>53431</x:v>
      </x:c>
      <x:c r="C34" s="91">
        <x:f>data!D9</x:f>
        <x:v>0</x:v>
      </x:c>
      <x:c r="D34" s="92">
        <x:f>C34/B34</x:f>
        <x:v>0</x:v>
      </x:c>
      <x:c r="E34" s="93">
        <x:f>RANK(D34,$D$31:$D$39)</x:f>
        <x:v>1</x:v>
      </x:c>
      <x:c r="F34" s="94"/>
      <x:c r="G34" s="95">
        <x:v>60733</x:v>
      </x:c>
      <x:c r="H34" s="206">
        <x:f>data!D22</x:f>
        <x:v>0</x:v>
      </x:c>
      <x:c r="I34" s="207">
        <x:f>H34/G34</x:f>
        <x:v>0</x:v>
      </x:c>
      <x:c r="J34" s="96">
        <x:f>C34-H34</x:f>
        <x:v>0</x:v>
      </x:c>
      <x:c r="K34" s="169" t="e">
        <x:f>J34/H34</x:f>
        <x:v>#DIV/0!</x:v>
      </x:c>
      <x:c r="L34" s="97" t="e">
        <x:f>RANK(K34,$K$31:$K$39)</x:f>
        <x:v>#DIV/0!</x:v>
      </x:c>
      <x:c r="M34" s="208"/>
      <x:c r="N34" s="209"/>
      <x:c r="O34" s="110"/>
    </x:row>
    <x:row r="35" spans="1:15" s="88" customFormat="1" ht="14.25" hidden="1" customHeight="1">
      <x:c r="A35" s="89" t="s">
        <x:v>203</x:v>
      </x:c>
      <x:c r="B35" s="90">
        <x:v>37685</x:v>
      </x:c>
      <x:c r="C35" s="91">
        <x:f>data!D10</x:f>
        <x:v>0</x:v>
      </x:c>
      <x:c r="D35" s="92">
        <x:f>C35/B35</x:f>
        <x:v>0</x:v>
      </x:c>
      <x:c r="E35" s="93">
        <x:f>RANK(D35,$D$31:$D$39)</x:f>
        <x:v>1</x:v>
      </x:c>
      <x:c r="F35" s="94"/>
      <x:c r="G35" s="95">
        <x:v>49314</x:v>
      </x:c>
      <x:c r="H35" s="206">
        <x:f>data!D23</x:f>
        <x:v>0</x:v>
      </x:c>
      <x:c r="I35" s="207">
        <x:f>H35/G35</x:f>
        <x:v>0</x:v>
      </x:c>
      <x:c r="J35" s="96">
        <x:f>C35-H35</x:f>
        <x:v>0</x:v>
      </x:c>
      <x:c r="K35" s="169" t="e">
        <x:f>J35/H35</x:f>
        <x:v>#DIV/0!</x:v>
      </x:c>
      <x:c r="L35" s="97" t="e">
        <x:f>RANK(K35,$K$31:$K$39)</x:f>
        <x:v>#DIV/0!</x:v>
      </x:c>
      <x:c r="M35" s="208"/>
      <x:c r="N35" s="209"/>
      <x:c r="O35" s="81"/>
    </x:row>
    <x:row r="36" spans="1:15" s="88" customFormat="1" ht="14.25" hidden="1" customHeight="1">
      <x:c r="A36" s="89" t="s">
        <x:v>209</x:v>
      </x:c>
      <x:c r="B36" s="90">
        <x:v>44796</x:v>
      </x:c>
      <x:c r="C36" s="91">
        <x:f>data!D11</x:f>
        <x:v>0</x:v>
      </x:c>
      <x:c r="D36" s="92">
        <x:f>C36/B36</x:f>
        <x:v>0</x:v>
      </x:c>
      <x:c r="E36" s="93">
        <x:f>RANK(D36,$D$31:$D$39)</x:f>
        <x:v>1</x:v>
      </x:c>
      <x:c r="F36" s="94"/>
      <x:c r="G36" s="95">
        <x:v>56009</x:v>
      </x:c>
      <x:c r="H36" s="206">
        <x:f>data!D24</x:f>
        <x:v>0</x:v>
      </x:c>
      <x:c r="I36" s="207">
        <x:f>H36/G36</x:f>
        <x:v>0</x:v>
      </x:c>
      <x:c r="J36" s="96">
        <x:f>C36-H36</x:f>
        <x:v>0</x:v>
      </x:c>
      <x:c r="K36" s="169" t="e">
        <x:f>J36/H36</x:f>
        <x:v>#DIV/0!</x:v>
      </x:c>
      <x:c r="L36" s="97" t="e">
        <x:f>RANK(K36,$K$31:$K$39)</x:f>
        <x:v>#DIV/0!</x:v>
      </x:c>
      <x:c r="M36" s="208"/>
      <x:c r="N36" s="209"/>
      <x:c r="O36" s="81"/>
    </x:row>
    <x:row r="37" spans="1:15" s="111" customFormat="1" ht="14.25" hidden="1" customHeight="1">
      <x:c r="A37" s="89" t="s">
        <x:v>202</x:v>
      </x:c>
      <x:c r="B37" s="90">
        <x:v>16981</x:v>
      </x:c>
      <x:c r="C37" s="91">
        <x:f>data!D12</x:f>
        <x:v>0</x:v>
      </x:c>
      <x:c r="D37" s="92">
        <x:f>C37/B37</x:f>
        <x:v>0</x:v>
      </x:c>
      <x:c r="E37" s="93">
        <x:f>RANK(D37,$D$31:$D$39)</x:f>
        <x:v>1</x:v>
      </x:c>
      <x:c r="F37" s="93">
        <x:f>RANK(D37,$D$37:$D$39)</x:f>
        <x:v>1</x:v>
      </x:c>
      <x:c r="G37" s="95">
        <x:v>21621</x:v>
      </x:c>
      <x:c r="H37" s="206">
        <x:f>data!D25</x:f>
        <x:v>0</x:v>
      </x:c>
      <x:c r="I37" s="207">
        <x:f>H37/G37</x:f>
        <x:v>0</x:v>
      </x:c>
      <x:c r="J37" s="96">
        <x:f>C37-H37</x:f>
        <x:v>0</x:v>
      </x:c>
      <x:c r="K37" s="169" t="e">
        <x:f>J37/H37</x:f>
        <x:v>#DIV/0!</x:v>
      </x:c>
      <x:c r="L37" s="97" t="e">
        <x:f>RANK(K37,$K$31:$K$39)</x:f>
        <x:v>#DIV/0!</x:v>
      </x:c>
      <x:c r="M37" s="208"/>
      <x:c r="N37" s="209"/>
      <x:c r="O37" s="110"/>
    </x:row>
    <x:row r="38" spans="1:15" s="88" customFormat="1" ht="14.25" hidden="1" customHeight="1">
      <x:c r="A38" s="89" t="s">
        <x:v>204</x:v>
      </x:c>
      <x:c r="B38" s="98">
        <x:v>13714</x:v>
      </x:c>
      <x:c r="C38" s="91">
        <x:f>data!D13</x:f>
        <x:v>0</x:v>
      </x:c>
      <x:c r="D38" s="92">
        <x:f>C38/B38</x:f>
        <x:v>0</x:v>
      </x:c>
      <x:c r="E38" s="93">
        <x:f>RANK(D38,$D$31:$D$39)</x:f>
        <x:v>1</x:v>
      </x:c>
      <x:c r="F38" s="93">
        <x:f>RANK(D38,$D$37:$D$39)</x:f>
        <x:v>1</x:v>
      </x:c>
      <x:c r="G38" s="95">
        <x:v>16559</x:v>
      </x:c>
      <x:c r="H38" s="206">
        <x:f>data!D26</x:f>
        <x:v>0</x:v>
      </x:c>
      <x:c r="I38" s="207">
        <x:f>H38/G38</x:f>
        <x:v>0</x:v>
      </x:c>
      <x:c r="J38" s="96">
        <x:f>C38-H38</x:f>
        <x:v>0</x:v>
      </x:c>
      <x:c r="K38" s="169" t="e">
        <x:f>J38/H38</x:f>
        <x:v>#DIV/0!</x:v>
      </x:c>
      <x:c r="L38" s="97" t="e">
        <x:f>RANK(K38,$K$31:$K$39)</x:f>
        <x:v>#DIV/0!</x:v>
      </x:c>
      <x:c r="M38" s="208"/>
      <x:c r="N38" s="209"/>
      <x:c r="O38" s="81"/>
    </x:row>
    <x:row r="39" spans="1:15" s="111" customFormat="1" ht="14.25" hidden="1" customHeight="1">
      <x:c r="A39" s="99" t="s">
        <x:v>207</x:v>
      </x:c>
      <x:c r="B39" s="100">
        <x:v>13334</x:v>
      </x:c>
      <x:c r="C39" s="101">
        <x:f>data!D14</x:f>
        <x:v>0</x:v>
      </x:c>
      <x:c r="D39" s="102">
        <x:f>C39/B39</x:f>
        <x:v>0</x:v>
      </x:c>
      <x:c r="E39" s="103">
        <x:f>RANK(D39,$D$31:$D$39)</x:f>
        <x:v>1</x:v>
      </x:c>
      <x:c r="F39" s="103">
        <x:f>RANK(D39,$D$37:$D$39)</x:f>
        <x:v>1</x:v>
      </x:c>
      <x:c r="G39" s="104">
        <x:v>13282</x:v>
      </x:c>
      <x:c r="H39" s="210">
        <x:f>data!D27</x:f>
        <x:v>0</x:v>
      </x:c>
      <x:c r="I39" s="211">
        <x:f>H39/G39</x:f>
        <x:v>0</x:v>
      </x:c>
      <x:c r="J39" s="106">
        <x:f>C39-H39</x:f>
        <x:v>0</x:v>
      </x:c>
      <x:c r="K39" s="176" t="e">
        <x:f>J39/H39</x:f>
        <x:v>#DIV/0!</x:v>
      </x:c>
      <x:c r="L39" s="107" t="e">
        <x:f>RANK(K39,$K$31:$K$39)</x:f>
        <x:v>#DIV/0!</x:v>
      </x:c>
      <x:c r="M39" s="208"/>
      <x:c r="N39" s="209"/>
      <x:c r="O39" s="110"/>
    </x:row>
    <x:row r="40" spans="1:15" s="88" customFormat="1" ht="14.25" hidden="1" customHeight="1">
      <x:c r="A40" s="178" t="s">
        <x:v>271</x:v>
      </x:c>
      <x:c r="B40" s="112">
        <x:f>SUM(B31:B39)</x:f>
        <x:v>505057</x:v>
      </x:c>
      <x:c r="C40" s="113">
        <x:f>SUM(C31:C39)</x:f>
        <x:v>0</x:v>
      </x:c>
      <x:c r="D40" s="179">
        <x:f>C40/B40</x:f>
        <x:v>0</x:v>
      </x:c>
      <x:c r="E40" s="179"/>
      <x:c r="F40" s="180"/>
      <x:c r="G40" s="181">
        <x:f>SUM(G31:G39)</x:f>
        <x:v>545000</x:v>
      </x:c>
      <x:c r="H40" s="113">
        <x:f>SUM(H31:H39)</x:f>
        <x:v>0</x:v>
      </x:c>
      <x:c r="I40" s="212">
        <x:f>H40/G40</x:f>
        <x:v>0</x:v>
      </x:c>
      <x:c r="J40" s="114">
        <x:f>C40-H40</x:f>
        <x:v>0</x:v>
      </x:c>
      <x:c r="K40" s="182" t="e">
        <x:f>J40/H40</x:f>
        <x:v>#DIV/0!</x:v>
      </x:c>
      <x:c r="L40" s="212"/>
      <x:c r="M40" s="208"/>
      <x:c r="N40" s="209"/>
      <x:c r="O40" s="81"/>
    </x:row>
    <x:row r="41" spans="2:2" ht="15" hidden="1" customHeight="1">
      <x:c r="B41" s="184"/>
    </x:row>
    <x:row r="42" spans="1:12" ht="21" customHeight="1">
      <x:c r="A42" s="76" t="s">
        <x:v>286</x:v>
      </x:c>
      <x:c r="B42" s="352"/>
      <x:c r="C42" s="353"/>
      <x:c r="D42" s="353"/>
      <x:c r="E42" s="353"/>
      <x:c r="F42" s="353"/>
      <x:c r="G42" s="353"/>
      <x:c r="H42" s="353"/>
      <x:c r="I42" s="353"/>
      <x:c r="J42" s="353"/>
      <x:c r="K42" s="354"/>
      <x:c r="L42" s="354"/>
    </x:row>
    <x:row r="43" spans="1:15" s="88" customFormat="1" ht="27">
      <x:c r="A43" s="355" t="s">
        <x:v>287</x:v>
      </x:c>
      <x:c r="B43" s="356" t="s">
        <x:v>365</x:v>
      </x:c>
      <x:c r="C43" s="357" t="s">
        <x:v>317</x:v>
      </x:c>
      <x:c r="D43" s="358" t="s">
        <x:v>281</x:v>
      </x:c>
      <x:c r="E43" s="358" t="s">
        <x:v>326</x:v>
      </x:c>
      <x:c r="F43" s="359" t="s">
        <x:v>331</x:v>
      </x:c>
      <x:c r="G43" s="360" t="s">
        <x:v>324</x:v>
      </x:c>
      <x:c r="H43" s="358" t="s">
        <x:v>364</x:v>
      </x:c>
      <x:c r="I43" s="359" t="s">
        <x:v>281</x:v>
      </x:c>
      <x:c r="J43" s="361" t="s">
        <x:v>389</x:v>
      </x:c>
      <x:c r="K43" s="358" t="s">
        <x:v>306</x:v>
      </x:c>
      <x:c r="L43" s="359" t="s">
        <x:v>318</x:v>
      </x:c>
      <x:c r="M43" s="86"/>
      <x:c r="N43" s="87"/>
      <x:c r="O43" s="81"/>
    </x:row>
    <x:row r="44" spans="1:15" s="88" customFormat="1" ht="16.350000000000001" customHeight="1">
      <x:c r="A44" s="362" t="s">
        <x:v>210</x:v>
      </x:c>
      <x:c r="B44" s="313">
        <x:v>201203</x:v>
      </x:c>
      <x:c r="C44" s="314">
        <x:f>data!C6</x:f>
        <x:v>132862.30220599999</x:v>
      </x:c>
      <x:c r="D44" s="363">
        <x:f>C44/B44</x:f>
        <x:v>0.66033956852532016</x:v>
      </x:c>
      <x:c r="E44" s="364">
        <x:f>RANK(D44,$D$44:$D$52)</x:f>
        <x:v>6</x:v>
      </x:c>
      <x:c r="F44" s="319"/>
      <x:c r="G44" s="365">
        <x:v>181222</x:v>
      </x:c>
      <x:c r="H44" s="314">
        <x:f>data!C19</x:f>
        <x:v>115359.721639</x:v>
      </x:c>
      <x:c r="I44" s="319">
        <x:f>H44/G44</x:f>
        <x:v>0.63656576816832389</x:v>
      </x:c>
      <x:c r="J44" s="318">
        <x:f>C44-H44</x:f>
        <x:v>17502.580566999997</x:v>
      </x:c>
      <x:c r="K44" s="366">
        <x:f>J44/H44</x:f>
        <x:v>0.15172176491350728</x:v>
      </x:c>
      <x:c r="L44" s="320">
        <x:f>RANK(K44,$K$44:$K$52)</x:f>
        <x:v>5</x:v>
      </x:c>
      <x:c r="M44" s="86"/>
      <x:c r="N44" s="87"/>
      <x:c r="O44" s="81"/>
    </x:row>
    <x:row r="45" spans="1:15" s="88" customFormat="1" ht="16.350000000000001" customHeight="1">
      <x:c r="A45" s="362" t="str">
        <x:f>A32</x:f>
        <x:v>경인청</x:v>
      </x:c>
      <x:c r="B45" s="313">
        <x:v>141578</x:v>
      </x:c>
      <x:c r="C45" s="314">
        <x:f>data!C7</x:f>
        <x:v>89927.056534000003</x:v>
      </x:c>
      <x:c r="D45" s="363">
        <x:f>C45/B45</x:f>
        <x:v>0.63517676852335814</x:v>
      </x:c>
      <x:c r="E45" s="364">
        <x:f>RANK(D45,$D$44:$D$52)</x:f>
        <x:v>8</x:v>
      </x:c>
      <x:c r="F45" s="319"/>
      <x:c r="G45" s="365">
        <x:v>128121</x:v>
      </x:c>
      <x:c r="H45" s="314">
        <x:f>data!C20</x:f>
        <x:v>79103.726030000005</x:v>
      </x:c>
      <x:c r="I45" s="319">
        <x:f>H45/G45</x:f>
        <x:v>0.61741421023875875</x:v>
      </x:c>
      <x:c r="J45" s="318">
        <x:f>C45-H45</x:f>
        <x:v>10823.330503999998</x:v>
      </x:c>
      <x:c r="K45" s="366">
        <x:f>J45/H45</x:f>
        <x:v>0.13682453466092434</x:v>
      </x:c>
      <x:c r="L45" s="320">
        <x:f>RANK(K45,$K$44:$K$52)</x:f>
        <x:v>6</x:v>
      </x:c>
      <x:c r="M45" s="86"/>
      <x:c r="N45" s="87"/>
      <x:c r="O45" s="81"/>
    </x:row>
    <x:row r="46" spans="1:15" s="88" customFormat="1" ht="16.350000000000001" customHeight="1">
      <x:c r="A46" s="362" t="s">
        <x:v>205</x:v>
      </x:c>
      <x:c r="B46" s="313">
        <x:v>47540</x:v>
      </x:c>
      <x:c r="C46" s="314">
        <x:f>data!C8</x:f>
        <x:v>28567.586852</x:v>
      </x:c>
      <x:c r="D46" s="363">
        <x:f>C46/B46</x:f>
        <x:v>0.60091684585612115</x:v>
      </x:c>
      <x:c r="E46" s="364">
        <x:f>RANK(D46,$D$44:$D$52)</x:f>
        <x:v>9</x:v>
      </x:c>
      <x:c r="F46" s="319"/>
      <x:c r="G46" s="365">
        <x:v>45779</x:v>
      </x:c>
      <x:c r="H46" s="314">
        <x:f>data!C21</x:f>
        <x:v>29218.673805999999</x:v>
      </x:c>
      <x:c r="I46" s="319">
        <x:f>H46/G46</x:f>
        <x:v>0.63825495982874236</x:v>
      </x:c>
      <x:c r="J46" s="318">
        <x:f>C46-H46</x:f>
        <x:v>-651.08695399999851</x:v>
      </x:c>
      <x:c r="K46" s="366">
        <x:f>J46/H46</x:f>
        <x:v>-0.022283247977746995</x:v>
      </x:c>
      <x:c r="L46" s="320">
        <x:f>RANK(K46,$K$44:$K$52)</x:f>
        <x:v>9</x:v>
      </x:c>
      <x:c r="M46" s="86"/>
      <x:c r="N46" s="87"/>
      <x:c r="O46" s="81"/>
    </x:row>
    <x:row r="47" spans="1:15" s="88" customFormat="1" ht="16.350000000000001" customHeight="1">
      <x:c r="A47" s="362" t="s">
        <x:v>206</x:v>
      </x:c>
      <x:c r="B47" s="313">
        <x:v>26520</x:v>
      </x:c>
      <x:c r="C47" s="314">
        <x:f>data!C9</x:f>
        <x:v>17906.614313999999</x:v>
      </x:c>
      <x:c r="D47" s="363">
        <x:f>C47/B47</x:f>
        <x:v>0.67521170113122164</x:v>
      </x:c>
      <x:c r="E47" s="364">
        <x:f>RANK(D47,$D$44:$D$52)</x:f>
        <x:v>3</x:v>
      </x:c>
      <x:c r="F47" s="319"/>
      <x:c r="G47" s="365">
        <x:v>24345</x:v>
      </x:c>
      <x:c r="H47" s="314">
        <x:f>data!C22</x:f>
        <x:v>15330.062048</x:v>
      </x:c>
      <x:c r="I47" s="319">
        <x:f>H47/G47</x:f>
        <x:v>0.62970063865270076</x:v>
      </x:c>
      <x:c r="J47" s="318">
        <x:f>C47-H47</x:f>
        <x:v>2576.5522659999988</x:v>
      </x:c>
      <x:c r="K47" s="366">
        <x:f>J47/H47</x:f>
        <x:v>0.16807187459075826</x:v>
      </x:c>
      <x:c r="L47" s="320">
        <x:f>RANK(K47,$K$44:$K$52)</x:f>
        <x:v>4</x:v>
      </x:c>
      <x:c r="M47" s="86"/>
      <x:c r="N47" s="87"/>
      <x:c r="O47" s="81"/>
    </x:row>
    <x:row r="48" spans="1:15" s="88" customFormat="1" ht="16.350000000000001" customHeight="1">
      <x:c r="A48" s="367" t="s">
        <x:v>203</x:v>
      </x:c>
      <x:c r="B48" s="368">
        <x:v>11409</x:v>
      </x:c>
      <x:c r="C48" s="369">
        <x:f>data!C10</x:f>
        <x:v>7888.9447389999996</x:v>
      </x:c>
      <x:c r="D48" s="370">
        <x:f>C48/B48</x:f>
        <x:v>0.69146680156017171</x:v>
      </x:c>
      <x:c r="E48" s="371">
        <x:f>RANK(D48,$D$44:$D$52)</x:f>
        <x:v>1</x:v>
      </x:c>
      <x:c r="F48" s="372"/>
      <x:c r="G48" s="373">
        <x:v>10524</x:v>
      </x:c>
      <x:c r="H48" s="369">
        <x:f>data!C23</x:f>
        <x:v>6431.8679320000001</x:v>
      </x:c>
      <x:c r="I48" s="372">
        <x:f>H48/G48</x:f>
        <x:v>0.61116190916001523</x:v>
      </x:c>
      <x:c r="J48" s="374">
        <x:f>C48-H48</x:f>
        <x:v>1457.0768069999995</x:v>
      </x:c>
      <x:c r="K48" s="375">
        <x:f>J48/H48</x:f>
        <x:v>0.22654022476903052</x:v>
      </x:c>
      <x:c r="L48" s="376">
        <x:f>RANK(K48,$K$44:$K$52)</x:f>
        <x:v>1</x:v>
      </x:c>
      <x:c r="M48" s="86"/>
      <x:c r="N48" s="87"/>
      <x:c r="O48" s="81"/>
    </x:row>
    <x:row r="49" spans="1:15" s="88" customFormat="1" ht="16.350000000000001" customHeight="1">
      <x:c r="A49" s="362" t="s">
        <x:v>209</x:v>
      </x:c>
      <x:c r="B49" s="313">
        <x:v>24662</x:v>
      </x:c>
      <x:c r="C49" s="314">
        <x:f>data!C11</x:f>
        <x:v>16310.261621</x:v>
      </x:c>
      <x:c r="D49" s="363">
        <x:f>C49/B49</x:f>
        <x:v>0.66135194311085876</x:v>
      </x:c>
      <x:c r="E49" s="364">
        <x:f>RANK(D49,$D$44:$D$52)</x:f>
        <x:v>5</x:v>
      </x:c>
      <x:c r="F49" s="319"/>
      <x:c r="G49" s="365">
        <x:v>24262</x:v>
      </x:c>
      <x:c r="H49" s="314">
        <x:f>data!C24</x:f>
        <x:v>14524.119223</x:v>
      </x:c>
      <x:c r="I49" s="319">
        <x:f>H49/G49</x:f>
        <x:v>0.59863651895969006</x:v>
      </x:c>
      <x:c r="J49" s="318">
        <x:f>C49-H49</x:f>
        <x:v>1786.142398</x:v>
      </x:c>
      <x:c r="K49" s="366">
        <x:f>J49/H49</x:f>
        <x:v>0.12297767393505786</x:v>
      </x:c>
      <x:c r="L49" s="320">
        <x:f>RANK(K49,$K$44:$K$52)</x:f>
        <x:v>8</x:v>
      </x:c>
      <x:c r="M49" s="86"/>
      <x:c r="N49" s="87"/>
      <x:c r="O49" s="81"/>
    </x:row>
    <x:row r="50" spans="1:15" s="88" customFormat="1" ht="16.350000000000001" customHeight="1">
      <x:c r="A50" s="362" t="s">
        <x:v>202</x:v>
      </x:c>
      <x:c r="B50" s="313">
        <x:v>8077</x:v>
      </x:c>
      <x:c r="C50" s="314">
        <x:f>data!C12</x:f>
        <x:v>5320.9767840000004</x:v>
      </x:c>
      <x:c r="D50" s="363">
        <x:f>C50/B50</x:f>
        <x:v>0.65878132772068843</x:v>
      </x:c>
      <x:c r="E50" s="364">
        <x:f>RANK(D50,$D$44:$D$52)</x:f>
        <x:v>7</x:v>
      </x:c>
      <x:c r="F50" s="364">
        <x:f>RANK(D50,$D$50:$D$52)</x:f>
        <x:v>3</x:v>
      </x:c>
      <x:c r="G50" s="365">
        <x:v>7199</x:v>
      </x:c>
      <x:c r="H50" s="314">
        <x:f>data!C25</x:f>
        <x:v>4535.2908049999996</x:v>
      </x:c>
      <x:c r="I50" s="319">
        <x:f>H50/G50</x:f>
        <x:v>0.62998899916655082</x:v>
      </x:c>
      <x:c r="J50" s="318">
        <x:f>C50-H50</x:f>
        <x:v>785.68597900000077</x:v>
      </x:c>
      <x:c r="K50" s="366">
        <x:f>J50/H50</x:f>
        <x:v>0.17323828014155332</x:v>
      </x:c>
      <x:c r="L50" s="320">
        <x:f>RANK(K50,$K$44:$K$52)</x:f>
        <x:v>3</x:v>
      </x:c>
      <x:c r="M50" s="86"/>
      <x:c r="N50" s="87"/>
      <x:c r="O50" s="81"/>
    </x:row>
    <x:row r="51" spans="1:15" s="88" customFormat="1" ht="16.350000000000001" customHeight="1">
      <x:c r="A51" s="362" t="s">
        <x:v>204</x:v>
      </x:c>
      <x:c r="B51" s="377">
        <x:v>5823</x:v>
      </x:c>
      <x:c r="C51" s="314">
        <x:f>data!C13</x:f>
        <x:v>3854.6007049999998</x:v>
      </x:c>
      <x:c r="D51" s="363">
        <x:f>C51/B51</x:f>
        <x:v>0.66196130946247633</x:v>
      </x:c>
      <x:c r="E51" s="364">
        <x:f>RANK(D51,$D$44:$D$52)</x:f>
        <x:v>4</x:v>
      </x:c>
      <x:c r="F51" s="364">
        <x:f>RANK(D51,$D$50:$D$52)</x:f>
        <x:v>2</x:v>
      </x:c>
      <x:c r="G51" s="365">
        <x:v>5772</x:v>
      </x:c>
      <x:c r="H51" s="314">
        <x:f>data!C26</x:f>
        <x:v>3397.1949340000001</x:v>
      </x:c>
      <x:c r="I51" s="319">
        <x:f>H51/G51</x:f>
        <x:v>0.58856461088011092</x:v>
      </x:c>
      <x:c r="J51" s="318">
        <x:f>C51-H51</x:f>
        <x:v>457.40577099999973</x:v>
      </x:c>
      <x:c r="K51" s="366">
        <x:f>J51/H51</x:f>
        <x:v>0.13464219153930945</x:v>
      </x:c>
      <x:c r="L51" s="320">
        <x:f>RANK(K51,$K$44:$K$52)</x:f>
        <x:v>7</x:v>
      </x:c>
      <x:c r="M51" s="86"/>
      <x:c r="N51" s="87"/>
      <x:c r="O51" s="81"/>
    </x:row>
    <x:row r="52" spans="1:15" s="111" customFormat="1" ht="16.350000000000001" customHeight="1">
      <x:c r="A52" s="410" t="s">
        <x:v>207</x:v>
      </x:c>
      <x:c r="B52" s="411">
        <x:v>3154</x:v>
      </x:c>
      <x:c r="C52" s="412">
        <x:f>data!C14</x:f>
        <x:v>2149.558239</x:v>
      </x:c>
      <x:c r="D52" s="413">
        <x:f>C52/B52</x:f>
        <x:v>0.68153400095117311</x:v>
      </x:c>
      <x:c r="E52" s="414">
        <x:f>RANK(D52,$D$44:$D$52)</x:f>
        <x:v>2</x:v>
      </x:c>
      <x:c r="F52" s="414">
        <x:f>RANK(D52,$D$50:$D$52)</x:f>
        <x:v>1</x:v>
      </x:c>
      <x:c r="G52" s="415">
        <x:v>2776</x:v>
      </x:c>
      <x:c r="H52" s="412">
        <x:f>data!C27</x:f>
        <x:v>1805.7685879999999</x:v>
      </x:c>
      <x:c r="I52" s="416">
        <x:f>H52/G52</x:f>
        <x:v>0.6504930072046109</x:v>
      </x:c>
      <x:c r="J52" s="417">
        <x:f>C52-H52</x:f>
        <x:v>343.78965100000005</x:v>
      </x:c>
      <x:c r="K52" s="418">
        <x:f>J52/H52</x:f>
        <x:v>0.19038411305003833</x:v>
      </x:c>
      <x:c r="L52" s="419">
        <x:f>RANK(K52,$K$44:$K$52)</x:f>
        <x:v>2</x:v>
      </x:c>
      <x:c r="M52" s="108"/>
      <x:c r="N52" s="109"/>
      <x:c r="O52" s="110"/>
    </x:row>
    <x:row r="53" spans="1:15" s="88" customFormat="1" ht="16.350000000000001" customHeight="1">
      <x:c r="A53" s="378" t="s">
        <x:v>271</x:v>
      </x:c>
      <x:c r="B53" s="379">
        <x:f>SUM(B44:B52)</x:f>
        <x:v>469966</x:v>
      </x:c>
      <x:c r="C53" s="380">
        <x:f>SUM(C44:C52)</x:f>
        <x:v>304787.90199399996</x:v>
      </x:c>
      <x:c r="D53" s="381">
        <x:f>C53/B53</x:f>
        <x:v>0.64853181292689244</x:v>
      </x:c>
      <x:c r="E53" s="382"/>
      <x:c r="F53" s="383"/>
      <x:c r="G53" s="384">
        <x:v>430000</x:v>
      </x:c>
      <x:c r="H53" s="385">
        <x:f>data!C28</x:f>
        <x:v>269706.42500500003</x:v>
      </x:c>
      <x:c r="I53" s="383">
        <x:f>H53/G53</x:f>
        <x:v>0.62722424419767453</x:v>
      </x:c>
      <x:c r="J53" s="386">
        <x:f>C53-H53</x:f>
        <x:v>35081.47698899993</x:v>
      </x:c>
      <x:c r="K53" s="387">
        <x:f>J53/H53</x:f>
        <x:v>0.13007282636425721</x:v>
      </x:c>
      <x:c r="L53" s="388"/>
      <x:c r="M53" s="86"/>
      <x:c r="N53" s="87"/>
      <x:c r="O53" s="81"/>
    </x:row>
    <x:row r="54" spans="1:12" ht="16.75">
      <x:c r="A54" s="501"/>
      <x:c r="B54" s="501"/>
      <x:c r="C54" s="501"/>
      <x:c r="D54" s="501"/>
      <x:c r="E54" s="501"/>
      <x:c r="F54" s="501"/>
      <x:c r="G54" s="501"/>
      <x:c r="H54" s="501"/>
      <x:c r="I54" s="501"/>
      <x:c r="J54" s="501"/>
      <x:c r="K54" s="501"/>
      <x:c r="L54" s="501"/>
    </x:row>
    <x:row r="55" hidden="1"/>
    <x:row r="56" spans="1:2" ht="20.649999999999999" hidden="1">
      <x:c r="A56" s="76" t="s">
        <x:v>270</x:v>
      </x:c>
      <x:c r="B56" s="77" t="s">
        <x:v>358</x:v>
      </x:c>
    </x:row>
    <x:row r="57" spans="1:15" ht="30" hidden="1" customHeight="1">
      <x:c r="A57" s="389" t="s">
        <x:v>287</x:v>
      </x:c>
      <x:c r="B57" s="390" t="s">
        <x:v>13</x:v>
      </x:c>
      <x:c r="C57" s="391" t="s">
        <x:v>19</x:v>
      </x:c>
      <x:c r="D57" s="409" t="s">
        <x:v>8</x:v>
      </x:c>
      <x:c r="E57" s="392" t="s">
        <x:v>15</x:v>
      </x:c>
      <x:c r="F57" s="393" t="s">
        <x:v>14</x:v>
      </x:c>
      <x:c r="G57" s="394" t="s">
        <x:v>332</x:v>
      </x:c>
      <x:c r="H57" s="395" t="s">
        <x:v>298</x:v>
      </x:c>
      <x:c r="I57" s="393" t="s">
        <x:v>275</x:v>
      </x:c>
      <x:c r="J57" s="394" t="s">
        <x:v>318</x:v>
      </x:c>
      <x:c r="K57" s="79"/>
      <x:c r="L57" s="80"/>
      <x:c r="M57" s="81"/>
      <x:c r="N57" s="77"/>
      <x:c r="O57" s="77"/>
    </x:row>
    <x:row r="58" spans="1:15" hidden="1">
      <x:c r="A58" s="312" t="s">
        <x:v>210</x:v>
      </x:c>
      <x:c r="B58" s="396">
        <x:f>'2015잡수익(청별)'!B4/1000000</x:f>
        <x:v>263.82443000000001</x:v>
      </x:c>
      <x:c r="C58" s="314">
        <x:f>'2015잡수익(청별)'!C4/1000000</x:f>
        <x:v>680.18471699999998</x:v>
      </x:c>
      <x:c r="D58" s="397">
        <x:f>SUM(B58:C58)</x:f>
        <x:v>944.00914699999998</x:v>
      </x:c>
      <x:c r="E58" s="486">
        <x:f>'2014잡수익(청별)'!G4/1000000</x:f>
        <x:v>355.70911000000001</x:v>
      </x:c>
      <x:c r="F58" s="487">
        <x:f>'2014잡수익(청별)'!H4/1000000</x:f>
        <x:v>591.45363399999997</x:v>
      </x:c>
      <x:c r="G58" s="398">
        <x:f>SUM(E58:F58)</x:f>
        <x:v>947.16274399999998</x:v>
      </x:c>
      <x:c r="H58" s="318">
        <x:f>D58-G58</x:f>
        <x:v>-3.1535969999999907</x:v>
      </x:c>
      <x:c r="I58" s="315">
        <x:f>H58/G58</x:f>
        <x:v>-0.0033295196838949892</x:v>
      </x:c>
      <x:c r="J58" s="320">
        <x:f>RANK(I58,$I$58:$I$66)</x:f>
        <x:v>7</x:v>
      </x:c>
      <x:c r="K58" s="79" t="s">
        <x:v>303</x:v>
      </x:c>
      <x:c r="L58" s="80"/>
      <x:c r="M58" s="81"/>
      <x:c r="N58" s="77"/>
      <x:c r="O58" s="77"/>
    </x:row>
    <x:row r="59" spans="1:15" hidden="1">
      <x:c r="A59" s="312" t="str">
        <x:f>A45</x:f>
        <x:v>경인청</x:v>
      </x:c>
      <x:c r="B59" s="396">
        <x:f>'2015잡수익(청별)'!B5/1000000</x:f>
        <x:v>90.80583</x:v>
      </x:c>
      <x:c r="C59" s="314">
        <x:f>'2015잡수익(청별)'!C5/1000000</x:f>
        <x:v>864.71060499999999</x:v>
      </x:c>
      <x:c r="D59" s="397">
        <x:f>SUM(B59:C59)</x:f>
        <x:v>955.516435</x:v>
      </x:c>
      <x:c r="E59" s="486">
        <x:f>'2014잡수익(청별)'!G5/1000000</x:f>
        <x:v>106.10184</x:v>
      </x:c>
      <x:c r="F59" s="487">
        <x:f>'2014잡수익(청별)'!H5/1000000</x:f>
        <x:v>712.80250100000001</x:v>
      </x:c>
      <x:c r="G59" s="398">
        <x:f>SUM(E59:F59)</x:f>
        <x:v>818.90434100000004</x:v>
      </x:c>
      <x:c r="H59" s="318">
        <x:f>D59-G59</x:f>
        <x:v>136.61209399999996</x:v>
      </x:c>
      <x:c r="I59" s="315">
        <x:f>H59/G59</x:f>
        <x:v>0.16682301846535205</x:v>
      </x:c>
      <x:c r="J59" s="320">
        <x:f>RANK(I59,$I$58:$I$66)</x:f>
        <x:v>5</x:v>
      </x:c>
      <x:c r="K59" s="79"/>
      <x:c r="L59" s="80"/>
      <x:c r="M59" s="81"/>
      <x:c r="N59" s="77"/>
      <x:c r="O59" s="77"/>
    </x:row>
    <x:row r="60" spans="1:15" hidden="1">
      <x:c r="A60" s="312" t="s">
        <x:v>205</x:v>
      </x:c>
      <x:c r="B60" s="396">
        <x:f>'2015잡수익(청별)'!B6/1000000</x:f>
        <x:v>93.588210000000004</x:v>
      </x:c>
      <x:c r="C60" s="314">
        <x:f>'2015잡수익(청별)'!C6/1000000</x:f>
        <x:v>463.236559</x:v>
      </x:c>
      <x:c r="D60" s="397">
        <x:f>SUM(B60:C60)</x:f>
        <x:v>556.82476900000006</x:v>
      </x:c>
      <x:c r="E60" s="486">
        <x:f>'2014잡수익(청별)'!G6/1000000</x:f>
        <x:v>78.573620000000005</x:v>
      </x:c>
      <x:c r="F60" s="487">
        <x:f>'2014잡수익(청별)'!H6/1000000</x:f>
        <x:v>378.21292699999998</x:v>
      </x:c>
      <x:c r="G60" s="398">
        <x:f>SUM(E60:F60)</x:f>
        <x:v>456.78654699999998</x:v>
      </x:c>
      <x:c r="H60" s="318">
        <x:f>D60-G60</x:f>
        <x:v>100.03822200000008</x:v>
      </x:c>
      <x:c r="I60" s="315">
        <x:f>H60/G60</x:f>
        <x:v>0.21900430881122268</x:v>
      </x:c>
      <x:c r="J60" s="320">
        <x:f>RANK(I60,$I$58:$I$66)</x:f>
        <x:v>3</x:v>
      </x:c>
      <x:c r="K60" s="79"/>
      <x:c r="L60" s="80"/>
      <x:c r="M60" s="81"/>
      <x:c r="N60" s="77"/>
      <x:c r="O60" s="77"/>
    </x:row>
    <x:row r="61" spans="1:15" hidden="1">
      <x:c r="A61" s="312" t="s">
        <x:v>206</x:v>
      </x:c>
      <x:c r="B61" s="396">
        <x:f>'2015잡수익(청별)'!B7/1000000</x:f>
        <x:v>113.06478</x:v>
      </x:c>
      <x:c r="C61" s="314">
        <x:f>'2015잡수익(청별)'!C7/1000000</x:f>
        <x:v>340.46676200000002</x:v>
      </x:c>
      <x:c r="D61" s="397">
        <x:f>SUM(B61:C61)</x:f>
        <x:v>453.531542</x:v>
      </x:c>
      <x:c r="E61" s="486">
        <x:f>'2014잡수익(청별)'!G7/1000000</x:f>
        <x:v>222.54795999999999</x:v>
      </x:c>
      <x:c r="F61" s="487">
        <x:f>'2014잡수익(청별)'!H7/1000000</x:f>
        <x:v>300.86811299999999</x:v>
      </x:c>
      <x:c r="G61" s="398">
        <x:f>SUM(E61:F61)</x:f>
        <x:v>523.41607299999998</x:v>
      </x:c>
      <x:c r="H61" s="318">
        <x:f>D61-G61</x:f>
        <x:v>-69.884530999999981</x:v>
      </x:c>
      <x:c r="I61" s="315">
        <x:f>H61/G61</x:f>
        <x:v>-0.13351621129907484</x:v>
      </x:c>
      <x:c r="J61" s="320">
        <x:f>RANK(I61,$I$58:$I$66)</x:f>
        <x:v>8</x:v>
      </x:c>
      <x:c r="K61" s="79"/>
      <x:c r="L61" s="80"/>
      <x:c r="M61" s="81"/>
      <x:c r="N61" s="77"/>
      <x:c r="O61" s="77"/>
    </x:row>
    <x:row r="62" spans="1:15" hidden="1">
      <x:c r="A62" s="312" t="s">
        <x:v>203</x:v>
      </x:c>
      <x:c r="B62" s="396">
        <x:f>'2015잡수익(청별)'!B8/1000000</x:f>
        <x:v>40.888719999999999</x:v>
      </x:c>
      <x:c r="C62" s="314">
        <x:f>'2015잡수익(청별)'!C8/1000000</x:f>
        <x:v>172.16691800000001</x:v>
      </x:c>
      <x:c r="D62" s="397">
        <x:f>SUM(B62:C62)</x:f>
        <x:v>213.05563800000002</x:v>
      </x:c>
      <x:c r="E62" s="486">
        <x:f>'2014잡수익(청별)'!G8/1000000</x:f>
        <x:v>38.820059999999998</x:v>
      </x:c>
      <x:c r="F62" s="487">
        <x:f>'2014잡수익(청별)'!H8/1000000</x:f>
        <x:v>146.22518299999999</x:v>
      </x:c>
      <x:c r="G62" s="398">
        <x:f>SUM(E62:F62)</x:f>
        <x:v>185.04524299999997</x:v>
      </x:c>
      <x:c r="H62" s="318">
        <x:f>D62-G62</x:f>
        <x:v>28.010395000000045</x:v>
      </x:c>
      <x:c r="I62" s="315">
        <x:f>H62/G62</x:f>
        <x:v>0.15137052185664696</x:v>
      </x:c>
      <x:c r="J62" s="320">
        <x:f>RANK(I62,$I$58:$I$66)</x:f>
        <x:v>6</x:v>
      </x:c>
      <x:c r="K62" s="79"/>
      <x:c r="L62" s="80"/>
      <x:c r="M62" s="81"/>
      <x:c r="N62" s="77"/>
      <x:c r="O62" s="77"/>
    </x:row>
    <x:row r="63" spans="1:15" hidden="1">
      <x:c r="A63" s="312" t="s">
        <x:v>209</x:v>
      </x:c>
      <x:c r="B63" s="396">
        <x:f>'2015잡수익(청별)'!B9/1000000</x:f>
        <x:v>120.00402</x:v>
      </x:c>
      <x:c r="C63" s="314">
        <x:f>'2015잡수익(청별)'!C9/1000000</x:f>
        <x:v>348.12740700000001</x:v>
      </x:c>
      <x:c r="D63" s="397">
        <x:f>SUM(B63:C63)</x:f>
        <x:v>468.13142700000003</x:v>
      </x:c>
      <x:c r="E63" s="486">
        <x:f>'2014잡수익(청별)'!G9/1000000</x:f>
        <x:v>58.41272</x:v>
      </x:c>
      <x:c r="F63" s="487">
        <x:f>'2014잡수익(청별)'!H9/1000000</x:f>
        <x:v>287.74675300000001</x:v>
      </x:c>
      <x:c r="G63" s="398">
        <x:f>SUM(E63:F63)</x:f>
        <x:v>346.15947299999999</x:v>
      </x:c>
      <x:c r="H63" s="318">
        <x:f>D63-G63</x:f>
        <x:v>121.97195400000004</x:v>
      </x:c>
      <x:c r="I63" s="315">
        <x:f>H63/G63</x:f>
        <x:v>0.3523576949748824</x:v>
      </x:c>
      <x:c r="J63" s="320">
        <x:f>RANK(I63,$I$58:$I$66)</x:f>
        <x:v>1</x:v>
      </x:c>
      <x:c r="K63" s="79"/>
      <x:c r="L63" s="80"/>
      <x:c r="M63" s="81"/>
      <x:c r="N63" s="77"/>
      <x:c r="O63" s="77"/>
    </x:row>
    <x:row r="64" spans="1:15" hidden="1">
      <x:c r="A64" s="312" t="s">
        <x:v>202</x:v>
      </x:c>
      <x:c r="B64" s="396">
        <x:f>'2015잡수익(청별)'!B10/1000000</x:f>
        <x:v>64.032470000000004</x:v>
      </x:c>
      <x:c r="C64" s="314">
        <x:f>'2015잡수익(청별)'!C10/1000000</x:f>
        <x:v>125.474063</x:v>
      </x:c>
      <x:c r="D64" s="397">
        <x:f>SUM(B64:C64)</x:f>
        <x:v>189.50653299999999</x:v>
      </x:c>
      <x:c r="E64" s="486">
        <x:f>'2014잡수익(청별)'!G10/1000000</x:f>
        <x:v>39.642209999999999</x:v>
      </x:c>
      <x:c r="F64" s="487">
        <x:f>'2014잡수익(청별)'!H10/1000000</x:f>
        <x:v>108.599593</x:v>
      </x:c>
      <x:c r="G64" s="398">
        <x:f>SUM(E64:F64)</x:f>
        <x:v>148.241803</x:v>
      </x:c>
      <x:c r="H64" s="318">
        <x:f>D64-G64</x:f>
        <x:v>41.264729999999986</x:v>
      </x:c>
      <x:c r="I64" s="315">
        <x:f>H64/G64</x:f>
        <x:v>0.27836095598486471</x:v>
      </x:c>
      <x:c r="J64" s="320">
        <x:f>RANK(I64,$I$58:$I$66)</x:f>
        <x:v>2</x:v>
      </x:c>
      <x:c r="K64" s="79"/>
      <x:c r="L64" s="80"/>
      <x:c r="M64" s="81"/>
      <x:c r="N64" s="77"/>
      <x:c r="O64" s="77"/>
    </x:row>
    <x:row r="65" spans="1:15" hidden="1">
      <x:c r="A65" s="312" t="s">
        <x:v>204</x:v>
      </x:c>
      <x:c r="B65" s="396">
        <x:f>'2015잡수익(청별)'!B11/1000000</x:f>
        <x:v>130.07392999999999</x:v>
      </x:c>
      <x:c r="C65" s="314">
        <x:f>'2015잡수익(청별)'!C11/1000000</x:f>
        <x:v>102.96443499999999</x:v>
      </x:c>
      <x:c r="D65" s="397">
        <x:f>SUM(B65:C65)</x:f>
        <x:v>233.038365</x:v>
      </x:c>
      <x:c r="E65" s="486">
        <x:f>'2014잡수익(청별)'!G11/1000000</x:f>
        <x:v>107.11468000000001</x:v>
      </x:c>
      <x:c r="F65" s="487">
        <x:f>'2014잡수익(청별)'!H11/1000000</x:f>
        <x:v>84.497754</x:v>
      </x:c>
      <x:c r="G65" s="398">
        <x:f>SUM(E65:F65)</x:f>
        <x:v>191.61243400000001</x:v>
      </x:c>
      <x:c r="H65" s="318">
        <x:f>D65-G65</x:f>
        <x:v>41.425930999999991</x:v>
      </x:c>
      <x:c r="I65" s="315">
        <x:f>H65/G65</x:f>
        <x:v>0.21619646562184994</x:v>
      </x:c>
      <x:c r="J65" s="320">
        <x:f>RANK(I65,$I$58:$I$66)</x:f>
        <x:v>4</x:v>
      </x:c>
      <x:c r="K65" s="79"/>
      <x:c r="L65" s="80"/>
      <x:c r="M65" s="81"/>
      <x:c r="N65" s="77"/>
      <x:c r="O65" s="77"/>
    </x:row>
    <x:row r="66" spans="1:15" hidden="1">
      <x:c r="A66" s="478" t="s">
        <x:v>207</x:v>
      </x:c>
      <x:c r="B66" s="479">
        <x:f>'2015잡수익(청별)'!B12/1000000</x:f>
        <x:v>1.7604900000000001</x:v>
      </x:c>
      <x:c r="C66" s="480">
        <x:f>'2015잡수익(청별)'!C12/1000000</x:f>
        <x:v>30.147596</x:v>
      </x:c>
      <x:c r="D66" s="481">
        <x:f>SUM(B66:C66)</x:f>
        <x:v>31.908086000000001</x:v>
      </x:c>
      <x:c r="E66" s="488">
        <x:f>'2014잡수익(청별)'!G12/1000000</x:f>
        <x:v>46.118429999999996</x:v>
      </x:c>
      <x:c r="F66" s="489">
        <x:f>'2014잡수익(청별)'!H12/1000000</x:f>
        <x:v>34.180151000000002</x:v>
      </x:c>
      <x:c r="G66" s="482">
        <x:f>SUM(E66:F66)</x:f>
        <x:v>80.298580999999999</x:v>
      </x:c>
      <x:c r="H66" s="483">
        <x:f>D66-G66</x:f>
        <x:v>-48.390495000000001</x:v>
      </x:c>
      <x:c r="I66" s="484">
        <x:f>H66/G66</x:f>
        <x:v>-0.6026320066602423</x:v>
      </x:c>
      <x:c r="J66" s="485">
        <x:f>RANK(I66,$I$58:$I$66)</x:f>
        <x:v>9</x:v>
      </x:c>
      <x:c r="K66" s="79"/>
      <x:c r="L66" s="80"/>
      <x:c r="M66" s="81"/>
      <x:c r="N66" s="77"/>
      <x:c r="O66" s="77"/>
    </x:row>
    <x:row r="67" spans="1:15" hidden="1">
      <x:c r="A67" s="399" t="s">
        <x:v>271</x:v>
      </x:c>
      <x:c r="B67" s="396">
        <x:f>'2015잡수익(청별)'!B13/1000000</x:f>
        <x:v>918.04287999999997</x:v>
      </x:c>
      <x:c r="C67" s="314">
        <x:f>'2015잡수익(청별)'!C13/1000000</x:f>
        <x:v>3127.4790619999999</x:v>
      </x:c>
      <x:c r="D67" s="397">
        <x:f>SUM(B67:C67)</x:f>
        <x:v>4045.5219419999999</x:v>
      </x:c>
      <x:c r="E67" s="490">
        <x:f>'2014잡수익(청별)'!G13/1000000</x:f>
        <x:v>1053.04063</x:v>
      </x:c>
      <x:c r="F67" s="487">
        <x:f>'2014잡수익(청별)'!H13/1000000</x:f>
        <x:v>2644.586609</x:v>
      </x:c>
      <x:c r="G67" s="398">
        <x:f>SUM(E67:F67)</x:f>
        <x:v>3697.6272389999999</x:v>
      </x:c>
      <x:c r="H67" s="400">
        <x:f>D67-G67</x:f>
        <x:v>347.89470299999994</x:v>
      </x:c>
      <x:c r="I67" s="401">
        <x:f>H67/G67</x:f>
        <x:v>0.094085931467252457</x:v>
      </x:c>
      <x:c r="J67" s="388"/>
      <x:c r="K67" s="79"/>
      <x:c r="L67" s="80"/>
      <x:c r="M67" s="81"/>
      <x:c r="N67" s="77"/>
      <x:c r="O67" s="77"/>
    </x:row>
    <x:row r="68" spans="1:10" ht="16.75" hidden="1">
      <x:c r="A68" s="497"/>
      <x:c r="B68" s="497"/>
      <x:c r="C68" s="497"/>
      <x:c r="D68" s="497"/>
      <x:c r="E68" s="497"/>
      <x:c r="F68" s="497"/>
      <x:c r="G68" s="497"/>
      <x:c r="H68" s="497"/>
      <x:c r="I68" s="497"/>
      <x:c r="J68" s="497"/>
    </x:row>
  </x:sheetData>
  <x:mergeCells count="4">
    <x:mergeCell ref="A68:J68"/>
    <x:mergeCell ref="A1:L1"/>
    <x:mergeCell ref="A3:B3"/>
    <x:mergeCell ref="A54:L54"/>
  </x:mergeCells>
  <x:pageMargins left="0.47236111760139465" right="0.43291667103767395" top="0.6691666841506958" bottom="0.23597222566604614" header="0.51138889789581299" footer="0.15722222626209259"/>
  <x:pageSetup paperSize="9" scale="93" firstPageNumber="1" fitToWidth="1" fitToHeight="1" orientation="landscape" usePrinterDefaults="1" blackAndWhite="0" draft="0" useFirstPageNumber="0" horizontalDpi="600" verticalDpi="600" copies="1"/>
  <x:colBreaks count="1" manualBreakCount="1">
    <x:brk id="12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M104"/>
  <x:sheetViews>
    <x:sheetView topLeftCell="A1" zoomScaleNormal="100" workbookViewId="0">
      <x:pane xSplit="1" ySplit="0" topLeftCell="C1" activePane="topRight" state="frozen"/>
      <x:selection pane="topRight" activeCell="E12" activeCellId="0" sqref="E12:E12"/>
    </x:sheetView>
  </x:sheetViews>
  <x:sheetFormatPr defaultColWidth="8.88671875" defaultRowHeight="13.35"/>
  <x:cols>
    <x:col min="1" max="1" width="16.875" style="353" customWidth="1"/>
    <x:col min="2" max="2" width="15.25" style="353" customWidth="1"/>
    <x:col min="3" max="3" width="16.75" style="353" customWidth="1"/>
    <x:col min="4" max="6" width="14.375" style="353" customWidth="1"/>
    <x:col min="7" max="8" width="15" style="353" customWidth="1"/>
    <x:col min="9" max="9" width="15.875" style="353" customWidth="1"/>
    <x:col min="10" max="10" width="14.625" style="353" customWidth="1"/>
    <x:col min="11" max="11" width="16.125" style="353" customWidth="1"/>
    <x:col min="12" max="12" width="14.375" style="353" customWidth="1"/>
    <x:col min="13" max="13" width="14.625" style="353" bestFit="1" customWidth="1"/>
    <x:col min="14" max="16384" width="9" style="353"/>
  </x:cols>
  <x:sheetData>
    <x:row r="1" spans="1:10" s="435" customFormat="1" ht="20.649999999999999">
      <x:c r="A1" s="502" t="s">
        <x:v>611</x:v>
      </x:c>
      <x:c r="B1" s="502"/>
      <x:c r="C1" s="502"/>
      <x:c r="D1" s="502"/>
      <x:c r="E1" s="502"/>
      <x:c r="F1" s="502"/>
      <x:c r="G1" s="502"/>
      <x:c r="H1" s="502"/>
      <x:c r="I1" s="502"/>
      <x:c r="J1" s="436"/>
    </x:row>
    <x:row r="2" spans="2:10" ht="13.5" customHeight="1">
      <x:c r="B2" s="434"/>
      <x:c r="C2" s="434"/>
      <x:c r="D2" s="434"/>
      <x:c r="E2" s="434"/>
      <x:c r="F2" s="434"/>
      <x:c r="G2" s="434"/>
      <x:c r="H2" s="434"/>
      <x:c r="I2" s="434"/>
      <x:c r="J2" s="434"/>
    </x:row>
    <x:row r="3" spans="1:10" ht="13.5" customHeight="1">
      <x:c r="A3" s="437" t="s">
        <x:v>269</x:v>
      </x:c>
      <x:c r="B3" s="438" t="s">
        <x:v>353</x:v>
      </x:c>
      <x:c r="C3" s="438" t="s">
        <x:v>348</x:v>
      </x:c>
      <x:c r="D3" s="438" t="s">
        <x:v>212</x:v>
      </x:c>
      <x:c r="E3" s="434"/>
      <x:c r="F3" s="434"/>
      <x:c r="G3" s="434"/>
      <x:c r="H3" s="434"/>
      <x:c r="I3" s="439"/>
      <x:c r="J3" s="434"/>
    </x:row>
    <x:row r="4" spans="1:12" ht="13.5" customHeight="1">
      <x:c r="A4" s="440" t="s">
        <x:v>210</x:v>
      </x:c>
      <x:c r="B4" s="441">
        <x:f>SUM(I17,I30)</x:f>
        <x:v>263824430</x:v>
      </x:c>
      <x:c r="C4" s="441">
        <x:f>SUM(I43,I56,I69,I82,I95)</x:f>
        <x:v>680184717</x:v>
      </x:c>
      <x:c r="D4" s="442">
        <x:f>SUM(B4:C4)</x:f>
        <x:v>944009147</x:v>
      </x:c>
      <x:c r="E4" s="434"/>
      <x:c r="F4" s="434"/>
      <x:c r="G4" s="434"/>
      <x:c r="H4" s="434"/>
      <x:c r="I4" s="434"/>
      <x:c r="J4" s="434"/>
      <x:c r="L4" s="434"/>
    </x:row>
    <x:row r="5" spans="1:12" ht="13.5" customHeight="1">
      <x:c r="A5" s="440" t="s">
        <x:v>211</x:v>
      </x:c>
      <x:c r="B5" s="441">
        <x:f>SUM(I18,I31)</x:f>
        <x:v>90805830</x:v>
      </x:c>
      <x:c r="C5" s="441">
        <x:f>SUM(I44,I57,I70,I83,I96)</x:f>
        <x:v>864710605</x:v>
      </x:c>
      <x:c r="D5" s="442">
        <x:f>SUM(B5:C5)</x:f>
        <x:v>955516435</x:v>
      </x:c>
      <x:c r="E5" s="434"/>
      <x:c r="F5" s="434"/>
      <x:c r="G5" s="434"/>
      <x:c r="H5" s="434"/>
      <x:c r="I5" s="434"/>
      <x:c r="J5" s="434"/>
      <x:c r="L5" s="434"/>
    </x:row>
    <x:row r="6" spans="1:12" ht="13.5" customHeight="1">
      <x:c r="A6" s="440" t="s">
        <x:v>205</x:v>
      </x:c>
      <x:c r="B6" s="441">
        <x:f>SUM(I19,I32)</x:f>
        <x:v>93588210</x:v>
      </x:c>
      <x:c r="C6" s="441">
        <x:f>SUM(I45,I58,I71,I84,I97)</x:f>
        <x:v>463236559</x:v>
      </x:c>
      <x:c r="D6" s="442">
        <x:f>SUM(B6:C6)</x:f>
        <x:v>556824769</x:v>
      </x:c>
      <x:c r="E6" s="434"/>
      <x:c r="F6" s="434"/>
      <x:c r="G6" s="434"/>
      <x:c r="H6" s="434"/>
      <x:c r="I6" s="434"/>
      <x:c r="J6" s="434"/>
      <x:c r="L6" s="434"/>
    </x:row>
    <x:row r="7" spans="1:12" ht="13.5" customHeight="1">
      <x:c r="A7" s="440" t="s">
        <x:v>206</x:v>
      </x:c>
      <x:c r="B7" s="441">
        <x:f>SUM(I20,I33)</x:f>
        <x:v>113064780</x:v>
      </x:c>
      <x:c r="C7" s="441">
        <x:f>SUM(I46,I59,I72,I85,I98)</x:f>
        <x:v>340466762</x:v>
      </x:c>
      <x:c r="D7" s="442">
        <x:f>SUM(B7:C7)</x:f>
        <x:v>453531542</x:v>
      </x:c>
      <x:c r="E7" s="434"/>
      <x:c r="F7" s="434"/>
      <x:c r="G7" s="434"/>
      <x:c r="H7" s="434"/>
      <x:c r="I7" s="434"/>
      <x:c r="J7" s="434"/>
      <x:c r="L7" s="434"/>
    </x:row>
    <x:row r="8" spans="1:12" ht="13.5" customHeight="1">
      <x:c r="A8" s="440" t="s">
        <x:v>203</x:v>
      </x:c>
      <x:c r="B8" s="441">
        <x:f>SUM(I21,I34)</x:f>
        <x:v>40888720</x:v>
      </x:c>
      <x:c r="C8" s="441">
        <x:f>SUM(I47,I60,I73,I86,I99)</x:f>
        <x:v>172166918</x:v>
      </x:c>
      <x:c r="D8" s="442">
        <x:f>SUM(B8:C8)</x:f>
        <x:v>213055638</x:v>
      </x:c>
      <x:c r="E8" s="434"/>
      <x:c r="F8" s="434"/>
      <x:c r="G8" s="434"/>
      <x:c r="H8" s="434"/>
      <x:c r="I8" s="434"/>
      <x:c r="J8" s="434"/>
      <x:c r="L8" s="434"/>
    </x:row>
    <x:row r="9" spans="1:10" ht="13.5" customHeight="1">
      <x:c r="A9" s="440" t="s">
        <x:v>209</x:v>
      </x:c>
      <x:c r="B9" s="441">
        <x:f>SUM(I22,I35)</x:f>
        <x:v>120004020</x:v>
      </x:c>
      <x:c r="C9" s="441">
        <x:f>SUM(I48,I61,I74,I87,I100)</x:f>
        <x:v>348127407</x:v>
      </x:c>
      <x:c r="D9" s="442">
        <x:f>SUM(B9:C9)</x:f>
        <x:v>468131427</x:v>
      </x:c>
      <x:c r="E9" s="434"/>
      <x:c r="F9" s="434"/>
      <x:c r="G9" s="434"/>
      <x:c r="H9" s="434"/>
      <x:c r="I9" s="434"/>
      <x:c r="J9" s="434"/>
    </x:row>
    <x:row r="10" spans="1:10" ht="13.5" customHeight="1">
      <x:c r="A10" s="440" t="s">
        <x:v>202</x:v>
      </x:c>
      <x:c r="B10" s="441">
        <x:f>SUM(I23,I36)</x:f>
        <x:v>64032470</x:v>
      </x:c>
      <x:c r="C10" s="441">
        <x:f>SUM(I49,I62,I75,I88,I101)</x:f>
        <x:v>125474063</x:v>
      </x:c>
      <x:c r="D10" s="442">
        <x:f>SUM(B10:C10)</x:f>
        <x:v>189506533</x:v>
      </x:c>
      <x:c r="E10" s="434"/>
      <x:c r="F10" s="434"/>
      <x:c r="G10" s="434"/>
      <x:c r="H10" s="434"/>
      <x:c r="I10" s="434"/>
      <x:c r="J10" s="434"/>
    </x:row>
    <x:row r="11" spans="1:10" ht="13.5" customHeight="1">
      <x:c r="A11" s="440" t="s">
        <x:v>204</x:v>
      </x:c>
      <x:c r="B11" s="441">
        <x:f>SUM(I24,I37)</x:f>
        <x:v>130073930</x:v>
      </x:c>
      <x:c r="C11" s="441">
        <x:f>SUM(I50,I63,I76,I89,I102)</x:f>
        <x:v>102964435</x:v>
      </x:c>
      <x:c r="D11" s="442">
        <x:f>SUM(B11:C11)</x:f>
        <x:v>233038365</x:v>
      </x:c>
      <x:c r="E11" s="434"/>
      <x:c r="F11" s="434"/>
      <x:c r="G11" s="434"/>
      <x:c r="H11" s="434"/>
      <x:c r="I11" s="434"/>
      <x:c r="J11" s="434"/>
    </x:row>
    <x:row r="12" spans="1:10" ht="13.5" customHeight="1">
      <x:c r="A12" s="440" t="s">
        <x:v>207</x:v>
      </x:c>
      <x:c r="B12" s="441">
        <x:f>SUM(I25,I38)</x:f>
        <x:v>1760490</x:v>
      </x:c>
      <x:c r="C12" s="441">
        <x:f>SUM(I51,I64,I77,I90,I103)</x:f>
        <x:v>30147596</x:v>
      </x:c>
      <x:c r="D12" s="442">
        <x:f>SUM(B12:C12)</x:f>
        <x:v>31908086</x:v>
      </x:c>
      <x:c r="E12" s="434"/>
      <x:c r="F12" s="434"/>
      <x:c r="G12" s="434"/>
      <x:c r="H12" s="434"/>
      <x:c r="I12" s="434"/>
      <x:c r="J12" s="434"/>
    </x:row>
    <x:row r="13" spans="1:10" ht="13.5" customHeight="1">
      <x:c r="A13" s="443" t="s">
        <x:v>212</x:v>
      </x:c>
      <x:c r="B13" s="441">
        <x:f>SUM(B4:B12)</x:f>
        <x:v>918042880</x:v>
      </x:c>
      <x:c r="C13" s="441">
        <x:f>SUM(C4:C12)</x:f>
        <x:v>3127479062</x:v>
      </x:c>
      <x:c r="D13" s="441">
        <x:f>SUM(D4:D12)</x:f>
        <x:v>4045521942</x:v>
      </x:c>
      <x:c r="E13" s="434"/>
      <x:c r="F13" s="434"/>
      <x:c r="G13" s="434"/>
      <x:c r="H13" s="434"/>
      <x:c r="I13" s="434"/>
      <x:c r="J13" s="434"/>
    </x:row>
    <x:row r="14" ht="13.5" customHeight="1"/>
    <x:row r="15" spans="1:6" ht="13.5" customHeight="1">
      <x:c r="A15" s="462" t="s">
        <x:v>219</x:v>
      </x:c>
      <x:c r="B15" s="463"/>
      <x:c r="C15" s="463"/>
      <x:c r="D15" s="463"/>
      <x:c r="E15" s="434"/>
      <x:c r="F15" s="434"/>
    </x:row>
    <x:row r="16" spans="1:9" ht="13.5" customHeight="1">
      <x:c r="A16" s="437" t="s">
        <x:v>269</x:v>
      </x:c>
      <x:c r="B16" s="438" t="s">
        <x:v>284</x:v>
      </x:c>
      <x:c r="C16" s="438" t="s">
        <x:v>290</x:v>
      </x:c>
      <x:c r="D16" s="438" t="s">
        <x:v>283</x:v>
      </x:c>
      <x:c r="E16" s="438" t="s">
        <x:v>312</x:v>
      </x:c>
      <x:c r="F16" s="438" t="s">
        <x:v>295</x:v>
      </x:c>
      <x:c r="G16" s="438" t="s">
        <x:v>285</x:v>
      </x:c>
      <x:c r="H16" s="438" t="s">
        <x:v>293</x:v>
      </x:c>
      <x:c r="I16" s="438" t="s">
        <x:v>212</x:v>
      </x:c>
    </x:row>
    <x:row r="17" spans="1:9" ht="13.5" customHeight="1">
      <x:c r="A17" s="440" t="s">
        <x:v>210</x:v>
      </x:c>
      <x:c r="B17" s="433">
        <x:v>6270700</x:v>
      </x:c>
      <x:c r="C17" s="433">
        <x:v>2958400</x:v>
      </x:c>
      <x:c r="D17" s="433">
        <x:v>6354900</x:v>
      </x:c>
      <x:c r="E17" s="433">
        <x:v>6466600</x:v>
      </x:c>
      <x:c r="F17" s="433">
        <x:v>4050100</x:v>
      </x:c>
      <x:c r="G17" s="433">
        <x:v>126264200</x:v>
      </x:c>
      <x:c r="H17" s="433">
        <x:v>14402400</x:v>
      </x:c>
      <x:c r="I17" s="433">
        <x:f>SUM(B17:H17)</x:f>
        <x:v>166767300</x:v>
      </x:c>
    </x:row>
    <x:row r="18" spans="1:9" ht="13.5" customHeight="1">
      <x:c r="A18" s="440" t="s">
        <x:v>211</x:v>
      </x:c>
      <x:c r="B18" s="433">
        <x:v>621700</x:v>
      </x:c>
      <x:c r="C18" s="433">
        <x:v>499900</x:v>
      </x:c>
      <x:c r="D18" s="433">
        <x:v>3335500</x:v>
      </x:c>
      <x:c r="E18" s="433">
        <x:v>8435200</x:v>
      </x:c>
      <x:c r="F18" s="433">
        <x:v>5104100</x:v>
      </x:c>
      <x:c r="G18" s="433">
        <x:v>13071600</x:v>
      </x:c>
      <x:c r="H18" s="433">
        <x:v>4731100</x:v>
      </x:c>
      <x:c r="I18" s="433">
        <x:f>SUM(B18:H18)</x:f>
        <x:v>35799100</x:v>
      </x:c>
    </x:row>
    <x:row r="19" spans="1:9" ht="13.5" customHeight="1">
      <x:c r="A19" s="440" t="s">
        <x:v>205</x:v>
      </x:c>
      <x:c r="B19" s="433">
        <x:v>13774000</x:v>
      </x:c>
      <x:c r="C19" s="433">
        <x:v>1045600</x:v>
      </x:c>
      <x:c r="D19" s="433">
        <x:v>3267400</x:v>
      </x:c>
      <x:c r="E19" s="433">
        <x:v>3314400</x:v>
      </x:c>
      <x:c r="F19" s="433">
        <x:v>815800</x:v>
      </x:c>
      <x:c r="G19" s="433">
        <x:v>11654400</x:v>
      </x:c>
      <x:c r="H19" s="433">
        <x:v>2645000</x:v>
      </x:c>
      <x:c r="I19" s="433">
        <x:f>SUM(B19:H19)</x:f>
        <x:v>36516600</x:v>
      </x:c>
    </x:row>
    <x:row r="20" spans="1:9" ht="13.5" customHeight="1">
      <x:c r="A20" s="440" t="s">
        <x:v>206</x:v>
      </x:c>
      <x:c r="B20" s="433">
        <x:v>681600</x:v>
      </x:c>
      <x:c r="C20" s="433">
        <x:v>2846800</x:v>
      </x:c>
      <x:c r="D20" s="433">
        <x:v>710000</x:v>
      </x:c>
      <x:c r="E20" s="433">
        <x:v>1360900</x:v>
      </x:c>
      <x:c r="F20" s="433">
        <x:v>4625100</x:v>
      </x:c>
      <x:c r="G20" s="433">
        <x:v>1901900</x:v>
      </x:c>
      <x:c r="H20" s="433">
        <x:v>2286600</x:v>
      </x:c>
      <x:c r="I20" s="433">
        <x:f>SUM(B20:H20)</x:f>
        <x:v>14412900</x:v>
      </x:c>
    </x:row>
    <x:row r="21" spans="1:9" ht="13.5" customHeight="1">
      <x:c r="A21" s="440" t="s">
        <x:v>203</x:v>
      </x:c>
      <x:c r="B21" s="433">
        <x:v>1816300</x:v>
      </x:c>
      <x:c r="C21" s="433">
        <x:v>101600</x:v>
      </x:c>
      <x:c r="D21" s="433">
        <x:v>303000</x:v>
      </x:c>
      <x:c r="E21" s="433">
        <x:v>396900</x:v>
      </x:c>
      <x:c r="F21" s="433">
        <x:v>1920200</x:v>
      </x:c>
      <x:c r="G21" s="433">
        <x:v>448000</x:v>
      </x:c>
      <x:c r="H21" s="433">
        <x:v>1425600</x:v>
      </x:c>
      <x:c r="I21" s="433">
        <x:f>SUM(B21:H21)</x:f>
        <x:v>6411600</x:v>
      </x:c>
    </x:row>
    <x:row r="22" spans="1:9" ht="13.5" customHeight="1">
      <x:c r="A22" s="440" t="s">
        <x:v>209</x:v>
      </x:c>
      <x:c r="B22" s="433">
        <x:v>347000</x:v>
      </x:c>
      <x:c r="C22" s="433">
        <x:v>796300</x:v>
      </x:c>
      <x:c r="D22" s="433">
        <x:v>738200</x:v>
      </x:c>
      <x:c r="E22" s="433">
        <x:v>462400</x:v>
      </x:c>
      <x:c r="F22" s="433">
        <x:v>18251400</x:v>
      </x:c>
      <x:c r="G22" s="433">
        <x:v>10220300</x:v>
      </x:c>
      <x:c r="H22" s="433">
        <x:v>2685400</x:v>
      </x:c>
      <x:c r="I22" s="433">
        <x:f>SUM(B22:H22)</x:f>
        <x:v>33501000</x:v>
      </x:c>
    </x:row>
    <x:row r="23" spans="1:9" ht="13.5" customHeight="1">
      <x:c r="A23" s="440" t="s">
        <x:v>202</x:v>
      </x:c>
      <x:c r="B23" s="433">
        <x:v>4867700</x:v>
      </x:c>
      <x:c r="C23" s="433">
        <x:v>44200</x:v>
      </x:c>
      <x:c r="D23" s="433">
        <x:v>983200</x:v>
      </x:c>
      <x:c r="E23" s="433">
        <x:v>4513600</x:v>
      </x:c>
      <x:c r="F23" s="433">
        <x:v>2402400</x:v>
      </x:c>
      <x:c r="G23" s="433">
        <x:v>8644200</x:v>
      </x:c>
      <x:c r="H23" s="433">
        <x:v>647800</x:v>
      </x:c>
      <x:c r="I23" s="433">
        <x:f>SUM(B23:H23)</x:f>
        <x:v>22103100</x:v>
      </x:c>
    </x:row>
    <x:row r="24" spans="1:9" ht="13.5" customHeight="1">
      <x:c r="A24" s="440" t="s">
        <x:v>204</x:v>
      </x:c>
      <x:c r="B24" s="433">
        <x:v>811400</x:v>
      </x:c>
      <x:c r="C24" s="433">
        <x:v>3034800</x:v>
      </x:c>
      <x:c r="D24" s="433">
        <x:v>402800</x:v>
      </x:c>
      <x:c r="E24" s="433">
        <x:v>17524400</x:v>
      </x:c>
      <x:c r="F24" s="433">
        <x:v>9485100</x:v>
      </x:c>
      <x:c r="G24" s="433">
        <x:v>7735800</x:v>
      </x:c>
      <x:c r="H24" s="433">
        <x:v>12236400</x:v>
      </x:c>
      <x:c r="I24" s="433">
        <x:f>SUM(B24:H24)</x:f>
        <x:v>51230700</x:v>
      </x:c>
    </x:row>
    <x:row r="25" spans="1:9" ht="13.5" customHeight="1">
      <x:c r="A25" s="440" t="s">
        <x:v>207</x:v>
      </x:c>
      <x:c r="B25" s="433">
        <x:v>0</x:v>
      </x:c>
      <x:c r="C25" s="433">
        <x:v>0</x:v>
      </x:c>
      <x:c r="D25" s="433">
        <x:v>252000</x:v>
      </x:c>
      <x:c r="E25" s="433">
        <x:v>91300</x:v>
      </x:c>
      <x:c r="F25" s="433"/>
      <x:c r="G25" s="433">
        <x:v>0</x:v>
      </x:c>
      <x:c r="H25" s="433">
        <x:v>36800</x:v>
      </x:c>
      <x:c r="I25" s="433">
        <x:f>SUM(B25:H25)</x:f>
        <x:v>380100</x:v>
      </x:c>
    </x:row>
    <x:row r="26" spans="1:9" ht="13.5" customHeight="1">
      <x:c r="A26" s="443" t="s">
        <x:v>212</x:v>
      </x:c>
      <x:c r="B26" s="433">
        <x:f>SUM(B17:B25)</x:f>
        <x:v>29190400</x:v>
      </x:c>
      <x:c r="C26" s="433">
        <x:f>SUM(C17:C25)</x:f>
        <x:v>11327600</x:v>
      </x:c>
      <x:c r="D26" s="433">
        <x:f>SUM(D17:D25)</x:f>
        <x:v>16347000</x:v>
      </x:c>
      <x:c r="E26" s="433">
        <x:f>SUM(E17:E25)</x:f>
        <x:v>42565700</x:v>
      </x:c>
      <x:c r="F26" s="433">
        <x:f>SUM(F17:F25)</x:f>
        <x:v>46654200</x:v>
      </x:c>
      <x:c r="G26" s="433">
        <x:f>SUM(G17:G25)</x:f>
        <x:v>179940400</x:v>
      </x:c>
      <x:c r="H26" s="433">
        <x:f>SUM(H17:H25)</x:f>
        <x:v>41097100</x:v>
      </x:c>
      <x:c r="I26" s="433">
        <x:f>SUM(B26:H26)</x:f>
        <x:v>367122400</x:v>
      </x:c>
    </x:row>
    <x:row r="27" ht="13.5" customHeight="1"/>
    <x:row r="28" spans="1:6" ht="13.5" customHeight="1">
      <x:c r="A28" s="462" t="s">
        <x:v>220</x:v>
      </x:c>
      <x:c r="B28" s="463"/>
      <x:c r="C28" s="463"/>
      <x:c r="D28" s="463"/>
      <x:c r="E28" s="434"/>
      <x:c r="F28" s="434"/>
    </x:row>
    <x:row r="29" spans="1:9" ht="13.5" customHeight="1">
      <x:c r="A29" s="437" t="s">
        <x:v>269</x:v>
      </x:c>
      <x:c r="B29" s="438" t="s">
        <x:v>284</x:v>
      </x:c>
      <x:c r="C29" s="438" t="s">
        <x:v>290</x:v>
      </x:c>
      <x:c r="D29" s="438" t="s">
        <x:v>283</x:v>
      </x:c>
      <x:c r="E29" s="438" t="s">
        <x:v>312</x:v>
      </x:c>
      <x:c r="F29" s="438" t="s">
        <x:v>295</x:v>
      </x:c>
      <x:c r="G29" s="438" t="s">
        <x:v>285</x:v>
      </x:c>
      <x:c r="H29" s="438" t="s">
        <x:v>293</x:v>
      </x:c>
      <x:c r="I29" s="438" t="s">
        <x:v>212</x:v>
      </x:c>
    </x:row>
    <x:row r="30" spans="1:9" ht="13.5" customHeight="1">
      <x:c r="A30" s="440" t="s">
        <x:v>210</x:v>
      </x:c>
      <x:c r="B30" s="433">
        <x:v>7980240</x:v>
      </x:c>
      <x:c r="C30" s="433">
        <x:v>13605160</x:v>
      </x:c>
      <x:c r="D30" s="433">
        <x:v>2340250</x:v>
      </x:c>
      <x:c r="E30" s="433">
        <x:v>51240320</x:v>
      </x:c>
      <x:c r="F30" s="433">
        <x:v>5562150</x:v>
      </x:c>
      <x:c r="G30" s="433">
        <x:v>13943360</x:v>
      </x:c>
      <x:c r="H30" s="433">
        <x:v>2385650</x:v>
      </x:c>
      <x:c r="I30" s="433">
        <x:f>SUM(B30:H30)</x:f>
        <x:v>97057130</x:v>
      </x:c>
    </x:row>
    <x:row r="31" spans="1:9" ht="13.5" customHeight="1">
      <x:c r="A31" s="440" t="s">
        <x:v>211</x:v>
      </x:c>
      <x:c r="B31" s="433">
        <x:v>5901920</x:v>
      </x:c>
      <x:c r="C31" s="433">
        <x:v>14726850</x:v>
      </x:c>
      <x:c r="D31" s="433">
        <x:v>1027690</x:v>
      </x:c>
      <x:c r="E31" s="433">
        <x:v>8451320</x:v>
      </x:c>
      <x:c r="F31" s="433">
        <x:v>4433730</x:v>
      </x:c>
      <x:c r="G31" s="433">
        <x:v>14556150</x:v>
      </x:c>
      <x:c r="H31" s="433">
        <x:v>5909070</x:v>
      </x:c>
      <x:c r="I31" s="433">
        <x:f>SUM(B31:H31)</x:f>
        <x:v>55006730</x:v>
      </x:c>
    </x:row>
    <x:row r="32" spans="1:9" ht="13.5" customHeight="1">
      <x:c r="A32" s="440" t="s">
        <x:v>205</x:v>
      </x:c>
      <x:c r="B32" s="433">
        <x:v>4077810</x:v>
      </x:c>
      <x:c r="C32" s="433">
        <x:v>2660680</x:v>
      </x:c>
      <x:c r="D32" s="433">
        <x:v>11679950</x:v>
      </x:c>
      <x:c r="E32" s="433">
        <x:v>14661460</x:v>
      </x:c>
      <x:c r="F32" s="433">
        <x:v>11139450</x:v>
      </x:c>
      <x:c r="G32" s="433">
        <x:v>10145360</x:v>
      </x:c>
      <x:c r="H32" s="433">
        <x:v>2706900</x:v>
      </x:c>
      <x:c r="I32" s="433">
        <x:f>SUM(B32:H32)</x:f>
        <x:v>57071610</x:v>
      </x:c>
    </x:row>
    <x:row r="33" spans="1:9" ht="13.5" customHeight="1">
      <x:c r="A33" s="440" t="s">
        <x:v>206</x:v>
      </x:c>
      <x:c r="B33" s="433">
        <x:v>9728480</x:v>
      </x:c>
      <x:c r="C33" s="433">
        <x:v>8271780</x:v>
      </x:c>
      <x:c r="D33" s="433">
        <x:v>6981120</x:v>
      </x:c>
      <x:c r="E33" s="433">
        <x:v>51603960</x:v>
      </x:c>
      <x:c r="F33" s="433">
        <x:v>5743740</x:v>
      </x:c>
      <x:c r="G33" s="433">
        <x:v>11243970</x:v>
      </x:c>
      <x:c r="H33" s="433">
        <x:v>5078830</x:v>
      </x:c>
      <x:c r="I33" s="433">
        <x:f>SUM(B33:H33)</x:f>
        <x:v>98651880</x:v>
      </x:c>
    </x:row>
    <x:row r="34" spans="1:9" ht="13.5" customHeight="1">
      <x:c r="A34" s="440" t="s">
        <x:v>203</x:v>
      </x:c>
      <x:c r="B34" s="433">
        <x:v>6153000</x:v>
      </x:c>
      <x:c r="C34" s="433">
        <x:v>4995860</x:v>
      </x:c>
      <x:c r="D34" s="433">
        <x:v>6810570</x:v>
      </x:c>
      <x:c r="E34" s="433">
        <x:v>3759680</x:v>
      </x:c>
      <x:c r="F34" s="433">
        <x:v>3676100</x:v>
      </x:c>
      <x:c r="G34" s="433">
        <x:v>604350</x:v>
      </x:c>
      <x:c r="H34" s="433">
        <x:v>8477560</x:v>
      </x:c>
      <x:c r="I34" s="433">
        <x:f>SUM(B34:H34)</x:f>
        <x:v>34477120</x:v>
      </x:c>
    </x:row>
    <x:row r="35" spans="1:9" ht="13.5" customHeight="1">
      <x:c r="A35" s="440" t="s">
        <x:v>209</x:v>
      </x:c>
      <x:c r="B35" s="433">
        <x:v>4835880</x:v>
      </x:c>
      <x:c r="C35" s="433">
        <x:v>4888180</x:v>
      </x:c>
      <x:c r="D35" s="433">
        <x:v>14196900</x:v>
      </x:c>
      <x:c r="E35" s="433">
        <x:v>3498390</x:v>
      </x:c>
      <x:c r="F35" s="433">
        <x:v>12728420</x:v>
      </x:c>
      <x:c r="G35" s="433">
        <x:v>42394870</x:v>
      </x:c>
      <x:c r="H35" s="433">
        <x:v>3960380</x:v>
      </x:c>
      <x:c r="I35" s="433">
        <x:f>SUM(B35:H35)</x:f>
        <x:v>86503020</x:v>
      </x:c>
    </x:row>
    <x:row r="36" spans="1:9" ht="13.5" customHeight="1">
      <x:c r="A36" s="440" t="s">
        <x:v>202</x:v>
      </x:c>
      <x:c r="B36" s="433">
        <x:v>4373440</x:v>
      </x:c>
      <x:c r="C36" s="433">
        <x:v>1734410</x:v>
      </x:c>
      <x:c r="D36" s="433">
        <x:v>1284990</x:v>
      </x:c>
      <x:c r="E36" s="433">
        <x:v>25589570</x:v>
      </x:c>
      <x:c r="F36" s="433">
        <x:v>2240460</x:v>
      </x:c>
      <x:c r="G36" s="433">
        <x:v>6624900</x:v>
      </x:c>
      <x:c r="H36" s="433">
        <x:v>81600</x:v>
      </x:c>
      <x:c r="I36" s="433">
        <x:f>SUM(B36:H36)</x:f>
        <x:v>41929370</x:v>
      </x:c>
    </x:row>
    <x:row r="37" spans="1:9" ht="13.5" customHeight="1">
      <x:c r="A37" s="440" t="s">
        <x:v>204</x:v>
      </x:c>
      <x:c r="B37" s="433">
        <x:v>2606400</x:v>
      </x:c>
      <x:c r="C37" s="433">
        <x:v>3124340</x:v>
      </x:c>
      <x:c r="D37" s="433">
        <x:v>9393280</x:v>
      </x:c>
      <x:c r="E37" s="433">
        <x:v>30713560</x:v>
      </x:c>
      <x:c r="F37" s="433">
        <x:v>23951270</x:v>
      </x:c>
      <x:c r="G37" s="433">
        <x:v>710000</x:v>
      </x:c>
      <x:c r="H37" s="433">
        <x:v>8344380</x:v>
      </x:c>
      <x:c r="I37" s="433">
        <x:f>SUM(B37:H37)</x:f>
        <x:v>78843230</x:v>
      </x:c>
    </x:row>
    <x:row r="38" spans="1:9" ht="13.5" customHeight="1">
      <x:c r="A38" s="440" t="s">
        <x:v>207</x:v>
      </x:c>
      <x:c r="B38" s="433">
        <x:v>390390</x:v>
      </x:c>
      <x:c r="C38" s="433">
        <x:v>0</x:v>
      </x:c>
      <x:c r="D38" s="433">
        <x:v>301000</x:v>
      </x:c>
      <x:c r="E38" s="433">
        <x:v>159000</x:v>
      </x:c>
      <x:c r="F38" s="433">
        <x:v>530000</x:v>
      </x:c>
      <x:c r="G38" s="433">
        <x:v>0</x:v>
      </x:c>
      <x:c r="H38" s="433">
        <x:v>0</x:v>
      </x:c>
      <x:c r="I38" s="433">
        <x:f>SUM(B38:H38)</x:f>
        <x:v>1380390</x:v>
      </x:c>
    </x:row>
    <x:row r="39" spans="1:9" ht="13.5" customHeight="1">
      <x:c r="A39" s="443" t="s">
        <x:v>212</x:v>
      </x:c>
      <x:c r="B39" s="433">
        <x:f>SUM(B30:B38)</x:f>
        <x:v>46047560</x:v>
      </x:c>
      <x:c r="C39" s="433">
        <x:f>SUM(C30:C38)</x:f>
        <x:v>54007260</x:v>
      </x:c>
      <x:c r="D39" s="433">
        <x:f>SUM(D30:D38)</x:f>
        <x:v>54015750</x:v>
      </x:c>
      <x:c r="E39" s="433">
        <x:f>SUM(E30:E38)</x:f>
        <x:v>189677260</x:v>
      </x:c>
      <x:c r="F39" s="433">
        <x:f>SUM(F30:F38)</x:f>
        <x:v>70005320</x:v>
      </x:c>
      <x:c r="G39" s="433">
        <x:f>SUM(G30:G38)</x:f>
        <x:v>100222960</x:v>
      </x:c>
      <x:c r="H39" s="433">
        <x:f>SUM(H30:H38)</x:f>
        <x:v>36944370</x:v>
      </x:c>
      <x:c r="I39" s="433">
        <x:f>SUM(B39:H39)</x:f>
        <x:v>550920480</x:v>
      </x:c>
    </x:row>
    <x:row r="40" ht="13.5" customHeight="1"/>
    <x:row r="41" spans="1:6" ht="13.5" customHeight="1">
      <x:c r="A41" s="464" t="s">
        <x:v>392</x:v>
      </x:c>
      <x:c r="B41" s="465"/>
      <x:c r="C41" s="465"/>
      <x:c r="D41" s="465"/>
      <x:c r="E41" s="434"/>
      <x:c r="F41" s="434"/>
    </x:row>
    <x:row r="42" spans="1:12" ht="13.5" customHeight="1">
      <x:c r="A42" s="437" t="s">
        <x:v>269</x:v>
      </x:c>
      <x:c r="B42" s="438" t="s">
        <x:v>284</x:v>
      </x:c>
      <x:c r="C42" s="438" t="s">
        <x:v>290</x:v>
      </x:c>
      <x:c r="D42" s="438" t="s">
        <x:v>283</x:v>
      </x:c>
      <x:c r="E42" s="438" t="s">
        <x:v>312</x:v>
      </x:c>
      <x:c r="F42" s="438" t="s">
        <x:v>295</x:v>
      </x:c>
      <x:c r="G42" s="438" t="s">
        <x:v>285</x:v>
      </x:c>
      <x:c r="H42" s="438" t="s">
        <x:v>293</x:v>
      </x:c>
      <x:c r="I42" s="438" t="s">
        <x:v>212</x:v>
      </x:c>
      <x:c r="L42" s="354"/>
    </x:row>
    <x:row r="43" spans="1:12" ht="13.5" customHeight="1">
      <x:c r="A43" s="440" t="s">
        <x:v>210</x:v>
      </x:c>
      <x:c r="B43" s="433">
        <x:v>6030000</x:v>
      </x:c>
      <x:c r="C43" s="433">
        <x:v>6954150</x:v>
      </x:c>
      <x:c r="D43" s="444">
        <x:v>7152200</x:v>
      </x:c>
      <x:c r="E43" s="445">
        <x:v>8110050</x:v>
      </x:c>
      <x:c r="F43" s="433">
        <x:v>7502100</x:v>
      </x:c>
      <x:c r="G43" s="433">
        <x:v>7384900</x:v>
      </x:c>
      <x:c r="H43" s="433">
        <x:v>8897000</x:v>
      </x:c>
      <x:c r="I43" s="433">
        <x:f>SUM(B43:G43)</x:f>
        <x:v>43133400</x:v>
      </x:c>
      <x:c r="J43" s="446"/>
      <x:c r="K43" s="446"/>
      <x:c r="L43" s="447"/>
    </x:row>
    <x:row r="44" spans="1:12" ht="13.5" customHeight="1">
      <x:c r="A44" s="440" t="s">
        <x:v>211</x:v>
      </x:c>
      <x:c r="B44" s="446">
        <x:v>4589350</x:v>
      </x:c>
      <x:c r="C44" s="448">
        <x:v>9739200</x:v>
      </x:c>
      <x:c r="D44" s="444">
        <x:v>6498400</x:v>
      </x:c>
      <x:c r="E44" s="445">
        <x:v>6177550</x:v>
      </x:c>
      <x:c r="F44" s="433">
        <x:v>6834900</x:v>
      </x:c>
      <x:c r="G44" s="433">
        <x:v>5634600</x:v>
      </x:c>
      <x:c r="H44" s="433">
        <x:v>5532400</x:v>
      </x:c>
      <x:c r="I44" s="433">
        <x:f>SUM(B44:G44)</x:f>
        <x:v>39474000</x:v>
      </x:c>
      <x:c r="J44" s="446"/>
      <x:c r="K44" s="446"/>
      <x:c r="L44" s="447"/>
    </x:row>
    <x:row r="45" spans="1:12" ht="13.5" customHeight="1">
      <x:c r="A45" s="440" t="s">
        <x:v>205</x:v>
      </x:c>
      <x:c r="B45" s="433">
        <x:v>3545750</x:v>
      </x:c>
      <x:c r="C45" s="446">
        <x:v>6860900</x:v>
      </x:c>
      <x:c r="D45" s="444">
        <x:v>5856150</x:v>
      </x:c>
      <x:c r="E45" s="445">
        <x:v>5344600</x:v>
      </x:c>
      <x:c r="F45" s="433">
        <x:v>5161400</x:v>
      </x:c>
      <x:c r="G45" s="433">
        <x:v>5393200</x:v>
      </x:c>
      <x:c r="H45" s="433">
        <x:v>4214650</x:v>
      </x:c>
      <x:c r="I45" s="433">
        <x:f>SUM(B45:G45)</x:f>
        <x:v>32162000</x:v>
      </x:c>
      <x:c r="J45" s="446"/>
      <x:c r="K45" s="446"/>
      <x:c r="L45" s="447"/>
    </x:row>
    <x:row r="46" spans="1:12" ht="13.5" customHeight="1">
      <x:c r="A46" s="440" t="s">
        <x:v>206</x:v>
      </x:c>
      <x:c r="B46" s="433">
        <x:v>2762600</x:v>
      </x:c>
      <x:c r="C46" s="433">
        <x:v>4544750</x:v>
      </x:c>
      <x:c r="D46" s="444">
        <x:v>3753600</x:v>
      </x:c>
      <x:c r="E46" s="445">
        <x:v>3591250</x:v>
      </x:c>
      <x:c r="F46" s="433">
        <x:v>3208550</x:v>
      </x:c>
      <x:c r="G46" s="433">
        <x:v>2953550</x:v>
      </x:c>
      <x:c r="H46" s="433">
        <x:v>3179650</x:v>
      </x:c>
      <x:c r="I46" s="433">
        <x:f>SUM(B46:G46)</x:f>
        <x:v>20814300</x:v>
      </x:c>
      <x:c r="J46" s="446"/>
      <x:c r="K46" s="446"/>
      <x:c r="L46" s="447"/>
    </x:row>
    <x:row r="47" spans="1:12" ht="13.5" customHeight="1">
      <x:c r="A47" s="440" t="s">
        <x:v>203</x:v>
      </x:c>
      <x:c r="B47" s="446">
        <x:v>1611650</x:v>
      </x:c>
      <x:c r="C47" s="433">
        <x:v>3253800</x:v>
      </x:c>
      <x:c r="D47" s="446">
        <x:v>1904900</x:v>
      </x:c>
      <x:c r="E47" s="445">
        <x:v>2197300</x:v>
      </x:c>
      <x:c r="F47" s="433">
        <x:v>1615550</x:v>
      </x:c>
      <x:c r="G47" s="433">
        <x:v>1635250</x:v>
      </x:c>
      <x:c r="H47" s="433">
        <x:v>2217850</x:v>
      </x:c>
      <x:c r="I47" s="433">
        <x:f>SUM(B47:G47)</x:f>
        <x:v>12218450</x:v>
      </x:c>
      <x:c r="J47" s="446"/>
      <x:c r="K47" s="446"/>
      <x:c r="L47" s="447"/>
    </x:row>
    <x:row r="48" spans="1:12" ht="13.5" customHeight="1">
      <x:c r="A48" s="440" t="s">
        <x:v>209</x:v>
      </x:c>
      <x:c r="B48" s="433">
        <x:v>3215100</x:v>
      </x:c>
      <x:c r="C48" s="433">
        <x:v>6263650</x:v>
      </x:c>
      <x:c r="D48" s="444">
        <x:v>3458450</x:v>
      </x:c>
      <x:c r="E48" s="445">
        <x:v>4410800</x:v>
      </x:c>
      <x:c r="F48" s="433">
        <x:v>3348350</x:v>
      </x:c>
      <x:c r="G48" s="433">
        <x:v>3207500</x:v>
      </x:c>
      <x:c r="H48" s="433">
        <x:v>3554750</x:v>
      </x:c>
      <x:c r="I48" s="433">
        <x:f>SUM(B48:G48)</x:f>
        <x:v>23903850</x:v>
      </x:c>
      <x:c r="J48" s="446"/>
      <x:c r="K48" s="446"/>
      <x:c r="L48" s="447"/>
    </x:row>
    <x:row r="49" spans="1:12" ht="13.5" customHeight="1">
      <x:c r="A49" s="440" t="s">
        <x:v>202</x:v>
      </x:c>
      <x:c r="B49" s="433">
        <x:v>1257700</x:v>
      </x:c>
      <x:c r="C49" s="433">
        <x:v>2560950</x:v>
      </x:c>
      <x:c r="D49" s="444">
        <x:v>1950000</x:v>
      </x:c>
      <x:c r="E49" s="445">
        <x:v>1252600</x:v>
      </x:c>
      <x:c r="F49" s="433">
        <x:v>1877850</x:v>
      </x:c>
      <x:c r="G49" s="433">
        <x:v>1508900</x:v>
      </x:c>
      <x:c r="H49" s="433">
        <x:v>1438050</x:v>
      </x:c>
      <x:c r="I49" s="433">
        <x:f>SUM(B49:G49)</x:f>
        <x:v>10408000</x:v>
      </x:c>
      <x:c r="J49" s="446"/>
      <x:c r="K49" s="446"/>
      <x:c r="L49" s="447"/>
    </x:row>
    <x:row r="50" spans="1:12" ht="13.5" customHeight="1">
      <x:c r="A50" s="440" t="s">
        <x:v>204</x:v>
      </x:c>
      <x:c r="B50" s="433">
        <x:v>944300</x:v>
      </x:c>
      <x:c r="C50" s="433">
        <x:v>2489750</x:v>
      </x:c>
      <x:c r="D50" s="444">
        <x:v>1083400</x:v>
      </x:c>
      <x:c r="E50" s="445">
        <x:v>1043650</x:v>
      </x:c>
      <x:c r="F50" s="433">
        <x:v>1147800</x:v>
      </x:c>
      <x:c r="G50" s="433">
        <x:v>1004550</x:v>
      </x:c>
      <x:c r="H50" s="433">
        <x:v>1351150</x:v>
      </x:c>
      <x:c r="I50" s="433">
        <x:f>SUM(B50:G50)</x:f>
        <x:v>7713450</x:v>
      </x:c>
      <x:c r="J50" s="446"/>
      <x:c r="K50" s="446"/>
      <x:c r="L50" s="447"/>
    </x:row>
    <x:row r="51" spans="1:12" ht="13.5" customHeight="1">
      <x:c r="A51" s="440" t="s">
        <x:v>207</x:v>
      </x:c>
      <x:c r="B51" s="433">
        <x:v>39600</x:v>
      </x:c>
      <x:c r="C51" s="433">
        <x:v>326900</x:v>
      </x:c>
      <x:c r="D51" s="444">
        <x:v>205500</x:v>
      </x:c>
      <x:c r="E51" s="445">
        <x:v>539400</x:v>
      </x:c>
      <x:c r="F51" s="433">
        <x:v>122100</x:v>
      </x:c>
      <x:c r="G51" s="433">
        <x:v>181800</x:v>
      </x:c>
      <x:c r="H51" s="433">
        <x:v>67700</x:v>
      </x:c>
      <x:c r="I51" s="433">
        <x:f>SUM(B51:G51)</x:f>
        <x:v>1415300</x:v>
      </x:c>
      <x:c r="J51" s="446"/>
      <x:c r="K51" s="446"/>
      <x:c r="L51" s="447"/>
    </x:row>
    <x:row r="52" spans="1:12" ht="13.5" customHeight="1">
      <x:c r="A52" s="443" t="s">
        <x:v>212</x:v>
      </x:c>
      <x:c r="B52" s="433">
        <x:f>SUM(B43:B51)</x:f>
        <x:v>23996050</x:v>
      </x:c>
      <x:c r="C52" s="433">
        <x:f>SUM(C43:C51)</x:f>
        <x:v>42994050</x:v>
      </x:c>
      <x:c r="D52" s="433">
        <x:f>SUM(D43:D51)</x:f>
        <x:v>31862600</x:v>
      </x:c>
      <x:c r="E52" s="433">
        <x:f>SUM(E43:E51)</x:f>
        <x:v>32667200</x:v>
      </x:c>
      <x:c r="F52" s="433">
        <x:f>SUM(F43:F51)</x:f>
        <x:v>30818600</x:v>
      </x:c>
      <x:c r="G52" s="433">
        <x:f>SUM(G43:G51)</x:f>
        <x:v>28904250</x:v>
      </x:c>
      <x:c r="H52" s="433">
        <x:f>SUM(H43:H51)</x:f>
        <x:v>30453200</x:v>
      </x:c>
      <x:c r="I52" s="433">
        <x:f>SUM(B52:G52)</x:f>
        <x:v>191242750</x:v>
      </x:c>
      <x:c r="J52" s="446"/>
      <x:c r="K52" s="446"/>
      <x:c r="L52" s="447"/>
    </x:row>
    <x:row r="53" spans="1:12" ht="13.5" customHeight="1">
      <x:c r="A53" s="449"/>
      <x:c r="B53" s="341"/>
      <x:c r="C53" s="341"/>
      <x:c r="D53" s="341"/>
      <x:c r="E53" s="341"/>
      <x:c r="F53" s="341"/>
      <x:c r="G53" s="341"/>
      <x:c r="H53" s="341"/>
      <x:c r="I53" s="341"/>
      <x:c r="J53" s="446"/>
      <x:c r="K53" s="446"/>
      <x:c r="L53" s="447"/>
    </x:row>
    <x:row r="54" spans="1:6" ht="13.5" customHeight="1">
      <x:c r="A54" s="464" t="s">
        <x:v>218</x:v>
      </x:c>
      <x:c r="B54" s="465"/>
      <x:c r="C54" s="465"/>
      <x:c r="D54" s="465"/>
      <x:c r="E54" s="434"/>
      <x:c r="F54" s="434"/>
    </x:row>
    <x:row r="55" spans="1:12" ht="13.5" customHeight="1">
      <x:c r="A55" s="437" t="s">
        <x:v>269</x:v>
      </x:c>
      <x:c r="B55" s="438" t="s">
        <x:v>284</x:v>
      </x:c>
      <x:c r="C55" s="438" t="s">
        <x:v>290</x:v>
      </x:c>
      <x:c r="D55" s="438" t="s">
        <x:v>283</x:v>
      </x:c>
      <x:c r="E55" s="438" t="s">
        <x:v>312</x:v>
      </x:c>
      <x:c r="F55" s="438" t="s">
        <x:v>295</x:v>
      </x:c>
      <x:c r="G55" s="438" t="s">
        <x:v>285</x:v>
      </x:c>
      <x:c r="H55" s="438" t="s">
        <x:v>293</x:v>
      </x:c>
      <x:c r="I55" s="438" t="s">
        <x:v>212</x:v>
      </x:c>
      <x:c r="L55" s="354"/>
    </x:row>
    <x:row r="56" spans="1:12" ht="13.5" customHeight="1">
      <x:c r="A56" s="440" t="s">
        <x:v>210</x:v>
      </x:c>
      <x:c r="B56" s="450">
        <x:v>1844470</x:v>
      </x:c>
      <x:c r="C56" s="450">
        <x:v>9895420</x:v>
      </x:c>
      <x:c r="D56" s="451">
        <x:v>2310250</x:v>
      </x:c>
      <x:c r="E56" s="402">
        <x:v>2843660</x:v>
      </x:c>
      <x:c r="F56" s="452">
        <x:v>1591410</x:v>
      </x:c>
      <x:c r="G56" s="433">
        <x:v>2220980</x:v>
      </x:c>
      <x:c r="H56" s="433">
        <x:v>9743208</x:v>
      </x:c>
      <x:c r="I56" s="433">
        <x:f>SUM(B56:G56)</x:f>
        <x:v>20706190</x:v>
      </x:c>
      <x:c r="J56" s="446"/>
      <x:c r="K56" s="446"/>
      <x:c r="L56" s="447"/>
    </x:row>
    <x:row r="57" spans="1:12" ht="13.5" customHeight="1">
      <x:c r="A57" s="440" t="s">
        <x:v>211</x:v>
      </x:c>
      <x:c r="B57" s="453">
        <x:v>2941115</x:v>
      </x:c>
      <x:c r="C57" s="454">
        <x:v>7920180</x:v>
      </x:c>
      <x:c r="D57" s="451">
        <x:v>1307460</x:v>
      </x:c>
      <x:c r="E57" s="402">
        <x:v>4071625</x:v>
      </x:c>
      <x:c r="F57" s="452">
        <x:v>1511245</x:v>
      </x:c>
      <x:c r="G57" s="433">
        <x:v>2652005</x:v>
      </x:c>
      <x:c r="H57" s="433">
        <x:v>6763738</x:v>
      </x:c>
      <x:c r="I57" s="433">
        <x:f>SUM(B57:G57)</x:f>
        <x:v>20403630</x:v>
      </x:c>
      <x:c r="J57" s="446"/>
      <x:c r="K57" s="446"/>
      <x:c r="L57" s="447"/>
    </x:row>
    <x:row r="58" spans="1:12" ht="13.5" customHeight="1">
      <x:c r="A58" s="440" t="s">
        <x:v>205</x:v>
      </x:c>
      <x:c r="B58" s="450">
        <x:v>2085580</x:v>
      </x:c>
      <x:c r="C58" s="453">
        <x:v>6213145</x:v>
      </x:c>
      <x:c r="D58" s="451">
        <x:v>1371800</x:v>
      </x:c>
      <x:c r="E58" s="402">
        <x:v>3922575</x:v>
      </x:c>
      <x:c r="F58" s="452">
        <x:v>2094225</x:v>
      </x:c>
      <x:c r="G58" s="433">
        <x:v>2823815</x:v>
      </x:c>
      <x:c r="H58" s="433">
        <x:v>7666864</x:v>
      </x:c>
      <x:c r="I58" s="433">
        <x:f>SUM(B58:G58)</x:f>
        <x:v>18511140</x:v>
      </x:c>
      <x:c r="J58" s="446"/>
      <x:c r="K58" s="446"/>
      <x:c r="L58" s="447"/>
    </x:row>
    <x:row r="59" spans="1:12" ht="13.5" customHeight="1">
      <x:c r="A59" s="440" t="s">
        <x:v>206</x:v>
      </x:c>
      <x:c r="B59" s="450">
        <x:v>2189530</x:v>
      </x:c>
      <x:c r="C59" s="450">
        <x:v>11634700</x:v>
      </x:c>
      <x:c r="D59" s="451">
        <x:v>1562180</x:v>
      </x:c>
      <x:c r="E59" s="402">
        <x:v>4520450</x:v>
      </x:c>
      <x:c r="F59" s="452">
        <x:v>3685105</x:v>
      </x:c>
      <x:c r="G59" s="433">
        <x:v>2262145</x:v>
      </x:c>
      <x:c r="H59" s="433">
        <x:v>4584820</x:v>
      </x:c>
      <x:c r="I59" s="433">
        <x:f>SUM(B59:G59)</x:f>
        <x:v>25854110</x:v>
      </x:c>
      <x:c r="J59" s="446"/>
      <x:c r="K59" s="446"/>
      <x:c r="L59" s="447"/>
    </x:row>
    <x:row r="60" spans="1:12" ht="13.5" customHeight="1">
      <x:c r="A60" s="440" t="s">
        <x:v>203</x:v>
      </x:c>
      <x:c r="B60" s="453">
        <x:v>990430</x:v>
      </x:c>
      <x:c r="C60" s="450">
        <x:v>4592830</x:v>
      </x:c>
      <x:c r="D60" s="453">
        <x:v>1025575</x:v>
      </x:c>
      <x:c r="E60" s="402">
        <x:v>1674765</x:v>
      </x:c>
      <x:c r="F60" s="452">
        <x:v>2486095</x:v>
      </x:c>
      <x:c r="G60" s="433">
        <x:v>1806980</x:v>
      </x:c>
      <x:c r="H60" s="433">
        <x:v>2926801</x:v>
      </x:c>
      <x:c r="I60" s="433">
        <x:f>SUM(B60:G60)</x:f>
        <x:v>12576675</x:v>
      </x:c>
      <x:c r="J60" s="446"/>
      <x:c r="K60" s="446"/>
      <x:c r="L60" s="447"/>
    </x:row>
    <x:row r="61" spans="1:12" ht="13.5" customHeight="1">
      <x:c r="A61" s="440" t="s">
        <x:v>209</x:v>
      </x:c>
      <x:c r="B61" s="450">
        <x:v>2327225</x:v>
      </x:c>
      <x:c r="C61" s="450">
        <x:v>5075860</x:v>
      </x:c>
      <x:c r="D61" s="451">
        <x:v>1067635</x:v>
      </x:c>
      <x:c r="E61" s="402">
        <x:v>2112825</x:v>
      </x:c>
      <x:c r="F61" s="452">
        <x:v>2438360</x:v>
      </x:c>
      <x:c r="G61" s="433">
        <x:v>1910465</x:v>
      </x:c>
      <x:c r="H61" s="433">
        <x:v>5458658</x:v>
      </x:c>
      <x:c r="I61" s="433">
        <x:f>SUM(B61:G61)</x:f>
        <x:v>14932370</x:v>
      </x:c>
      <x:c r="J61" s="446"/>
      <x:c r="K61" s="446"/>
      <x:c r="L61" s="447"/>
    </x:row>
    <x:row r="62" spans="1:12" ht="13.5" customHeight="1">
      <x:c r="A62" s="440" t="s">
        <x:v>202</x:v>
      </x:c>
      <x:c r="B62" s="450">
        <x:v>820600</x:v>
      </x:c>
      <x:c r="C62" s="450">
        <x:v>2178615</x:v>
      </x:c>
      <x:c r="D62" s="451">
        <x:v>407645</x:v>
      </x:c>
      <x:c r="E62" s="402">
        <x:v>2084890</x:v>
      </x:c>
      <x:c r="F62" s="452">
        <x:v>2064395</x:v>
      </x:c>
      <x:c r="G62" s="433">
        <x:v>1273645</x:v>
      </x:c>
      <x:c r="H62" s="433">
        <x:v>1962547</x:v>
      </x:c>
      <x:c r="I62" s="433">
        <x:f>SUM(B62:G62)</x:f>
        <x:v>8829790</x:v>
      </x:c>
      <x:c r="J62" s="446"/>
      <x:c r="K62" s="446"/>
      <x:c r="L62" s="447"/>
    </x:row>
    <x:row r="63" spans="1:12" ht="13.5" customHeight="1">
      <x:c r="A63" s="440" t="s">
        <x:v>204</x:v>
      </x:c>
      <x:c r="B63" s="450">
        <x:v>565635</x:v>
      </x:c>
      <x:c r="C63" s="450">
        <x:v>2353030</x:v>
      </x:c>
      <x:c r="D63" s="451">
        <x:v>467950</x:v>
      </x:c>
      <x:c r="E63" s="402">
        <x:v>989875</x:v>
      </x:c>
      <x:c r="F63" s="452">
        <x:v>601400</x:v>
      </x:c>
      <x:c r="G63" s="433">
        <x:v>500990</x:v>
      </x:c>
      <x:c r="H63" s="433">
        <x:v>935489</x:v>
      </x:c>
      <x:c r="I63" s="433">
        <x:f>SUM(B63:G63)</x:f>
        <x:v>5478880</x:v>
      </x:c>
      <x:c r="J63" s="446"/>
      <x:c r="K63" s="446"/>
      <x:c r="L63" s="447"/>
    </x:row>
    <x:row r="64" spans="1:12" ht="13.5" customHeight="1">
      <x:c r="A64" s="440" t="s">
        <x:v>207</x:v>
      </x:c>
      <x:c r="B64" s="450">
        <x:v>109410</x:v>
      </x:c>
      <x:c r="C64" s="450">
        <x:v>563780</x:v>
      </x:c>
      <x:c r="D64" s="451">
        <x:v>102620</x:v>
      </x:c>
      <x:c r="E64" s="402">
        <x:v>182245</x:v>
      </x:c>
      <x:c r="F64" s="452">
        <x:v>257950</x:v>
      </x:c>
      <x:c r="G64" s="433">
        <x:v>173565</x:v>
      </x:c>
      <x:c r="H64" s="433">
        <x:v>672945</x:v>
      </x:c>
      <x:c r="I64" s="433">
        <x:f>SUM(B64:G64)</x:f>
        <x:v>1389570</x:v>
      </x:c>
      <x:c r="J64" s="446"/>
      <x:c r="K64" s="446"/>
      <x:c r="L64" s="447"/>
    </x:row>
    <x:row r="65" spans="1:12" ht="13.5" customHeight="1">
      <x:c r="A65" s="443" t="s">
        <x:v>212</x:v>
      </x:c>
      <x:c r="B65" s="433">
        <x:f>SUM(B56:B64)</x:f>
        <x:v>13873995</x:v>
      </x:c>
      <x:c r="C65" s="433">
        <x:f>SUM(C56:C64)</x:f>
        <x:v>50427560</x:v>
      </x:c>
      <x:c r="D65" s="433">
        <x:f>SUM(D56:D64)</x:f>
        <x:v>9623115</x:v>
      </x:c>
      <x:c r="E65" s="433">
        <x:f>SUM(E56:E64)</x:f>
        <x:v>22402910</x:v>
      </x:c>
      <x:c r="F65" s="433">
        <x:f>SUM(F56:F64)</x:f>
        <x:v>16730185</x:v>
      </x:c>
      <x:c r="G65" s="433">
        <x:f>SUM(G56:G64)</x:f>
        <x:v>15624590</x:v>
      </x:c>
      <x:c r="H65" s="433">
        <x:f>SUM(H56:H64)</x:f>
        <x:v>40715070</x:v>
      </x:c>
      <x:c r="I65" s="433">
        <x:f>SUM(B65:G65)</x:f>
        <x:v>128682355</x:v>
      </x:c>
      <x:c r="J65" s="446"/>
      <x:c r="K65" s="446"/>
      <x:c r="L65" s="447"/>
    </x:row>
    <x:row r="66" ht="13.5" customHeight="1"/>
    <x:row r="67" spans="1:12" ht="13.5" customHeight="1">
      <x:c r="A67" s="464" t="s">
        <x:v>612</x:v>
      </x:c>
      <x:c r="B67" s="465"/>
      <x:c r="C67" s="465"/>
      <x:c r="D67" s="465"/>
      <x:c r="E67" s="434"/>
      <x:c r="F67" s="434"/>
      <x:c r="J67" s="354" t="s">
        <x:v>293</x:v>
      </x:c>
      <x:c r="K67" s="354" t="s">
        <x:v>293</x:v>
      </x:c>
      <x:c r="L67" s="354" t="s">
        <x:v>285</x:v>
      </x:c>
    </x:row>
    <x:row r="68" spans="1:13" ht="13.5" customHeight="1">
      <x:c r="A68" s="437" t="s">
        <x:v>269</x:v>
      </x:c>
      <x:c r="B68" s="438" t="s">
        <x:v>284</x:v>
      </x:c>
      <x:c r="C68" s="438" t="s">
        <x:v>290</x:v>
      </x:c>
      <x:c r="D68" s="438" t="s">
        <x:v>283</x:v>
      </x:c>
      <x:c r="E68" s="438" t="s">
        <x:v>312</x:v>
      </x:c>
      <x:c r="F68" s="438" t="s">
        <x:v>295</x:v>
      </x:c>
      <x:c r="G68" s="438" t="s">
        <x:v>285</x:v>
      </x:c>
      <x:c r="H68" s="438" t="s">
        <x:v>293</x:v>
      </x:c>
      <x:c r="I68" s="438" t="s">
        <x:v>212</x:v>
      </x:c>
      <x:c r="J68" s="354" t="s">
        <x:v>273</x:v>
      </x:c>
      <x:c r="K68" s="354" t="s">
        <x:v>308</x:v>
      </x:c>
      <x:c r="L68" s="354" t="s">
        <x:v>320</x:v>
      </x:c>
      <x:c r="M68" s="354" t="s">
        <x:v>212</x:v>
      </x:c>
    </x:row>
    <x:row r="69" spans="1:13" ht="13.5" customHeight="1">
      <x:c r="A69" s="440" t="s">
        <x:v>210</x:v>
      </x:c>
      <x:c r="B69" s="455"/>
      <x:c r="C69" s="455"/>
      <x:c r="D69" s="455"/>
      <x:c r="E69" s="433"/>
      <x:c r="F69" s="450"/>
      <x:c r="G69" s="433">
        <x:f>M69</x:f>
        <x:v>606851477</x:v>
      </x:c>
      <x:c r="H69" s="433"/>
      <x:c r="I69" s="433">
        <x:f>SUM(B69:G69)</x:f>
        <x:v>606851477</x:v>
      </x:c>
      <x:c r="J69" s="456">
        <x:v>113566940</x:v>
      </x:c>
      <x:c r="K69" s="446">
        <x:v>422748000</x:v>
      </x:c>
      <x:c r="L69" s="446">
        <x:v>70536537</x:v>
      </x:c>
      <x:c r="M69" s="447">
        <x:f>SUM(J69:L69)</x:f>
        <x:v>606851477</x:v>
      </x:c>
    </x:row>
    <x:row r="70" spans="1:13" ht="13.5" customHeight="1">
      <x:c r="A70" s="440" t="s">
        <x:v>211</x:v>
      </x:c>
      <x:c r="B70" s="455"/>
      <x:c r="C70" s="455"/>
      <x:c r="D70" s="455"/>
      <x:c r="E70" s="433"/>
      <x:c r="F70" s="450"/>
      <x:c r="G70" s="433">
        <x:f>M70</x:f>
        <x:v>796094575</x:v>
      </x:c>
      <x:c r="H70" s="433"/>
      <x:c r="I70" s="433">
        <x:f>SUM(B70:G70)</x:f>
        <x:v>796094575</x:v>
      </x:c>
      <x:c r="J70" s="446">
        <x:v>154691030</x:v>
      </x:c>
      <x:c r="K70" s="446">
        <x:v>550895000</x:v>
      </x:c>
      <x:c r="L70" s="446">
        <x:v>90508545</x:v>
      </x:c>
      <x:c r="M70" s="447">
        <x:f>SUM(J70:L70)</x:f>
        <x:v>796094575</x:v>
      </x:c>
    </x:row>
    <x:row r="71" spans="1:13" ht="13.5" customHeight="1">
      <x:c r="A71" s="440" t="s">
        <x:v>205</x:v>
      </x:c>
      <x:c r="B71" s="455"/>
      <x:c r="C71" s="455"/>
      <x:c r="D71" s="455"/>
      <x:c r="E71" s="433"/>
      <x:c r="F71" s="450"/>
      <x:c r="G71" s="433">
        <x:f>M71</x:f>
        <x:v>406923419</x:v>
      </x:c>
      <x:c r="H71" s="433"/>
      <x:c r="I71" s="433">
        <x:f>SUM(B71:G71)</x:f>
        <x:v>406923419</x:v>
      </x:c>
      <x:c r="J71" s="456">
        <x:v>83818740</x:v>
      </x:c>
      <x:c r="K71" s="446">
        <x:v>276712000</x:v>
      </x:c>
      <x:c r="L71" s="446">
        <x:v>46392679</x:v>
      </x:c>
      <x:c r="M71" s="447">
        <x:f>SUM(J71:L71)</x:f>
        <x:v>406923419</x:v>
      </x:c>
    </x:row>
    <x:row r="72" spans="1:13" ht="13.5" customHeight="1">
      <x:c r="A72" s="440" t="s">
        <x:v>206</x:v>
      </x:c>
      <x:c r="B72" s="455"/>
      <x:c r="C72" s="455"/>
      <x:c r="D72" s="455"/>
      <x:c r="E72" s="433"/>
      <x:c r="F72" s="450"/>
      <x:c r="G72" s="433">
        <x:f>M72</x:f>
        <x:v>289970352</x:v>
      </x:c>
      <x:c r="H72" s="433"/>
      <x:c r="I72" s="433">
        <x:f>SUM(B72:G72)</x:f>
        <x:v>289970352</x:v>
      </x:c>
      <x:c r="J72" s="446">
        <x:v>56969060</x:v>
      </x:c>
      <x:c r="K72" s="446">
        <x:v>196030000</x:v>
      </x:c>
      <x:c r="L72" s="446">
        <x:v>36971292</x:v>
      </x:c>
      <x:c r="M72" s="447">
        <x:f>SUM(J72:L72)</x:f>
        <x:v>289970352</x:v>
      </x:c>
    </x:row>
    <x:row r="73" spans="1:13" ht="13.5" customHeight="1">
      <x:c r="A73" s="440" t="s">
        <x:v>203</x:v>
      </x:c>
      <x:c r="B73" s="455"/>
      <x:c r="C73" s="455"/>
      <x:c r="D73" s="455"/>
      <x:c r="E73" s="433"/>
      <x:c r="F73" s="450"/>
      <x:c r="G73" s="433">
        <x:f>M73</x:f>
        <x:v>145127793</x:v>
      </x:c>
      <x:c r="H73" s="433"/>
      <x:c r="I73" s="433">
        <x:f>SUM(B73:G73)</x:f>
        <x:v>145127793</x:v>
      </x:c>
      <x:c r="J73" s="446">
        <x:v>28704590</x:v>
      </x:c>
      <x:c r="K73" s="446">
        <x:v>99096000</x:v>
      </x:c>
      <x:c r="L73" s="446">
        <x:v>17327203</x:v>
      </x:c>
      <x:c r="M73" s="447">
        <x:f>SUM(J73:L73)</x:f>
        <x:v>145127793</x:v>
      </x:c>
    </x:row>
    <x:row r="74" spans="1:13" ht="13.5" customHeight="1">
      <x:c r="A74" s="440" t="s">
        <x:v>209</x:v>
      </x:c>
      <x:c r="B74" s="455"/>
      <x:c r="C74" s="455"/>
      <x:c r="D74" s="455"/>
      <x:c r="E74" s="433"/>
      <x:c r="F74" s="450"/>
      <x:c r="G74" s="433">
        <x:f>M74</x:f>
        <x:v>305019187</x:v>
      </x:c>
      <x:c r="H74" s="433"/>
      <x:c r="I74" s="433">
        <x:f>SUM(B74:G74)</x:f>
        <x:v>305019187</x:v>
      </x:c>
      <x:c r="J74" s="446">
        <x:v>62238890</x:v>
      </x:c>
      <x:c r="K74" s="446">
        <x:v>209831000</x:v>
      </x:c>
      <x:c r="L74" s="446">
        <x:v>32949297</x:v>
      </x:c>
      <x:c r="M74" s="447">
        <x:f>SUM(J74:L74)</x:f>
        <x:v>305019187</x:v>
      </x:c>
    </x:row>
    <x:row r="75" spans="1:13" ht="13.5" customHeight="1">
      <x:c r="A75" s="440" t="s">
        <x:v>202</x:v>
      </x:c>
      <x:c r="B75" s="455"/>
      <x:c r="C75" s="455"/>
      <x:c r="D75" s="455"/>
      <x:c r="E75" s="433"/>
      <x:c r="F75" s="450"/>
      <x:c r="G75" s="433">
        <x:f>M75</x:f>
        <x:v>104964273</x:v>
      </x:c>
      <x:c r="H75" s="433"/>
      <x:c r="I75" s="433">
        <x:f>SUM(B75:G75)</x:f>
        <x:v>104964273</x:v>
      </x:c>
      <x:c r="J75" s="456">
        <x:v>20381790</x:v>
      </x:c>
      <x:c r="K75" s="446">
        <x:v>73156000</x:v>
      </x:c>
      <x:c r="L75" s="446">
        <x:v>11426483</x:v>
      </x:c>
      <x:c r="M75" s="447">
        <x:f>SUM(J75:L75)</x:f>
        <x:v>104964273</x:v>
      </x:c>
    </x:row>
    <x:row r="76" spans="1:13" ht="13.5" customHeight="1">
      <x:c r="A76" s="440" t="s">
        <x:v>204</x:v>
      </x:c>
      <x:c r="B76" s="455"/>
      <x:c r="C76" s="455"/>
      <x:c r="D76" s="455"/>
      <x:c r="E76" s="433"/>
      <x:c r="F76" s="450"/>
      <x:c r="G76" s="433">
        <x:f>M76</x:f>
        <x:v>88308105</x:v>
      </x:c>
      <x:c r="H76" s="433"/>
      <x:c r="I76" s="433">
        <x:f>SUM(B76:G76)</x:f>
        <x:v>88308105</x:v>
      </x:c>
      <x:c r="J76" s="456">
        <x:v>19377010</x:v>
      </x:c>
      <x:c r="K76" s="446">
        <x:v>58293000</x:v>
      </x:c>
      <x:c r="L76" s="446">
        <x:v>10638095</x:v>
      </x:c>
      <x:c r="M76" s="447">
        <x:f>SUM(J76:L76)</x:f>
        <x:v>88308105</x:v>
      </x:c>
    </x:row>
    <x:row r="77" spans="1:13" ht="13.5" customHeight="1">
      <x:c r="A77" s="440" t="s">
        <x:v>207</x:v>
      </x:c>
      <x:c r="B77" s="455"/>
      <x:c r="C77" s="455"/>
      <x:c r="D77" s="455"/>
      <x:c r="E77" s="433"/>
      <x:c r="F77" s="450"/>
      <x:c r="G77" s="433">
        <x:f>M77</x:f>
        <x:v>26610726</x:v>
      </x:c>
      <x:c r="H77" s="433"/>
      <x:c r="I77" s="433">
        <x:f>SUM(B77:G77)</x:f>
        <x:v>26610726</x:v>
      </x:c>
      <x:c r="J77" s="446">
        <x:v>6466400</x:v>
      </x:c>
      <x:c r="K77" s="456">
        <x:v>16403000</x:v>
      </x:c>
      <x:c r="L77" s="456">
        <x:v>3741326</x:v>
      </x:c>
      <x:c r="M77" s="447">
        <x:f>SUM(J77:L77)</x:f>
        <x:v>26610726</x:v>
      </x:c>
    </x:row>
    <x:row r="78" spans="1:13" ht="13.5" customHeight="1">
      <x:c r="A78" s="443" t="s">
        <x:v>212</x:v>
      </x:c>
      <x:c r="B78" s="455"/>
      <x:c r="C78" s="455"/>
      <x:c r="D78" s="455"/>
      <x:c r="E78" s="433"/>
      <x:c r="F78" s="450"/>
      <x:c r="G78" s="433">
        <x:f>SUM(G69:G77)</x:f>
        <x:v>2769869907</x:v>
      </x:c>
      <x:c r="H78" s="433"/>
      <x:c r="I78" s="433">
        <x:f>SUM(B78:G78)</x:f>
        <x:v>2769869907</x:v>
      </x:c>
      <x:c r="J78" s="446">
        <x:f>SUM(J69:J77)</x:f>
        <x:v>546214450</x:v>
      </x:c>
      <x:c r="K78" s="446">
        <x:f>SUM(K69:K77)</x:f>
        <x:v>1903164000</x:v>
      </x:c>
      <x:c r="L78" s="446">
        <x:f>SUM(L69:L77)</x:f>
        <x:v>320491457</x:v>
      </x:c>
      <x:c r="M78" s="446">
        <x:f>SUM(M69:M77)</x:f>
        <x:v>2769869907</x:v>
      </x:c>
    </x:row>
    <x:row r="79" spans="1:12" ht="13.5" customHeight="1">
      <x:c r="A79" s="449"/>
      <x:c r="B79" s="434"/>
      <x:c r="C79" s="434"/>
      <x:c r="D79" s="434"/>
      <x:c r="E79" s="341"/>
      <x:c r="F79" s="341"/>
      <x:c r="G79" s="341"/>
      <x:c r="H79" s="341"/>
      <x:c r="I79" s="341"/>
      <x:c r="J79" s="446"/>
      <x:c r="K79" s="446"/>
      <x:c r="L79" s="446"/>
    </x:row>
    <x:row r="80" spans="1:12" ht="13.5" customHeight="1">
      <x:c r="A80" s="464" t="s">
        <x:v>609</x:v>
      </x:c>
      <x:c r="B80" s="465"/>
      <x:c r="C80" s="465"/>
      <x:c r="D80" s="465"/>
      <x:c r="E80" s="434"/>
      <x:c r="F80" s="434"/>
      <x:c r="J80" s="446"/>
      <x:c r="K80" s="446"/>
      <x:c r="L80" s="446"/>
    </x:row>
    <x:row r="81" spans="1:12" ht="13.5" customHeight="1">
      <x:c r="A81" s="437" t="s">
        <x:v>269</x:v>
      </x:c>
      <x:c r="B81" s="438" t="s">
        <x:v>295</x:v>
      </x:c>
      <x:c r="C81" s="438" t="s">
        <x:v>285</x:v>
      </x:c>
      <x:c r="D81" s="438" t="s">
        <x:v>293</x:v>
      </x:c>
      <x:c r="E81" s="438" t="s">
        <x:v>292</x:v>
      </x:c>
      <x:c r="F81" s="438" t="s">
        <x:v>300</x:v>
      </x:c>
      <x:c r="G81" s="438" t="s">
        <x:v>288</x:v>
      </x:c>
      <x:c r="H81" s="438" t="s">
        <x:v>293</x:v>
      </x:c>
      <x:c r="I81" s="438" t="s">
        <x:v>212</x:v>
      </x:c>
      <x:c r="J81" s="446"/>
      <x:c r="K81" s="446"/>
      <x:c r="L81" s="446"/>
    </x:row>
    <x:row r="82" spans="1:12" ht="13.5" customHeight="1">
      <x:c r="A82" s="440" t="s">
        <x:v>210</x:v>
      </x:c>
      <x:c r="B82" s="433">
        <x:v>2748000</x:v>
      </x:c>
      <x:c r="C82" s="445">
        <x:v>2220000</x:v>
      </x:c>
      <x:c r="D82" s="455">
        <x:v>2172000</x:v>
      </x:c>
      <x:c r="E82" s="433"/>
      <x:c r="F82" s="433"/>
      <x:c r="G82" s="433"/>
      <x:c r="H82" s="433"/>
      <x:c r="I82" s="433">
        <x:f>SUM(B82:G82)</x:f>
        <x:v>7140000</x:v>
      </x:c>
      <x:c r="J82" s="446"/>
      <x:c r="K82" s="446"/>
      <x:c r="L82" s="446"/>
    </x:row>
    <x:row r="83" spans="1:12" ht="13.5" customHeight="1">
      <x:c r="A83" s="440" t="s">
        <x:v>211</x:v>
      </x:c>
      <x:c r="B83" s="433">
        <x:v>3972000</x:v>
      </x:c>
      <x:c r="C83" s="445">
        <x:v>2652000</x:v>
      </x:c>
      <x:c r="D83" s="445">
        <x:v>2028000</x:v>
      </x:c>
      <x:c r="E83" s="433"/>
      <x:c r="F83" s="433"/>
      <x:c r="G83" s="433"/>
      <x:c r="H83" s="433"/>
      <x:c r="I83" s="433">
        <x:f>SUM(B83:G83)</x:f>
        <x:v>8652000</x:v>
      </x:c>
      <x:c r="J83" s="446"/>
      <x:c r="K83" s="446"/>
      <x:c r="L83" s="446"/>
    </x:row>
    <x:row r="84" spans="1:12" ht="13.5" customHeight="1">
      <x:c r="A84" s="440" t="s">
        <x:v>205</x:v>
      </x:c>
      <x:c r="B84" s="433">
        <x:v>2100000</x:v>
      </x:c>
      <x:c r="C84" s="445">
        <x:v>1704000</x:v>
      </x:c>
      <x:c r="D84" s="445">
        <x:v>1836000</x:v>
      </x:c>
      <x:c r="E84" s="433"/>
      <x:c r="F84" s="433"/>
      <x:c r="G84" s="433"/>
      <x:c r="H84" s="433"/>
      <x:c r="I84" s="433">
        <x:f>SUM(B84:G84)</x:f>
        <x:v>5640000</x:v>
      </x:c>
      <x:c r="J84" s="446"/>
      <x:c r="K84" s="446"/>
      <x:c r="L84" s="446"/>
    </x:row>
    <x:row r="85" spans="1:12" ht="13.5" customHeight="1">
      <x:c r="A85" s="440" t="s">
        <x:v>206</x:v>
      </x:c>
      <x:c r="B85" s="433">
        <x:v>1584000</x:v>
      </x:c>
      <x:c r="C85" s="445">
        <x:v>972000</x:v>
      </x:c>
      <x:c r="D85" s="445">
        <x:v>1272000</x:v>
      </x:c>
      <x:c r="E85" s="433"/>
      <x:c r="F85" s="433"/>
      <x:c r="G85" s="433"/>
      <x:c r="H85" s="433"/>
      <x:c r="I85" s="433">
        <x:f>SUM(B85:G85)</x:f>
        <x:v>3828000</x:v>
      </x:c>
      <x:c r="J85" s="446"/>
      <x:c r="K85" s="446"/>
      <x:c r="L85" s="446"/>
    </x:row>
    <x:row r="86" spans="1:12" ht="13.5" customHeight="1">
      <x:c r="A86" s="440" t="s">
        <x:v>203</x:v>
      </x:c>
      <x:c r="B86" s="433">
        <x:v>708000</x:v>
      </x:c>
      <x:c r="C86" s="445">
        <x:v>864000</x:v>
      </x:c>
      <x:c r="D86" s="445">
        <x:v>672000</x:v>
      </x:c>
      <x:c r="E86" s="433"/>
      <x:c r="F86" s="433"/>
      <x:c r="G86" s="433"/>
      <x:c r="H86" s="433"/>
      <x:c r="I86" s="433">
        <x:f>SUM(B86:G86)</x:f>
        <x:v>2244000</x:v>
      </x:c>
      <x:c r="J86" s="446"/>
      <x:c r="K86" s="446"/>
      <x:c r="L86" s="446"/>
    </x:row>
    <x:row r="87" spans="1:12" ht="13.5" customHeight="1">
      <x:c r="A87" s="440" t="s">
        <x:v>209</x:v>
      </x:c>
      <x:c r="B87" s="433">
        <x:v>1824000</x:v>
      </x:c>
      <x:c r="C87" s="445">
        <x:v>1200000</x:v>
      </x:c>
      <x:c r="D87" s="445">
        <x:v>1248000</x:v>
      </x:c>
      <x:c r="E87" s="433"/>
      <x:c r="F87" s="433"/>
      <x:c r="G87" s="433"/>
      <x:c r="H87" s="433"/>
      <x:c r="I87" s="433">
        <x:f>SUM(B87:G87)</x:f>
        <x:v>4272000</x:v>
      </x:c>
      <x:c r="J87" s="446"/>
      <x:c r="K87" s="446"/>
      <x:c r="L87" s="446"/>
    </x:row>
    <x:row r="88" spans="1:12" ht="13.5" customHeight="1">
      <x:c r="A88" s="440" t="s">
        <x:v>202</x:v>
      </x:c>
      <x:c r="B88" s="433">
        <x:v>516000</x:v>
      </x:c>
      <x:c r="C88" s="445">
        <x:v>396000</x:v>
      </x:c>
      <x:c r="D88" s="445">
        <x:v>360000</x:v>
      </x:c>
      <x:c r="E88" s="433"/>
      <x:c r="F88" s="433"/>
      <x:c r="G88" s="433"/>
      <x:c r="H88" s="433"/>
      <x:c r="I88" s="433">
        <x:f>SUM(B88:G88)</x:f>
        <x:v>1272000</x:v>
      </x:c>
      <x:c r="J88" s="446"/>
      <x:c r="K88" s="446"/>
      <x:c r="L88" s="446"/>
    </x:row>
    <x:row r="89" spans="1:12" ht="13.5" customHeight="1">
      <x:c r="A89" s="440" t="s">
        <x:v>204</x:v>
      </x:c>
      <x:c r="B89" s="433">
        <x:v>576000</x:v>
      </x:c>
      <x:c r="C89" s="445">
        <x:v>432000</x:v>
      </x:c>
      <x:c r="D89" s="445">
        <x:v>456000</x:v>
      </x:c>
      <x:c r="E89" s="433"/>
      <x:c r="F89" s="433"/>
      <x:c r="G89" s="433"/>
      <x:c r="H89" s="433"/>
      <x:c r="I89" s="433">
        <x:f>SUM(B89:G89)</x:f>
        <x:v>1464000</x:v>
      </x:c>
      <x:c r="J89" s="446"/>
      <x:c r="K89" s="446"/>
      <x:c r="L89" s="446"/>
    </x:row>
    <x:row r="90" spans="1:12" ht="13.5" customHeight="1">
      <x:c r="A90" s="440" t="s">
        <x:v>207</x:v>
      </x:c>
      <x:c r="B90" s="433">
        <x:v>240000</x:v>
      </x:c>
      <x:c r="C90" s="445">
        <x:v>300000</x:v>
      </x:c>
      <x:c r="D90" s="445">
        <x:v>192000</x:v>
      </x:c>
      <x:c r="E90" s="433"/>
      <x:c r="F90" s="433"/>
      <x:c r="G90" s="433"/>
      <x:c r="H90" s="433"/>
      <x:c r="I90" s="433">
        <x:f>SUM(B90:G90)</x:f>
        <x:v>732000</x:v>
      </x:c>
      <x:c r="J90" s="446"/>
      <x:c r="K90" s="446"/>
      <x:c r="L90" s="446"/>
    </x:row>
    <x:row r="91" spans="1:12" ht="13.5" customHeight="1">
      <x:c r="A91" s="443" t="s">
        <x:v>212</x:v>
      </x:c>
      <x:c r="B91" s="433">
        <x:f>SUM(B82:B90)</x:f>
        <x:v>14268000</x:v>
      </x:c>
      <x:c r="C91" s="433">
        <x:f>SUM(C82:C90)</x:f>
        <x:v>10740000</x:v>
      </x:c>
      <x:c r="D91" s="433">
        <x:f>SUM(D82:D90)</x:f>
        <x:v>10236000</x:v>
      </x:c>
      <x:c r="E91" s="433"/>
      <x:c r="F91" s="433"/>
      <x:c r="G91" s="433"/>
      <x:c r="H91" s="433"/>
      <x:c r="I91" s="433">
        <x:f>SUM(B91:G91)</x:f>
        <x:v>35244000</x:v>
      </x:c>
      <x:c r="J91" s="446"/>
      <x:c r="K91" s="446"/>
      <x:c r="L91" s="446"/>
    </x:row>
    <x:row r="92" ht="13.5" customHeight="1"/>
    <x:row r="93" spans="1:6" ht="13.5" customHeight="1">
      <x:c r="A93" s="464" t="s">
        <x:v>610</x:v>
      </x:c>
      <x:c r="B93" s="465"/>
      <x:c r="C93" s="465"/>
      <x:c r="D93" s="465"/>
      <x:c r="E93" s="434"/>
      <x:c r="F93" s="434"/>
    </x:row>
    <x:row r="94" spans="1:9" ht="13.5" customHeight="1">
      <x:c r="A94" s="437" t="s">
        <x:v>269</x:v>
      </x:c>
      <x:c r="B94" s="438" t="s">
        <x:v>284</x:v>
      </x:c>
      <x:c r="C94" s="438" t="s">
        <x:v>290</x:v>
      </x:c>
      <x:c r="D94" s="438" t="s">
        <x:v>283</x:v>
      </x:c>
      <x:c r="E94" s="438" t="s">
        <x:v>312</x:v>
      </x:c>
      <x:c r="F94" s="438" t="s">
        <x:v>295</x:v>
      </x:c>
      <x:c r="G94" s="438" t="s">
        <x:v>285</x:v>
      </x:c>
      <x:c r="H94" s="438" t="s">
        <x:v>293</x:v>
      </x:c>
      <x:c r="I94" s="438" t="s">
        <x:v>212</x:v>
      </x:c>
    </x:row>
    <x:row r="95" spans="1:9" ht="13.5" customHeight="1">
      <x:c r="A95" s="440" t="s">
        <x:v>210</x:v>
      </x:c>
      <x:c r="B95" s="457">
        <x:v>104450</x:v>
      </x:c>
      <x:c r="C95" s="457">
        <x:v>181400</x:v>
      </x:c>
      <x:c r="D95" s="457">
        <x:v>238000</x:v>
      </x:c>
      <x:c r="E95" s="457">
        <x:v>247100</x:v>
      </x:c>
      <x:c r="F95" s="458">
        <x:v>1055250</x:v>
      </x:c>
      <x:c r="G95" s="457">
        <x:v>45650</x:v>
      </x:c>
      <x:c r="H95" s="457">
        <x:v>481800</x:v>
      </x:c>
      <x:c r="I95" s="458">
        <x:f>SUM(B95:H95)</x:f>
        <x:v>2353650</x:v>
      </x:c>
    </x:row>
    <x:row r="96" spans="1:9" ht="13.5" customHeight="1">
      <x:c r="A96" s="440" t="s">
        <x:v>211</x:v>
      </x:c>
      <x:c r="B96" s="457">
        <x:v>51150</x:v>
      </x:c>
      <x:c r="C96" s="457">
        <x:v>4800</x:v>
      </x:c>
      <x:c r="D96" s="457">
        <x:v>19800</x:v>
      </x:c>
      <x:c r="E96" s="457">
        <x:v>1200</x:v>
      </x:c>
      <x:c r="F96" s="458">
        <x:v>150</x:v>
      </x:c>
      <x:c r="G96" s="457"/>
      <x:c r="H96" s="457">
        <x:v>9300</x:v>
      </x:c>
      <x:c r="I96" s="458">
        <x:f>SUM(B96:H96)</x:f>
        <x:v>86400</x:v>
      </x:c>
    </x:row>
    <x:row r="97" spans="1:9" ht="13.5" customHeight="1">
      <x:c r="A97" s="440" t="s">
        <x:v>205</x:v>
      </x:c>
      <x:c r="B97" s="455"/>
      <x:c r="C97" s="455"/>
      <x:c r="D97" s="455"/>
      <x:c r="E97" s="455"/>
      <x:c r="F97" s="459"/>
      <x:c r="G97" s="455"/>
      <x:c r="H97" s="455"/>
      <x:c r="I97" s="458">
        <x:f>SUM(B97:H97)</x:f>
        <x:v>0</x:v>
      </x:c>
    </x:row>
    <x:row r="98" spans="1:9" ht="13.5" customHeight="1">
      <x:c r="A98" s="440" t="s">
        <x:v>206</x:v>
      </x:c>
      <x:c r="B98" s="455"/>
      <x:c r="C98" s="455"/>
      <x:c r="D98" s="455"/>
      <x:c r="E98" s="455"/>
      <x:c r="F98" s="459"/>
      <x:c r="G98" s="455"/>
      <x:c r="H98" s="455"/>
      <x:c r="I98" s="458">
        <x:f>SUM(B98:H98)</x:f>
        <x:v>0</x:v>
      </x:c>
    </x:row>
    <x:row r="99" spans="1:9" ht="13.5" customHeight="1">
      <x:c r="A99" s="440" t="s">
        <x:v>203</x:v>
      </x:c>
      <x:c r="B99" s="455"/>
      <x:c r="C99" s="455"/>
      <x:c r="D99" s="455"/>
      <x:c r="E99" s="455"/>
      <x:c r="F99" s="459"/>
      <x:c r="G99" s="455"/>
      <x:c r="H99" s="455"/>
      <x:c r="I99" s="458">
        <x:f>SUM(B99:H99)</x:f>
        <x:v>0</x:v>
      </x:c>
    </x:row>
    <x:row r="100" spans="1:9" ht="13.5" customHeight="1">
      <x:c r="A100" s="440" t="s">
        <x:v>209</x:v>
      </x:c>
      <x:c r="B100" s="455"/>
      <x:c r="C100" s="455"/>
      <x:c r="D100" s="455"/>
      <x:c r="E100" s="455"/>
      <x:c r="F100" s="459"/>
      <x:c r="G100" s="455"/>
      <x:c r="H100" s="455"/>
      <x:c r="I100" s="458">
        <x:f>SUM(B100:H100)</x:f>
        <x:v>0</x:v>
      </x:c>
    </x:row>
    <x:row r="101" spans="1:9" ht="13.5" customHeight="1">
      <x:c r="A101" s="440" t="s">
        <x:v>202</x:v>
      </x:c>
      <x:c r="B101" s="455"/>
      <x:c r="C101" s="455"/>
      <x:c r="D101" s="455"/>
      <x:c r="E101" s="455"/>
      <x:c r="F101" s="459"/>
      <x:c r="G101" s="455"/>
      <x:c r="H101" s="455"/>
      <x:c r="I101" s="458">
        <x:f>SUM(B101:H101)</x:f>
        <x:v>0</x:v>
      </x:c>
    </x:row>
    <x:row r="102" spans="1:9" ht="13.5" customHeight="1">
      <x:c r="A102" s="440" t="s">
        <x:v>204</x:v>
      </x:c>
      <x:c r="B102" s="455"/>
      <x:c r="C102" s="455"/>
      <x:c r="D102" s="455"/>
      <x:c r="E102" s="455"/>
      <x:c r="F102" s="459"/>
      <x:c r="G102" s="455"/>
      <x:c r="H102" s="455"/>
      <x:c r="I102" s="458">
        <x:f>SUM(B102:H102)</x:f>
        <x:v>0</x:v>
      </x:c>
    </x:row>
    <x:row r="103" spans="1:9" ht="13.5" customHeight="1">
      <x:c r="A103" s="440" t="s">
        <x:v>207</x:v>
      </x:c>
      <x:c r="B103" s="455"/>
      <x:c r="C103" s="455"/>
      <x:c r="D103" s="455"/>
      <x:c r="E103" s="455"/>
      <x:c r="F103" s="459"/>
      <x:c r="G103" s="455"/>
      <x:c r="H103" s="455"/>
      <x:c r="I103" s="458">
        <x:f>SUM(B103:H103)</x:f>
        <x:v>0</x:v>
      </x:c>
    </x:row>
    <x:row r="104" spans="1:9" ht="13.5" customHeight="1">
      <x:c r="A104" s="443" t="s">
        <x:v>212</x:v>
      </x:c>
      <x:c r="B104" s="433">
        <x:f>SUM(B95:B103)</x:f>
        <x:v>155600</x:v>
      </x:c>
      <x:c r="C104" s="433">
        <x:f>SUM(C95:C103)</x:f>
        <x:v>186200</x:v>
      </x:c>
      <x:c r="D104" s="433">
        <x:f>SUM(D95:D103)</x:f>
        <x:v>257800</x:v>
      </x:c>
      <x:c r="E104" s="433">
        <x:f>SUM(E95:E103)</x:f>
        <x:v>248300</x:v>
      </x:c>
      <x:c r="F104" s="450">
        <x:f>SUM(F95:F103)</x:f>
        <x:v>1055400</x:v>
      </x:c>
      <x:c r="G104" s="433">
        <x:f>SUM(G95:G103)</x:f>
        <x:v>45650</x:v>
      </x:c>
      <x:c r="H104" s="433">
        <x:f>SUM(H95:H103)</x:f>
        <x:v>491100</x:v>
      </x:c>
      <x:c r="I104" s="458">
        <x:f>SUM(B104:H104)</x:f>
        <x:v>2440050</x:v>
      </x:c>
    </x:row>
    <x:row r="105" ht="13.5" customHeight="1"/>
    <x:row r="106" ht="13.5" customHeight="1"/>
    <x:row r="107" ht="13.5" customHeight="1"/>
    <x:row r="108" ht="13.5" customHeight="1"/>
    <x:row r="109" ht="13.5" customHeight="1"/>
    <x:row r="110" ht="13.5" customHeight="1"/>
    <x:row r="111" ht="13.5" customHeight="1"/>
    <x:row r="112" ht="13.5" customHeight="1"/>
    <x:row r="113" ht="13.5" customHeight="1"/>
    <x:row r="114" ht="13.5" customHeight="1"/>
    <x:row r="115" ht="13.5" customHeight="1"/>
    <x:row r="116" ht="13.5" customHeight="1"/>
    <x:row r="117" ht="13.5" customHeight="1"/>
    <x:row r="118" ht="13.5" customHeight="1"/>
    <x:row r="119" ht="13.5" customHeight="1"/>
    <x:row r="120" ht="13.5" customHeight="1"/>
    <x:row r="121" ht="13.5" customHeight="1"/>
    <x:row r="122" ht="13.5" customHeight="1"/>
    <x:row r="123" ht="13.5" customHeight="1"/>
    <x:row r="124" ht="13.5" customHeight="1"/>
    <x:row r="125" ht="13.5" customHeight="1"/>
    <x:row r="126" ht="13.5" customHeight="1"/>
    <x:row r="127" ht="13.5" customHeight="1"/>
    <x:row r="128" ht="13.5" customHeight="1"/>
    <x:row r="129" ht="13.5" customHeight="1"/>
    <x:row r="130" ht="13.5" customHeight="1"/>
    <x:row r="131" ht="13.5" customHeight="1"/>
    <x:row r="132" ht="13.5" customHeight="1"/>
    <x:row r="133" ht="13.5" customHeight="1"/>
    <x:row r="134" ht="13.5" customHeight="1"/>
    <x:row r="135" ht="13.5" customHeight="1"/>
    <x:row r="136" ht="13.5" customHeight="1"/>
    <x:row r="137" ht="13.5" customHeight="1"/>
    <x:row r="138" ht="13.5" customHeight="1"/>
    <x:row r="139" ht="13.5" customHeight="1"/>
    <x:row r="140" ht="13.5" customHeight="1"/>
    <x:row r="141" ht="13.5" customHeight="1"/>
    <x:row r="142" ht="13.5" customHeight="1"/>
    <x:row r="143" ht="13.5" customHeight="1"/>
    <x:row r="144" ht="13.5" customHeight="1"/>
    <x:row r="145" ht="13.5" customHeight="1"/>
    <x:row r="146" ht="13.5" customHeight="1"/>
    <x:row r="147" ht="13.5" customHeight="1"/>
    <x:row r="148" ht="13.5" customHeight="1"/>
    <x:row r="149" ht="13.5" customHeight="1"/>
    <x:row r="150" ht="13.5" customHeight="1"/>
    <x:row r="151" ht="13.5" customHeight="1"/>
    <x:row r="152" ht="13.5" customHeight="1"/>
    <x:row r="153" ht="13.5" customHeight="1"/>
    <x:row r="154" ht="13.5" customHeight="1"/>
    <x:row r="155" ht="13.5" customHeight="1"/>
    <x:row r="156" ht="13.5" customHeight="1"/>
    <x:row r="157" ht="13.5" customHeight="1"/>
    <x:row r="158" ht="13.5" customHeight="1"/>
    <x:row r="159" ht="13.5" customHeight="1"/>
    <x:row r="160" ht="13.5" customHeight="1"/>
    <x:row r="161" ht="13.5" customHeight="1"/>
    <x:row r="162" ht="13.5" customHeight="1"/>
    <x:row r="163" ht="13.5" customHeight="1"/>
    <x:row r="164" ht="13.5" customHeight="1"/>
    <x:row r="165" ht="13.5" customHeight="1"/>
    <x:row r="166" ht="13.5" customHeight="1"/>
    <x:row r="167" ht="13.5" customHeight="1"/>
    <x:row r="168" ht="13.5" customHeight="1"/>
    <x:row r="169" ht="13.5" customHeight="1"/>
    <x:row r="170" ht="13.5" customHeight="1"/>
    <x:row r="171" ht="13.5" customHeight="1"/>
    <x:row r="172" ht="13.5" customHeight="1"/>
    <x:row r="173" ht="13.5" customHeight="1"/>
    <x:row r="174" ht="13.5" customHeight="1"/>
    <x:row r="175" ht="13.5" customHeight="1"/>
    <x:row r="176" ht="13.5" customHeight="1"/>
    <x:row r="177" ht="13.5" customHeight="1"/>
    <x:row r="178" ht="13.5" customHeight="1"/>
    <x:row r="179" ht="13.5" customHeight="1"/>
    <x:row r="180" ht="13.5" customHeight="1"/>
    <x:row r="181" ht="13.5" customHeight="1"/>
    <x:row r="182" ht="13.5" customHeight="1"/>
    <x:row r="183" ht="13.5" customHeight="1"/>
    <x:row r="184" ht="13.5" customHeight="1"/>
    <x:row r="185" ht="13.5" customHeight="1"/>
    <x:row r="186" ht="13.5" customHeight="1"/>
    <x:row r="187" ht="13.5" customHeight="1"/>
    <x:row r="188" ht="13.5" customHeight="1"/>
    <x:row r="189" ht="13.5" customHeight="1"/>
    <x:row r="190" ht="13.5" customHeight="1"/>
    <x:row r="191" ht="13.5" customHeight="1"/>
    <x:row r="192" ht="13.5" customHeight="1"/>
    <x:row r="193" ht="13.5" customHeight="1"/>
    <x:row r="194" ht="13.5" customHeight="1"/>
    <x:row r="195" ht="13.5" customHeight="1"/>
    <x:row r="196" ht="13.5" customHeight="1"/>
    <x:row r="197" ht="13.5" customHeight="1"/>
    <x:row r="198" ht="13.5" customHeight="1"/>
    <x:row r="199" ht="13.5" customHeight="1"/>
    <x:row r="200" ht="13.5" customHeight="1"/>
    <x:row r="201" ht="13.5" customHeight="1"/>
    <x:row r="202" ht="13.5" customHeight="1"/>
    <x:row r="203" ht="13.5" customHeight="1"/>
    <x:row r="204" ht="13.5" customHeight="1"/>
    <x:row r="205" ht="13.5" customHeight="1"/>
    <x:row r="206" ht="13.5" customHeight="1"/>
    <x:row r="207" ht="13.5" customHeight="1"/>
    <x:row r="208" ht="13.5" customHeight="1"/>
    <x:row r="209" ht="13.5" customHeight="1"/>
    <x:row r="210" ht="13.5" customHeight="1"/>
    <x:row r="211" ht="13.5" customHeight="1"/>
    <x:row r="212" ht="13.5" customHeight="1"/>
    <x:row r="213" ht="13.5" customHeight="1"/>
    <x:row r="214" ht="13.5" customHeight="1"/>
    <x:row r="215" ht="13.5" customHeight="1"/>
    <x:row r="216" ht="13.5" customHeight="1"/>
    <x:row r="217" ht="13.5" customHeight="1"/>
    <x:row r="218" ht="13.5" customHeight="1"/>
    <x:row r="219" ht="13.5" customHeight="1"/>
    <x:row r="220" ht="13.5" customHeight="1"/>
    <x:row r="221" ht="13.5" customHeight="1"/>
    <x:row r="222" ht="13.5" customHeight="1"/>
    <x:row r="223" ht="13.5" customHeight="1"/>
    <x:row r="224" ht="13.5" customHeight="1"/>
    <x:row r="225" ht="13.5" customHeight="1"/>
    <x:row r="226" ht="13.5" customHeight="1"/>
    <x:row r="227" ht="13.5" customHeight="1"/>
    <x:row r="228" ht="13.5" customHeight="1"/>
    <x:row r="229" ht="13.5" customHeight="1"/>
    <x:row r="230" ht="13.5" customHeight="1"/>
    <x:row r="231" ht="13.5" customHeight="1"/>
    <x:row r="232" ht="13.5" customHeight="1"/>
    <x:row r="233" ht="13.5" customHeight="1"/>
    <x:row r="234" ht="13.5" customHeight="1"/>
    <x:row r="235" ht="13.5" customHeight="1"/>
    <x:row r="236" ht="13.5" customHeight="1"/>
    <x:row r="237" ht="13.5" customHeight="1"/>
    <x:row r="238" ht="13.5" customHeight="1"/>
    <x:row r="239" ht="13.5" customHeight="1"/>
    <x:row r="240" ht="13.5" customHeight="1"/>
    <x:row r="241" ht="13.5" customHeight="1"/>
    <x:row r="242" ht="13.5" customHeight="1"/>
    <x:row r="243" ht="13.5" customHeight="1"/>
    <x:row r="244" ht="13.5" customHeight="1"/>
    <x:row r="245" ht="13.5" customHeight="1"/>
    <x:row r="246" ht="13.5" customHeight="1"/>
    <x:row r="247" ht="13.5" customHeight="1"/>
    <x:row r="248" ht="13.5" customHeight="1"/>
    <x:row r="249" ht="13.5" customHeight="1"/>
    <x:row r="250" ht="13.5" customHeight="1"/>
    <x:row r="251" ht="13.5" customHeight="1"/>
    <x:row r="252" ht="13.5" customHeight="1"/>
    <x:row r="253" ht="13.5" customHeight="1"/>
    <x:row r="254" ht="13.5" customHeight="1"/>
    <x:row r="255" ht="13.5" customHeight="1"/>
    <x:row r="256" ht="13.5" customHeight="1"/>
    <x:row r="257" ht="13.5" customHeight="1"/>
    <x:row r="258" ht="13.5" customHeight="1"/>
    <x:row r="259" ht="13.5" customHeight="1"/>
    <x:row r="260" ht="13.5" customHeight="1"/>
    <x:row r="261" ht="13.5" customHeight="1"/>
    <x:row r="262" ht="13.5" customHeight="1"/>
    <x:row r="263" ht="13.5" customHeight="1"/>
    <x:row r="264" ht="13.5" customHeight="1"/>
    <x:row r="265" ht="13.5" customHeight="1"/>
    <x:row r="266" ht="13.5" customHeight="1"/>
    <x:row r="267" ht="13.5" customHeight="1"/>
    <x:row r="268" ht="13.5" customHeight="1"/>
    <x:row r="269" ht="13.5" customHeight="1"/>
    <x:row r="270" ht="13.5" customHeight="1"/>
    <x:row r="271" ht="13.5" customHeight="1"/>
    <x:row r="272" ht="13.5" customHeight="1"/>
    <x:row r="273" ht="13.5" customHeight="1"/>
    <x:row r="274" ht="13.5" customHeight="1"/>
    <x:row r="275" ht="13.5" customHeight="1"/>
    <x:row r="276" ht="13.5" customHeight="1"/>
    <x:row r="277" ht="13.5" customHeight="1"/>
    <x:row r="278" ht="13.5" customHeight="1"/>
    <x:row r="279" ht="13.5" customHeight="1"/>
    <x:row r="280" ht="13.5" customHeight="1"/>
    <x:row r="281" ht="13.5" customHeight="1"/>
    <x:row r="282" ht="13.5" customHeight="1"/>
    <x:row r="283" ht="13.5" customHeight="1"/>
    <x:row r="284" ht="13.5" customHeight="1"/>
    <x:row r="285" ht="13.5" customHeight="1"/>
    <x:row r="286" ht="13.5" customHeight="1"/>
    <x:row r="287" ht="13.5" customHeight="1"/>
    <x:row r="288" ht="13.5" customHeight="1"/>
    <x:row r="289" ht="13.5" customHeight="1"/>
    <x:row r="290" ht="13.5" customHeight="1"/>
    <x:row r="291" ht="13.5" customHeight="1"/>
    <x:row r="292" ht="13.5" customHeight="1"/>
    <x:row r="293" ht="13.5" customHeight="1"/>
    <x:row r="294" ht="13.5" customHeight="1"/>
    <x:row r="295" ht="13.5" customHeight="1"/>
    <x:row r="296" ht="13.5" customHeight="1"/>
    <x:row r="297" ht="13.5" customHeight="1"/>
    <x:row r="298" ht="13.5" customHeight="1"/>
    <x:row r="299" ht="13.5" customHeight="1"/>
    <x:row r="300" ht="13.5" customHeight="1"/>
    <x:row r="301" ht="13.5" customHeight="1"/>
    <x:row r="302" ht="13.5" customHeight="1"/>
    <x:row r="303" ht="13.5" customHeight="1"/>
    <x:row r="304" ht="13.5" customHeight="1"/>
    <x:row r="305" ht="13.5" customHeight="1"/>
    <x:row r="306" ht="13.5" customHeight="1"/>
    <x:row r="307" ht="13.5" customHeight="1"/>
    <x:row r="308" ht="13.5" customHeight="1"/>
    <x:row r="309" ht="13.5" customHeight="1"/>
    <x:row r="310" ht="13.5" customHeight="1"/>
    <x:row r="311" ht="13.5" customHeight="1"/>
    <x:row r="312" ht="13.5" customHeight="1"/>
    <x:row r="313" ht="13.5" customHeight="1"/>
    <x:row r="314" ht="13.5" customHeight="1"/>
    <x:row r="315" ht="13.5" customHeight="1"/>
    <x:row r="316" ht="13.5" customHeight="1"/>
    <x:row r="317" ht="13.5" customHeight="1"/>
    <x:row r="318" ht="13.5" customHeight="1"/>
    <x:row r="319" ht="13.5" customHeight="1"/>
    <x:row r="320" ht="13.5" customHeight="1"/>
    <x:row r="321" ht="13.5" customHeight="1"/>
    <x:row r="322" ht="13.5" customHeight="1"/>
    <x:row r="323" ht="13.5" customHeight="1"/>
    <x:row r="324" ht="13.5" customHeight="1"/>
    <x:row r="325" ht="13.5" customHeight="1"/>
    <x:row r="326" ht="13.5" customHeight="1"/>
    <x:row r="327" ht="13.5" customHeight="1"/>
    <x:row r="328" ht="13.5" customHeight="1"/>
    <x:row r="329" ht="13.5" customHeight="1"/>
    <x:row r="330" ht="13.5" customHeight="1"/>
    <x:row r="331" ht="13.5" customHeight="1"/>
    <x:row r="332" ht="13.5" customHeight="1"/>
    <x:row r="333" ht="13.5" customHeight="1"/>
    <x:row r="334" ht="13.5" customHeight="1"/>
    <x:row r="335" ht="13.5" customHeight="1"/>
    <x:row r="336" ht="13.5" customHeight="1"/>
    <x:row r="337" ht="13.5" customHeight="1"/>
    <x:row r="338" ht="13.5" customHeight="1"/>
    <x:row r="339" ht="13.5" customHeight="1"/>
    <x:row r="340" ht="13.5" customHeight="1"/>
    <x:row r="341" ht="13.5" customHeight="1"/>
    <x:row r="342" ht="13.5" customHeight="1"/>
    <x:row r="343" ht="13.5" customHeight="1"/>
    <x:row r="344" ht="13.5" customHeight="1"/>
    <x:row r="345" ht="13.5" customHeight="1"/>
    <x:row r="346" ht="13.5" customHeight="1"/>
    <x:row r="347" ht="13.5" customHeight="1"/>
    <x:row r="348" ht="13.5" customHeight="1"/>
    <x:row r="349" ht="13.5" customHeight="1"/>
    <x:row r="350" ht="13.5" customHeight="1"/>
    <x:row r="351" ht="13.5" customHeight="1"/>
    <x:row r="352" ht="13.5" customHeight="1"/>
    <x:row r="353" ht="13.5" customHeight="1"/>
    <x:row r="354" ht="13.5" customHeight="1"/>
    <x:row r="355" ht="13.5" customHeight="1"/>
    <x:row r="356" ht="13.5" customHeight="1"/>
    <x:row r="357" ht="13.5" customHeight="1"/>
    <x:row r="358" ht="13.5" customHeight="1"/>
    <x:row r="359" ht="13.5" customHeight="1"/>
    <x:row r="360" ht="13.5" customHeight="1"/>
    <x:row r="361" ht="13.5" customHeight="1"/>
    <x:row r="362" ht="13.5" customHeight="1"/>
    <x:row r="363" ht="13.5" customHeight="1"/>
    <x:row r="364" ht="13.5" customHeight="1"/>
    <x:row r="365" ht="13.5" customHeight="1"/>
    <x:row r="366" ht="13.5" customHeight="1"/>
    <x:row r="367" ht="13.5" customHeight="1"/>
    <x:row r="368" ht="13.5" customHeight="1"/>
    <x:row r="369" ht="13.5" customHeight="1"/>
    <x:row r="370" ht="13.5" customHeight="1"/>
    <x:row r="371" ht="13.5" customHeight="1"/>
    <x:row r="372" ht="13.5" customHeight="1"/>
    <x:row r="373" ht="13.5" customHeight="1"/>
    <x:row r="374" ht="13.5" customHeight="1"/>
    <x:row r="375" ht="13.5" customHeight="1"/>
    <x:row r="376" ht="13.5" customHeight="1"/>
    <x:row r="377" ht="13.5" customHeight="1"/>
    <x:row r="378" ht="13.5" customHeight="1"/>
    <x:row r="379" ht="13.5" customHeight="1"/>
    <x:row r="380" ht="13.5" customHeight="1"/>
    <x:row r="381" ht="13.5" customHeight="1"/>
    <x:row r="382" ht="13.5" customHeight="1"/>
    <x:row r="383" ht="13.5" customHeight="1"/>
    <x:row r="384" ht="13.5" customHeight="1"/>
    <x:row r="385" ht="13.5" customHeight="1"/>
    <x:row r="386" ht="13.5" customHeight="1"/>
    <x:row r="387" ht="13.5" customHeight="1"/>
    <x:row r="388" ht="13.5" customHeight="1"/>
    <x:row r="389" ht="13.5" customHeight="1"/>
    <x:row r="390" ht="13.5" customHeight="1"/>
    <x:row r="391" ht="13.5" customHeight="1"/>
    <x:row r="392" ht="13.5" customHeight="1"/>
    <x:row r="393" ht="13.5" customHeight="1"/>
    <x:row r="394" ht="13.5" customHeight="1"/>
    <x:row r="395" ht="13.5" customHeight="1"/>
    <x:row r="396" ht="13.5" customHeight="1"/>
    <x:row r="397" ht="13.5" customHeight="1"/>
    <x:row r="398" ht="13.5" customHeight="1"/>
    <x:row r="399" ht="13.5" customHeight="1"/>
    <x:row r="400" ht="13.5" customHeight="1"/>
    <x:row r="401" ht="13.5" customHeight="1"/>
    <x:row r="402" ht="13.5" customHeight="1"/>
    <x:row r="403" ht="13.5" customHeight="1"/>
    <x:row r="404" ht="13.5" customHeight="1"/>
    <x:row r="405" ht="13.5" customHeight="1"/>
    <x:row r="406" ht="13.5" customHeight="1"/>
    <x:row r="407" ht="13.5" customHeight="1"/>
    <x:row r="408" ht="13.5" customHeight="1"/>
    <x:row r="409" ht="13.5" customHeight="1"/>
    <x:row r="410" ht="13.5" customHeight="1"/>
    <x:row r="411" ht="13.5" customHeight="1"/>
    <x:row r="412" ht="13.5" customHeight="1"/>
    <x:row r="413" ht="13.5" customHeight="1"/>
    <x:row r="414" ht="13.5" customHeight="1"/>
    <x:row r="415" ht="13.5" customHeight="1"/>
    <x:row r="416" ht="13.5" customHeight="1"/>
    <x:row r="417" ht="13.5" customHeight="1"/>
    <x:row r="418" ht="13.5" customHeight="1"/>
    <x:row r="419" ht="13.5" customHeight="1"/>
    <x:row r="420" ht="13.5" customHeight="1"/>
    <x:row r="421" ht="13.5" customHeight="1"/>
    <x:row r="422" ht="13.5" customHeight="1"/>
    <x:row r="423" ht="13.5" customHeight="1"/>
    <x:row r="424" ht="13.5" customHeight="1"/>
    <x:row r="425" ht="13.5" customHeight="1"/>
    <x:row r="426" ht="13.5" customHeight="1"/>
    <x:row r="427" ht="13.5" customHeight="1"/>
    <x:row r="428" ht="13.5" customHeight="1"/>
    <x:row r="429" ht="13.5" customHeight="1"/>
    <x:row r="430" ht="13.5" customHeight="1"/>
    <x:row r="431" ht="13.5" customHeight="1"/>
    <x:row r="432" ht="13.5" customHeight="1"/>
    <x:row r="433" ht="13.5" customHeight="1"/>
    <x:row r="434" ht="13.5" customHeight="1"/>
    <x:row r="435" ht="13.5" customHeight="1"/>
    <x:row r="436" ht="13.5" customHeight="1"/>
    <x:row r="437" ht="13.5" customHeight="1"/>
    <x:row r="438" ht="13.5" customHeight="1"/>
    <x:row r="439" ht="13.5" customHeight="1"/>
    <x:row r="440" ht="13.5" customHeight="1"/>
    <x:row r="441" ht="13.5" customHeight="1"/>
    <x:row r="442" ht="13.5" customHeight="1"/>
    <x:row r="443" ht="13.5" customHeight="1"/>
    <x:row r="444" ht="13.5" customHeight="1"/>
  </x:sheetData>
  <x:mergeCells count="1">
    <x:mergeCell ref="A1:I1"/>
  </x:mergeCells>
  <x:pageMargins left="0.69972223043441772" right="0.69972223043441772" top="0.3333333432674408" bottom="0.75" header="0.30000001192092896" footer="0.30000001192092896"/>
  <x:pageSetup paperSize="9" scale="36" firstPageNumber="1" fitToWidth="0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pageSetUpPr autoPageBreaks="1" fitToPage="1"/>
  </x:sheetPr>
  <x:dimension ref="A1:R117"/>
  <x:sheetViews>
    <x:sheetView topLeftCell="A1" zoomScaleNormal="100" workbookViewId="0">
      <x:pane xSplit="1" ySplit="0" topLeftCell="E1" activePane="topRight" state="frozen"/>
      <x:selection pane="topRight" activeCell="I38" activeCellId="1" sqref="I25:K25 I38:K38"/>
    </x:sheetView>
  </x:sheetViews>
  <x:sheetFormatPr defaultColWidth="8.88671875" defaultRowHeight="13.35"/>
  <x:cols>
    <x:col min="1" max="1" width="16.875" style="353" customWidth="1"/>
    <x:col min="2" max="2" width="15.25" style="353" customWidth="1"/>
    <x:col min="3" max="3" width="16.75" style="353" customWidth="1"/>
    <x:col min="4" max="6" width="14.375" style="353" customWidth="1"/>
    <x:col min="7" max="13" width="15" style="353" customWidth="1"/>
    <x:col min="14" max="14" width="15.875" style="353" customWidth="1"/>
    <x:col min="15" max="15" width="14.625" style="353" customWidth="1"/>
    <x:col min="16" max="16" width="16.125" style="353" customWidth="1"/>
    <x:col min="17" max="17" width="14.375" style="353" customWidth="1"/>
    <x:col min="18" max="18" width="14.625" style="353" bestFit="1" customWidth="1"/>
    <x:col min="19" max="16384" width="9" style="353"/>
  </x:cols>
  <x:sheetData>
    <x:row r="1" spans="1:15" s="435" customFormat="1" ht="20.649999999999999">
      <x:c r="A1" s="502" t="s">
        <x:v>217</x:v>
      </x:c>
      <x:c r="B1" s="502"/>
      <x:c r="C1" s="502"/>
      <x:c r="D1" s="502"/>
      <x:c r="E1" s="502"/>
      <x:c r="F1" s="502"/>
      <x:c r="G1" s="502"/>
      <x:c r="H1" s="502"/>
      <x:c r="I1" s="502"/>
      <x:c r="J1" s="502"/>
      <x:c r="K1" s="502"/>
      <x:c r="L1" s="502"/>
      <x:c r="M1" s="502"/>
      <x:c r="N1" s="502"/>
      <x:c r="O1" s="436"/>
    </x:row>
    <x:row r="2" spans="1:15" ht="13.5" customHeight="1">
      <x:c r="A2" s="476" t="s">
        <x:v>18</x:v>
      </x:c>
      <x:c r="B2" s="434"/>
      <x:c r="C2" s="434"/>
      <x:c r="D2" s="434"/>
      <x:c r="E2" s="434"/>
      <x:c r="F2" s="477" t="s">
        <x:v>359</x:v>
      </x:c>
      <x:c r="G2" s="434"/>
      <x:c r="H2" s="434"/>
      <x:c r="I2" s="434"/>
      <x:c r="J2" s="434"/>
      <x:c r="K2" s="434"/>
      <x:c r="L2" s="434"/>
      <x:c r="M2" s="434"/>
      <x:c r="N2" s="434"/>
      <x:c r="O2" s="434"/>
    </x:row>
    <x:row r="3" spans="1:15" ht="13.5" customHeight="1">
      <x:c r="A3" s="437" t="s">
        <x:v>269</x:v>
      </x:c>
      <x:c r="B3" s="438" t="s">
        <x:v>353</x:v>
      </x:c>
      <x:c r="C3" s="438" t="s">
        <x:v>348</x:v>
      </x:c>
      <x:c r="D3" s="438" t="s">
        <x:v>212</x:v>
      </x:c>
      <x:c r="E3" s="434"/>
      <x:c r="F3" s="437" t="s">
        <x:v>269</x:v>
      </x:c>
      <x:c r="G3" s="438" t="s">
        <x:v>353</x:v>
      </x:c>
      <x:c r="H3" s="438" t="s">
        <x:v>348</x:v>
      </x:c>
      <x:c r="I3" s="438" t="s">
        <x:v>212</x:v>
      </x:c>
      <x:c r="J3" s="434"/>
      <x:c r="K3" s="434"/>
      <x:c r="L3" s="434"/>
      <x:c r="M3" s="434"/>
      <x:c r="N3" s="439"/>
      <x:c r="O3" s="434"/>
    </x:row>
    <x:row r="4" spans="1:17" ht="13.5" customHeight="1">
      <x:c r="A4" s="440" t="s">
        <x:v>210</x:v>
      </x:c>
      <x:c r="B4" s="441">
        <x:f>SUM(N17,N30)</x:f>
        <x:v>676492380</x:v>
      </x:c>
      <x:c r="C4" s="441">
        <x:f>SUM(N43,N56,E109,N82,N95)</x:f>
        <x:v>1010842787</x:v>
      </x:c>
      <x:c r="D4" s="442">
        <x:f>SUM(B4:C4)</x:f>
        <x:v>1687335167</x:v>
      </x:c>
      <x:c r="E4" s="434"/>
      <x:c r="F4" s="440" t="s">
        <x:v>210</x:v>
      </x:c>
      <x:c r="G4" s="441">
        <x:f>SUM(B30:H30,B17:H17)</x:f>
        <x:v>355709110</x:v>
      </x:c>
      <x:c r="H4" s="441">
        <x:f>SUM(B43:H43,B56:H56,N69,B95:H95)</x:f>
        <x:v>591453634</x:v>
      </x:c>
      <x:c r="I4" s="442">
        <x:f>SUM(G4:H4)</x:f>
        <x:v>947162744</x:v>
      </x:c>
      <x:c r="J4" s="434"/>
      <x:c r="K4" s="434"/>
      <x:c r="L4" s="434"/>
      <x:c r="M4" s="434"/>
      <x:c r="N4" s="434"/>
      <x:c r="O4" s="434"/>
      <x:c r="Q4" s="434"/>
    </x:row>
    <x:row r="5" spans="1:17" ht="13.5" customHeight="1">
      <x:c r="A5" s="440" t="s">
        <x:v>211</x:v>
      </x:c>
      <x:c r="B5" s="441">
        <x:f>SUM(N18,N31)</x:f>
        <x:v>167472710</x:v>
      </x:c>
      <x:c r="C5" s="441">
        <x:f>SUM(N44,N57,E110,N83,N96)</x:f>
        <x:v>1210752539</x:v>
      </x:c>
      <x:c r="D5" s="442">
        <x:f>SUM(B5:C5)</x:f>
        <x:v>1378225249</x:v>
      </x:c>
      <x:c r="E5" s="434"/>
      <x:c r="F5" s="440" t="s">
        <x:v>211</x:v>
      </x:c>
      <x:c r="G5" s="441">
        <x:f>SUM(B31:H31,B18:H18)</x:f>
        <x:v>106101840</x:v>
      </x:c>
      <x:c r="H5" s="441">
        <x:f>SUM(B44:H44,B57:H57,N70,B96:H96)</x:f>
        <x:v>712802501</x:v>
      </x:c>
      <x:c r="I5" s="442">
        <x:f>SUM(G5:H5)</x:f>
        <x:v>818904341</x:v>
      </x:c>
      <x:c r="J5" s="434"/>
      <x:c r="K5" s="434"/>
      <x:c r="L5" s="434"/>
      <x:c r="M5" s="434"/>
      <x:c r="N5" s="434"/>
      <x:c r="O5" s="434"/>
      <x:c r="Q5" s="434"/>
    </x:row>
    <x:row r="6" spans="1:17" ht="13.5" customHeight="1">
      <x:c r="A6" s="440" t="s">
        <x:v>205</x:v>
      </x:c>
      <x:c r="B6" s="441">
        <x:f>SUM(N19,N32)</x:f>
        <x:v>175422900</x:v>
      </x:c>
      <x:c r="C6" s="441">
        <x:f>SUM(N45,N58,E111,N84,N97)</x:f>
        <x:v>666989032</x:v>
      </x:c>
      <x:c r="D6" s="442">
        <x:f>SUM(B6:C6)</x:f>
        <x:v>842411932</x:v>
      </x:c>
      <x:c r="E6" s="434"/>
      <x:c r="F6" s="440" t="s">
        <x:v>205</x:v>
      </x:c>
      <x:c r="G6" s="441">
        <x:f>SUM(B32:H32,B19:H19)</x:f>
        <x:v>78573620</x:v>
      </x:c>
      <x:c r="H6" s="441">
        <x:f>SUM(B45:H45,B58:H58,N71,B97:H97)</x:f>
        <x:v>378212927</x:v>
      </x:c>
      <x:c r="I6" s="442">
        <x:f>SUM(G6:H6)</x:f>
        <x:v>456786547</x:v>
      </x:c>
      <x:c r="J6" s="434"/>
      <x:c r="K6" s="434"/>
      <x:c r="L6" s="434"/>
      <x:c r="M6" s="434"/>
      <x:c r="N6" s="434"/>
      <x:c r="O6" s="434"/>
      <x:c r="Q6" s="434"/>
    </x:row>
    <x:row r="7" spans="1:17" ht="13.5" customHeight="1">
      <x:c r="A7" s="440" t="s">
        <x:v>206</x:v>
      </x:c>
      <x:c r="B7" s="441">
        <x:f>SUM(N20,N33)</x:f>
        <x:v>343652700</x:v>
      </x:c>
      <x:c r="C7" s="441">
        <x:f>SUM(N46,N59,E112,N85,N98)</x:f>
        <x:v>514088533</x:v>
      </x:c>
      <x:c r="D7" s="442">
        <x:f>SUM(B7:C7)</x:f>
        <x:v>857741233</x:v>
      </x:c>
      <x:c r="E7" s="434"/>
      <x:c r="F7" s="440" t="s">
        <x:v>206</x:v>
      </x:c>
      <x:c r="G7" s="441">
        <x:f>SUM(B33:H33,B20:H20)</x:f>
        <x:v>222547960</x:v>
      </x:c>
      <x:c r="H7" s="441">
        <x:f>SUM(B46:H46,B59:H59,N72,B98:H98)</x:f>
        <x:v>300868113</x:v>
      </x:c>
      <x:c r="I7" s="442">
        <x:f>SUM(G7:H7)</x:f>
        <x:v>523416073</x:v>
      </x:c>
      <x:c r="J7" s="434"/>
      <x:c r="K7" s="434"/>
      <x:c r="L7" s="434"/>
      <x:c r="M7" s="434"/>
      <x:c r="N7" s="434"/>
      <x:c r="O7" s="434"/>
      <x:c r="Q7" s="434"/>
    </x:row>
    <x:row r="8" spans="1:17" ht="13.5" customHeight="1">
      <x:c r="A8" s="440" t="s">
        <x:v>203</x:v>
      </x:c>
      <x:c r="B8" s="441">
        <x:f>SUM(N21,N34)</x:f>
        <x:v>64573150</x:v>
      </x:c>
      <x:c r="C8" s="441">
        <x:f>SUM(N47,N60,E113,N86,N99)</x:f>
        <x:v>254664823</x:v>
      </x:c>
      <x:c r="D8" s="442">
        <x:f>SUM(B8:C8)</x:f>
        <x:v>319237973</x:v>
      </x:c>
      <x:c r="E8" s="434"/>
      <x:c r="F8" s="440" t="s">
        <x:v>203</x:v>
      </x:c>
      <x:c r="G8" s="441">
        <x:f>SUM(B34:H34,B21:H21)</x:f>
        <x:v>38820060</x:v>
      </x:c>
      <x:c r="H8" s="441">
        <x:f>SUM(B47:H47,B60:H60,N73,B99:H99)</x:f>
        <x:v>146225183</x:v>
      </x:c>
      <x:c r="I8" s="442">
        <x:f>SUM(G8:H8)</x:f>
        <x:v>185045243</x:v>
      </x:c>
      <x:c r="J8" s="434"/>
      <x:c r="K8" s="434"/>
      <x:c r="L8" s="434"/>
      <x:c r="M8" s="434"/>
      <x:c r="N8" s="434"/>
      <x:c r="O8" s="434"/>
      <x:c r="Q8" s="434"/>
    </x:row>
    <x:row r="9" spans="1:15" ht="13.5" customHeight="1">
      <x:c r="A9" s="440" t="s">
        <x:v>209</x:v>
      </x:c>
      <x:c r="B9" s="441">
        <x:f>SUM(N22,N35)</x:f>
        <x:v>139359920</x:v>
      </x:c>
      <x:c r="C9" s="441">
        <x:f>SUM(N48,N61,E114,N87,N100)</x:f>
        <x:v>502033597</x:v>
      </x:c>
      <x:c r="D9" s="442">
        <x:f>SUM(B9:C9)</x:f>
        <x:v>641393517</x:v>
      </x:c>
      <x:c r="E9" s="434"/>
      <x:c r="F9" s="440" t="s">
        <x:v>209</x:v>
      </x:c>
      <x:c r="G9" s="441">
        <x:f>SUM(B35:H35,B22:H22)</x:f>
        <x:v>58412720</x:v>
      </x:c>
      <x:c r="H9" s="441">
        <x:f>SUM(B48:H48,B61:H61,N74,B100:H100)</x:f>
        <x:v>287746753</x:v>
      </x:c>
      <x:c r="I9" s="442">
        <x:f>SUM(G9:H9)</x:f>
        <x:v>346159473</x:v>
      </x:c>
      <x:c r="J9" s="434"/>
      <x:c r="K9" s="434"/>
      <x:c r="L9" s="434"/>
      <x:c r="M9" s="434"/>
      <x:c r="N9" s="434"/>
      <x:c r="O9" s="434"/>
    </x:row>
    <x:row r="10" spans="1:15" ht="13.5" customHeight="1">
      <x:c r="A10" s="440" t="s">
        <x:v>202</x:v>
      </x:c>
      <x:c r="B10" s="441">
        <x:f>SUM(N23,N36)</x:f>
        <x:v>111032770</x:v>
      </x:c>
      <x:c r="C10" s="441">
        <x:f>SUM(N49,N62,E115,N88,N101)</x:f>
        <x:v>186152800</x:v>
      </x:c>
      <x:c r="D10" s="442">
        <x:f>SUM(B10:C10)</x:f>
        <x:v>297185570</x:v>
      </x:c>
      <x:c r="E10" s="434"/>
      <x:c r="F10" s="440" t="s">
        <x:v>202</x:v>
      </x:c>
      <x:c r="G10" s="441">
        <x:f>SUM(B36:H36,B23:H23)</x:f>
        <x:v>39642210</x:v>
      </x:c>
      <x:c r="H10" s="441">
        <x:f>SUM(B49:H49,B62:H62,N75,B101:H101)</x:f>
        <x:v>108599593</x:v>
      </x:c>
      <x:c r="I10" s="442">
        <x:f>SUM(G10:H10)</x:f>
        <x:v>148241803</x:v>
      </x:c>
      <x:c r="J10" s="434"/>
      <x:c r="K10" s="434"/>
      <x:c r="L10" s="434"/>
      <x:c r="M10" s="434"/>
      <x:c r="N10" s="434"/>
      <x:c r="O10" s="434"/>
    </x:row>
    <x:row r="11" spans="1:15" ht="13.5" customHeight="1">
      <x:c r="A11" s="440" t="s">
        <x:v>204</x:v>
      </x:c>
      <x:c r="B11" s="441">
        <x:f>SUM(N24,N37)</x:f>
        <x:v>163177640</x:v>
      </x:c>
      <x:c r="C11" s="441">
        <x:f>SUM(N50,N63,E116,N89,N102)</x:f>
        <x:v>146613108</x:v>
      </x:c>
      <x:c r="D11" s="442">
        <x:f>SUM(B11:C11)</x:f>
        <x:v>309790748</x:v>
      </x:c>
      <x:c r="E11" s="434"/>
      <x:c r="F11" s="440" t="s">
        <x:v>204</x:v>
      </x:c>
      <x:c r="G11" s="441">
        <x:f>SUM(B37:H37,B24:H24)</x:f>
        <x:v>107114680</x:v>
      </x:c>
      <x:c r="H11" s="441">
        <x:f>SUM(B50:H50,B63:H63,N76,B102:H102)</x:f>
        <x:v>84497754</x:v>
      </x:c>
      <x:c r="I11" s="442">
        <x:f>SUM(G11:H11)</x:f>
        <x:v>191612434</x:v>
      </x:c>
      <x:c r="J11" s="434"/>
      <x:c r="K11" s="434"/>
      <x:c r="L11" s="434"/>
      <x:c r="M11" s="434"/>
      <x:c r="N11" s="434"/>
      <x:c r="O11" s="434"/>
    </x:row>
    <x:row r="12" spans="1:15" ht="13.5" customHeight="1">
      <x:c r="A12" s="440" t="s">
        <x:v>207</x:v>
      </x:c>
      <x:c r="B12" s="441">
        <x:f>SUM(N25,N38)</x:f>
        <x:v>57214230</x:v>
      </x:c>
      <x:c r="C12" s="441">
        <x:f>SUM(N51,N64,E117,N90,N103)</x:f>
        <x:v>53044956</x:v>
      </x:c>
      <x:c r="D12" s="442">
        <x:f>SUM(B12:C12)</x:f>
        <x:v>110259186</x:v>
      </x:c>
      <x:c r="E12" s="434"/>
      <x:c r="F12" s="440" t="s">
        <x:v>207</x:v>
      </x:c>
      <x:c r="G12" s="441">
        <x:f>SUM(B38:H38,B25:H25)</x:f>
        <x:v>46118430</x:v>
      </x:c>
      <x:c r="H12" s="441">
        <x:f>SUM(B51:H51,B64:H64,N77,B103:H103)</x:f>
        <x:v>34180151</x:v>
      </x:c>
      <x:c r="I12" s="442">
        <x:f>SUM(G12:H12)</x:f>
        <x:v>80298581</x:v>
      </x:c>
      <x:c r="J12" s="434"/>
      <x:c r="K12" s="434"/>
      <x:c r="L12" s="434"/>
      <x:c r="M12" s="434"/>
      <x:c r="N12" s="434"/>
      <x:c r="O12" s="434"/>
    </x:row>
    <x:row r="13" spans="1:15" ht="13.5" customHeight="1">
      <x:c r="A13" s="443" t="s">
        <x:v>212</x:v>
      </x:c>
      <x:c r="B13" s="441">
        <x:f>SUM(B4:B12)</x:f>
        <x:v>1898398400</x:v>
      </x:c>
      <x:c r="C13" s="441">
        <x:f>SUM(C4:C12)</x:f>
        <x:v>4545182175</x:v>
      </x:c>
      <x:c r="D13" s="441">
        <x:f>SUM(D4:D12)</x:f>
        <x:v>6443580575</x:v>
      </x:c>
      <x:c r="E13" s="434"/>
      <x:c r="F13" s="443" t="s">
        <x:v>212</x:v>
      </x:c>
      <x:c r="G13" s="441">
        <x:f>SUM(G4:G12)</x:f>
        <x:v>1053040630</x:v>
      </x:c>
      <x:c r="H13" s="441">
        <x:f>SUM(H4:H12)</x:f>
        <x:v>2644586609</x:v>
      </x:c>
      <x:c r="I13" s="441">
        <x:f>SUM(I4:I12)</x:f>
        <x:v>3697627239</x:v>
      </x:c>
      <x:c r="J13" s="434"/>
      <x:c r="K13" s="434"/>
      <x:c r="L13" s="434"/>
      <x:c r="M13" s="434"/>
      <x:c r="N13" s="434"/>
      <x:c r="O13" s="434"/>
    </x:row>
    <x:row r="14" ht="13.5" customHeight="1"/>
    <x:row r="15" spans="1:6" ht="13.5" customHeight="1">
      <x:c r="A15" s="462" t="s">
        <x:v>219</x:v>
      </x:c>
      <x:c r="B15" s="463"/>
      <x:c r="C15" s="463"/>
      <x:c r="D15" s="463"/>
      <x:c r="E15" s="434"/>
      <x:c r="F15" s="434"/>
    </x:row>
    <x:row r="16" spans="1:14" ht="13.5" customHeight="1">
      <x:c r="A16" s="437" t="s">
        <x:v>269</x:v>
      </x:c>
      <x:c r="B16" s="438" t="s">
        <x:v>284</x:v>
      </x:c>
      <x:c r="C16" s="438" t="s">
        <x:v>290</x:v>
      </x:c>
      <x:c r="D16" s="438" t="s">
        <x:v>283</x:v>
      </x:c>
      <x:c r="E16" s="438" t="s">
        <x:v>312</x:v>
      </x:c>
      <x:c r="F16" s="438" t="s">
        <x:v>295</x:v>
      </x:c>
      <x:c r="G16" s="438" t="s">
        <x:v>285</x:v>
      </x:c>
      <x:c r="H16" s="438" t="s">
        <x:v>293</x:v>
      </x:c>
      <x:c r="I16" s="438" t="s">
        <x:v>292</x:v>
      </x:c>
      <x:c r="J16" s="438" t="s">
        <x:v>300</x:v>
      </x:c>
      <x:c r="K16" s="438" t="s">
        <x:v>288</x:v>
      </x:c>
      <x:c r="L16" s="438" t="s">
        <x:v>262</x:v>
      </x:c>
      <x:c r="M16" s="438" t="s">
        <x:v>299</x:v>
      </x:c>
      <x:c r="N16" s="438" t="s">
        <x:v>212</x:v>
      </x:c>
    </x:row>
    <x:row r="17" spans="1:14" ht="13.5" customHeight="1">
      <x:c r="A17" s="440" t="s">
        <x:v>210</x:v>
      </x:c>
      <x:c r="B17" s="433">
        <x:v>26626600</x:v>
      </x:c>
      <x:c r="C17" s="433">
        <x:v>75424000</x:v>
      </x:c>
      <x:c r="D17" s="433">
        <x:v>23432200</x:v>
      </x:c>
      <x:c r="E17" s="433">
        <x:v>22827800</x:v>
      </x:c>
      <x:c r="F17" s="433">
        <x:v>15189900</x:v>
      </x:c>
      <x:c r="G17" s="433">
        <x:v>18371200</x:v>
      </x:c>
      <x:c r="H17" s="433">
        <x:v>34637400</x:v>
      </x:c>
      <x:c r="I17" s="433">
        <x:v>59155800</x:v>
      </x:c>
      <x:c r="J17" s="433">
        <x:v>10610600</x:v>
      </x:c>
      <x:c r="K17" s="433">
        <x:v>4224400</x:v>
      </x:c>
      <x:c r="L17" s="433">
        <x:v>27965200</x:v>
      </x:c>
      <x:c r="M17" s="433">
        <x:v>66270100</x:v>
      </x:c>
      <x:c r="N17" s="433">
        <x:f>SUM(B17:M17)</x:f>
        <x:v>384735200</x:v>
      </x:c>
    </x:row>
    <x:row r="18" spans="1:14" ht="13.5" customHeight="1">
      <x:c r="A18" s="440" t="s">
        <x:v>211</x:v>
      </x:c>
      <x:c r="B18" s="433">
        <x:v>34827700</x:v>
      </x:c>
      <x:c r="C18" s="433">
        <x:v>1706400</x:v>
      </x:c>
      <x:c r="D18" s="433">
        <x:v>12462800</x:v>
      </x:c>
      <x:c r="E18" s="433">
        <x:v>4185700</x:v>
      </x:c>
      <x:c r="F18" s="433">
        <x:v>3154300</x:v>
      </x:c>
      <x:c r="G18" s="433">
        <x:v>10399100</x:v>
      </x:c>
      <x:c r="H18" s="433">
        <x:v>418000</x:v>
      </x:c>
      <x:c r="I18" s="433">
        <x:v>1146300</x:v>
      </x:c>
      <x:c r="J18" s="433">
        <x:v>2737000</x:v>
      </x:c>
      <x:c r="K18" s="433">
        <x:v>11924800</x:v>
      </x:c>
      <x:c r="L18" s="433">
        <x:v>6942800</x:v>
      </x:c>
      <x:c r="M18" s="433">
        <x:v>12368400</x:v>
      </x:c>
      <x:c r="N18" s="433">
        <x:f>SUM(B18:M18)</x:f>
        <x:v>102273300</x:v>
      </x:c>
    </x:row>
    <x:row r="19" spans="1:14" ht="13.5" customHeight="1">
      <x:c r="A19" s="440" t="s">
        <x:v>205</x:v>
      </x:c>
      <x:c r="B19" s="433">
        <x:v>10366000</x:v>
      </x:c>
      <x:c r="C19" s="433">
        <x:v>725300</x:v>
      </x:c>
      <x:c r="D19" s="433">
        <x:v>616600</x:v>
      </x:c>
      <x:c r="E19" s="433">
        <x:v>1214300</x:v>
      </x:c>
      <x:c r="F19" s="433">
        <x:v>1662900</x:v>
      </x:c>
      <x:c r="G19" s="433">
        <x:v>1750900</x:v>
      </x:c>
      <x:c r="H19" s="433">
        <x:v>4938000</x:v>
      </x:c>
      <x:c r="I19" s="433">
        <x:v>2875000</x:v>
      </x:c>
      <x:c r="J19" s="433">
        <x:v>15232800</x:v>
      </x:c>
      <x:c r="K19" s="433">
        <x:v>5941600</x:v>
      </x:c>
      <x:c r="L19" s="433">
        <x:v>2157900</x:v>
      </x:c>
      <x:c r="M19" s="433">
        <x:v>30303300</x:v>
      </x:c>
      <x:c r="N19" s="433">
        <x:f>SUM(B19:M19)</x:f>
        <x:v>77784600</x:v>
      </x:c>
    </x:row>
    <x:row r="20" spans="1:14" ht="13.5" customHeight="1">
      <x:c r="A20" s="440" t="s">
        <x:v>206</x:v>
      </x:c>
      <x:c r="B20" s="433">
        <x:v>27904100</x:v>
      </x:c>
      <x:c r="C20" s="433">
        <x:v>1564500</x:v>
      </x:c>
      <x:c r="D20" s="433">
        <x:v>2206000</x:v>
      </x:c>
      <x:c r="E20" s="433">
        <x:v>3862600</x:v>
      </x:c>
      <x:c r="F20" s="433">
        <x:v>95681400</x:v>
      </x:c>
      <x:c r="G20" s="433">
        <x:v>1232800</x:v>
      </x:c>
      <x:c r="H20" s="433">
        <x:v>1581900</x:v>
      </x:c>
      <x:c r="I20" s="433">
        <x:v>675100</x:v>
      </x:c>
      <x:c r="J20" s="433">
        <x:v>1299300</x:v>
      </x:c>
      <x:c r="K20" s="433">
        <x:v>4840800</x:v>
      </x:c>
      <x:c r="L20" s="433">
        <x:v>2272200</x:v>
      </x:c>
      <x:c r="M20" s="433">
        <x:v>14411500</x:v>
      </x:c>
      <x:c r="N20" s="433">
        <x:f>SUM(B20:M20)</x:f>
        <x:v>157532200</x:v>
      </x:c>
    </x:row>
    <x:row r="21" spans="1:14" ht="13.5" customHeight="1">
      <x:c r="A21" s="440" t="s">
        <x:v>203</x:v>
      </x:c>
      <x:c r="B21" s="433">
        <x:v>2495300</x:v>
      </x:c>
      <x:c r="C21" s="433">
        <x:v>527100</x:v>
      </x:c>
      <x:c r="D21" s="433">
        <x:v>58300</x:v>
      </x:c>
      <x:c r="E21" s="433">
        <x:v>19800</x:v>
      </x:c>
      <x:c r="F21" s="433">
        <x:v>5153300</x:v>
      </x:c>
      <x:c r="G21" s="433">
        <x:v>554500</x:v>
      </x:c>
      <x:c r="H21" s="433">
        <x:v>5500</x:v>
      </x:c>
      <x:c r="I21" s="433">
        <x:v>1104800</x:v>
      </x:c>
      <x:c r="J21" s="433">
        <x:v>634400</x:v>
      </x:c>
      <x:c r="K21" s="433">
        <x:v>294100</x:v>
      </x:c>
      <x:c r="L21" s="433">
        <x:v>2555700</x:v>
      </x:c>
      <x:c r="M21" s="433">
        <x:v>1710300</x:v>
      </x:c>
      <x:c r="N21" s="433">
        <x:f>SUM(B21:M21)</x:f>
        <x:v>15113100</x:v>
      </x:c>
    </x:row>
    <x:row r="22" spans="1:14" ht="13.5" customHeight="1">
      <x:c r="A22" s="440" t="s">
        <x:v>209</x:v>
      </x:c>
      <x:c r="B22" s="433">
        <x:v>2536600</x:v>
      </x:c>
      <x:c r="C22" s="433">
        <x:v>331200</x:v>
      </x:c>
      <x:c r="D22" s="433">
        <x:v>3338000</x:v>
      </x:c>
      <x:c r="E22" s="433">
        <x:v>890000</x:v>
      </x:c>
      <x:c r="F22" s="433">
        <x:v>9422800</x:v>
      </x:c>
      <x:c r="G22" s="433">
        <x:v>1906500</x:v>
      </x:c>
      <x:c r="H22" s="433">
        <x:v>1142600</x:v>
      </x:c>
      <x:c r="I22" s="433">
        <x:v>1120300</x:v>
      </x:c>
      <x:c r="J22" s="433">
        <x:v>7588100</x:v>
      </x:c>
      <x:c r="K22" s="433">
        <x:v>15991800</x:v>
      </x:c>
      <x:c r="L22" s="433">
        <x:v>8236900</x:v>
      </x:c>
      <x:c r="M22" s="433">
        <x:v>3962300</x:v>
      </x:c>
      <x:c r="N22" s="433">
        <x:f>SUM(B22:M22)</x:f>
        <x:v>56467100</x:v>
      </x:c>
    </x:row>
    <x:row r="23" spans="1:14" ht="13.5" customHeight="1">
      <x:c r="A23" s="440" t="s">
        <x:v>202</x:v>
      </x:c>
      <x:c r="B23" s="433">
        <x:v>136600</x:v>
      </x:c>
      <x:c r="C23" s="433">
        <x:v>1165500</x:v>
      </x:c>
      <x:c r="D23" s="433">
        <x:v>174600</x:v>
      </x:c>
      <x:c r="E23" s="433">
        <x:v>4298600</x:v>
      </x:c>
      <x:c r="F23" s="433">
        <x:v>260800</x:v>
      </x:c>
      <x:c r="G23" s="433">
        <x:v>42600</x:v>
      </x:c>
      <x:c r="H23" s="433">
        <x:v>498800</x:v>
      </x:c>
      <x:c r="I23" s="433">
        <x:v>3462200</x:v>
      </x:c>
      <x:c r="J23" s="433">
        <x:v>10577100</x:v>
      </x:c>
      <x:c r="K23" s="433">
        <x:v>2970200</x:v>
      </x:c>
      <x:c r="L23" s="433">
        <x:v>10877400</x:v>
      </x:c>
      <x:c r="M23" s="433">
        <x:v>7195900</x:v>
      </x:c>
      <x:c r="N23" s="433">
        <x:f>SUM(B23:M23)</x:f>
        <x:v>41660300</x:v>
      </x:c>
    </x:row>
    <x:row r="24" spans="1:14" ht="13.5" customHeight="1">
      <x:c r="A24" s="440" t="s">
        <x:v>204</x:v>
      </x:c>
      <x:c r="B24" s="433">
        <x:v>11729900</x:v>
      </x:c>
      <x:c r="C24" s="433">
        <x:v>1266600</x:v>
      </x:c>
      <x:c r="D24" s="433">
        <x:v>665000</x:v>
      </x:c>
      <x:c r="E24" s="433">
        <x:v>4840800</x:v>
      </x:c>
      <x:c r="F24" s="433">
        <x:v>1194600</x:v>
      </x:c>
      <x:c r="G24" s="433">
        <x:v>3819500</x:v>
      </x:c>
      <x:c r="H24" s="433">
        <x:v>4081400</x:v>
      </x:c>
      <x:c r="I24" s="433">
        <x:v>13157800</x:v>
      </x:c>
      <x:c r="J24" s="433">
        <x:v>2823600</x:v>
      </x:c>
      <x:c r="K24" s="433">
        <x:v>2896000</x:v>
      </x:c>
      <x:c r="L24" s="433">
        <x:v>3032500</x:v>
      </x:c>
      <x:c r="M24" s="433">
        <x:v>3316700</x:v>
      </x:c>
      <x:c r="N24" s="433">
        <x:f>SUM(B24:M24)</x:f>
        <x:v>52824400</x:v>
      </x:c>
    </x:row>
    <x:row r="25" spans="1:14" ht="13.5" customHeight="1">
      <x:c r="A25" s="440" t="s">
        <x:v>207</x:v>
      </x:c>
      <x:c r="B25" s="433">
        <x:v>29409700</x:v>
      </x:c>
      <x:c r="C25" s="433">
        <x:v>4414400</x:v>
      </x:c>
      <x:c r="D25" s="433">
        <x:v>255000</x:v>
      </x:c>
      <x:c r="E25" s="433">
        <x:v>349400</x:v>
      </x:c>
      <x:c r="F25" s="433">
        <x:v>96300</x:v>
      </x:c>
      <x:c r="G25" s="433">
        <x:v>255000</x:v>
      </x:c>
      <x:c r="H25" s="433">
        <x:v>85000</x:v>
      </x:c>
      <x:c r="I25" s="433">
        <x:v>179500</x:v>
      </x:c>
      <x:c r="J25" s="433">
        <x:v>176200</x:v>
      </x:c>
      <x:c r="K25" s="433">
        <x:v>0</x:v>
      </x:c>
      <x:c r="L25" s="433">
        <x:v>0</x:v>
      </x:c>
      <x:c r="M25" s="433">
        <x:v>575000</x:v>
      </x:c>
      <x:c r="N25" s="433">
        <x:f>SUM(B25:M25)</x:f>
        <x:v>35795500</x:v>
      </x:c>
    </x:row>
    <x:row r="26" spans="1:14" ht="13.5" customHeight="1">
      <x:c r="A26" s="443" t="s">
        <x:v>212</x:v>
      </x:c>
      <x:c r="B26" s="433">
        <x:f>SUM(B17:B25)</x:f>
        <x:v>146032500</x:v>
      </x:c>
      <x:c r="C26" s="433">
        <x:f>SUM(C17:C25)</x:f>
        <x:v>87125000</x:v>
      </x:c>
      <x:c r="D26" s="433">
        <x:f>SUM(D17:D25)</x:f>
        <x:v>43208500</x:v>
      </x:c>
      <x:c r="E26" s="433">
        <x:f>SUM(E17:E25)</x:f>
        <x:v>42489000</x:v>
      </x:c>
      <x:c r="F26" s="433">
        <x:f>SUM(F17:F25)</x:f>
        <x:v>131816300</x:v>
      </x:c>
      <x:c r="G26" s="433">
        <x:f>SUM(G17:G25)</x:f>
        <x:v>38332100</x:v>
      </x:c>
      <x:c r="H26" s="433">
        <x:f>SUM(H17:H25)</x:f>
        <x:v>47388600</x:v>
      </x:c>
      <x:c r="I26" s="433">
        <x:f>SUM(I17:I25)</x:f>
        <x:v>82876800</x:v>
      </x:c>
      <x:c r="J26" s="433">
        <x:f>SUM(J17:J25)</x:f>
        <x:v>51679100</x:v>
      </x:c>
      <x:c r="K26" s="433">
        <x:f>SUM(K17:K25)</x:f>
        <x:v>49083700</x:v>
      </x:c>
      <x:c r="L26" s="433">
        <x:f>SUM(L17:L25)</x:f>
        <x:v>64040600</x:v>
      </x:c>
      <x:c r="M26" s="433">
        <x:f>SUM(M17:M25)</x:f>
        <x:v>140113500</x:v>
      </x:c>
      <x:c r="N26" s="433">
        <x:f>SUM(B26:M26)</x:f>
        <x:v>924185700</x:v>
      </x:c>
    </x:row>
    <x:row r="27" ht="13.5" customHeight="1"/>
    <x:row r="28" spans="1:6" ht="13.5" customHeight="1">
      <x:c r="A28" s="462" t="s">
        <x:v>220</x:v>
      </x:c>
      <x:c r="B28" s="463"/>
      <x:c r="C28" s="463"/>
      <x:c r="D28" s="463"/>
      <x:c r="E28" s="434"/>
      <x:c r="F28" s="434"/>
    </x:row>
    <x:row r="29" spans="1:14" ht="13.5" customHeight="1">
      <x:c r="A29" s="437" t="s">
        <x:v>269</x:v>
      </x:c>
      <x:c r="B29" s="438" t="s">
        <x:v>284</x:v>
      </x:c>
      <x:c r="C29" s="438" t="s">
        <x:v>290</x:v>
      </x:c>
      <x:c r="D29" s="438" t="s">
        <x:v>283</x:v>
      </x:c>
      <x:c r="E29" s="438" t="s">
        <x:v>312</x:v>
      </x:c>
      <x:c r="F29" s="438" t="s">
        <x:v>295</x:v>
      </x:c>
      <x:c r="G29" s="438" t="s">
        <x:v>285</x:v>
      </x:c>
      <x:c r="H29" s="438" t="s">
        <x:v>293</x:v>
      </x:c>
      <x:c r="I29" s="438" t="s">
        <x:v>292</x:v>
      </x:c>
      <x:c r="J29" s="438" t="s">
        <x:v>300</x:v>
      </x:c>
      <x:c r="K29" s="438" t="s">
        <x:v>288</x:v>
      </x:c>
      <x:c r="L29" s="438" t="s">
        <x:v>262</x:v>
      </x:c>
      <x:c r="M29" s="438" t="s">
        <x:v>299</x:v>
      </x:c>
      <x:c r="N29" s="438" t="s">
        <x:v>212</x:v>
      </x:c>
    </x:row>
    <x:row r="30" spans="1:14" ht="13.5" customHeight="1">
      <x:c r="A30" s="440" t="s">
        <x:v>210</x:v>
      </x:c>
      <x:c r="B30" s="433">
        <x:v>22268000</x:v>
      </x:c>
      <x:c r="C30" s="433">
        <x:v>1339380</x:v>
      </x:c>
      <x:c r="D30" s="433">
        <x:v>4104400</x:v>
      </x:c>
      <x:c r="E30" s="433">
        <x:v>91428960</x:v>
      </x:c>
      <x:c r="F30" s="433">
        <x:v>7055130</x:v>
      </x:c>
      <x:c r="G30" s="433">
        <x:v>9380320</x:v>
      </x:c>
      <x:c r="H30" s="433">
        <x:v>3623820</x:v>
      </x:c>
      <x:c r="I30" s="433">
        <x:v>4753130</x:v>
      </x:c>
      <x:c r="J30" s="433">
        <x:v>6590110</x:v>
      </x:c>
      <x:c r="K30" s="433">
        <x:v>13069550</x:v>
      </x:c>
      <x:c r="L30" s="433">
        <x:v>96982360</x:v>
      </x:c>
      <x:c r="M30" s="433">
        <x:v>31162020</x:v>
      </x:c>
      <x:c r="N30" s="433">
        <x:f>SUM(B30:M30)</x:f>
        <x:v>291757180</x:v>
      </x:c>
    </x:row>
    <x:row r="31" spans="1:14" ht="13.5" customHeight="1">
      <x:c r="A31" s="440" t="s">
        <x:v>211</x:v>
      </x:c>
      <x:c r="B31" s="433">
        <x:v>7936760</x:v>
      </x:c>
      <x:c r="C31" s="433">
        <x:v>747030</x:v>
      </x:c>
      <x:c r="D31" s="433">
        <x:v>3871680</x:v>
      </x:c>
      <x:c r="E31" s="433">
        <x:v>15894420</x:v>
      </x:c>
      <x:c r="F31" s="433">
        <x:v>9485020</x:v>
      </x:c>
      <x:c r="G31" s="433">
        <x:v>817730</x:v>
      </x:c>
      <x:c r="H31" s="433">
        <x:v>195200</x:v>
      </x:c>
      <x:c r="I31" s="433">
        <x:v>8173230</x:v>
      </x:c>
      <x:c r="J31" s="433">
        <x:v>0</x:v>
      </x:c>
      <x:c r="K31" s="433">
        <x:v>6924560</x:v>
      </x:c>
      <x:c r="L31" s="433">
        <x:v>9157880</x:v>
      </x:c>
      <x:c r="M31" s="433">
        <x:v>1995900</x:v>
      </x:c>
      <x:c r="N31" s="433">
        <x:f>SUM(B31:M31)</x:f>
        <x:v>65199410</x:v>
      </x:c>
    </x:row>
    <x:row r="32" spans="1:14" ht="13.5" customHeight="1">
      <x:c r="A32" s="440" t="s">
        <x:v>205</x:v>
      </x:c>
      <x:c r="B32" s="433">
        <x:v>3034190</x:v>
      </x:c>
      <x:c r="C32" s="433">
        <x:v>1775400</x:v>
      </x:c>
      <x:c r="D32" s="433">
        <x:v>1532070</x:v>
      </x:c>
      <x:c r="E32" s="433">
        <x:v>37254550</x:v>
      </x:c>
      <x:c r="F32" s="433">
        <x:v>1196710</x:v>
      </x:c>
      <x:c r="G32" s="433">
        <x:v>404400</x:v>
      </x:c>
      <x:c r="H32" s="433">
        <x:v>12102300</x:v>
      </x:c>
      <x:c r="I32" s="433">
        <x:v>3492990</x:v>
      </x:c>
      <x:c r="J32" s="433">
        <x:v>23453340</x:v>
      </x:c>
      <x:c r="K32" s="433">
        <x:v>5217000</x:v>
      </x:c>
      <x:c r="L32" s="433">
        <x:v>4519600</x:v>
      </x:c>
      <x:c r="M32" s="433">
        <x:v>3655750</x:v>
      </x:c>
      <x:c r="N32" s="433">
        <x:f>SUM(B32:M32)</x:f>
        <x:v>97638300</x:v>
      </x:c>
    </x:row>
    <x:row r="33" spans="1:14" ht="13.5" customHeight="1">
      <x:c r="A33" s="440" t="s">
        <x:v>206</x:v>
      </x:c>
      <x:c r="B33" s="433">
        <x:v>14297960</x:v>
      </x:c>
      <x:c r="C33" s="433">
        <x:v>7475310</x:v>
      </x:c>
      <x:c r="D33" s="433">
        <x:v>9224600</x:v>
      </x:c>
      <x:c r="E33" s="433">
        <x:v>18437140</x:v>
      </x:c>
      <x:c r="F33" s="433">
        <x:v>20023180</x:v>
      </x:c>
      <x:c r="G33" s="433">
        <x:v>12373790</x:v>
      </x:c>
      <x:c r="H33" s="433">
        <x:v>6682680</x:v>
      </x:c>
      <x:c r="I33" s="433">
        <x:v>14596020</x:v>
      </x:c>
      <x:c r="J33" s="433">
        <x:v>2337610</x:v>
      </x:c>
      <x:c r="K33" s="433">
        <x:v>19062190</x:v>
      </x:c>
      <x:c r="L33" s="433">
        <x:v>24960610</x:v>
      </x:c>
      <x:c r="M33" s="433">
        <x:v>36649410</x:v>
      </x:c>
      <x:c r="N33" s="433">
        <x:f>SUM(B33:M33)</x:f>
        <x:v>186120500</x:v>
      </x:c>
    </x:row>
    <x:row r="34" spans="1:14" ht="13.5" customHeight="1">
      <x:c r="A34" s="440" t="s">
        <x:v>203</x:v>
      </x:c>
      <x:c r="B34" s="433">
        <x:v>5668740</x:v>
      </x:c>
      <x:c r="C34" s="433">
        <x:v>1802860</x:v>
      </x:c>
      <x:c r="D34" s="433">
        <x:v>3855640</x:v>
      </x:c>
      <x:c r="E34" s="433">
        <x:v>3664200</x:v>
      </x:c>
      <x:c r="F34" s="433">
        <x:v>7011200</x:v>
      </x:c>
      <x:c r="G34" s="433">
        <x:v>4980920</x:v>
      </x:c>
      <x:c r="H34" s="433">
        <x:v>3022700</x:v>
      </x:c>
      <x:c r="I34" s="433">
        <x:v>2632040</x:v>
      </x:c>
      <x:c r="J34" s="433">
        <x:v>2329200</x:v>
      </x:c>
      <x:c r="K34" s="433">
        <x:v>3231000</x:v>
      </x:c>
      <x:c r="L34" s="433">
        <x:v>4882890</x:v>
      </x:c>
      <x:c r="M34" s="433">
        <x:v>6378660</x:v>
      </x:c>
      <x:c r="N34" s="433">
        <x:f>SUM(B34:M34)</x:f>
        <x:v>49460050</x:v>
      </x:c>
    </x:row>
    <x:row r="35" spans="1:14" ht="13.5" customHeight="1">
      <x:c r="A35" s="440" t="s">
        <x:v>209</x:v>
      </x:c>
      <x:c r="B35" s="433">
        <x:v>8909400</x:v>
      </x:c>
      <x:c r="C35" s="433">
        <x:v>3518880</x:v>
      </x:c>
      <x:c r="D35" s="433">
        <x:v>8775000</x:v>
      </x:c>
      <x:c r="E35" s="433">
        <x:v>9709850</x:v>
      </x:c>
      <x:c r="F35" s="433">
        <x:v>4038890</x:v>
      </x:c>
      <x:c r="G35" s="433">
        <x:v>2758000</x:v>
      </x:c>
      <x:c r="H35" s="433">
        <x:v>1135000</x:v>
      </x:c>
      <x:c r="I35" s="433">
        <x:v>0</x:v>
      </x:c>
      <x:c r="J35" s="433">
        <x:v>6092120</x:v>
      </x:c>
      <x:c r="K35" s="433">
        <x:v>25387570</x:v>
      </x:c>
      <x:c r="L35" s="433">
        <x:v>2010130</x:v>
      </x:c>
      <x:c r="M35" s="433">
        <x:v>10557980</x:v>
      </x:c>
      <x:c r="N35" s="433">
        <x:f>SUM(B35:M35)</x:f>
        <x:v>82892820</x:v>
      </x:c>
    </x:row>
    <x:row r="36" spans="1:14" ht="13.5" customHeight="1">
      <x:c r="A36" s="440" t="s">
        <x:v>202</x:v>
      </x:c>
      <x:c r="B36" s="433">
        <x:v>8746680</x:v>
      </x:c>
      <x:c r="C36" s="433">
        <x:v>1387600</x:v>
      </x:c>
      <x:c r="D36" s="433">
        <x:v>2558090</x:v>
      </x:c>
      <x:c r="E36" s="433">
        <x:v>9752470</x:v>
      </x:c>
      <x:c r="F36" s="433">
        <x:v>6364970</x:v>
      </x:c>
      <x:c r="G36" s="433">
        <x:v>1062130</x:v>
      </x:c>
      <x:c r="H36" s="433">
        <x:v>3192770</x:v>
      </x:c>
      <x:c r="I36" s="433">
        <x:v>11883160</x:v>
      </x:c>
      <x:c r="J36" s="433">
        <x:v>10605450</x:v>
      </x:c>
      <x:c r="K36" s="433">
        <x:v>10431500</x:v>
      </x:c>
      <x:c r="L36" s="433">
        <x:v>971710</x:v>
      </x:c>
      <x:c r="M36" s="433">
        <x:v>2415940</x:v>
      </x:c>
      <x:c r="N36" s="433">
        <x:f>SUM(B36:M36)</x:f>
        <x:v>69372470</x:v>
      </x:c>
    </x:row>
    <x:row r="37" spans="1:14" ht="13.5" customHeight="1">
      <x:c r="A37" s="440" t="s">
        <x:v>204</x:v>
      </x:c>
      <x:c r="B37" s="433">
        <x:v>2141800</x:v>
      </x:c>
      <x:c r="C37" s="433">
        <x:v>5035360</x:v>
      </x:c>
      <x:c r="D37" s="433">
        <x:v>8045830</x:v>
      </x:c>
      <x:c r="E37" s="433">
        <x:v>23997020</x:v>
      </x:c>
      <x:c r="F37" s="433">
        <x:v>29353840</x:v>
      </x:c>
      <x:c r="G37" s="433">
        <x:v>2484890</x:v>
      </x:c>
      <x:c r="H37" s="433">
        <x:v>8458140</x:v>
      </x:c>
      <x:c r="I37" s="433">
        <x:v>2132390</x:v>
      </x:c>
      <x:c r="J37" s="433">
        <x:v>2622500</x:v>
      </x:c>
      <x:c r="K37" s="433">
        <x:v>2928920</x:v>
      </x:c>
      <x:c r="L37" s="433">
        <x:v>2637290</x:v>
      </x:c>
      <x:c r="M37" s="433">
        <x:v>20515260</x:v>
      </x:c>
      <x:c r="N37" s="433">
        <x:f>SUM(B37:M37)</x:f>
        <x:v>110353240</x:v>
      </x:c>
    </x:row>
    <x:row r="38" spans="1:14" ht="13.5" customHeight="1">
      <x:c r="A38" s="440" t="s">
        <x:v>207</x:v>
      </x:c>
      <x:c r="B38" s="433">
        <x:v>106000</x:v>
      </x:c>
      <x:c r="C38" s="433">
        <x:v>477000</x:v>
      </x:c>
      <x:c r="D38" s="433">
        <x:v>159000</x:v>
      </x:c>
      <x:c r="E38" s="433">
        <x:v>5740790</x:v>
      </x:c>
      <x:c r="F38" s="433">
        <x:v>3920450</x:v>
      </x:c>
      <x:c r="G38" s="433">
        <x:v>496390</x:v>
      </x:c>
      <x:c r="H38" s="433">
        <x:v>354000</x:v>
      </x:c>
      <x:c r="I38" s="433">
        <x:v>159000</x:v>
      </x:c>
      <x:c r="J38" s="433">
        <x:v>7524100</x:v>
      </x:c>
      <x:c r="K38" s="433">
        <x:v>2442000</x:v>
      </x:c>
      <x:c r="L38" s="433">
        <x:v>40000</x:v>
      </x:c>
      <x:c r="M38" s="433">
        <x:v>0</x:v>
      </x:c>
      <x:c r="N38" s="433">
        <x:f>SUM(B38:M38)</x:f>
        <x:v>21418730</x:v>
      </x:c>
    </x:row>
    <x:row r="39" spans="1:14" ht="13.5" customHeight="1">
      <x:c r="A39" s="443" t="s">
        <x:v>212</x:v>
      </x:c>
      <x:c r="B39" s="433">
        <x:f>SUM(B30:B38)</x:f>
        <x:v>73109530</x:v>
      </x:c>
      <x:c r="C39" s="433">
        <x:f>SUM(C30:C38)</x:f>
        <x:v>23558820</x:v>
      </x:c>
      <x:c r="D39" s="433">
        <x:f>SUM(D30:D38)</x:f>
        <x:v>42126310</x:v>
      </x:c>
      <x:c r="E39" s="433">
        <x:f>SUM(E30:E38)</x:f>
        <x:v>215879400</x:v>
      </x:c>
      <x:c r="F39" s="433">
        <x:f>SUM(F30:F38)</x:f>
        <x:v>88449390</x:v>
      </x:c>
      <x:c r="G39" s="433">
        <x:f>SUM(G30:G38)</x:f>
        <x:v>34758570</x:v>
      </x:c>
      <x:c r="H39" s="433">
        <x:f>SUM(H30:H38)</x:f>
        <x:v>38766610</x:v>
      </x:c>
      <x:c r="I39" s="433">
        <x:f>SUM(I30:I38)</x:f>
        <x:v>47821960</x:v>
      </x:c>
      <x:c r="J39" s="433">
        <x:f>SUM(J30:J38)</x:f>
        <x:v>61554430</x:v>
      </x:c>
      <x:c r="K39" s="433">
        <x:f>SUM(K30:K38)</x:f>
        <x:v>88694290</x:v>
      </x:c>
      <x:c r="L39" s="433">
        <x:f>SUM(L30:L38)</x:f>
        <x:v>146162470</x:v>
      </x:c>
      <x:c r="M39" s="433">
        <x:f>SUM(M30:M38)</x:f>
        <x:v>113330920</x:v>
      </x:c>
      <x:c r="N39" s="433">
        <x:f>SUM(B39:M39)</x:f>
        <x:v>974212700</x:v>
      </x:c>
    </x:row>
    <x:row r="40" ht="13.5" customHeight="1"/>
    <x:row r="41" spans="1:6" ht="13.5" customHeight="1">
      <x:c r="A41" s="464" t="s">
        <x:v>392</x:v>
      </x:c>
      <x:c r="B41" s="465"/>
      <x:c r="C41" s="465"/>
      <x:c r="D41" s="465"/>
      <x:c r="E41" s="434"/>
      <x:c r="F41" s="434"/>
    </x:row>
    <x:row r="42" spans="1:17" ht="13.5" customHeight="1">
      <x:c r="A42" s="437" t="s">
        <x:v>269</x:v>
      </x:c>
      <x:c r="B42" s="438" t="s">
        <x:v>284</x:v>
      </x:c>
      <x:c r="C42" s="438" t="s">
        <x:v>290</x:v>
      </x:c>
      <x:c r="D42" s="438" t="s">
        <x:v>283</x:v>
      </x:c>
      <x:c r="E42" s="438" t="s">
        <x:v>312</x:v>
      </x:c>
      <x:c r="F42" s="438" t="s">
        <x:v>295</x:v>
      </x:c>
      <x:c r="G42" s="438" t="s">
        <x:v>285</x:v>
      </x:c>
      <x:c r="H42" s="438" t="s">
        <x:v>293</x:v>
      </x:c>
      <x:c r="I42" s="438" t="s">
        <x:v>292</x:v>
      </x:c>
      <x:c r="J42" s="438" t="s">
        <x:v>300</x:v>
      </x:c>
      <x:c r="K42" s="438" t="s">
        <x:v>288</x:v>
      </x:c>
      <x:c r="L42" s="438" t="s">
        <x:v>262</x:v>
      </x:c>
      <x:c r="M42" s="438" t="s">
        <x:v>299</x:v>
      </x:c>
      <x:c r="N42" s="438" t="s">
        <x:v>212</x:v>
      </x:c>
      <x:c r="Q42" s="354"/>
    </x:row>
    <x:row r="43" spans="1:17" ht="13.5" customHeight="1">
      <x:c r="A43" s="440" t="s">
        <x:v>210</x:v>
      </x:c>
      <x:c r="B43" s="433">
        <x:v>6549000</x:v>
      </x:c>
      <x:c r="C43" s="433">
        <x:v>8717400</x:v>
      </x:c>
      <x:c r="D43" s="444">
        <x:v>5883300</x:v>
      </x:c>
      <x:c r="E43" s="445">
        <x:v>6043800</x:v>
      </x:c>
      <x:c r="F43" s="433">
        <x:v>6835500</x:v>
      </x:c>
      <x:c r="G43" s="433">
        <x:v>7391100</x:v>
      </x:c>
      <x:c r="H43" s="433">
        <x:v>5956200</x:v>
      </x:c>
      <x:c r="I43" s="433">
        <x:v>4668600</x:v>
      </x:c>
      <x:c r="J43" s="433">
        <x:v>5822400</x:v>
      </x:c>
      <x:c r="K43" s="433">
        <x:v>5675400</x:v>
      </x:c>
      <x:c r="L43" s="433">
        <x:v>7083800</x:v>
      </x:c>
      <x:c r="M43" s="433">
        <x:v>14489750</x:v>
      </x:c>
      <x:c r="N43" s="433">
        <x:f>SUM(B43:M43)</x:f>
        <x:v>85116250</x:v>
      </x:c>
      <x:c r="O43" s="446"/>
      <x:c r="P43" s="446"/>
      <x:c r="Q43" s="447"/>
    </x:row>
    <x:row r="44" spans="1:17" ht="13.5" customHeight="1">
      <x:c r="A44" s="440" t="s">
        <x:v>211</x:v>
      </x:c>
      <x:c r="B44" s="446">
        <x:v>5921100</x:v>
      </x:c>
      <x:c r="C44" s="448">
        <x:v>10256100</x:v>
      </x:c>
      <x:c r="D44" s="444">
        <x:v>5543100</x:v>
      </x:c>
      <x:c r="E44" s="445">
        <x:v>5325000</x:v>
      </x:c>
      <x:c r="F44" s="433">
        <x:v>5902200</x:v>
      </x:c>
      <x:c r="G44" s="433">
        <x:v>5396100</x:v>
      </x:c>
      <x:c r="H44" s="433">
        <x:v>5303100</x:v>
      </x:c>
      <x:c r="I44" s="433">
        <x:v>4000500</x:v>
      </x:c>
      <x:c r="J44" s="433">
        <x:v>4992600</x:v>
      </x:c>
      <x:c r="K44" s="433">
        <x:v>6826500</x:v>
      </x:c>
      <x:c r="L44" s="433">
        <x:v>6182100</x:v>
      </x:c>
      <x:c r="M44" s="433">
        <x:v>12446150</x:v>
      </x:c>
      <x:c r="N44" s="433">
        <x:f>SUM(B44:M44)</x:f>
        <x:v>78094550</x:v>
      </x:c>
      <x:c r="O44" s="446"/>
      <x:c r="P44" s="446"/>
      <x:c r="Q44" s="447"/>
    </x:row>
    <x:row r="45" spans="1:17" ht="13.5" customHeight="1">
      <x:c r="A45" s="440" t="s">
        <x:v>205</x:v>
      </x:c>
      <x:c r="B45" s="433">
        <x:v>3830400</x:v>
      </x:c>
      <x:c r="C45" s="446">
        <x:v>7555500</x:v>
      </x:c>
      <x:c r="D45" s="444">
        <x:v>3454200</x:v>
      </x:c>
      <x:c r="E45" s="445">
        <x:v>4282200</x:v>
      </x:c>
      <x:c r="F45" s="433">
        <x:v>4809600</x:v>
      </x:c>
      <x:c r="G45" s="433">
        <x:v>4703700</x:v>
      </x:c>
      <x:c r="H45" s="433">
        <x:v>4136700</x:v>
      </x:c>
      <x:c r="I45" s="433">
        <x:v>2763900</x:v>
      </x:c>
      <x:c r="J45" s="433">
        <x:v>4033500</x:v>
      </x:c>
      <x:c r="K45" s="433">
        <x:v>4281600</x:v>
      </x:c>
      <x:c r="L45" s="433">
        <x:v>5260050</x:v>
      </x:c>
      <x:c r="M45" s="433">
        <x:v>8914400</x:v>
      </x:c>
      <x:c r="N45" s="433">
        <x:f>SUM(B45:M45)</x:f>
        <x:v>58025750</x:v>
      </x:c>
      <x:c r="O45" s="446"/>
      <x:c r="P45" s="446"/>
      <x:c r="Q45" s="447"/>
    </x:row>
    <x:row r="46" spans="1:17" ht="13.5" customHeight="1">
      <x:c r="A46" s="440" t="s">
        <x:v>206</x:v>
      </x:c>
      <x:c r="B46" s="433">
        <x:v>2943300</x:v>
      </x:c>
      <x:c r="C46" s="433">
        <x:v>5141400</x:v>
      </x:c>
      <x:c r="D46" s="444">
        <x:v>2895900</x:v>
      </x:c>
      <x:c r="E46" s="445">
        <x:v>2608200</x:v>
      </x:c>
      <x:c r="F46" s="433">
        <x:v>3731100</x:v>
      </x:c>
      <x:c r="G46" s="433">
        <x:v>2666400</x:v>
      </x:c>
      <x:c r="H46" s="433">
        <x:v>1921800</x:v>
      </x:c>
      <x:c r="I46" s="433">
        <x:v>2403900</x:v>
      </x:c>
      <x:c r="J46" s="433">
        <x:v>3016500</x:v>
      </x:c>
      <x:c r="K46" s="433">
        <x:v>2815500</x:v>
      </x:c>
      <x:c r="L46" s="433">
        <x:v>4114550</x:v>
      </x:c>
      <x:c r="M46" s="433">
        <x:v>6712800</x:v>
      </x:c>
      <x:c r="N46" s="433">
        <x:f>SUM(B46:M46)</x:f>
        <x:v>40971350</x:v>
      </x:c>
      <x:c r="O46" s="446"/>
      <x:c r="P46" s="446"/>
      <x:c r="Q46" s="447"/>
    </x:row>
    <x:row r="47" spans="1:17" ht="13.5" customHeight="1">
      <x:c r="A47" s="440" t="s">
        <x:v>203</x:v>
      </x:c>
      <x:c r="B47" s="446">
        <x:v>1860300</x:v>
      </x:c>
      <x:c r="C47" s="433">
        <x:v>2694600</x:v>
      </x:c>
      <x:c r="D47" s="446">
        <x:v>2088300</x:v>
      </x:c>
      <x:c r="E47" s="445">
        <x:v>1855200</x:v>
      </x:c>
      <x:c r="F47" s="433">
        <x:v>2185800</x:v>
      </x:c>
      <x:c r="G47" s="433">
        <x:v>1290600</x:v>
      </x:c>
      <x:c r="H47" s="433">
        <x:v>1725000</x:v>
      </x:c>
      <x:c r="I47" s="433">
        <x:v>1247400</x:v>
      </x:c>
      <x:c r="J47" s="433">
        <x:v>1708800</x:v>
      </x:c>
      <x:c r="K47" s="433">
        <x:v>2028900</x:v>
      </x:c>
      <x:c r="L47" s="433">
        <x:v>2087650</x:v>
      </x:c>
      <x:c r="M47" s="433">
        <x:v>4431800</x:v>
      </x:c>
      <x:c r="N47" s="433">
        <x:f>SUM(B47:M47)</x:f>
        <x:v>25204350</x:v>
      </x:c>
      <x:c r="O47" s="446"/>
      <x:c r="P47" s="446"/>
      <x:c r="Q47" s="447"/>
    </x:row>
    <x:row r="48" spans="1:17" ht="13.5" customHeight="1">
      <x:c r="A48" s="440" t="s">
        <x:v>209</x:v>
      </x:c>
      <x:c r="B48" s="433">
        <x:v>3165000</x:v>
      </x:c>
      <x:c r="C48" s="433">
        <x:v>6530100</x:v>
      </x:c>
      <x:c r="D48" s="444">
        <x:v>3696300</x:v>
      </x:c>
      <x:c r="E48" s="445">
        <x:v>3555900</x:v>
      </x:c>
      <x:c r="F48" s="433">
        <x:v>2843100</x:v>
      </x:c>
      <x:c r="G48" s="433">
        <x:v>3438900</x:v>
      </x:c>
      <x:c r="H48" s="433">
        <x:v>3795000</x:v>
      </x:c>
      <x:c r="I48" s="433">
        <x:v>2767200</x:v>
      </x:c>
      <x:c r="J48" s="433">
        <x:v>3494100</x:v>
      </x:c>
      <x:c r="K48" s="433">
        <x:v>3615300</x:v>
      </x:c>
      <x:c r="L48" s="433">
        <x:v>3048750</x:v>
      </x:c>
      <x:c r="M48" s="433">
        <x:v>7589850</x:v>
      </x:c>
      <x:c r="N48" s="433">
        <x:f>SUM(B48:M48)</x:f>
        <x:v>47539500</x:v>
      </x:c>
      <x:c r="O48" s="446"/>
      <x:c r="P48" s="446"/>
      <x:c r="Q48" s="447"/>
    </x:row>
    <x:row r="49" spans="1:17" ht="13.5" customHeight="1">
      <x:c r="A49" s="440" t="s">
        <x:v>202</x:v>
      </x:c>
      <x:c r="B49" s="433">
        <x:v>1564500</x:v>
      </x:c>
      <x:c r="C49" s="433">
        <x:v>2985000</x:v>
      </x:c>
      <x:c r="D49" s="444">
        <x:v>1366200</x:v>
      </x:c>
      <x:c r="E49" s="445">
        <x:v>1873200</x:v>
      </x:c>
      <x:c r="F49" s="433">
        <x:v>1579200</x:v>
      </x:c>
      <x:c r="G49" s="433">
        <x:v>1113000</x:v>
      </x:c>
      <x:c r="H49" s="433">
        <x:v>1561500</x:v>
      </x:c>
      <x:c r="I49" s="433">
        <x:v>2030400</x:v>
      </x:c>
      <x:c r="J49" s="433">
        <x:v>2083500</x:v>
      </x:c>
      <x:c r="K49" s="433">
        <x:v>2293500</x:v>
      </x:c>
      <x:c r="L49" s="433">
        <x:v>3471350</x:v>
      </x:c>
      <x:c r="M49" s="433">
        <x:v>3913600</x:v>
      </x:c>
      <x:c r="N49" s="433">
        <x:f>SUM(B49:M49)</x:f>
        <x:v>25834950</x:v>
      </x:c>
      <x:c r="O49" s="446"/>
      <x:c r="P49" s="446"/>
      <x:c r="Q49" s="447"/>
    </x:row>
    <x:row r="50" spans="1:17" ht="13.5" customHeight="1">
      <x:c r="A50" s="440" t="s">
        <x:v>204</x:v>
      </x:c>
      <x:c r="B50" s="433">
        <x:v>1080300</x:v>
      </x:c>
      <x:c r="C50" s="433">
        <x:v>3065400</x:v>
      </x:c>
      <x:c r="D50" s="444">
        <x:v>1056900</x:v>
      </x:c>
      <x:c r="E50" s="445">
        <x:v>1159200</x:v>
      </x:c>
      <x:c r="F50" s="433">
        <x:v>871500</x:v>
      </x:c>
      <x:c r="G50" s="433">
        <x:v>1029300</x:v>
      </x:c>
      <x:c r="H50" s="433">
        <x:v>1247100</x:v>
      </x:c>
      <x:c r="I50" s="433">
        <x:v>724800</x:v>
      </x:c>
      <x:c r="J50" s="433">
        <x:v>1074600</x:v>
      </x:c>
      <x:c r="K50" s="433">
        <x:v>1488900</x:v>
      </x:c>
      <x:c r="L50" s="433">
        <x:v>1527000</x:v>
      </x:c>
      <x:c r="M50" s="433">
        <x:v>1976600</x:v>
      </x:c>
      <x:c r="N50" s="433">
        <x:f>SUM(B50:M50)</x:f>
        <x:v>16301600</x:v>
      </x:c>
      <x:c r="O50" s="446"/>
      <x:c r="P50" s="446"/>
      <x:c r="Q50" s="447"/>
    </x:row>
    <x:row r="51" spans="1:17" ht="13.5" customHeight="1">
      <x:c r="A51" s="440" t="s">
        <x:v>207</x:v>
      </x:c>
      <x:c r="B51" s="433">
        <x:v>56400</x:v>
      </x:c>
      <x:c r="C51" s="433">
        <x:v>107400</x:v>
      </x:c>
      <x:c r="D51" s="444">
        <x:v>203700</x:v>
      </x:c>
      <x:c r="E51" s="445">
        <x:v>150300</x:v>
      </x:c>
      <x:c r="F51" s="433">
        <x:v>106200</x:v>
      </x:c>
      <x:c r="G51" s="433">
        <x:v>91500</x:v>
      </x:c>
      <x:c r="H51" s="433">
        <x:v>104100</x:v>
      </x:c>
      <x:c r="I51" s="433">
        <x:v>84900</x:v>
      </x:c>
      <x:c r="J51" s="433">
        <x:v>86700</x:v>
      </x:c>
      <x:c r="K51" s="433">
        <x:v>143100</x:v>
      </x:c>
      <x:c r="L51" s="433">
        <x:v>225900</x:v>
      </x:c>
      <x:c r="M51" s="433">
        <x:v>130900</x:v>
      </x:c>
      <x:c r="N51" s="433">
        <x:f>SUM(B51:M51)</x:f>
        <x:v>1491100</x:v>
      </x:c>
      <x:c r="O51" s="446"/>
      <x:c r="P51" s="446"/>
      <x:c r="Q51" s="447"/>
    </x:row>
    <x:row r="52" spans="1:17" ht="13.5" customHeight="1">
      <x:c r="A52" s="443" t="s">
        <x:v>212</x:v>
      </x:c>
      <x:c r="B52" s="433">
        <x:f>SUM(B43:B51)</x:f>
        <x:v>26970300</x:v>
      </x:c>
      <x:c r="C52" s="433">
        <x:f>SUM(C43:C51)</x:f>
        <x:v>47052900</x:v>
      </x:c>
      <x:c r="D52" s="433">
        <x:f>SUM(D43:D51)</x:f>
        <x:v>26187900</x:v>
      </x:c>
      <x:c r="E52" s="433">
        <x:f>SUM(E43:E51)</x:f>
        <x:v>26853000</x:v>
      </x:c>
      <x:c r="F52" s="433">
        <x:f>SUM(F43:F51)</x:f>
        <x:v>28864200</x:v>
      </x:c>
      <x:c r="G52" s="433">
        <x:f>SUM(G43:G51)</x:f>
        <x:v>27120600</x:v>
      </x:c>
      <x:c r="H52" s="433">
        <x:f>SUM(H43:H51)</x:f>
        <x:v>25750500</x:v>
      </x:c>
      <x:c r="I52" s="433">
        <x:f>SUM(I43:I51)</x:f>
        <x:v>20691600</x:v>
      </x:c>
      <x:c r="J52" s="433">
        <x:f>SUM(J43:J51)</x:f>
        <x:v>26312700</x:v>
      </x:c>
      <x:c r="K52" s="433">
        <x:f>SUM(K43:K51)</x:f>
        <x:v>29168700</x:v>
      </x:c>
      <x:c r="L52" s="433">
        <x:f>SUM(L43:L51)</x:f>
        <x:v>33001150</x:v>
      </x:c>
      <x:c r="M52" s="433">
        <x:f>SUM(M43:M51)</x:f>
        <x:v>60605850</x:v>
      </x:c>
      <x:c r="N52" s="433">
        <x:f>SUM(B52:G52)</x:f>
        <x:v>183048900</x:v>
      </x:c>
      <x:c r="O52" s="446"/>
      <x:c r="P52" s="446"/>
      <x:c r="Q52" s="447"/>
    </x:row>
    <x:row r="53" spans="1:17" ht="13.5" customHeight="1">
      <x:c r="A53" s="449"/>
      <x:c r="B53" s="341"/>
      <x:c r="C53" s="341"/>
      <x:c r="D53" s="341"/>
      <x:c r="E53" s="341"/>
      <x:c r="F53" s="341"/>
      <x:c r="G53" s="341"/>
      <x:c r="H53" s="341"/>
      <x:c r="I53" s="341"/>
      <x:c r="J53" s="341"/>
      <x:c r="K53" s="341"/>
      <x:c r="L53" s="341"/>
      <x:c r="M53" s="341"/>
      <x:c r="N53" s="341"/>
      <x:c r="O53" s="446"/>
      <x:c r="P53" s="446"/>
      <x:c r="Q53" s="447"/>
    </x:row>
    <x:row r="54" spans="1:6" ht="13.5" customHeight="1">
      <x:c r="A54" s="464" t="s">
        <x:v>218</x:v>
      </x:c>
      <x:c r="B54" s="465"/>
      <x:c r="C54" s="465"/>
      <x:c r="D54" s="465"/>
      <x:c r="E54" s="434"/>
      <x:c r="F54" s="434"/>
    </x:row>
    <x:row r="55" spans="1:17" ht="13.5" customHeight="1">
      <x:c r="A55" s="437" t="s">
        <x:v>269</x:v>
      </x:c>
      <x:c r="B55" s="438" t="s">
        <x:v>284</x:v>
      </x:c>
      <x:c r="C55" s="438" t="s">
        <x:v>290</x:v>
      </x:c>
      <x:c r="D55" s="438" t="s">
        <x:v>283</x:v>
      </x:c>
      <x:c r="E55" s="438" t="s">
        <x:v>312</x:v>
      </x:c>
      <x:c r="F55" s="438" t="s">
        <x:v>295</x:v>
      </x:c>
      <x:c r="G55" s="438" t="s">
        <x:v>285</x:v>
      </x:c>
      <x:c r="H55" s="438" t="s">
        <x:v>293</x:v>
      </x:c>
      <x:c r="I55" s="438" t="s">
        <x:v>292</x:v>
      </x:c>
      <x:c r="J55" s="438" t="s">
        <x:v>300</x:v>
      </x:c>
      <x:c r="K55" s="438" t="s">
        <x:v>288</x:v>
      </x:c>
      <x:c r="L55" s="438" t="s">
        <x:v>262</x:v>
      </x:c>
      <x:c r="M55" s="438" t="s">
        <x:v>299</x:v>
      </x:c>
      <x:c r="N55" s="438" t="s">
        <x:v>212</x:v>
      </x:c>
      <x:c r="Q55" s="354"/>
    </x:row>
    <x:row r="56" spans="1:17" ht="13.5" customHeight="1">
      <x:c r="A56" s="440" t="s">
        <x:v>210</x:v>
      </x:c>
      <x:c r="B56" s="450">
        <x:v>5717440</x:v>
      </x:c>
      <x:c r="C56" s="450">
        <x:v>6269580</x:v>
      </x:c>
      <x:c r="D56" s="451">
        <x:v>1811735</x:v>
      </x:c>
      <x:c r="E56" s="402">
        <x:v>3291655</x:v>
      </x:c>
      <x:c r="F56" s="452">
        <x:v>7723620</x:v>
      </x:c>
      <x:c r="G56" s="433">
        <x:v>3611535</x:v>
      </x:c>
      <x:c r="H56" s="433">
        <x:v>2789390</x:v>
      </x:c>
      <x:c r="I56" s="433">
        <x:v>7579860</x:v>
      </x:c>
      <x:c r="J56" s="433">
        <x:v>8537000</x:v>
      </x:c>
      <x:c r="K56" s="433">
        <x:v>2458300</x:v>
      </x:c>
      <x:c r="L56" s="433">
        <x:v>3045210</x:v>
      </x:c>
      <x:c r="M56" s="433">
        <x:v>4081770</x:v>
      </x:c>
      <x:c r="N56" s="433">
        <x:f>SUM(B56:M56)</x:f>
        <x:v>56917095</x:v>
      </x:c>
      <x:c r="O56" s="446"/>
      <x:c r="P56" s="446"/>
      <x:c r="Q56" s="447"/>
    </x:row>
    <x:row r="57" spans="1:17" ht="13.5" customHeight="1">
      <x:c r="A57" s="440" t="s">
        <x:v>211</x:v>
      </x:c>
      <x:c r="B57" s="453">
        <x:v>6727905</x:v>
      </x:c>
      <x:c r="C57" s="454">
        <x:v>4987610</x:v>
      </x:c>
      <x:c r="D57" s="451">
        <x:v>1108965</x:v>
      </x:c>
      <x:c r="E57" s="402">
        <x:v>3511495</x:v>
      </x:c>
      <x:c r="F57" s="452">
        <x:v>1415005</x:v>
      </x:c>
      <x:c r="G57" s="433">
        <x:v>2570720</x:v>
      </x:c>
      <x:c r="H57" s="433">
        <x:v>3533670</x:v>
      </x:c>
      <x:c r="I57" s="433">
        <x:v>6156960</x:v>
      </x:c>
      <x:c r="J57" s="433">
        <x:v>7135140</x:v>
      </x:c>
      <x:c r="K57" s="433">
        <x:v>1759140</x:v>
      </x:c>
      <x:c r="L57" s="433">
        <x:v>2960060</x:v>
      </x:c>
      <x:c r="M57" s="433">
        <x:v>3700030</x:v>
      </x:c>
      <x:c r="N57" s="433">
        <x:f>SUM(B57:M57)</x:f>
        <x:v>45566700</x:v>
      </x:c>
      <x:c r="O57" s="446"/>
      <x:c r="P57" s="446"/>
      <x:c r="Q57" s="447"/>
    </x:row>
    <x:row r="58" spans="1:17" ht="13.5" customHeight="1">
      <x:c r="A58" s="440" t="s">
        <x:v>205</x:v>
      </x:c>
      <x:c r="B58" s="450">
        <x:v>3077545</x:v>
      </x:c>
      <x:c r="C58" s="453">
        <x:v>2830390</x:v>
      </x:c>
      <x:c r="D58" s="451">
        <x:v>1161050</x:v>
      </x:c>
      <x:c r="E58" s="402">
        <x:v>2954750</x:v>
      </x:c>
      <x:c r="F58" s="452">
        <x:v>896330</x:v>
      </x:c>
      <x:c r="G58" s="433">
        <x:v>2169000</x:v>
      </x:c>
      <x:c r="H58" s="433">
        <x:v>3422180</x:v>
      </x:c>
      <x:c r="I58" s="433">
        <x:v>5664470</x:v>
      </x:c>
      <x:c r="J58" s="433">
        <x:v>5036540</x:v>
      </x:c>
      <x:c r="K58" s="433">
        <x:v>1708720</x:v>
      </x:c>
      <x:c r="L58" s="433">
        <x:v>2852760</x:v>
      </x:c>
      <x:c r="M58" s="433">
        <x:v>3211910</x:v>
      </x:c>
      <x:c r="N58" s="433">
        <x:f>SUM(B58:M58)</x:f>
        <x:v>34985645</x:v>
      </x:c>
      <x:c r="O58" s="446"/>
      <x:c r="P58" s="446"/>
      <x:c r="Q58" s="447"/>
    </x:row>
    <x:row r="59" spans="1:17" ht="13.5" customHeight="1">
      <x:c r="A59" s="440" t="s">
        <x:v>206</x:v>
      </x:c>
      <x:c r="B59" s="450">
        <x:v>4284680</x:v>
      </x:c>
      <x:c r="C59" s="450">
        <x:v>3199080</x:v>
      </x:c>
      <x:c r="D59" s="451">
        <x:v>1802650</x:v>
      </x:c>
      <x:c r="E59" s="402">
        <x:v>5243315</x:v>
      </x:c>
      <x:c r="F59" s="452">
        <x:v>2843275</x:v>
      </x:c>
      <x:c r="G59" s="433">
        <x:v>2204430</x:v>
      </x:c>
      <x:c r="H59" s="433">
        <x:v>1984080</x:v>
      </x:c>
      <x:c r="I59" s="433">
        <x:v>4219580</x:v>
      </x:c>
      <x:c r="J59" s="433">
        <x:v>4017380</x:v>
      </x:c>
      <x:c r="K59" s="433">
        <x:v>1924600</x:v>
      </x:c>
      <x:c r="L59" s="433">
        <x:v>1484250</x:v>
      </x:c>
      <x:c r="M59" s="433">
        <x:v>3906070</x:v>
      </x:c>
      <x:c r="N59" s="433">
        <x:f>SUM(B59:M59)</x:f>
        <x:v>37113390</x:v>
      </x:c>
      <x:c r="O59" s="446"/>
      <x:c r="P59" s="446"/>
      <x:c r="Q59" s="447"/>
    </x:row>
    <x:row r="60" spans="1:17" ht="13.5" customHeight="1">
      <x:c r="A60" s="440" t="s">
        <x:v>203</x:v>
      </x:c>
      <x:c r="B60" s="453">
        <x:v>1823715</x:v>
      </x:c>
      <x:c r="C60" s="450">
        <x:v>2362400</x:v>
      </x:c>
      <x:c r="D60" s="453">
        <x:v>599800</x:v>
      </x:c>
      <x:c r="E60" s="402">
        <x:v>1920560</x:v>
      </x:c>
      <x:c r="F60" s="452">
        <x:v>1326000</x:v>
      </x:c>
      <x:c r="G60" s="433">
        <x:v>1675655</x:v>
      </x:c>
      <x:c r="H60" s="433">
        <x:v>2385550</x:v>
      </x:c>
      <x:c r="I60" s="433">
        <x:v>2293830</x:v>
      </x:c>
      <x:c r="J60" s="433">
        <x:v>2887250</x:v>
      </x:c>
      <x:c r="K60" s="433">
        <x:v>1268920</x:v>
      </x:c>
      <x:c r="L60" s="433">
        <x:v>1479520</x:v>
      </x:c>
      <x:c r="M60" s="433">
        <x:v>1986470</x:v>
      </x:c>
      <x:c r="N60" s="433">
        <x:f>SUM(B60:M60)</x:f>
        <x:v>22009670</x:v>
      </x:c>
      <x:c r="O60" s="446"/>
      <x:c r="P60" s="446"/>
      <x:c r="Q60" s="447"/>
    </x:row>
    <x:row r="61" spans="1:17" ht="13.5" customHeight="1">
      <x:c r="A61" s="440" t="s">
        <x:v>209</x:v>
      </x:c>
      <x:c r="B61" s="450">
        <x:v>1821515</x:v>
      </x:c>
      <x:c r="C61" s="450">
        <x:v>2399380</x:v>
      </x:c>
      <x:c r="D61" s="451">
        <x:v>1307105</x:v>
      </x:c>
      <x:c r="E61" s="402">
        <x:v>3281805</x:v>
      </x:c>
      <x:c r="F61" s="452">
        <x:v>862775</x:v>
      </x:c>
      <x:c r="G61" s="433">
        <x:v>1532280</x:v>
      </x:c>
      <x:c r="H61" s="433">
        <x:v>2607060</x:v>
      </x:c>
      <x:c r="I61" s="433">
        <x:v>3650310</x:v>
      </x:c>
      <x:c r="J61" s="433">
        <x:v>3904000</x:v>
      </x:c>
      <x:c r="K61" s="433">
        <x:v>1444740</x:v>
      </x:c>
      <x:c r="L61" s="433">
        <x:v>2641530</x:v>
      </x:c>
      <x:c r="M61" s="433">
        <x:v>3330530</x:v>
      </x:c>
      <x:c r="N61" s="433">
        <x:f>SUM(B61:M61)</x:f>
        <x:v>28783030</x:v>
      </x:c>
      <x:c r="O61" s="446"/>
      <x:c r="P61" s="446"/>
      <x:c r="Q61" s="447"/>
    </x:row>
    <x:row r="62" spans="1:17" ht="13.5" customHeight="1">
      <x:c r="A62" s="440" t="s">
        <x:v>202</x:v>
      </x:c>
      <x:c r="B62" s="450">
        <x:v>665790</x:v>
      </x:c>
      <x:c r="C62" s="450">
        <x:v>698980</x:v>
      </x:c>
      <x:c r="D62" s="451">
        <x:v>656745</x:v>
      </x:c>
      <x:c r="E62" s="402">
        <x:v>5839940</x:v>
      </x:c>
      <x:c r="F62" s="452">
        <x:v>659560</x:v>
      </x:c>
      <x:c r="G62" s="433">
        <x:v>1209635</x:v>
      </x:c>
      <x:c r="H62" s="433">
        <x:v>1293040</x:v>
      </x:c>
      <x:c r="I62" s="433">
        <x:v>2163250</x:v>
      </x:c>
      <x:c r="J62" s="433">
        <x:v>1922740</x:v>
      </x:c>
      <x:c r="K62" s="433">
        <x:v>584220</x:v>
      </x:c>
      <x:c r="L62" s="433">
        <x:v>1034900</x:v>
      </x:c>
      <x:c r="M62" s="433">
        <x:v>1194500</x:v>
      </x:c>
      <x:c r="N62" s="433">
        <x:f>SUM(B62:M62)</x:f>
        <x:v>17923300</x:v>
      </x:c>
      <x:c r="O62" s="446"/>
      <x:c r="P62" s="446"/>
      <x:c r="Q62" s="447"/>
    </x:row>
    <x:row r="63" spans="1:17" ht="13.5" customHeight="1">
      <x:c r="A63" s="440" t="s">
        <x:v>204</x:v>
      </x:c>
      <x:c r="B63" s="450">
        <x:v>1095200</x:v>
      </x:c>
      <x:c r="C63" s="450">
        <x:v>1303060</x:v>
      </x:c>
      <x:c r="D63" s="451">
        <x:v>977110</x:v>
      </x:c>
      <x:c r="E63" s="402">
        <x:v>738890</x:v>
      </x:c>
      <x:c r="F63" s="452">
        <x:v>575770</x:v>
      </x:c>
      <x:c r="G63" s="433">
        <x:v>419785</x:v>
      </x:c>
      <x:c r="H63" s="433">
        <x:v>487830</x:v>
      </x:c>
      <x:c r="I63" s="433">
        <x:v>848210</x:v>
      </x:c>
      <x:c r="J63" s="433">
        <x:v>1742980</x:v>
      </x:c>
      <x:c r="K63" s="433">
        <x:v>716970</x:v>
      </x:c>
      <x:c r="L63" s="433">
        <x:v>827010</x:v>
      </x:c>
      <x:c r="M63" s="433">
        <x:v>1214150</x:v>
      </x:c>
      <x:c r="N63" s="433">
        <x:f>SUM(B63:M63)</x:f>
        <x:v>10946965</x:v>
      </x:c>
      <x:c r="O63" s="446"/>
      <x:c r="P63" s="446"/>
      <x:c r="Q63" s="447"/>
    </x:row>
    <x:row r="64" spans="1:17" ht="13.5" customHeight="1">
      <x:c r="A64" s="440" t="s">
        <x:v>207</x:v>
      </x:c>
      <x:c r="B64" s="450">
        <x:v>261065</x:v>
      </x:c>
      <x:c r="C64" s="450">
        <x:v>278350</x:v>
      </x:c>
      <x:c r="D64" s="451">
        <x:v>56035</x:v>
      </x:c>
      <x:c r="E64" s="402">
        <x:v>205975</x:v>
      </x:c>
      <x:c r="F64" s="452">
        <x:v>2569875</x:v>
      </x:c>
      <x:c r="G64" s="433">
        <x:v>353045</x:v>
      </x:c>
      <x:c r="H64" s="433">
        <x:v>289765</x:v>
      </x:c>
      <x:c r="I64" s="433">
        <x:v>719460</x:v>
      </x:c>
      <x:c r="J64" s="433">
        <x:v>594300</x:v>
      </x:c>
      <x:c r="K64" s="433">
        <x:v>181160</x:v>
      </x:c>
      <x:c r="L64" s="433">
        <x:v>467145</x:v>
      </x:c>
      <x:c r="M64" s="433">
        <x:v>712215</x:v>
      </x:c>
      <x:c r="N64" s="433">
        <x:f>SUM(B64:M64)</x:f>
        <x:v>6688390</x:v>
      </x:c>
      <x:c r="O64" s="446"/>
      <x:c r="P64" s="446"/>
      <x:c r="Q64" s="447"/>
    </x:row>
    <x:row r="65" spans="1:17" ht="13.5" customHeight="1">
      <x:c r="A65" s="443" t="s">
        <x:v>212</x:v>
      </x:c>
      <x:c r="B65" s="433">
        <x:f>SUM(B56:B64)</x:f>
        <x:v>25474855</x:v>
      </x:c>
      <x:c r="C65" s="433">
        <x:f>SUM(C56:C64)</x:f>
        <x:v>24328830</x:v>
      </x:c>
      <x:c r="D65" s="433">
        <x:f>SUM(D56:D64)</x:f>
        <x:v>9481195</x:v>
      </x:c>
      <x:c r="E65" s="433">
        <x:f>SUM(E56:E64)</x:f>
        <x:v>26988385</x:v>
      </x:c>
      <x:c r="F65" s="433">
        <x:f>SUM(F56:F64)</x:f>
        <x:v>18872210</x:v>
      </x:c>
      <x:c r="G65" s="433">
        <x:f>SUM(G56:G64)</x:f>
        <x:v>15746085</x:v>
      </x:c>
      <x:c r="H65" s="433">
        <x:f>SUM(H56:H64)</x:f>
        <x:v>18792565</x:v>
      </x:c>
      <x:c r="I65" s="433">
        <x:f>SUM(I56:I64)</x:f>
        <x:v>33295930</x:v>
      </x:c>
      <x:c r="J65" s="433">
        <x:f>SUM(J56:J64)</x:f>
        <x:v>35777330</x:v>
      </x:c>
      <x:c r="K65" s="433">
        <x:f>SUM(K56:K64)</x:f>
        <x:v>12046770</x:v>
      </x:c>
      <x:c r="L65" s="433">
        <x:f>SUM(L56:L64)</x:f>
        <x:v>16792385</x:v>
      </x:c>
      <x:c r="M65" s="433">
        <x:f>SUM(M56:M64)</x:f>
        <x:v>23337645</x:v>
      </x:c>
      <x:c r="N65" s="433">
        <x:f>SUM(B65:G65)</x:f>
        <x:v>120891560</x:v>
      </x:c>
      <x:c r="O65" s="446"/>
      <x:c r="P65" s="446"/>
      <x:c r="Q65" s="447"/>
    </x:row>
    <x:row r="66" ht="13.5" customHeight="1"/>
    <x:row r="67" spans="1:17" ht="13.5" customHeight="1">
      <x:c r="A67" s="464" t="s">
        <x:v>612</x:v>
      </x:c>
      <x:c r="B67" s="465"/>
      <x:c r="C67" s="465"/>
      <x:c r="D67" s="465"/>
      <x:c r="E67" s="434"/>
      <x:c r="F67" s="434"/>
      <x:c r="O67" s="354" t="s">
        <x:v>293</x:v>
      </x:c>
      <x:c r="P67" s="354" t="s">
        <x:v>293</x:v>
      </x:c>
      <x:c r="Q67" s="354" t="s">
        <x:v>285</x:v>
      </x:c>
    </x:row>
    <x:row r="68" spans="1:18" ht="13.5" customHeight="1">
      <x:c r="A68" s="437" t="s">
        <x:v>269</x:v>
      </x:c>
      <x:c r="B68" s="438" t="s">
        <x:v>284</x:v>
      </x:c>
      <x:c r="C68" s="438" t="s">
        <x:v>290</x:v>
      </x:c>
      <x:c r="D68" s="438" t="s">
        <x:v>283</x:v>
      </x:c>
      <x:c r="E68" s="438" t="s">
        <x:v>312</x:v>
      </x:c>
      <x:c r="F68" s="438" t="s">
        <x:v>295</x:v>
      </x:c>
      <x:c r="G68" s="438" t="s">
        <x:v>285</x:v>
      </x:c>
      <x:c r="H68" s="438" t="s">
        <x:v>293</x:v>
      </x:c>
      <x:c r="I68" s="438" t="s">
        <x:v>292</x:v>
      </x:c>
      <x:c r="J68" s="438" t="s">
        <x:v>300</x:v>
      </x:c>
      <x:c r="K68" s="438" t="s">
        <x:v>288</x:v>
      </x:c>
      <x:c r="L68" s="438" t="s">
        <x:v>262</x:v>
      </x:c>
      <x:c r="M68" s="438" t="s">
        <x:v>299</x:v>
      </x:c>
      <x:c r="N68" s="438" t="s">
        <x:v>212</x:v>
      </x:c>
      <x:c r="O68" s="354" t="s">
        <x:v>273</x:v>
      </x:c>
      <x:c r="P68" s="354" t="s">
        <x:v>308</x:v>
      </x:c>
      <x:c r="Q68" s="354" t="s">
        <x:v>320</x:v>
      </x:c>
      <x:c r="R68" s="354" t="s">
        <x:v>212</x:v>
      </x:c>
    </x:row>
    <x:row r="69" spans="1:18" ht="13.5" customHeight="1">
      <x:c r="A69" s="440" t="s">
        <x:v>210</x:v>
      </x:c>
      <x:c r="B69" s="455"/>
      <x:c r="C69" s="455"/>
      <x:c r="D69" s="455"/>
      <x:c r="E69" s="433"/>
      <x:c r="F69" s="450"/>
      <x:c r="G69" s="433"/>
      <x:c r="H69" s="433"/>
      <x:c r="I69" s="433"/>
      <x:c r="J69" s="433"/>
      <x:c r="K69" s="433"/>
      <x:c r="L69" s="433"/>
      <x:c r="M69" s="433"/>
      <x:c r="N69" s="433">
        <x:f>R69</x:f>
        <x:v>509591629</x:v>
      </x:c>
      <x:c r="O69" s="456">
        <x:v>84304710</x:v>
      </x:c>
      <x:c r="P69" s="446">
        <x:v>397230000</x:v>
      </x:c>
      <x:c r="Q69" s="446">
        <x:v>28056919</x:v>
      </x:c>
      <x:c r="R69" s="447">
        <x:f>SUM(O69:Q69)</x:f>
        <x:v>509591629</x:v>
      </x:c>
    </x:row>
    <x:row r="70" spans="1:18" ht="13.5" customHeight="1">
      <x:c r="A70" s="440" t="s">
        <x:v>211</x:v>
      </x:c>
      <x:c r="B70" s="455"/>
      <x:c r="C70" s="455"/>
      <x:c r="D70" s="455"/>
      <x:c r="E70" s="433"/>
      <x:c r="F70" s="450"/>
      <x:c r="G70" s="433"/>
      <x:c r="H70" s="433"/>
      <x:c r="I70" s="433"/>
      <x:c r="J70" s="433"/>
      <x:c r="K70" s="433"/>
      <x:c r="L70" s="433"/>
      <x:c r="M70" s="433"/>
      <x:c r="N70" s="433">
        <x:f>R70</x:f>
        <x:v>645095681</x:v>
      </x:c>
      <x:c r="O70" s="446">
        <x:v>113499820</x:v>
      </x:c>
      <x:c r="P70" s="446">
        <x:v>495090000</x:v>
      </x:c>
      <x:c r="Q70" s="446">
        <x:v>36505861</x:v>
      </x:c>
      <x:c r="R70" s="447">
        <x:f>SUM(O70:Q70)</x:f>
        <x:v>645095681</x:v>
      </x:c>
    </x:row>
    <x:row r="71" spans="1:18" ht="13.5" customHeight="1">
      <x:c r="A71" s="440" t="s">
        <x:v>205</x:v>
      </x:c>
      <x:c r="B71" s="455"/>
      <x:c r="C71" s="455"/>
      <x:c r="D71" s="455"/>
      <x:c r="E71" s="433"/>
      <x:c r="F71" s="450"/>
      <x:c r="G71" s="433"/>
      <x:c r="H71" s="433"/>
      <x:c r="I71" s="433"/>
      <x:c r="J71" s="433"/>
      <x:c r="K71" s="433"/>
      <x:c r="L71" s="433"/>
      <x:c r="M71" s="433"/>
      <x:c r="N71" s="433">
        <x:f>R71</x:f>
        <x:v>328929382</x:v>
      </x:c>
      <x:c r="O71" s="456">
        <x:v>63580180</x:v>
      </x:c>
      <x:c r="P71" s="446">
        <x:v>247370000</x:v>
      </x:c>
      <x:c r="Q71" s="446">
        <x:v>17979202</x:v>
      </x:c>
      <x:c r="R71" s="447">
        <x:f>SUM(O71:Q71)</x:f>
        <x:v>328929382</x:v>
      </x:c>
    </x:row>
    <x:row r="72" spans="1:18" ht="13.5" customHeight="1">
      <x:c r="A72" s="440" t="s">
        <x:v>206</x:v>
      </x:c>
      <x:c r="B72" s="455"/>
      <x:c r="C72" s="455"/>
      <x:c r="D72" s="455"/>
      <x:c r="E72" s="433"/>
      <x:c r="F72" s="450"/>
      <x:c r="G72" s="433"/>
      <x:c r="H72" s="433"/>
      <x:c r="I72" s="433"/>
      <x:c r="J72" s="433"/>
      <x:c r="K72" s="433"/>
      <x:c r="L72" s="433"/>
      <x:c r="M72" s="433"/>
      <x:c r="N72" s="433">
        <x:f>R72</x:f>
        <x:v>257398503</x:v>
      </x:c>
      <x:c r="O72" s="446">
        <x:v>52668320</x:v>
      </x:c>
      <x:c r="P72" s="446">
        <x:v>189800000</x:v>
      </x:c>
      <x:c r="Q72" s="446">
        <x:v>14930183</x:v>
      </x:c>
      <x:c r="R72" s="447">
        <x:f>SUM(O72:Q72)</x:f>
        <x:v>257398503</x:v>
      </x:c>
    </x:row>
    <x:row r="73" spans="1:18" ht="13.5" customHeight="1">
      <x:c r="A73" s="440" t="s">
        <x:v>203</x:v>
      </x:c>
      <x:c r="B73" s="455"/>
      <x:c r="C73" s="455"/>
      <x:c r="D73" s="455"/>
      <x:c r="E73" s="433"/>
      <x:c r="F73" s="450"/>
      <x:c r="G73" s="433"/>
      <x:c r="H73" s="433"/>
      <x:c r="I73" s="433"/>
      <x:c r="J73" s="433"/>
      <x:c r="K73" s="433"/>
      <x:c r="L73" s="433"/>
      <x:c r="M73" s="433"/>
      <x:c r="N73" s="433">
        <x:f>R73</x:f>
        <x:v>120361053</x:v>
      </x:c>
      <x:c r="O73" s="446">
        <x:v>24098270</x:v>
      </x:c>
      <x:c r="P73" s="446">
        <x:v>89500000</x:v>
      </x:c>
      <x:c r="Q73" s="446">
        <x:v>6762783</x:v>
      </x:c>
      <x:c r="R73" s="447">
        <x:f>SUM(O73:Q73)</x:f>
        <x:v>120361053</x:v>
      </x:c>
    </x:row>
    <x:row r="74" spans="1:18" ht="13.5" customHeight="1">
      <x:c r="A74" s="440" t="s">
        <x:v>209</x:v>
      </x:c>
      <x:c r="B74" s="455"/>
      <x:c r="C74" s="455"/>
      <x:c r="D74" s="455"/>
      <x:c r="E74" s="433"/>
      <x:c r="F74" s="450"/>
      <x:c r="G74" s="433"/>
      <x:c r="H74" s="433"/>
      <x:c r="I74" s="433"/>
      <x:c r="J74" s="433"/>
      <x:c r="K74" s="433"/>
      <x:c r="L74" s="433"/>
      <x:c r="M74" s="433"/>
      <x:c r="N74" s="433">
        <x:f>R74</x:f>
        <x:v>246910533</x:v>
      </x:c>
      <x:c r="O74" s="446">
        <x:v>48066090</x:v>
      </x:c>
      <x:c r="P74" s="446">
        <x:v>186220000</x:v>
      </x:c>
      <x:c r="Q74" s="446">
        <x:v>12624443</x:v>
      </x:c>
      <x:c r="R74" s="447">
        <x:f>SUM(O74:Q74)</x:f>
        <x:v>246910533</x:v>
      </x:c>
    </x:row>
    <x:row r="75" spans="1:18" ht="13.5" customHeight="1">
      <x:c r="A75" s="440" t="s">
        <x:v>202</x:v>
      </x:c>
      <x:c r="B75" s="455"/>
      <x:c r="C75" s="455"/>
      <x:c r="D75" s="455"/>
      <x:c r="E75" s="433"/>
      <x:c r="F75" s="450"/>
      <x:c r="G75" s="433"/>
      <x:c r="H75" s="433"/>
      <x:c r="I75" s="433"/>
      <x:c r="J75" s="433"/>
      <x:c r="K75" s="433"/>
      <x:c r="L75" s="433"/>
      <x:c r="M75" s="433"/>
      <x:c r="N75" s="433">
        <x:f>R75</x:f>
        <x:v>85533303</x:v>
      </x:c>
      <x:c r="O75" s="456">
        <x:v>17466440</x:v>
      </x:c>
      <x:c r="P75" s="446">
        <x:v>63940000</x:v>
      </x:c>
      <x:c r="Q75" s="446">
        <x:v>4126863</x:v>
      </x:c>
      <x:c r="R75" s="447">
        <x:f>SUM(O75:Q75)</x:f>
        <x:v>85533303</x:v>
      </x:c>
    </x:row>
    <x:row r="76" spans="1:18" ht="13.5" customHeight="1">
      <x:c r="A76" s="440" t="s">
        <x:v>204</x:v>
      </x:c>
      <x:c r="B76" s="455"/>
      <x:c r="C76" s="455"/>
      <x:c r="D76" s="455"/>
      <x:c r="E76" s="433"/>
      <x:c r="F76" s="450"/>
      <x:c r="G76" s="433"/>
      <x:c r="H76" s="433"/>
      <x:c r="I76" s="433"/>
      <x:c r="J76" s="433"/>
      <x:c r="K76" s="433"/>
      <x:c r="L76" s="433"/>
      <x:c r="M76" s="433"/>
      <x:c r="N76" s="433">
        <x:f>R76</x:f>
        <x:v>69390409</x:v>
      </x:c>
      <x:c r="O76" s="456">
        <x:v>14603600</x:v>
      </x:c>
      <x:c r="P76" s="446">
        <x:v>50570000</x:v>
      </x:c>
      <x:c r="Q76" s="446">
        <x:v>4216809</x:v>
      </x:c>
      <x:c r="R76" s="447">
        <x:f>SUM(O76:Q76)</x:f>
        <x:v>69390409</x:v>
      </x:c>
    </x:row>
    <x:row r="77" spans="1:18" ht="13.5" customHeight="1">
      <x:c r="A77" s="440" t="s">
        <x:v>207</x:v>
      </x:c>
      <x:c r="B77" s="455"/>
      <x:c r="C77" s="455"/>
      <x:c r="D77" s="455"/>
      <x:c r="E77" s="433"/>
      <x:c r="F77" s="450"/>
      <x:c r="G77" s="433"/>
      <x:c r="H77" s="433"/>
      <x:c r="I77" s="433"/>
      <x:c r="J77" s="433"/>
      <x:c r="K77" s="433"/>
      <x:c r="L77" s="433"/>
      <x:c r="M77" s="433"/>
      <x:c r="N77" s="433">
        <x:f>R77</x:f>
        <x:v>28083441</x:v>
      </x:c>
      <x:c r="O77" s="446">
        <x:v>5683880</x:v>
      </x:c>
      <x:c r="P77" s="456">
        <x:v>20410000</x:v>
      </x:c>
      <x:c r="Q77" s="456">
        <x:v>1989561</x:v>
      </x:c>
      <x:c r="R77" s="447">
        <x:f>SUM(O77:Q77)</x:f>
        <x:v>28083441</x:v>
      </x:c>
    </x:row>
    <x:row r="78" spans="1:18" ht="13.5" customHeight="1">
      <x:c r="A78" s="443" t="s">
        <x:v>212</x:v>
      </x:c>
      <x:c r="B78" s="455"/>
      <x:c r="C78" s="455"/>
      <x:c r="D78" s="455"/>
      <x:c r="E78" s="433"/>
      <x:c r="F78" s="450"/>
      <x:c r="G78" s="433">
        <x:f>SUM(G69:G77)</x:f>
        <x:v>0</x:v>
      </x:c>
      <x:c r="H78" s="433"/>
      <x:c r="I78" s="433"/>
      <x:c r="J78" s="433"/>
      <x:c r="K78" s="433"/>
      <x:c r="L78" s="433"/>
      <x:c r="M78" s="433"/>
      <x:c r="N78" s="433">
        <x:f>R78</x:f>
        <x:v>2291293934</x:v>
      </x:c>
      <x:c r="O78" s="446">
        <x:f>SUM(O69:O77)</x:f>
        <x:v>423971310</x:v>
      </x:c>
      <x:c r="P78" s="446">
        <x:f>SUM(P69:P77)</x:f>
        <x:v>1740130000</x:v>
      </x:c>
      <x:c r="Q78" s="446">
        <x:f>SUM(Q69:Q77)</x:f>
        <x:v>127192624</x:v>
      </x:c>
      <x:c r="R78" s="446">
        <x:f>SUM(R69:R77)</x:f>
        <x:v>2291293934</x:v>
      </x:c>
    </x:row>
    <x:row r="79" spans="1:17" ht="13.5" customHeight="1">
      <x:c r="A79" s="449"/>
      <x:c r="B79" s="434"/>
      <x:c r="C79" s="434"/>
      <x:c r="D79" s="434"/>
      <x:c r="E79" s="341"/>
      <x:c r="F79" s="341"/>
      <x:c r="G79" s="341"/>
      <x:c r="H79" s="341"/>
      <x:c r="I79" s="341"/>
      <x:c r="J79" s="341"/>
      <x:c r="K79" s="341"/>
      <x:c r="L79" s="341"/>
      <x:c r="M79" s="341"/>
      <x:c r="N79" s="341"/>
      <x:c r="O79" s="446"/>
      <x:c r="P79" s="446"/>
      <x:c r="Q79" s="446"/>
    </x:row>
    <x:row r="80" spans="1:17" ht="13.5" customHeight="1">
      <x:c r="A80" s="464" t="s">
        <x:v>609</x:v>
      </x:c>
      <x:c r="B80" s="465"/>
      <x:c r="C80" s="465"/>
      <x:c r="D80" s="465"/>
      <x:c r="E80" s="434"/>
      <x:c r="F80" s="434"/>
      <x:c r="O80" s="446"/>
      <x:c r="P80" s="446"/>
      <x:c r="Q80" s="446"/>
    </x:row>
    <x:row r="81" spans="1:17" ht="13.5" customHeight="1">
      <x:c r="A81" s="437" t="s">
        <x:v>269</x:v>
      </x:c>
      <x:c r="B81" s="438" t="s">
        <x:v>295</x:v>
      </x:c>
      <x:c r="C81" s="438" t="s">
        <x:v>285</x:v>
      </x:c>
      <x:c r="D81" s="438" t="s">
        <x:v>293</x:v>
      </x:c>
      <x:c r="E81" s="438" t="s">
        <x:v>292</x:v>
      </x:c>
      <x:c r="F81" s="438" t="s">
        <x:v>300</x:v>
      </x:c>
      <x:c r="G81" s="438" t="s">
        <x:v>288</x:v>
      </x:c>
      <x:c r="H81" s="438" t="s">
        <x:v>293</x:v>
      </x:c>
      <x:c r="I81" s="438" t="s">
        <x:v>292</x:v>
      </x:c>
      <x:c r="J81" s="438" t="s">
        <x:v>300</x:v>
      </x:c>
      <x:c r="K81" s="438" t="s">
        <x:v>288</x:v>
      </x:c>
      <x:c r="L81" s="438" t="s">
        <x:v>262</x:v>
      </x:c>
      <x:c r="M81" s="438" t="s">
        <x:v>299</x:v>
      </x:c>
      <x:c r="N81" s="438" t="s">
        <x:v>212</x:v>
      </x:c>
      <x:c r="O81" s="446"/>
      <x:c r="P81" s="446"/>
      <x:c r="Q81" s="446"/>
    </x:row>
    <x:row r="82" spans="1:17" ht="13.5" customHeight="1">
      <x:c r="A82" s="440" t="s">
        <x:v>210</x:v>
      </x:c>
      <x:c r="B82" s="433"/>
      <x:c r="C82" s="445"/>
      <x:c r="D82" s="455"/>
      <x:c r="E82" s="433"/>
      <x:c r="F82" s="433"/>
      <x:c r="G82" s="433"/>
      <x:c r="H82" s="433"/>
      <x:c r="I82" s="433"/>
      <x:c r="J82" s="433"/>
      <x:c r="K82" s="433"/>
      <x:c r="L82" s="433"/>
      <x:c r="M82" s="433"/>
      <x:c r="N82" s="433">
        <x:f>SUM(B82:G82)</x:f>
        <x:v>0</x:v>
      </x:c>
      <x:c r="O82" s="446"/>
      <x:c r="P82" s="446"/>
      <x:c r="Q82" s="446"/>
    </x:row>
    <x:row r="83" spans="1:17" ht="13.5" customHeight="1">
      <x:c r="A83" s="440" t="s">
        <x:v>211</x:v>
      </x:c>
      <x:c r="B83" s="433"/>
      <x:c r="C83" s="445"/>
      <x:c r="D83" s="455"/>
      <x:c r="E83" s="433"/>
      <x:c r="F83" s="433"/>
      <x:c r="G83" s="433"/>
      <x:c r="H83" s="433"/>
      <x:c r="I83" s="433"/>
      <x:c r="J83" s="433"/>
      <x:c r="K83" s="433"/>
      <x:c r="L83" s="433"/>
      <x:c r="M83" s="433"/>
      <x:c r="N83" s="433">
        <x:f>SUM(B83:G83)</x:f>
        <x:v>0</x:v>
      </x:c>
      <x:c r="O83" s="446"/>
      <x:c r="P83" s="446"/>
      <x:c r="Q83" s="446"/>
    </x:row>
    <x:row r="84" spans="1:17" ht="13.5" customHeight="1">
      <x:c r="A84" s="440" t="s">
        <x:v>205</x:v>
      </x:c>
      <x:c r="B84" s="433"/>
      <x:c r="C84" s="445"/>
      <x:c r="D84" s="455"/>
      <x:c r="E84" s="433"/>
      <x:c r="F84" s="433"/>
      <x:c r="G84" s="433"/>
      <x:c r="H84" s="433"/>
      <x:c r="I84" s="433"/>
      <x:c r="J84" s="433"/>
      <x:c r="K84" s="433"/>
      <x:c r="L84" s="433"/>
      <x:c r="M84" s="433"/>
      <x:c r="N84" s="433">
        <x:f>SUM(B84:G84)</x:f>
        <x:v>0</x:v>
      </x:c>
      <x:c r="O84" s="446"/>
      <x:c r="P84" s="446"/>
      <x:c r="Q84" s="446"/>
    </x:row>
    <x:row r="85" spans="1:17" ht="13.5" customHeight="1">
      <x:c r="A85" s="440" t="s">
        <x:v>206</x:v>
      </x:c>
      <x:c r="B85" s="433"/>
      <x:c r="C85" s="445"/>
      <x:c r="D85" s="455"/>
      <x:c r="E85" s="433"/>
      <x:c r="F85" s="433"/>
      <x:c r="G85" s="433"/>
      <x:c r="H85" s="433"/>
      <x:c r="I85" s="433"/>
      <x:c r="J85" s="433"/>
      <x:c r="K85" s="433"/>
      <x:c r="L85" s="433"/>
      <x:c r="M85" s="433"/>
      <x:c r="N85" s="433">
        <x:f>SUM(B85:G85)</x:f>
        <x:v>0</x:v>
      </x:c>
      <x:c r="O85" s="446"/>
      <x:c r="P85" s="446"/>
      <x:c r="Q85" s="446"/>
    </x:row>
    <x:row r="86" spans="1:17" ht="13.5" customHeight="1">
      <x:c r="A86" s="440" t="s">
        <x:v>203</x:v>
      </x:c>
      <x:c r="B86" s="433"/>
      <x:c r="C86" s="445"/>
      <x:c r="D86" s="455"/>
      <x:c r="E86" s="433"/>
      <x:c r="F86" s="433"/>
      <x:c r="G86" s="433"/>
      <x:c r="H86" s="433"/>
      <x:c r="I86" s="433"/>
      <x:c r="J86" s="433"/>
      <x:c r="K86" s="433"/>
      <x:c r="L86" s="433"/>
      <x:c r="M86" s="433"/>
      <x:c r="N86" s="433">
        <x:f>SUM(B86:G86)</x:f>
        <x:v>0</x:v>
      </x:c>
      <x:c r="O86" s="446"/>
      <x:c r="P86" s="446"/>
      <x:c r="Q86" s="446"/>
    </x:row>
    <x:row r="87" spans="1:17" ht="13.5" customHeight="1">
      <x:c r="A87" s="440" t="s">
        <x:v>209</x:v>
      </x:c>
      <x:c r="B87" s="433"/>
      <x:c r="C87" s="445"/>
      <x:c r="D87" s="455"/>
      <x:c r="E87" s="433"/>
      <x:c r="F87" s="433"/>
      <x:c r="G87" s="433"/>
      <x:c r="H87" s="433"/>
      <x:c r="I87" s="433"/>
      <x:c r="J87" s="433"/>
      <x:c r="K87" s="433"/>
      <x:c r="L87" s="433"/>
      <x:c r="M87" s="433"/>
      <x:c r="N87" s="433">
        <x:f>SUM(B87:G87)</x:f>
        <x:v>0</x:v>
      </x:c>
      <x:c r="O87" s="446"/>
      <x:c r="P87" s="446"/>
      <x:c r="Q87" s="446"/>
    </x:row>
    <x:row r="88" spans="1:17" ht="13.5" customHeight="1">
      <x:c r="A88" s="440" t="s">
        <x:v>202</x:v>
      </x:c>
      <x:c r="B88" s="433"/>
      <x:c r="C88" s="445"/>
      <x:c r="D88" s="455"/>
      <x:c r="E88" s="433"/>
      <x:c r="F88" s="433"/>
      <x:c r="G88" s="433"/>
      <x:c r="H88" s="433"/>
      <x:c r="I88" s="433"/>
      <x:c r="J88" s="433"/>
      <x:c r="K88" s="433"/>
      <x:c r="L88" s="433"/>
      <x:c r="M88" s="433"/>
      <x:c r="N88" s="433">
        <x:f>SUM(B88:G88)</x:f>
        <x:v>0</x:v>
      </x:c>
      <x:c r="O88" s="446"/>
      <x:c r="P88" s="446"/>
      <x:c r="Q88" s="446"/>
    </x:row>
    <x:row r="89" spans="1:17" ht="13.5" customHeight="1">
      <x:c r="A89" s="440" t="s">
        <x:v>204</x:v>
      </x:c>
      <x:c r="B89" s="433"/>
      <x:c r="C89" s="445"/>
      <x:c r="D89" s="455"/>
      <x:c r="E89" s="433"/>
      <x:c r="F89" s="433"/>
      <x:c r="G89" s="433"/>
      <x:c r="H89" s="433"/>
      <x:c r="I89" s="433"/>
      <x:c r="J89" s="433"/>
      <x:c r="K89" s="433"/>
      <x:c r="L89" s="433"/>
      <x:c r="M89" s="433"/>
      <x:c r="N89" s="433">
        <x:f>SUM(B89:G89)</x:f>
        <x:v>0</x:v>
      </x:c>
      <x:c r="O89" s="446"/>
      <x:c r="P89" s="446"/>
      <x:c r="Q89" s="446"/>
    </x:row>
    <x:row r="90" spans="1:17" ht="13.5" customHeight="1">
      <x:c r="A90" s="440" t="s">
        <x:v>207</x:v>
      </x:c>
      <x:c r="B90" s="433"/>
      <x:c r="C90" s="445"/>
      <x:c r="D90" s="455"/>
      <x:c r="E90" s="433"/>
      <x:c r="F90" s="433"/>
      <x:c r="G90" s="433"/>
      <x:c r="H90" s="433"/>
      <x:c r="I90" s="433"/>
      <x:c r="J90" s="433"/>
      <x:c r="K90" s="433"/>
      <x:c r="L90" s="433"/>
      <x:c r="M90" s="433"/>
      <x:c r="N90" s="433">
        <x:f>SUM(B90:G90)</x:f>
        <x:v>0</x:v>
      </x:c>
      <x:c r="O90" s="446"/>
      <x:c r="P90" s="446"/>
      <x:c r="Q90" s="446"/>
    </x:row>
    <x:row r="91" spans="1:17" ht="13.5" customHeight="1">
      <x:c r="A91" s="443" t="s">
        <x:v>212</x:v>
      </x:c>
      <x:c r="B91" s="433">
        <x:f>SUM(B82:B90)</x:f>
        <x:v>0</x:v>
      </x:c>
      <x:c r="C91" s="433">
        <x:f>SUM(C82:C90)</x:f>
        <x:v>0</x:v>
      </x:c>
      <x:c r="D91" s="455"/>
      <x:c r="E91" s="433"/>
      <x:c r="F91" s="433"/>
      <x:c r="G91" s="433"/>
      <x:c r="H91" s="433"/>
      <x:c r="I91" s="433"/>
      <x:c r="J91" s="433"/>
      <x:c r="K91" s="433"/>
      <x:c r="L91" s="433"/>
      <x:c r="M91" s="433"/>
      <x:c r="N91" s="433">
        <x:f>SUM(B91:G91)</x:f>
        <x:v>0</x:v>
      </x:c>
      <x:c r="O91" s="446"/>
      <x:c r="P91" s="446"/>
      <x:c r="Q91" s="446"/>
    </x:row>
    <x:row r="92" ht="13.5" customHeight="1"/>
    <x:row r="93" spans="1:6" ht="13.5" customHeight="1">
      <x:c r="A93" s="464" t="s">
        <x:v>610</x:v>
      </x:c>
      <x:c r="B93" s="465"/>
      <x:c r="C93" s="465"/>
      <x:c r="D93" s="465"/>
      <x:c r="E93" s="434"/>
      <x:c r="F93" s="434"/>
    </x:row>
    <x:row r="94" spans="1:14" ht="13.5" customHeight="1">
      <x:c r="A94" s="437" t="s">
        <x:v>269</x:v>
      </x:c>
      <x:c r="B94" s="438" t="s">
        <x:v>284</x:v>
      </x:c>
      <x:c r="C94" s="438" t="s">
        <x:v>290</x:v>
      </x:c>
      <x:c r="D94" s="438" t="s">
        <x:v>283</x:v>
      </x:c>
      <x:c r="E94" s="438" t="s">
        <x:v>312</x:v>
      </x:c>
      <x:c r="F94" s="438" t="s">
        <x:v>295</x:v>
      </x:c>
      <x:c r="G94" s="438" t="s">
        <x:v>285</x:v>
      </x:c>
      <x:c r="H94" s="438" t="s">
        <x:v>293</x:v>
      </x:c>
      <x:c r="I94" s="438" t="s">
        <x:v>292</x:v>
      </x:c>
      <x:c r="J94" s="438" t="s">
        <x:v>300</x:v>
      </x:c>
      <x:c r="K94" s="438" t="s">
        <x:v>288</x:v>
      </x:c>
      <x:c r="L94" s="438" t="s">
        <x:v>262</x:v>
      </x:c>
      <x:c r="M94" s="438" t="s">
        <x:v>299</x:v>
      </x:c>
      <x:c r="N94" s="438" t="s">
        <x:v>212</x:v>
      </x:c>
    </x:row>
    <x:row r="95" spans="1:14" ht="13.5" customHeight="1">
      <x:c r="A95" s="466" t="s">
        <x:v>210</x:v>
      </x:c>
      <x:c r="B95" s="445">
        <x:v>816550</x:v>
      </x:c>
      <x:c r="C95" s="445">
        <x:v>892550</x:v>
      </x:c>
      <x:c r="D95" s="445">
        <x:v>217300</x:v>
      </x:c>
      <x:c r="E95" s="445">
        <x:v>888050</x:v>
      </x:c>
      <x:c r="F95" s="402">
        <x:v>185700</x:v>
      </x:c>
      <x:c r="G95" s="445">
        <x:v>118850</x:v>
      </x:c>
      <x:c r="H95" s="445">
        <x:v>151750</x:v>
      </x:c>
      <x:c r="I95" s="445">
        <x:v>170150</x:v>
      </x:c>
      <x:c r="J95" s="445">
        <x:v>99900</x:v>
      </x:c>
      <x:c r="K95" s="445">
        <x:v>4369450</x:v>
      </x:c>
      <x:c r="L95" s="445">
        <x:v>921950</x:v>
      </x:c>
      <x:c r="M95" s="445">
        <x:v>582900</x:v>
      </x:c>
      <x:c r="N95" s="402">
        <x:f>SUM(B95:M95)</x:f>
        <x:v>9415100</x:v>
      </x:c>
    </x:row>
    <x:row r="96" spans="1:14" ht="13.5" customHeight="1">
      <x:c r="A96" s="466" t="s">
        <x:v>211</x:v>
      </x:c>
      <x:c r="B96" s="445"/>
      <x:c r="C96" s="445"/>
      <x:c r="D96" s="445">
        <x:v>22050</x:v>
      </x:c>
      <x:c r="E96" s="445"/>
      <x:c r="F96" s="402">
        <x:v>89850</x:v>
      </x:c>
      <x:c r="G96" s="445">
        <x:v>41700</x:v>
      </x:c>
      <x:c r="H96" s="445">
        <x:v>51150</x:v>
      </x:c>
      <x:c r="I96" s="445">
        <x:v>121800</x:v>
      </x:c>
      <x:c r="J96" s="445">
        <x:v>2335950</x:v>
      </x:c>
      <x:c r="K96" s="445">
        <x:v>149250</x:v>
      </x:c>
      <x:c r="L96" s="445">
        <x:v>7350</x:v>
      </x:c>
      <x:c r="M96" s="445">
        <x:v>9600</x:v>
      </x:c>
      <x:c r="N96" s="402">
        <x:f>SUM(B96:M96)</x:f>
        <x:v>2828700</x:v>
      </x:c>
    </x:row>
    <x:row r="97" spans="1:14" ht="13.5" customHeight="1">
      <x:c r="A97" s="466" t="s">
        <x:v>205</x:v>
      </x:c>
      <x:c r="B97" s="445"/>
      <x:c r="C97" s="445"/>
      <x:c r="D97" s="445"/>
      <x:c r="E97" s="445"/>
      <x:c r="F97" s="402"/>
      <x:c r="G97" s="445"/>
      <x:c r="H97" s="445">
        <x:v>0</x:v>
      </x:c>
      <x:c r="I97" s="445">
        <x:v>0</x:v>
      </x:c>
      <x:c r="J97" s="445">
        <x:v>0</x:v>
      </x:c>
      <x:c r="K97" s="445">
        <x:v>0</x:v>
      </x:c>
      <x:c r="L97" s="445">
        <x:v>0</x:v>
      </x:c>
      <x:c r="M97" s="445">
        <x:v>0</x:v>
      </x:c>
      <x:c r="N97" s="402">
        <x:f>SUM(B97:M97)</x:f>
        <x:v>0</x:v>
      </x:c>
    </x:row>
    <x:row r="98" spans="1:14" ht="13.5" customHeight="1">
      <x:c r="A98" s="466" t="s">
        <x:v>206</x:v>
      </x:c>
      <x:c r="B98" s="445"/>
      <x:c r="C98" s="445"/>
      <x:c r="D98" s="445"/>
      <x:c r="E98" s="445"/>
      <x:c r="F98" s="402"/>
      <x:c r="G98" s="445"/>
      <x:c r="H98" s="445">
        <x:v>0</x:v>
      </x:c>
      <x:c r="I98" s="445">
        <x:v>0</x:v>
      </x:c>
      <x:c r="J98" s="445">
        <x:v>0</x:v>
      </x:c>
      <x:c r="K98" s="445">
        <x:v>0</x:v>
      </x:c>
      <x:c r="L98" s="445">
        <x:v>0</x:v>
      </x:c>
      <x:c r="M98" s="445">
        <x:v>0</x:v>
      </x:c>
      <x:c r="N98" s="402">
        <x:f>SUM(B98:M98)</x:f>
        <x:v>0</x:v>
      </x:c>
    </x:row>
    <x:row r="99" spans="1:14" ht="13.5" customHeight="1">
      <x:c r="A99" s="466" t="s">
        <x:v>203</x:v>
      </x:c>
      <x:c r="B99" s="445">
        <x:v>70500</x:v>
      </x:c>
      <x:c r="C99" s="445"/>
      <x:c r="D99" s="445">
        <x:v>150</x:v>
      </x:c>
      <x:c r="E99" s="445"/>
      <x:c r="F99" s="402"/>
      <x:c r="G99" s="445"/>
      <x:c r="H99" s="445">
        <x:v>0</x:v>
      </x:c>
      <x:c r="I99" s="445">
        <x:v>0</x:v>
      </x:c>
      <x:c r="J99" s="445">
        <x:v>0</x:v>
      </x:c>
      <x:c r="K99" s="445">
        <x:v>0</x:v>
      </x:c>
      <x:c r="L99" s="445">
        <x:v>0</x:v>
      </x:c>
      <x:c r="M99" s="445">
        <x:v>0</x:v>
      </x:c>
      <x:c r="N99" s="402">
        <x:f>SUM(B99:M99)</x:f>
        <x:v>70650</x:v>
      </x:c>
    </x:row>
    <x:row r="100" spans="1:14" ht="13.5" customHeight="1">
      <x:c r="A100" s="466" t="s">
        <x:v>209</x:v>
      </x:c>
      <x:c r="B100" s="445"/>
      <x:c r="C100" s="445"/>
      <x:c r="D100" s="445"/>
      <x:c r="E100" s="445"/>
      <x:c r="F100" s="402"/>
      <x:c r="G100" s="445"/>
      <x:c r="H100" s="445">
        <x:v>0</x:v>
      </x:c>
      <x:c r="I100" s="445">
        <x:v>0</x:v>
      </x:c>
      <x:c r="J100" s="445">
        <x:v>0</x:v>
      </x:c>
      <x:c r="K100" s="445">
        <x:v>0</x:v>
      </x:c>
      <x:c r="L100" s="445">
        <x:v>0</x:v>
      </x:c>
      <x:c r="M100" s="445">
        <x:v>0</x:v>
      </x:c>
      <x:c r="N100" s="402">
        <x:f>SUM(B100:M100)</x:f>
        <x:v>0</x:v>
      </x:c>
    </x:row>
    <x:row r="101" spans="1:14" ht="13.5" customHeight="1">
      <x:c r="A101" s="466" t="s">
        <x:v>202</x:v>
      </x:c>
      <x:c r="B101" s="445"/>
      <x:c r="C101" s="445"/>
      <x:c r="D101" s="445"/>
      <x:c r="E101" s="445"/>
      <x:c r="F101" s="402"/>
      <x:c r="G101" s="445"/>
      <x:c r="H101" s="445">
        <x:v>0</x:v>
      </x:c>
      <x:c r="I101" s="445">
        <x:v>0</x:v>
      </x:c>
      <x:c r="J101" s="445">
        <x:v>0</x:v>
      </x:c>
      <x:c r="K101" s="445">
        <x:v>0</x:v>
      </x:c>
      <x:c r="L101" s="445">
        <x:v>0</x:v>
      </x:c>
      <x:c r="M101" s="445">
        <x:v>0</x:v>
      </x:c>
      <x:c r="N101" s="402">
        <x:f>SUM(B101:M101)</x:f>
        <x:v>0</x:v>
      </x:c>
    </x:row>
    <x:row r="102" spans="1:14" ht="13.5" customHeight="1">
      <x:c r="A102" s="466" t="s">
        <x:v>204</x:v>
      </x:c>
      <x:c r="B102" s="445"/>
      <x:c r="C102" s="445"/>
      <x:c r="D102" s="445"/>
      <x:c r="E102" s="445"/>
      <x:c r="F102" s="402"/>
      <x:c r="G102" s="445"/>
      <x:c r="H102" s="445">
        <x:v>0</x:v>
      </x:c>
      <x:c r="I102" s="445">
        <x:v>0</x:v>
      </x:c>
      <x:c r="J102" s="445">
        <x:v>0</x:v>
      </x:c>
      <x:c r="K102" s="445">
        <x:v>0</x:v>
      </x:c>
      <x:c r="L102" s="445">
        <x:v>0</x:v>
      </x:c>
      <x:c r="M102" s="445">
        <x:v>0</x:v>
      </x:c>
      <x:c r="N102" s="402">
        <x:f>SUM(B102:M102)</x:f>
        <x:v>0</x:v>
      </x:c>
    </x:row>
    <x:row r="103" spans="1:14" ht="13.5" customHeight="1">
      <x:c r="A103" s="466" t="s">
        <x:v>207</x:v>
      </x:c>
      <x:c r="B103" s="445">
        <x:v>1233000</x:v>
      </x:c>
      <x:c r="C103" s="445">
        <x:v>3000</x:v>
      </x:c>
      <x:c r="D103" s="445"/>
      <x:c r="E103" s="445">
        <x:v>6000</x:v>
      </x:c>
      <x:c r="F103" s="402"/>
      <x:c r="G103" s="445">
        <x:v>21000</x:v>
      </x:c>
      <x:c r="H103" s="445">
        <x:v>0</x:v>
      </x:c>
      <x:c r="I103" s="445">
        <x:v>6000</x:v>
      </x:c>
      <x:c r="J103" s="445">
        <x:v>6000</x:v>
      </x:c>
      <x:c r="K103" s="445">
        <x:v>21000</x:v>
      </x:c>
      <x:c r="L103" s="445">
        <x:v>3000</x:v>
      </x:c>
      <x:c r="M103" s="445">
        <x:v>144000</x:v>
      </x:c>
      <x:c r="N103" s="402">
        <x:f>SUM(B103:M103)</x:f>
        <x:v>1443000</x:v>
      </x:c>
    </x:row>
    <x:row r="104" spans="1:14" ht="13.5" customHeight="1">
      <x:c r="A104" s="467" t="s">
        <x:v>212</x:v>
      </x:c>
      <x:c r="B104" s="433">
        <x:f>SUM(B95:B103)</x:f>
        <x:v>2120050</x:v>
      </x:c>
      <x:c r="C104" s="433">
        <x:f>SUM(C95:C103)</x:f>
        <x:v>895550</x:v>
      </x:c>
      <x:c r="D104" s="433">
        <x:f>SUM(D95:D103)</x:f>
        <x:v>239500</x:v>
      </x:c>
      <x:c r="E104" s="433">
        <x:f>SUM(E95:E103)</x:f>
        <x:v>894050</x:v>
      </x:c>
      <x:c r="F104" s="450">
        <x:f>SUM(F95:F103)</x:f>
        <x:v>275550</x:v>
      </x:c>
      <x:c r="G104" s="433">
        <x:f>SUM(G95:G103)</x:f>
        <x:v>181550</x:v>
      </x:c>
      <x:c r="H104" s="433">
        <x:f>SUM(H95:H103)</x:f>
        <x:v>202900</x:v>
      </x:c>
      <x:c r="I104" s="433">
        <x:f>SUM(I95:I103)</x:f>
        <x:v>297950</x:v>
      </x:c>
      <x:c r="J104" s="433">
        <x:f>SUM(J95:J103)</x:f>
        <x:v>2441850</x:v>
      </x:c>
      <x:c r="K104" s="433">
        <x:f>SUM(K95:K103)</x:f>
        <x:v>4539700</x:v>
      </x:c>
      <x:c r="L104" s="433">
        <x:f>SUM(L95:L103)</x:f>
        <x:v>932300</x:v>
      </x:c>
      <x:c r="M104" s="433">
        <x:f>SUM(M95:M103)</x:f>
        <x:v>736500</x:v>
      </x:c>
      <x:c r="N104" s="402">
        <x:f>SUM(B104:M104)</x:f>
        <x:v>13757450</x:v>
      </x:c>
    </x:row>
    <x:row r="105" ht="13.5" customHeight="1"/>
    <x:row r="106" ht="13.5" customHeight="1"/>
    <x:row r="107" spans="1:5" ht="13.5" customHeight="1">
      <x:c r="A107" s="503" t="s">
        <x:v>399</x:v>
      </x:c>
      <x:c r="B107" s="503"/>
      <x:c r="C107" s="213"/>
      <x:c r="D107" s="213"/>
      <x:c r="E107" s="213"/>
    </x:row>
    <x:row r="108" spans="1:5" ht="13.5" customHeight="1">
      <x:c r="A108" s="217" t="s">
        <x:v>287</x:v>
      </x:c>
      <x:c r="B108" s="217" t="s">
        <x:v>273</x:v>
      </x:c>
      <x:c r="C108" s="217" t="s">
        <x:v>308</x:v>
      </x:c>
      <x:c r="D108" s="217" t="s">
        <x:v>320</x:v>
      </x:c>
      <x:c r="E108" s="217" t="s">
        <x:v>212</x:v>
      </x:c>
    </x:row>
    <x:row r="109" spans="1:5" ht="13.5" customHeight="1">
      <x:c r="A109" s="215" t="s">
        <x:v>296</x:v>
      </x:c>
      <x:c r="B109" s="216">
        <x:v>139196870</x:v>
      </x:c>
      <x:c r="C109" s="216">
        <x:v>636509000</x:v>
      </x:c>
      <x:c r="D109" s="216">
        <x:v>83688472</x:v>
      </x:c>
      <x:c r="E109" s="216">
        <x:f>SUM(B109:D109)</x:f>
        <x:v>859394342</x:v>
      </x:c>
    </x:row>
    <x:row r="110" spans="1:5" ht="13.5" customHeight="1">
      <x:c r="A110" s="215" t="s">
        <x:v>297</x:v>
      </x:c>
      <x:c r="B110" s="216">
        <x:v>185309620</x:v>
      </x:c>
      <x:c r="C110" s="216">
        <x:v>791486000</x:v>
      </x:c>
      <x:c r="D110" s="216">
        <x:v>107466969</x:v>
      </x:c>
      <x:c r="E110" s="216">
        <x:f>SUM(B110:D110)</x:f>
        <x:v>1084262589</x:v>
      </x:c>
    </x:row>
    <x:row r="111" spans="1:5" ht="13.5" customHeight="1">
      <x:c r="A111" s="215" t="s">
        <x:v>268</x:v>
      </x:c>
      <x:c r="B111" s="216">
        <x:v>107122290</x:v>
      </x:c>
      <x:c r="C111" s="216">
        <x:v>413645000</x:v>
      </x:c>
      <x:c r="D111" s="216">
        <x:v>53210347</x:v>
      </x:c>
      <x:c r="E111" s="216">
        <x:f>SUM(B111:D111)</x:f>
        <x:v>573977637</x:v>
      </x:c>
    </x:row>
    <x:row r="112" spans="1:5" ht="13.5" customHeight="1">
      <x:c r="A112" s="215" t="s">
        <x:v>274</x:v>
      </x:c>
      <x:c r="B112" s="216">
        <x:v>84812090</x:v>
      </x:c>
      <x:c r="C112" s="216">
        <x:v>307066000</x:v>
      </x:c>
      <x:c r="D112" s="216">
        <x:v>44125703</x:v>
      </x:c>
      <x:c r="E112" s="216">
        <x:f>SUM(B112:D112)</x:f>
        <x:v>436003793</x:v>
      </x:c>
    </x:row>
    <x:row r="113" spans="1:5" ht="13.5" customHeight="1">
      <x:c r="A113" s="215" t="s">
        <x:v>302</x:v>
      </x:c>
      <x:c r="B113" s="216">
        <x:v>39395010</x:v>
      </x:c>
      <x:c r="C113" s="216">
        <x:v>147819000</x:v>
      </x:c>
      <x:c r="D113" s="216">
        <x:v>20166143</x:v>
      </x:c>
      <x:c r="E113" s="216">
        <x:f>SUM(B113:D113)</x:f>
        <x:v>207380153</x:v>
      </x:c>
    </x:row>
    <x:row r="114" spans="1:5" ht="13.5" customHeight="1">
      <x:c r="A114" s="215" t="s">
        <x:v>301</x:v>
      </x:c>
      <x:c r="B114" s="216">
        <x:v>78977410</x:v>
      </x:c>
      <x:c r="C114" s="216">
        <x:v>309208000</x:v>
      </x:c>
      <x:c r="D114" s="216">
        <x:v>37525657</x:v>
      </x:c>
      <x:c r="E114" s="216">
        <x:f>SUM(B114:D114)</x:f>
        <x:v>425711067</x:v>
      </x:c>
    </x:row>
    <x:row r="115" spans="1:5" ht="13.5" customHeight="1">
      <x:c r="A115" s="215" t="s">
        <x:v>313</x:v>
      </x:c>
      <x:c r="B115" s="216">
        <x:v>27084250</x:v>
      </x:c>
      <x:c r="C115" s="216">
        <x:v>102763000</x:v>
      </x:c>
      <x:c r="D115" s="216">
        <x:v>12547300</x:v>
      </x:c>
      <x:c r="E115" s="216">
        <x:f>SUM(B115:D115)</x:f>
        <x:v>142394550</x:v>
      </x:c>
    </x:row>
    <x:row r="116" spans="1:5" ht="13.5" customHeight="1">
      <x:c r="A116" s="215" t="s">
        <x:v>272</x:v>
      </x:c>
      <x:c r="B116" s="216">
        <x:v>23680080</x:v>
      </x:c>
      <x:c r="C116" s="216">
        <x:v>83253000</x:v>
      </x:c>
      <x:c r="D116" s="216">
        <x:v>12431463</x:v>
      </x:c>
      <x:c r="E116" s="216">
        <x:f>SUM(B116:D116)</x:f>
        <x:v>119364543</x:v>
      </x:c>
    </x:row>
    <x:row r="117" spans="1:5" ht="13.5" customHeight="1">
      <x:c r="A117" s="215" t="s">
        <x:v>277</x:v>
      </x:c>
      <x:c r="B117" s="216">
        <x:v>8147660</x:v>
      </x:c>
      <x:c r="C117" s="216">
        <x:v>29923000</x:v>
      </x:c>
      <x:c r="D117" s="216">
        <x:v>5351806</x:v>
      </x:c>
      <x:c r="E117" s="216">
        <x:f>SUM(B117:D117)</x:f>
        <x:v>43422466</x:v>
      </x:c>
    </x:row>
    <x:row r="118" ht="13.5" customHeight="1"/>
    <x:row r="119" ht="13.5" customHeight="1"/>
    <x:row r="120" ht="13.5" customHeight="1"/>
    <x:row r="121" ht="13.5" customHeight="1"/>
    <x:row r="122" ht="13.5" customHeight="1"/>
    <x:row r="123" ht="13.5" customHeight="1"/>
    <x:row r="124" ht="13.5" customHeight="1"/>
    <x:row r="125" ht="13.5" customHeight="1"/>
    <x:row r="126" ht="13.5" customHeight="1"/>
    <x:row r="127" ht="13.5" customHeight="1"/>
    <x:row r="128" ht="13.5" customHeight="1"/>
    <x:row r="129" ht="13.5" customHeight="1"/>
    <x:row r="130" ht="13.5" customHeight="1"/>
    <x:row r="131" ht="13.5" customHeight="1"/>
    <x:row r="132" ht="13.5" customHeight="1"/>
    <x:row r="133" ht="13.5" customHeight="1"/>
    <x:row r="134" ht="13.5" customHeight="1"/>
    <x:row r="135" ht="13.5" customHeight="1"/>
    <x:row r="136" ht="13.5" customHeight="1"/>
    <x:row r="137" ht="13.5" customHeight="1"/>
    <x:row r="138" ht="13.5" customHeight="1"/>
    <x:row r="139" ht="13.5" customHeight="1"/>
    <x:row r="140" ht="13.5" customHeight="1"/>
    <x:row r="141" ht="13.5" customHeight="1"/>
    <x:row r="142" ht="13.5" customHeight="1"/>
    <x:row r="143" ht="13.5" customHeight="1"/>
    <x:row r="144" ht="13.5" customHeight="1"/>
    <x:row r="145" ht="13.5" customHeight="1"/>
    <x:row r="146" ht="13.5" customHeight="1"/>
    <x:row r="147" ht="13.5" customHeight="1"/>
    <x:row r="148" ht="13.5" customHeight="1"/>
    <x:row r="149" ht="13.5" customHeight="1"/>
    <x:row r="150" ht="13.5" customHeight="1"/>
    <x:row r="151" ht="13.5" customHeight="1"/>
    <x:row r="152" ht="13.5" customHeight="1"/>
    <x:row r="153" ht="13.5" customHeight="1"/>
    <x:row r="154" ht="13.5" customHeight="1"/>
    <x:row r="155" ht="13.5" customHeight="1"/>
    <x:row r="156" ht="13.5" customHeight="1"/>
    <x:row r="157" ht="13.5" customHeight="1"/>
    <x:row r="158" ht="13.5" customHeight="1"/>
    <x:row r="159" ht="13.5" customHeight="1"/>
    <x:row r="160" ht="13.5" customHeight="1"/>
    <x:row r="161" ht="13.5" customHeight="1"/>
    <x:row r="162" ht="13.5" customHeight="1"/>
    <x:row r="163" ht="13.5" customHeight="1"/>
    <x:row r="164" ht="13.5" customHeight="1"/>
    <x:row r="165" ht="13.5" customHeight="1"/>
    <x:row r="166" ht="13.5" customHeight="1"/>
    <x:row r="167" ht="13.5" customHeight="1"/>
    <x:row r="168" ht="13.5" customHeight="1"/>
    <x:row r="169" ht="13.5" customHeight="1"/>
    <x:row r="170" ht="13.5" customHeight="1"/>
    <x:row r="171" ht="13.5" customHeight="1"/>
    <x:row r="172" ht="13.5" customHeight="1"/>
    <x:row r="173" ht="13.5" customHeight="1"/>
    <x:row r="174" ht="13.5" customHeight="1"/>
    <x:row r="175" ht="13.5" customHeight="1"/>
    <x:row r="176" ht="13.5" customHeight="1"/>
    <x:row r="177" ht="13.5" customHeight="1"/>
    <x:row r="178" ht="13.5" customHeight="1"/>
    <x:row r="179" ht="13.5" customHeight="1"/>
    <x:row r="180" ht="13.5" customHeight="1"/>
    <x:row r="181" ht="13.5" customHeight="1"/>
    <x:row r="182" ht="13.5" customHeight="1"/>
    <x:row r="183" ht="13.5" customHeight="1"/>
    <x:row r="184" ht="13.5" customHeight="1"/>
    <x:row r="185" ht="13.5" customHeight="1"/>
    <x:row r="186" ht="13.5" customHeight="1"/>
    <x:row r="187" ht="13.5" customHeight="1"/>
    <x:row r="188" ht="13.5" customHeight="1"/>
    <x:row r="189" ht="13.5" customHeight="1"/>
    <x:row r="190" ht="13.5" customHeight="1"/>
    <x:row r="191" ht="13.5" customHeight="1"/>
    <x:row r="192" ht="13.5" customHeight="1"/>
    <x:row r="193" ht="13.5" customHeight="1"/>
    <x:row r="194" ht="13.5" customHeight="1"/>
    <x:row r="195" ht="13.5" customHeight="1"/>
    <x:row r="196" ht="13.5" customHeight="1"/>
    <x:row r="197" ht="13.5" customHeight="1"/>
    <x:row r="198" ht="13.5" customHeight="1"/>
    <x:row r="199" ht="13.5" customHeight="1"/>
    <x:row r="200" ht="13.5" customHeight="1"/>
    <x:row r="201" ht="13.5" customHeight="1"/>
    <x:row r="202" ht="13.5" customHeight="1"/>
    <x:row r="203" ht="13.5" customHeight="1"/>
    <x:row r="204" ht="13.5" customHeight="1"/>
    <x:row r="205" ht="13.5" customHeight="1"/>
    <x:row r="206" ht="13.5" customHeight="1"/>
    <x:row r="207" ht="13.5" customHeight="1"/>
    <x:row r="208" ht="13.5" customHeight="1"/>
    <x:row r="209" ht="13.5" customHeight="1"/>
    <x:row r="210" ht="13.5" customHeight="1"/>
    <x:row r="211" ht="13.5" customHeight="1"/>
    <x:row r="212" ht="13.5" customHeight="1"/>
    <x:row r="213" ht="13.5" customHeight="1"/>
    <x:row r="214" ht="13.5" customHeight="1"/>
    <x:row r="215" ht="13.5" customHeight="1"/>
    <x:row r="216" ht="13.5" customHeight="1"/>
    <x:row r="217" ht="13.5" customHeight="1"/>
    <x:row r="218" ht="13.5" customHeight="1"/>
    <x:row r="219" ht="13.5" customHeight="1"/>
    <x:row r="220" ht="13.5" customHeight="1"/>
    <x:row r="221" ht="13.5" customHeight="1"/>
    <x:row r="222" ht="13.5" customHeight="1"/>
    <x:row r="223" ht="13.5" customHeight="1"/>
    <x:row r="224" ht="13.5" customHeight="1"/>
    <x:row r="225" ht="13.5" customHeight="1"/>
    <x:row r="226" ht="13.5" customHeight="1"/>
    <x:row r="227" ht="13.5" customHeight="1"/>
    <x:row r="228" ht="13.5" customHeight="1"/>
    <x:row r="229" ht="13.5" customHeight="1"/>
    <x:row r="230" ht="13.5" customHeight="1"/>
    <x:row r="231" ht="13.5" customHeight="1"/>
    <x:row r="232" ht="13.5" customHeight="1"/>
    <x:row r="233" ht="13.5" customHeight="1"/>
    <x:row r="234" ht="13.5" customHeight="1"/>
    <x:row r="235" ht="13.5" customHeight="1"/>
    <x:row r="236" ht="13.5" customHeight="1"/>
    <x:row r="237" ht="13.5" customHeight="1"/>
    <x:row r="238" ht="13.5" customHeight="1"/>
    <x:row r="239" ht="13.5" customHeight="1"/>
    <x:row r="240" ht="13.5" customHeight="1"/>
    <x:row r="241" ht="13.5" customHeight="1"/>
    <x:row r="242" ht="13.5" customHeight="1"/>
    <x:row r="243" ht="13.5" customHeight="1"/>
    <x:row r="244" ht="13.5" customHeight="1"/>
    <x:row r="245" ht="13.5" customHeight="1"/>
    <x:row r="246" ht="13.5" customHeight="1"/>
    <x:row r="247" ht="13.5" customHeight="1"/>
    <x:row r="248" ht="13.5" customHeight="1"/>
    <x:row r="249" ht="13.5" customHeight="1"/>
    <x:row r="250" ht="13.5" customHeight="1"/>
    <x:row r="251" ht="13.5" customHeight="1"/>
    <x:row r="252" ht="13.5" customHeight="1"/>
    <x:row r="253" ht="13.5" customHeight="1"/>
    <x:row r="254" ht="13.5" customHeight="1"/>
    <x:row r="255" ht="13.5" customHeight="1"/>
    <x:row r="256" ht="13.5" customHeight="1"/>
    <x:row r="257" ht="13.5" customHeight="1"/>
    <x:row r="258" ht="13.5" customHeight="1"/>
    <x:row r="259" ht="13.5" customHeight="1"/>
    <x:row r="260" ht="13.5" customHeight="1"/>
    <x:row r="261" ht="13.5" customHeight="1"/>
    <x:row r="262" ht="13.5" customHeight="1"/>
    <x:row r="263" ht="13.5" customHeight="1"/>
    <x:row r="264" ht="13.5" customHeight="1"/>
    <x:row r="265" ht="13.5" customHeight="1"/>
    <x:row r="266" ht="13.5" customHeight="1"/>
    <x:row r="267" ht="13.5" customHeight="1"/>
    <x:row r="268" ht="13.5" customHeight="1"/>
    <x:row r="269" ht="13.5" customHeight="1"/>
    <x:row r="270" ht="13.5" customHeight="1"/>
    <x:row r="271" ht="13.5" customHeight="1"/>
    <x:row r="272" ht="13.5" customHeight="1"/>
    <x:row r="273" ht="13.5" customHeight="1"/>
    <x:row r="274" ht="13.5" customHeight="1"/>
    <x:row r="275" ht="13.5" customHeight="1"/>
    <x:row r="276" ht="13.5" customHeight="1"/>
    <x:row r="277" ht="13.5" customHeight="1"/>
    <x:row r="278" ht="13.5" customHeight="1"/>
    <x:row r="279" ht="13.5" customHeight="1"/>
    <x:row r="280" ht="13.5" customHeight="1"/>
    <x:row r="281" ht="13.5" customHeight="1"/>
    <x:row r="282" ht="13.5" customHeight="1"/>
    <x:row r="283" ht="13.5" customHeight="1"/>
    <x:row r="284" ht="13.5" customHeight="1"/>
    <x:row r="285" ht="13.5" customHeight="1"/>
    <x:row r="286" ht="13.5" customHeight="1"/>
    <x:row r="287" ht="13.5" customHeight="1"/>
    <x:row r="288" ht="13.5" customHeight="1"/>
    <x:row r="289" ht="13.5" customHeight="1"/>
    <x:row r="290" ht="13.5" customHeight="1"/>
    <x:row r="291" ht="13.5" customHeight="1"/>
    <x:row r="292" ht="13.5" customHeight="1"/>
    <x:row r="293" ht="13.5" customHeight="1"/>
    <x:row r="294" ht="13.5" customHeight="1"/>
    <x:row r="295" ht="13.5" customHeight="1"/>
    <x:row r="296" ht="13.5" customHeight="1"/>
    <x:row r="297" ht="13.5" customHeight="1"/>
    <x:row r="298" ht="13.5" customHeight="1"/>
    <x:row r="299" ht="13.5" customHeight="1"/>
    <x:row r="300" ht="13.5" customHeight="1"/>
    <x:row r="301" ht="13.5" customHeight="1"/>
    <x:row r="302" ht="13.5" customHeight="1"/>
    <x:row r="303" ht="13.5" customHeight="1"/>
    <x:row r="304" ht="13.5" customHeight="1"/>
    <x:row r="305" ht="13.5" customHeight="1"/>
    <x:row r="306" ht="13.5" customHeight="1"/>
    <x:row r="307" ht="13.5" customHeight="1"/>
    <x:row r="308" ht="13.5" customHeight="1"/>
    <x:row r="309" ht="13.5" customHeight="1"/>
    <x:row r="310" ht="13.5" customHeight="1"/>
    <x:row r="311" ht="13.5" customHeight="1"/>
    <x:row r="312" ht="13.5" customHeight="1"/>
    <x:row r="313" ht="13.5" customHeight="1"/>
    <x:row r="314" ht="13.5" customHeight="1"/>
    <x:row r="315" ht="13.5" customHeight="1"/>
    <x:row r="316" ht="13.5" customHeight="1"/>
    <x:row r="317" ht="13.5" customHeight="1"/>
    <x:row r="318" ht="13.5" customHeight="1"/>
    <x:row r="319" ht="13.5" customHeight="1"/>
    <x:row r="320" ht="13.5" customHeight="1"/>
    <x:row r="321" ht="13.5" customHeight="1"/>
    <x:row r="322" ht="13.5" customHeight="1"/>
    <x:row r="323" ht="13.5" customHeight="1"/>
    <x:row r="324" ht="13.5" customHeight="1"/>
    <x:row r="325" ht="13.5" customHeight="1"/>
    <x:row r="326" ht="13.5" customHeight="1"/>
    <x:row r="327" ht="13.5" customHeight="1"/>
    <x:row r="328" ht="13.5" customHeight="1"/>
    <x:row r="329" ht="13.5" customHeight="1"/>
    <x:row r="330" ht="13.5" customHeight="1"/>
    <x:row r="331" ht="13.5" customHeight="1"/>
    <x:row r="332" ht="13.5" customHeight="1"/>
    <x:row r="333" ht="13.5" customHeight="1"/>
    <x:row r="334" ht="13.5" customHeight="1"/>
    <x:row r="335" ht="13.5" customHeight="1"/>
    <x:row r="336" ht="13.5" customHeight="1"/>
    <x:row r="337" ht="13.5" customHeight="1"/>
    <x:row r="338" ht="13.5" customHeight="1"/>
    <x:row r="339" ht="13.5" customHeight="1"/>
    <x:row r="340" ht="13.5" customHeight="1"/>
    <x:row r="341" ht="13.5" customHeight="1"/>
    <x:row r="342" ht="13.5" customHeight="1"/>
    <x:row r="343" ht="13.5" customHeight="1"/>
    <x:row r="344" ht="13.5" customHeight="1"/>
    <x:row r="345" ht="13.5" customHeight="1"/>
    <x:row r="346" ht="13.5" customHeight="1"/>
    <x:row r="347" ht="13.5" customHeight="1"/>
    <x:row r="348" ht="13.5" customHeight="1"/>
    <x:row r="349" ht="13.5" customHeight="1"/>
    <x:row r="350" ht="13.5" customHeight="1"/>
    <x:row r="351" ht="13.5" customHeight="1"/>
    <x:row r="352" ht="13.5" customHeight="1"/>
    <x:row r="353" ht="13.5" customHeight="1"/>
    <x:row r="354" ht="13.5" customHeight="1"/>
    <x:row r="355" ht="13.5" customHeight="1"/>
    <x:row r="356" ht="13.5" customHeight="1"/>
    <x:row r="357" ht="13.5" customHeight="1"/>
    <x:row r="358" ht="13.5" customHeight="1"/>
    <x:row r="359" ht="13.5" customHeight="1"/>
    <x:row r="360" ht="13.5" customHeight="1"/>
    <x:row r="361" ht="13.5" customHeight="1"/>
    <x:row r="362" ht="13.5" customHeight="1"/>
    <x:row r="363" ht="13.5" customHeight="1"/>
    <x:row r="364" ht="13.5" customHeight="1"/>
    <x:row r="365" ht="13.5" customHeight="1"/>
    <x:row r="366" ht="13.5" customHeight="1"/>
    <x:row r="367" ht="13.5" customHeight="1"/>
    <x:row r="368" ht="13.5" customHeight="1"/>
    <x:row r="369" ht="13.5" customHeight="1"/>
    <x:row r="370" ht="13.5" customHeight="1"/>
    <x:row r="371" ht="13.5" customHeight="1"/>
    <x:row r="372" ht="13.5" customHeight="1"/>
    <x:row r="373" ht="13.5" customHeight="1"/>
    <x:row r="374" ht="13.5" customHeight="1"/>
    <x:row r="375" ht="13.5" customHeight="1"/>
    <x:row r="376" ht="13.5" customHeight="1"/>
    <x:row r="377" ht="13.5" customHeight="1"/>
    <x:row r="378" ht="13.5" customHeight="1"/>
    <x:row r="379" ht="13.5" customHeight="1"/>
    <x:row r="380" ht="13.5" customHeight="1"/>
    <x:row r="381" ht="13.5" customHeight="1"/>
    <x:row r="382" ht="13.5" customHeight="1"/>
    <x:row r="383" ht="13.5" customHeight="1"/>
    <x:row r="384" ht="13.5" customHeight="1"/>
    <x:row r="385" ht="13.5" customHeight="1"/>
    <x:row r="386" ht="13.5" customHeight="1"/>
    <x:row r="387" ht="13.5" customHeight="1"/>
    <x:row r="388" ht="13.5" customHeight="1"/>
    <x:row r="389" ht="13.5" customHeight="1"/>
    <x:row r="390" ht="13.5" customHeight="1"/>
    <x:row r="391" ht="13.5" customHeight="1"/>
    <x:row r="392" ht="13.5" customHeight="1"/>
    <x:row r="393" ht="13.5" customHeight="1"/>
    <x:row r="394" ht="13.5" customHeight="1"/>
    <x:row r="395" ht="13.5" customHeight="1"/>
    <x:row r="396" ht="13.5" customHeight="1"/>
    <x:row r="397" ht="13.5" customHeight="1"/>
    <x:row r="398" ht="13.5" customHeight="1"/>
    <x:row r="399" ht="13.5" customHeight="1"/>
    <x:row r="400" ht="13.5" customHeight="1"/>
    <x:row r="401" ht="13.5" customHeight="1"/>
    <x:row r="402" ht="13.5" customHeight="1"/>
    <x:row r="403" ht="13.5" customHeight="1"/>
    <x:row r="404" ht="13.5" customHeight="1"/>
    <x:row r="405" ht="13.5" customHeight="1"/>
    <x:row r="406" ht="13.5" customHeight="1"/>
    <x:row r="407" ht="13.5" customHeight="1"/>
    <x:row r="408" ht="13.5" customHeight="1"/>
    <x:row r="409" ht="13.5" customHeight="1"/>
    <x:row r="410" ht="13.5" customHeight="1"/>
    <x:row r="411" ht="13.5" customHeight="1"/>
    <x:row r="412" ht="13.5" customHeight="1"/>
    <x:row r="413" ht="13.5" customHeight="1"/>
    <x:row r="414" ht="13.5" customHeight="1"/>
    <x:row r="415" ht="13.5" customHeight="1"/>
    <x:row r="416" ht="13.5" customHeight="1"/>
    <x:row r="417" ht="13.5" customHeight="1"/>
    <x:row r="418" ht="13.5" customHeight="1"/>
    <x:row r="419" ht="13.5" customHeight="1"/>
    <x:row r="420" ht="13.5" customHeight="1"/>
    <x:row r="421" ht="13.5" customHeight="1"/>
    <x:row r="422" ht="13.5" customHeight="1"/>
    <x:row r="423" ht="13.5" customHeight="1"/>
    <x:row r="424" ht="13.5" customHeight="1"/>
    <x:row r="425" ht="13.5" customHeight="1"/>
    <x:row r="426" ht="13.5" customHeight="1"/>
    <x:row r="427" ht="13.5" customHeight="1"/>
    <x:row r="428" ht="13.5" customHeight="1"/>
    <x:row r="429" ht="13.5" customHeight="1"/>
    <x:row r="430" ht="13.5" customHeight="1"/>
    <x:row r="431" ht="13.5" customHeight="1"/>
    <x:row r="432" ht="13.5" customHeight="1"/>
    <x:row r="433" ht="13.5" customHeight="1"/>
    <x:row r="434" ht="13.5" customHeight="1"/>
    <x:row r="435" ht="13.5" customHeight="1"/>
    <x:row r="436" ht="13.5" customHeight="1"/>
    <x:row r="437" ht="13.5" customHeight="1"/>
    <x:row r="438" ht="13.5" customHeight="1"/>
    <x:row r="439" ht="13.5" customHeight="1"/>
    <x:row r="440" ht="13.5" customHeight="1"/>
    <x:row r="441" ht="13.5" customHeight="1"/>
    <x:row r="442" ht="13.5" customHeight="1"/>
    <x:row r="443" ht="13.5" customHeight="1"/>
    <x:row r="444" ht="13.5" customHeight="1"/>
  </x:sheetData>
  <x:mergeCells count="2">
    <x:mergeCell ref="A1:N1"/>
    <x:mergeCell ref="A107:B107"/>
  </x:mergeCells>
  <x:pageMargins left="0.69972223043441772" right="0.69972223043441772" top="0.3333333432674408" bottom="0.75" header="0.30000001192092896" footer="0.30000001192092896"/>
  <x:pageSetup paperSize="9" scale="32" firstPageNumber="1" fitToWidth="0" fitToHeight="1" orientation="landscape" usePrinterDefaults="1" blackAndWhite="0" draft="0" useFirstPageNumber="0" horizontalDpi="600" verticalDpi="60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ff00"/>
  </x:sheetPr>
  <x:dimension ref="A1:V48"/>
  <x:sheetViews>
    <x:sheetView topLeftCell="A1" zoomScaleNormal="100" workbookViewId="0">
      <x:selection activeCell="H56" activeCellId="0" sqref="H56:H56"/>
    </x:sheetView>
  </x:sheetViews>
  <x:sheetFormatPr defaultColWidth="8.88671875" defaultRowHeight="16.399999999999999"/>
  <x:cols>
    <x:col min="1" max="1" width="8" style="240" customWidth="1"/>
    <x:col min="2" max="2" width="9.77734375" style="239" customWidth="1"/>
    <x:col min="3" max="3" width="10" style="239" customWidth="1"/>
    <x:col min="4" max="4" width="8.33203125" style="239" customWidth="1"/>
    <x:col min="5" max="5" width="10.6640625" style="239" bestFit="1" customWidth="1"/>
    <x:col min="6" max="6" width="10.18359375" style="239" bestFit="1" customWidth="1"/>
    <x:col min="7" max="7" width="10.44140625" style="239" customWidth="1"/>
    <x:col min="8" max="8" width="8.88671875" style="239" bestFit="1" customWidth="1"/>
    <x:col min="9" max="9" width="8.77734375" style="240" customWidth="1"/>
    <x:col min="10" max="10" width="8.6640625" style="240" customWidth="1"/>
    <x:col min="11" max="11" width="7.6640625" style="241" customWidth="1"/>
    <x:col min="12" max="12" width="10.88671875" style="310" customWidth="1"/>
    <x:col min="13" max="13" width="12.109375" style="290" customWidth="1"/>
    <x:col min="14" max="16384" width="8.88671875" style="239"/>
  </x:cols>
  <x:sheetData>
    <x:row r="1" spans="1:22" ht="31.5" customHeight="1">
      <x:c r="A1" s="498" t="s">
        <x:v>615</x:v>
      </x:c>
      <x:c r="B1" s="498"/>
      <x:c r="C1" s="498"/>
      <x:c r="D1" s="498"/>
      <x:c r="E1" s="498"/>
      <x:c r="F1" s="498"/>
      <x:c r="G1" s="498"/>
      <x:c r="H1" s="498"/>
      <x:c r="I1" s="498"/>
      <x:c r="J1" s="498"/>
      <x:c r="K1" s="238"/>
      <x:c r="L1" s="532"/>
      <x:c r="M1" s="532"/>
      <x:c r="N1" s="532"/>
      <x:c r="O1" s="532"/>
      <x:c r="P1" s="532"/>
      <x:c r="Q1" s="532"/>
      <x:c r="R1" s="532"/>
      <x:c r="S1" s="532"/>
      <x:c r="T1" s="532"/>
      <x:c r="U1" s="532"/>
      <x:c r="V1" s="532"/>
    </x:row>
    <x:row r="2" spans="12:22" ht="18" hidden="1" customHeight="1">
      <x:c r="L2" s="242"/>
      <x:c r="M2" s="242"/>
      <x:c r="N2" s="242"/>
      <x:c r="O2" s="242"/>
      <x:c r="P2" s="242"/>
      <x:c r="Q2" s="242"/>
      <x:c r="R2" s="242"/>
      <x:c r="S2" s="242"/>
      <x:c r="T2" s="242"/>
      <x:c r="U2" s="539" t="s">
        <x:v>395</x:v>
      </x:c>
      <x:c r="V2" s="539"/>
    </x:row>
    <x:row r="3" spans="1:22" s="244" customFormat="1" ht="24" hidden="1" customHeight="1">
      <x:c r="A3" s="499" t="s">
        <x:v>20</x:v>
      </x:c>
      <x:c r="B3" s="500"/>
      <x:c r="C3" s="243"/>
      <x:c r="D3" s="243"/>
      <x:c r="E3" s="243"/>
      <x:c r="F3" s="243"/>
      <x:c r="J3" s="245" t="s">
        <x:v>21</x:v>
      </x:c>
      <x:c r="K3" s="246"/>
      <x:c r="L3" s="533" t="s">
        <x:v>287</x:v>
      </x:c>
      <x:c r="M3" s="534" t="s">
        <x:v>397</x:v>
      </x:c>
      <x:c r="N3" s="535"/>
      <x:c r="O3" s="535"/>
      <x:c r="P3" s="536"/>
      <x:c r="Q3" s="537" t="s">
        <x:v>10</x:v>
      </x:c>
      <x:c r="R3" s="538"/>
      <x:c r="S3" s="538"/>
      <x:c r="T3" s="540" t="s">
        <x:v>17</x:v>
      </x:c>
      <x:c r="U3" s="541"/>
      <x:c r="V3" s="541"/>
    </x:row>
    <x:row r="4" spans="1:22" s="259" customFormat="1" ht="33.149999999999999" hidden="1">
      <x:c r="A4" s="247" t="s">
        <x:v>287</x:v>
      </x:c>
      <x:c r="B4" s="248" t="s">
        <x:v>346</x:v>
      </x:c>
      <x:c r="C4" s="249" t="s">
        <x:v>364</x:v>
      </x:c>
      <x:c r="D4" s="250" t="s">
        <x:v>281</x:v>
      </x:c>
      <x:c r="E4" s="251" t="s">
        <x:v>390</x:v>
      </x:c>
      <x:c r="F4" s="237"/>
      <x:c r="G4" s="252" t="s">
        <x:v>325</x:v>
      </x:c>
      <x:c r="H4" s="250" t="s">
        <x:v>298</x:v>
      </x:c>
      <x:c r="I4" s="250" t="s">
        <x:v>306</x:v>
      </x:c>
      <x:c r="J4" s="251" t="s">
        <x:v>318</x:v>
      </x:c>
      <x:c r="K4" s="253"/>
      <x:c r="L4" s="533" t="s">
        <x:v>215</x:v>
      </x:c>
      <x:c r="M4" s="254" t="s">
        <x:v>276</x:v>
      </x:c>
      <x:c r="N4" s="255" t="s">
        <x:v>279</x:v>
      </x:c>
      <x:c r="O4" s="255" t="s">
        <x:v>286</x:v>
      </x:c>
      <x:c r="P4" s="256" t="s">
        <x:v>271</x:v>
      </x:c>
      <x:c r="Q4" s="257" t="s">
        <x:v>289</x:v>
      </x:c>
      <x:c r="R4" s="255" t="s">
        <x:v>298</x:v>
      </x:c>
      <x:c r="S4" s="255" t="s">
        <x:v>275</x:v>
      </x:c>
      <x:c r="T4" s="258" t="s">
        <x:v>291</x:v>
      </x:c>
      <x:c r="U4" s="255" t="s">
        <x:v>298</x:v>
      </x:c>
      <x:c r="V4" s="255" t="s">
        <x:v>275</x:v>
      </x:c>
    </x:row>
    <x:row r="5" spans="1:22" s="259" customFormat="1" ht="18" hidden="1" customHeight="1">
      <x:c r="A5" s="230" t="s">
        <x:v>277</x:v>
      </x:c>
      <x:c r="B5" s="231">
        <x:f>B12+B19+B27</x:f>
        <x:v>16374</x:v>
      </x:c>
      <x:c r="C5" s="232" t="e">
        <x:f>C12+C19+C27</x:f>
        <x:v>#REF!</x:v>
      </x:c>
      <x:c r="D5" s="233" t="e">
        <x:f>C5/B5</x:f>
        <x:v>#REF!</x:v>
      </x:c>
      <x:c r="E5" s="234" t="e">
        <x:f>RANK(D5,$D$5:$D$7)</x:f>
        <x:v>#REF!</x:v>
      </x:c>
      <x:c r="G5" s="235" t="e">
        <x:f>G12+G19+G27</x:f>
        <x:v>#REF!</x:v>
      </x:c>
      <x:c r="H5" s="232" t="e">
        <x:f>C5-G5</x:f>
        <x:v>#REF!</x:v>
      </x:c>
      <x:c r="I5" s="260" t="e">
        <x:f>H5/G5</x:f>
        <x:v>#REF!</x:v>
      </x:c>
      <x:c r="J5" s="236" t="e">
        <x:f>RANK(I5,$I$5:$I$7)</x:f>
        <x:v>#REF!</x:v>
      </x:c>
      <x:c r="K5" s="253"/>
      <x:c r="L5" s="261" t="s">
        <x:v>363</x:v>
      </x:c>
      <x:c r="M5" s="262">
        <x:v>6250</x:v>
      </x:c>
      <x:c r="N5" s="263">
        <x:v>7824</x:v>
      </x:c>
      <x:c r="O5" s="263">
        <x:v>1962</x:v>
      </x:c>
      <x:c r="P5" s="264">
        <x:v>16036</x:v>
      </x:c>
      <x:c r="Q5" s="265">
        <x:v>16592</x:v>
      </x:c>
      <x:c r="R5" s="263">
        <x:v>-556</x:v>
      </x:c>
      <x:c r="S5" s="266">
        <x:v>-3.3510125361620053</x:v>
      </x:c>
      <x:c r="T5" s="263">
        <x:v>16012</x:v>
      </x:c>
      <x:c r="U5" s="263">
        <x:v>24</x:v>
      </x:c>
      <x:c r="V5" s="267">
        <x:v>0.14988758431176619</x:v>
      </x:c>
    </x:row>
    <x:row r="6" spans="1:22" s="259" customFormat="1" ht="18" hidden="1" customHeight="1">
      <x:c r="A6" s="230" t="s">
        <x:v>278</x:v>
      </x:c>
      <x:c r="B6" s="231">
        <x:f>B13+B20+B28</x:f>
        <x:v>7752</x:v>
      </x:c>
      <x:c r="C6" s="232" t="e">
        <x:f>C13+C20+C28</x:f>
        <x:v>#REF!</x:v>
      </x:c>
      <x:c r="D6" s="233" t="e">
        <x:f>C6/B6</x:f>
        <x:v>#REF!</x:v>
      </x:c>
      <x:c r="E6" s="234" t="e">
        <x:f>RANK(D6,$D$5:$D$7)</x:f>
        <x:v>#REF!</x:v>
      </x:c>
      <x:c r="G6" s="235" t="e">
        <x:f>G13+G20+G28</x:f>
        <x:v>#REF!</x:v>
      </x:c>
      <x:c r="H6" s="232" t="e">
        <x:f>C6-G6</x:f>
        <x:v>#REF!</x:v>
      </x:c>
      <x:c r="I6" s="260" t="e">
        <x:f>H6/G6</x:f>
        <x:v>#REF!</x:v>
      </x:c>
      <x:c r="J6" s="236" t="e">
        <x:f>RANK(I6,$I$5:$I$7)</x:f>
        <x:v>#REF!</x:v>
      </x:c>
      <x:c r="K6" s="253"/>
      <x:c r="L6" s="261" t="s">
        <x:v>278</x:v>
      </x:c>
      <x:c r="M6" s="262">
        <x:v>1738</x:v>
      </x:c>
      <x:c r="N6" s="263">
        <x:v>5273</x:v>
      </x:c>
      <x:c r="O6" s="263">
        <x:v>651</x:v>
      </x:c>
      <x:c r="P6" s="264">
        <x:v>7662</x:v>
      </x:c>
      <x:c r="Q6" s="265">
        <x:v>7906</x:v>
      </x:c>
      <x:c r="R6" s="263">
        <x:v>-244</x:v>
      </x:c>
      <x:c r="S6" s="266">
        <x:v>-3.086263597267898</x:v>
      </x:c>
      <x:c r="T6" s="263">
        <x:v>7523</x:v>
      </x:c>
      <x:c r="U6" s="263">
        <x:v>139</x:v>
      </x:c>
      <x:c r="V6" s="267">
        <x:v>1.84766715406088</x:v>
      </x:c>
    </x:row>
    <x:row r="7" spans="1:22" s="259" customFormat="1" ht="18" hidden="1" customHeight="1">
      <x:c r="A7" s="230" t="s">
        <x:v>344</x:v>
      </x:c>
      <x:c r="B7" s="231">
        <x:f>B14+B21+B29</x:f>
        <x:v>1175</x:v>
      </x:c>
      <x:c r="C7" s="232" t="e">
        <x:f>C14+C21+C29</x:f>
        <x:v>#REF!</x:v>
      </x:c>
      <x:c r="D7" s="233" t="e">
        <x:f>C7/B7</x:f>
        <x:v>#REF!</x:v>
      </x:c>
      <x:c r="E7" s="234" t="e">
        <x:f>RANK(D7,$D$5:$D$7)</x:f>
        <x:v>#REF!</x:v>
      </x:c>
      <x:c r="G7" s="235" t="e">
        <x:f>G14+G21+G29</x:f>
        <x:v>#REF!</x:v>
      </x:c>
      <x:c r="H7" s="232" t="e">
        <x:f>C7-G7</x:f>
        <x:v>#REF!</x:v>
      </x:c>
      <x:c r="I7" s="260" t="e">
        <x:f>H7/G7</x:f>
        <x:v>#REF!</x:v>
      </x:c>
      <x:c r="J7" s="236" t="e">
        <x:f>RANK(I7,$I$5:$I$7)</x:f>
        <x:v>#REF!</x:v>
      </x:c>
      <x:c r="K7" s="253"/>
      <x:c r="L7" s="261" t="s">
        <x:v>305</x:v>
      </x:c>
      <x:c r="M7" s="262">
        <x:v>825</x:v>
      </x:c>
      <x:c r="N7" s="263">
        <x:v>237</x:v>
      </x:c>
      <x:c r="O7" s="263">
        <x:v>163</x:v>
      </x:c>
      <x:c r="P7" s="264">
        <x:v>1225</x:v>
      </x:c>
      <x:c r="Q7" s="265">
        <x:v>992</x:v>
      </x:c>
      <x:c r="R7" s="263">
        <x:v>233</x:v>
      </x:c>
      <x:c r="S7" s="266">
        <x:v>23.487903225806452</x:v>
      </x:c>
      <x:c r="T7" s="263">
        <x:v>795</x:v>
      </x:c>
      <x:c r="U7" s="263">
        <x:v>430</x:v>
      </x:c>
      <x:c r="V7" s="267">
        <x:v>54.088050314465406</x:v>
      </x:c>
    </x:row>
    <x:row r="8" spans="1:22" s="259" customFormat="1" ht="18" hidden="1" customHeight="1">
      <x:c r="A8" s="268" t="s">
        <x:v>271</x:v>
      </x:c>
      <x:c r="B8" s="269">
        <x:f>SUM(B5:B7)</x:f>
        <x:v>25301</x:v>
      </x:c>
      <x:c r="C8" s="270" t="e">
        <x:f>SUM(C5:C7)</x:f>
        <x:v>#REF!</x:v>
      </x:c>
      <x:c r="D8" s="271" t="e">
        <x:f>C8/B8</x:f>
        <x:v>#REF!</x:v>
      </x:c>
      <x:c r="E8" s="272"/>
      <x:c r="F8" s="273"/>
      <x:c r="G8" s="274" t="e">
        <x:f>SUM(G5:G7)</x:f>
        <x:v>#REF!</x:v>
      </x:c>
      <x:c r="H8" s="270" t="e">
        <x:f>C8-G8</x:f>
        <x:v>#REF!</x:v>
      </x:c>
      <x:c r="I8" s="275" t="e">
        <x:f>H8/G8</x:f>
        <x:v>#REF!</x:v>
      </x:c>
      <x:c r="J8" s="276"/>
      <x:c r="K8" s="253"/>
      <x:c r="L8" s="277" t="s">
        <x:v>271</x:v>
      </x:c>
      <x:c r="M8" s="278">
        <x:v>8813</x:v>
      </x:c>
      <x:c r="N8" s="279">
        <x:v>13334</x:v>
      </x:c>
      <x:c r="O8" s="279">
        <x:v>2776</x:v>
      </x:c>
      <x:c r="P8" s="280">
        <x:v>24923</x:v>
      </x:c>
      <x:c r="Q8" s="281">
        <x:v>25490</x:v>
      </x:c>
      <x:c r="R8" s="282">
        <x:v>-567</x:v>
      </x:c>
      <x:c r="S8" s="283">
        <x:v>-2.2244017261671245</x:v>
      </x:c>
      <x:c r="T8" s="282">
        <x:v>24330</x:v>
      </x:c>
      <x:c r="U8" s="282">
        <x:v>593</x:v>
      </x:c>
      <x:c r="V8" s="284">
        <x:v>2.4373201808466911</x:v>
      </x:c>
    </x:row>
    <x:row r="9" spans="1:13" s="291" customFormat="1" ht="21" hidden="1" customHeight="1">
      <x:c r="A9" s="253"/>
      <x:c r="B9" s="285"/>
      <x:c r="C9" s="286"/>
      <x:c r="D9" s="287"/>
      <x:c r="E9" s="287"/>
      <x:c r="F9" s="287"/>
      <x:c r="G9" s="286"/>
      <x:c r="H9" s="286"/>
      <x:c r="I9" s="288"/>
      <x:c r="J9" s="253"/>
      <x:c r="K9" s="253"/>
      <x:c r="L9" s="289"/>
      <x:c r="M9" s="290"/>
    </x:row>
    <x:row r="10" spans="1:12" ht="21" hidden="1" customHeight="1">
      <x:c r="A10" s="292" t="s">
        <x:v>276</x:v>
      </x:c>
      <x:c r="B10" s="293" t="s">
        <x:v>1</x:v>
      </x:c>
      <x:c r="J10" s="245" t="s">
        <x:v>21</x:v>
      </x:c>
      <x:c r="K10" s="294"/>
      <x:c r="L10" s="295"/>
    </x:row>
    <x:row r="11" spans="1:13" s="259" customFormat="1" ht="17.25" hidden="1" customHeight="1">
      <x:c r="A11" s="296" t="s">
        <x:v>287</x:v>
      </x:c>
      <x:c r="B11" s="248" t="s">
        <x:v>346</x:v>
      </x:c>
      <x:c r="C11" s="249" t="s">
        <x:v>364</x:v>
      </x:c>
      <x:c r="D11" s="250" t="s">
        <x:v>281</x:v>
      </x:c>
      <x:c r="E11" s="251" t="s">
        <x:v>16</x:v>
      </x:c>
      <x:c r="F11" s="237"/>
      <x:c r="G11" s="252" t="s">
        <x:v>325</x:v>
      </x:c>
      <x:c r="H11" s="250" t="s">
        <x:v>298</x:v>
      </x:c>
      <x:c r="I11" s="250" t="s">
        <x:v>275</x:v>
      </x:c>
      <x:c r="J11" s="297" t="s">
        <x:v>329</x:v>
      </x:c>
      <x:c r="K11" s="253"/>
      <x:c r="L11" s="295"/>
      <x:c r="M11" s="290"/>
    </x:row>
    <x:row r="12" spans="1:11" s="259" customFormat="1" ht="17.25" hidden="1" customHeight="1">
      <x:c r="A12" s="230" t="s">
        <x:v>277</x:v>
      </x:c>
      <x:c r="B12" s="231">
        <x:v>6250</x:v>
      </x:c>
      <x:c r="C12" s="298" t="e">
        <x:f>총괄국국제2015!#REF!</x:f>
        <x:v>#REF!</x:v>
      </x:c>
      <x:c r="D12" s="233" t="e">
        <x:f>C12/B12</x:f>
        <x:v>#REF!</x:v>
      </x:c>
      <x:c r="E12" s="234" t="e">
        <x:f>RANK(D12,$D$12:$D$14)</x:f>
        <x:v>#REF!</x:v>
      </x:c>
      <x:c r="G12" s="299" t="e">
        <x:f>총괄국국제2015!#REF!</x:f>
        <x:v>#REF!</x:v>
      </x:c>
      <x:c r="H12" s="232" t="e">
        <x:f>C12-G12</x:f>
        <x:v>#REF!</x:v>
      </x:c>
      <x:c r="I12" s="260" t="e">
        <x:f>H12/G12</x:f>
        <x:v>#REF!</x:v>
      </x:c>
      <x:c r="J12" s="236" t="e">
        <x:f>RANK(I12,$I$12:$I$14)</x:f>
        <x:v>#REF!</x:v>
      </x:c>
      <x:c r="K12" s="300"/>
    </x:row>
    <x:row r="13" spans="1:11" s="259" customFormat="1" ht="17.25" hidden="1" customHeight="1">
      <x:c r="A13" s="230" t="s">
        <x:v>278</x:v>
      </x:c>
      <x:c r="B13" s="231">
        <x:v>1738</x:v>
      </x:c>
      <x:c r="C13" s="298" t="e">
        <x:f>총괄국국제2015!#REF!</x:f>
        <x:v>#REF!</x:v>
      </x:c>
      <x:c r="D13" s="233" t="e">
        <x:f>C13/B13</x:f>
        <x:v>#REF!</x:v>
      </x:c>
      <x:c r="E13" s="234" t="e">
        <x:f>RANK(D13,$D$12:$D$14)</x:f>
        <x:v>#REF!</x:v>
      </x:c>
      <x:c r="G13" s="299" t="e">
        <x:f>총괄국국제2015!#REF!</x:f>
        <x:v>#REF!</x:v>
      </x:c>
      <x:c r="H13" s="232" t="e">
        <x:f>C13-G13</x:f>
        <x:v>#REF!</x:v>
      </x:c>
      <x:c r="I13" s="260" t="e">
        <x:f>H13/G13</x:f>
        <x:v>#REF!</x:v>
      </x:c>
      <x:c r="J13" s="236" t="e">
        <x:f>RANK(I13,$I$12:$I$14)</x:f>
        <x:v>#REF!</x:v>
      </x:c>
      <x:c r="K13" s="300"/>
    </x:row>
    <x:row r="14" spans="1:13" s="259" customFormat="1" ht="17.25" hidden="1" customHeight="1">
      <x:c r="A14" s="230" t="s">
        <x:v>344</x:v>
      </x:c>
      <x:c r="B14" s="231">
        <x:v>825</x:v>
      </x:c>
      <x:c r="C14" s="298" t="e">
        <x:f>총괄국국제2015!#REF!</x:f>
        <x:v>#REF!</x:v>
      </x:c>
      <x:c r="D14" s="233" t="e">
        <x:f>C14/B14</x:f>
        <x:v>#REF!</x:v>
      </x:c>
      <x:c r="E14" s="234" t="e">
        <x:f>RANK(D14,$D$12:$D$14)</x:f>
        <x:v>#REF!</x:v>
      </x:c>
      <x:c r="G14" s="299" t="e">
        <x:f>총괄국국제2015!#REF!</x:f>
        <x:v>#REF!</x:v>
      </x:c>
      <x:c r="H14" s="232" t="e">
        <x:f>C14-G14</x:f>
        <x:v>#REF!</x:v>
      </x:c>
      <x:c r="I14" s="260" t="e">
        <x:f>H14/G14</x:f>
        <x:v>#REF!</x:v>
      </x:c>
      <x:c r="J14" s="236" t="e">
        <x:f>RANK(I14,$I$12:$I$14)</x:f>
        <x:v>#REF!</x:v>
      </x:c>
      <x:c r="K14" s="253"/>
      <x:c r="L14" s="295"/>
      <x:c r="M14" s="290"/>
    </x:row>
    <x:row r="15" spans="1:13" s="259" customFormat="1" ht="17.25" hidden="1" customHeight="1">
      <x:c r="A15" s="301" t="s">
        <x:v>271</x:v>
      </x:c>
      <x:c r="B15" s="269">
        <x:f>SUM(B12:B14)</x:f>
        <x:v>8813</x:v>
      </x:c>
      <x:c r="C15" s="302" t="e">
        <x:f>SUM(C12:C14)</x:f>
        <x:v>#REF!</x:v>
      </x:c>
      <x:c r="D15" s="271" t="e">
        <x:f>C15/B15</x:f>
        <x:v>#REF!</x:v>
      </x:c>
      <x:c r="E15" s="272"/>
      <x:c r="F15" s="273"/>
      <x:c r="G15" s="303" t="e">
        <x:f>SUM(G12:G14)</x:f>
        <x:v>#REF!</x:v>
      </x:c>
      <x:c r="H15" s="270" t="e">
        <x:f>SUM(H12:H14)</x:f>
        <x:v>#REF!</x:v>
      </x:c>
      <x:c r="I15" s="275" t="e">
        <x:f>H15/G15</x:f>
        <x:v>#REF!</x:v>
      </x:c>
      <x:c r="J15" s="276"/>
      <x:c r="K15" s="253"/>
      <x:c r="L15" s="304"/>
      <x:c r="M15" s="290"/>
    </x:row>
    <x:row r="16" spans="2:12" ht="23.25" hidden="1" customHeight="1">
      <x:c r="B16" s="305"/>
      <x:c r="L16" s="304"/>
    </x:row>
    <x:row r="17" spans="1:12" ht="21" hidden="1" customHeight="1">
      <x:c r="A17" s="292" t="s">
        <x:v>279</x:v>
      </x:c>
      <x:c r="B17" s="293" t="s">
        <x:v>6</x:v>
      </x:c>
      <x:c r="J17" s="245" t="s">
        <x:v>21</x:v>
      </x:c>
      <x:c r="L17" s="304"/>
    </x:row>
    <x:row r="18" spans="1:13" s="259" customFormat="1" ht="16.75" hidden="1">
      <x:c r="A18" s="296" t="s">
        <x:v>287</x:v>
      </x:c>
      <x:c r="B18" s="248" t="s">
        <x:v>346</x:v>
      </x:c>
      <x:c r="C18" s="249" t="s">
        <x:v>364</x:v>
      </x:c>
      <x:c r="D18" s="250" t="s">
        <x:v>281</x:v>
      </x:c>
      <x:c r="E18" s="251" t="s">
        <x:v>390</x:v>
      </x:c>
      <x:c r="F18" s="237"/>
      <x:c r="G18" s="252" t="s">
        <x:v>325</x:v>
      </x:c>
      <x:c r="H18" s="250" t="s">
        <x:v>298</x:v>
      </x:c>
      <x:c r="I18" s="250" t="s">
        <x:v>275</x:v>
      </x:c>
      <x:c r="J18" s="297" t="s">
        <x:v>329</x:v>
      </x:c>
      <x:c r="K18" s="253"/>
      <x:c r="L18" s="304"/>
      <x:c r="M18" s="290"/>
    </x:row>
    <x:row r="19" spans="1:11" s="259" customFormat="1" ht="18.75" hidden="1" customHeight="1">
      <x:c r="A19" s="230" t="s">
        <x:v>277</x:v>
      </x:c>
      <x:c r="B19" s="231">
        <x:v>7824</x:v>
      </x:c>
      <x:c r="C19" s="232" t="e">
        <x:f>총괄국국제2015!#REF!</x:f>
        <x:v>#REF!</x:v>
      </x:c>
      <x:c r="D19" s="233" t="e">
        <x:f>C19/B19</x:f>
        <x:v>#REF!</x:v>
      </x:c>
      <x:c r="E19" s="234" t="e">
        <x:f>RANK(D19,$D$19:$D$21)</x:f>
        <x:v>#REF!</x:v>
      </x:c>
      <x:c r="G19" s="306" t="e">
        <x:f>총괄국국제2015!#REF!</x:f>
        <x:v>#REF!</x:v>
      </x:c>
      <x:c r="H19" s="232" t="e">
        <x:f>C19-G19</x:f>
        <x:v>#REF!</x:v>
      </x:c>
      <x:c r="I19" s="260" t="e">
        <x:f>H19/G19</x:f>
        <x:v>#REF!</x:v>
      </x:c>
      <x:c r="J19" s="236" t="e">
        <x:f>RANK(I19,$I$19:$I$21)</x:f>
        <x:v>#REF!</x:v>
      </x:c>
      <x:c r="K19" s="307"/>
    </x:row>
    <x:row r="20" spans="1:11" s="259" customFormat="1" ht="18.75" hidden="1" customHeight="1">
      <x:c r="A20" s="230" t="s">
        <x:v>278</x:v>
      </x:c>
      <x:c r="B20" s="231">
        <x:v>5273</x:v>
      </x:c>
      <x:c r="C20" s="232" t="e">
        <x:f>총괄국국제2015!#REF!</x:f>
        <x:v>#REF!</x:v>
      </x:c>
      <x:c r="D20" s="233" t="e">
        <x:f>C20/B20</x:f>
        <x:v>#REF!</x:v>
      </x:c>
      <x:c r="E20" s="234" t="e">
        <x:f>RANK(D20,$D$19:$D$21)</x:f>
        <x:v>#REF!</x:v>
      </x:c>
      <x:c r="G20" s="306" t="e">
        <x:f>총괄국국제2015!#REF!</x:f>
        <x:v>#REF!</x:v>
      </x:c>
      <x:c r="H20" s="232" t="e">
        <x:f>C20-G20</x:f>
        <x:v>#REF!</x:v>
      </x:c>
      <x:c r="I20" s="260" t="e">
        <x:f>H20/G20</x:f>
        <x:v>#REF!</x:v>
      </x:c>
      <x:c r="J20" s="236" t="e">
        <x:f>RANK(I20,$I$19:$I$21)</x:f>
        <x:v>#REF!</x:v>
      </x:c>
      <x:c r="K20" s="307"/>
    </x:row>
    <x:row r="21" spans="1:13" s="259" customFormat="1" ht="18.75" hidden="1" customHeight="1">
      <x:c r="A21" s="230" t="s">
        <x:v>344</x:v>
      </x:c>
      <x:c r="B21" s="231">
        <x:v>237</x:v>
      </x:c>
      <x:c r="C21" s="232" t="e">
        <x:f>총괄국국제2015!#REF!</x:f>
        <x:v>#REF!</x:v>
      </x:c>
      <x:c r="D21" s="233" t="e">
        <x:f>C21/B21</x:f>
        <x:v>#REF!</x:v>
      </x:c>
      <x:c r="E21" s="234" t="e">
        <x:f>RANK(D21,$D$19:$D$21)</x:f>
        <x:v>#REF!</x:v>
      </x:c>
      <x:c r="G21" s="306" t="e">
        <x:f>총괄국국제2015!#REF!</x:f>
        <x:v>#REF!</x:v>
      </x:c>
      <x:c r="H21" s="232" t="e">
        <x:f>C21-G21</x:f>
        <x:v>#REF!</x:v>
      </x:c>
      <x:c r="I21" s="260" t="e">
        <x:f>H21/G21</x:f>
        <x:v>#REF!</x:v>
      </x:c>
      <x:c r="J21" s="236" t="e">
        <x:f>RANK(I21,$I$19:$I$21)</x:f>
        <x:v>#REF!</x:v>
      </x:c>
      <x:c r="K21" s="307"/>
      <x:c r="L21" s="295"/>
      <x:c r="M21" s="290"/>
    </x:row>
    <x:row r="22" spans="1:13" s="259" customFormat="1" ht="18.75" hidden="1" customHeight="1">
      <x:c r="A22" s="301" t="s">
        <x:v>271</x:v>
      </x:c>
      <x:c r="B22" s="269">
        <x:f>SUM(B19:B21)</x:f>
        <x:v>13334</x:v>
      </x:c>
      <x:c r="C22" s="270" t="e">
        <x:f>SUM(C19:C21)</x:f>
        <x:v>#REF!</x:v>
      </x:c>
      <x:c r="D22" s="271" t="e">
        <x:f>C22/B22</x:f>
        <x:v>#REF!</x:v>
      </x:c>
      <x:c r="E22" s="272"/>
      <x:c r="F22" s="273"/>
      <x:c r="G22" s="274" t="e">
        <x:f>SUM(G19:G21)</x:f>
        <x:v>#REF!</x:v>
      </x:c>
      <x:c r="H22" s="270" t="e">
        <x:f>C22-G22</x:f>
        <x:v>#REF!</x:v>
      </x:c>
      <x:c r="I22" s="275" t="e">
        <x:f>H22/G22</x:f>
        <x:v>#REF!</x:v>
      </x:c>
      <x:c r="J22" s="308"/>
      <x:c r="K22" s="307"/>
      <x:c r="L22" s="295"/>
      <x:c r="M22" s="290"/>
    </x:row>
    <x:row r="23" spans="2:12" ht="22.5" customHeight="1">
      <x:c r="B23" s="286"/>
      <x:c r="L23" s="295"/>
    </x:row>
    <x:row r="24" spans="1:12" ht="20.100000000000001" customHeight="1">
      <x:c r="A24" s="292" t="s">
        <x:v>286</x:v>
      </x:c>
      <x:c r="I24" s="511" t="s">
        <x:v>395</x:v>
      </x:c>
      <x:c r="J24" s="511"/>
      <x:c r="L24" s="295"/>
    </x:row>
    <x:row r="25" spans="1:13" s="259" customFormat="1" ht="16.350000000000001" customHeight="1">
      <x:c r="A25" s="520" t="s">
        <x:v>287</x:v>
      </x:c>
      <x:c r="B25" s="522" t="s">
        <x:v>9</x:v>
      </x:c>
      <x:c r="C25" s="523"/>
      <x:c r="D25" s="523"/>
      <x:c r="E25" s="524"/>
      <x:c r="F25" s="525" t="s">
        <x:v>11</x:v>
      </x:c>
      <x:c r="G25" s="526"/>
      <x:c r="H25" s="527"/>
      <x:c r="I25" s="528" t="s">
        <x:v>275</x:v>
      </x:c>
      <x:c r="J25" s="530" t="s">
        <x:v>337</x:v>
      </x:c>
      <x:c r="K25" s="253"/>
      <x:c r="L25" s="295"/>
      <x:c r="M25" s="290"/>
    </x:row>
    <x:row r="26" spans="1:13" s="259" customFormat="1" ht="16.350000000000001" customHeight="1">
      <x:c r="A26" s="521"/>
      <x:c r="B26" s="420" t="s">
        <x:v>334</x:v>
      </x:c>
      <x:c r="C26" s="421" t="s">
        <x:v>336</x:v>
      </x:c>
      <x:c r="D26" s="422" t="s">
        <x:v>281</x:v>
      </x:c>
      <x:c r="E26" s="423" t="s">
        <x:v>327</x:v>
      </x:c>
      <x:c r="F26" s="424" t="s">
        <x:v>315</x:v>
      </x:c>
      <x:c r="G26" s="425" t="s">
        <x:v>323</x:v>
      </x:c>
      <x:c r="H26" s="423" t="s">
        <x:v>281</x:v>
      </x:c>
      <x:c r="I26" s="529"/>
      <x:c r="J26" s="531"/>
      <x:c r="K26" s="253"/>
      <x:c r="L26" s="295"/>
      <x:c r="M26" s="290"/>
    </x:row>
    <x:row r="27" spans="1:11" s="259" customFormat="1" ht="16.350000000000001" customHeight="1">
      <x:c r="A27" s="312" t="s">
        <x:v>277</x:v>
      </x:c>
      <x:c r="B27" s="313">
        <x:v>2300</x:v>
      </x:c>
      <x:c r="C27" s="314">
        <x:f>총괄국국제2015!F16/1000000</x:f>
        <x:v>1654.03415</x:v>
      </x:c>
      <x:c r="D27" s="315">
        <x:f>C27/B27</x:f>
        <x:v>0.71914528260869559</x:v>
      </x:c>
      <x:c r="E27" s="316">
        <x:f>RANK(D27,$D$27:$D$29)</x:f>
        <x:v>1</x:v>
      </x:c>
      <x:c r="F27" s="317">
        <x:v>1962</x:v>
      </x:c>
      <x:c r="G27" s="318">
        <x:f>총괄국국제2014!F15/1000000</x:f>
        <x:v>1303.02241</x:v>
      </x:c>
      <x:c r="H27" s="319">
        <x:f>G27/F27</x:f>
        <x:v>0.66412966870540269</x:v>
      </x:c>
      <x:c r="I27" s="426">
        <x:f>(C27-G27)/G27</x:f>
        <x:v>0.26938273456095041</x:v>
      </x:c>
      <x:c r="J27" s="320">
        <x:f>RANK(I27,$I$27:$I$29)</x:f>
        <x:v>1</x:v>
      </x:c>
      <x:c r="K27" s="253"/>
    </x:row>
    <x:row r="28" spans="1:11" s="259" customFormat="1" ht="16.350000000000001" customHeight="1">
      <x:c r="A28" s="312" t="s">
        <x:v>278</x:v>
      </x:c>
      <x:c r="B28" s="313">
        <x:v>741</x:v>
      </x:c>
      <x:c r="C28" s="314">
        <x:f>총괄국국제2015!F17/1000000</x:f>
        <x:v>460.16676000000001</x:v>
      </x:c>
      <x:c r="D28" s="315">
        <x:f>C28/B28</x:f>
        <x:v>0.62100777327935219</x:v>
      </x:c>
      <x:c r="E28" s="316">
        <x:f>RANK(D28,$D$27:$D$29)</x:f>
        <x:v>2</x:v>
      </x:c>
      <x:c r="F28" s="317">
        <x:v>651</x:v>
      </x:c>
      <x:c r="G28" s="318">
        <x:f>총괄국국제2014!F16/1000000</x:f>
        <x:v>431.39136000000002</x:v>
      </x:c>
      <x:c r="H28" s="319">
        <x:f>G28/F28</x:f>
        <x:v>0.66265953917050691</x:v>
      </x:c>
      <x:c r="I28" s="426">
        <x:f>(C28-G28)/G28</x:f>
        <x:v>0.066703700324457105</x:v>
      </x:c>
      <x:c r="J28" s="320">
        <x:f>RANK(I28,$I$27:$I$29)</x:f>
        <x:v>2</x:v>
      </x:c>
      <x:c r="K28" s="253"/>
    </x:row>
    <x:row r="29" spans="1:11" s="259" customFormat="1" ht="16.350000000000001" customHeight="1">
      <x:c r="A29" s="312" t="s">
        <x:v>344</x:v>
      </x:c>
      <x:c r="B29" s="313">
        <x:v>113</x:v>
      </x:c>
      <x:c r="C29" s="314">
        <x:f>총괄국국제2015!F15/1000000</x:f>
        <x:v>17.31091</x:v>
      </x:c>
      <x:c r="D29" s="315">
        <x:f>C29/B29</x:f>
        <x:v>0.15319389380530973</x:v>
      </x:c>
      <x:c r="E29" s="316">
        <x:f>RANK(D29,$D$27:$D$29)</x:f>
        <x:v>3</x:v>
      </x:c>
      <x:c r="F29" s="317">
        <x:v>163</x:v>
      </x:c>
      <x:c r="G29" s="318">
        <x:f>총괄국국제2014!F14/1000000</x:f>
        <x:v>71.201819999999998</x:v>
      </x:c>
      <x:c r="H29" s="319">
        <x:f>G29/F29</x:f>
        <x:v>0.43682098159509203</x:v>
      </x:c>
      <x:c r="I29" s="426">
        <x:f>(C29-G29)/G29</x:f>
        <x:v>-0.75687545627344921</x:v>
      </x:c>
      <x:c r="J29" s="320">
        <x:f>RANK(I29,$I$27:$I$29)</x:f>
        <x:v>3</x:v>
      </x:c>
      <x:c r="K29" s="253"/>
    </x:row>
    <x:row r="30" spans="1:11" s="259" customFormat="1" ht="16.350000000000001" customHeight="1">
      <x:c r="A30" s="321" t="s">
        <x:v>271</x:v>
      </x:c>
      <x:c r="B30" s="322">
        <x:f>SUM(B27:B29)</x:f>
        <x:v>3154</x:v>
      </x:c>
      <x:c r="C30" s="323">
        <x:f>SUM(C27:C29)</x:f>
        <x:v>2131.5118200000002</x:v>
      </x:c>
      <x:c r="D30" s="427">
        <x:f>C30/B30</x:f>
        <x:v>0.67581224476854795</x:v>
      </x:c>
      <x:c r="E30" s="428"/>
      <x:c r="F30" s="331">
        <x:f>SUM(F27:F29)</x:f>
        <x:v>2776</x:v>
      </x:c>
      <x:c r="G30" s="324">
        <x:f>SUM(G27:G29)</x:f>
        <x:v>1805.6155900000001</x:v>
      </x:c>
      <x:c r="H30" s="429">
        <x:f>G30/F30</x:f>
        <x:v>0.65043789265129692</x:v>
      </x:c>
      <x:c r="I30" s="430">
        <x:f>(C30-G30)/G30</x:f>
        <x:v>0.18049037226135162</x:v>
      </x:c>
      <x:c r="J30" s="325"/>
      <x:c r="K30" s="253"/>
    </x:row>
    <x:row r="31" ht="20.100000000000001" customHeight="1"/>
    <x:row r="32" ht="20.100000000000001" customHeight="1"/>
    <x:row r="33" spans="1:10" ht="20.100000000000001" hidden="1" customHeight="1">
      <x:c r="A33" s="309" t="s">
        <x:v>388</x:v>
      </x:c>
      <x:c r="H33" s="511" t="s">
        <x:v>395</x:v>
      </x:c>
      <x:c r="I33" s="511"/>
      <x:c r="J33" s="245"/>
    </x:row>
    <x:row r="34" spans="1:13" ht="20.100000000000001" hidden="1" customHeight="1">
      <x:c r="A34" s="515" t="s">
        <x:v>287</x:v>
      </x:c>
      <x:c r="B34" s="517" t="s">
        <x:v>216</x:v>
      </x:c>
      <x:c r="C34" s="518"/>
      <x:c r="D34" s="518"/>
      <x:c r="E34" s="519"/>
      <x:c r="F34" s="512" t="s">
        <x:v>321</x:v>
      </x:c>
      <x:c r="G34" s="513"/>
      <x:c r="H34" s="513"/>
      <x:c r="I34" s="514"/>
      <x:c r="J34" s="310"/>
      <x:c r="K34" s="290"/>
      <x:c r="L34" s="239"/>
      <x:c r="M34" s="239"/>
    </x:row>
    <x:row r="35" spans="1:13" ht="20.100000000000001" hidden="1" customHeight="1">
      <x:c r="A35" s="516"/>
      <x:c r="B35" s="348" t="s">
        <x:v>276</x:v>
      </x:c>
      <x:c r="C35" s="349" t="s">
        <x:v>279</x:v>
      </x:c>
      <x:c r="D35" s="350" t="s">
        <x:v>304</x:v>
      </x:c>
      <x:c r="E35" s="351" t="s">
        <x:v>388</x:v>
      </x:c>
      <x:c r="F35" s="326" t="s">
        <x:v>261</x:v>
      </x:c>
      <x:c r="G35" s="326" t="s">
        <x:v>310</x:v>
      </x:c>
      <x:c r="H35" s="326" t="s">
        <x:v>309</x:v>
      </x:c>
      <x:c r="I35" s="327" t="s">
        <x:v>266</x:v>
      </x:c>
      <x:c r="J35" s="290"/>
      <x:c r="K35" s="239"/>
      <x:c r="L35" s="239"/>
      <x:c r="M35" s="239"/>
    </x:row>
    <x:row r="36" spans="1:13" ht="20.100000000000001" hidden="1" customHeight="1">
      <x:c r="A36" s="312" t="s">
        <x:v>277</x:v>
      </x:c>
      <x:c r="B36" s="328">
        <x:f>총괄국국제2015!B16/1000000</x:f>
        <x:v>41.387779999999999</x:v>
      </x:c>
      <x:c r="C36" s="314">
        <x:f>총괄국국제2015!C16/1000000</x:f>
        <x:v>69.869450000000001</x:v>
      </x:c>
      <x:c r="D36" s="318">
        <x:f>총괄국국제2015!D16/1000000</x:f>
        <x:v>1330.65167</x:v>
      </x:c>
      <x:c r="E36" s="316">
        <x:f>SUM(B36,C36,D36*1.02)</x:f>
        <x:v>1468.5219333999999</x:v>
      </x:c>
      <x:c r="F36" s="329">
        <x:f>C27/B27*8</x:f>
        <x:v>5.7531622608695647</x:v>
      </x:c>
      <x:c r="G36" s="330">
        <x:f>E36/B27*2</x:f>
        <x:v>1.2769755942608694</x:v>
      </x:c>
      <x:c r="H36" s="330">
        <x:f>F36+G36</x:f>
        <x:v>7.0301378551304339</x:v>
      </x:c>
      <x:c r="I36" s="320">
        <x:f>RANK(H36,$H$36:$H$38)</x:f>
        <x:v>1</x:v>
      </x:c>
      <x:c r="J36" s="290"/>
      <x:c r="K36" s="239"/>
      <x:c r="L36" s="239"/>
      <x:c r="M36" s="239"/>
    </x:row>
    <x:row r="37" spans="1:13" ht="20.100000000000001" hidden="1" customHeight="1">
      <x:c r="A37" s="312" t="s">
        <x:v>278</x:v>
      </x:c>
      <x:c r="B37" s="328">
        <x:f>총괄국국제2015!B17/1000000</x:f>
        <x:v>6.1747899999999998</x:v>
      </x:c>
      <x:c r="C37" s="314">
        <x:f>총괄국국제2015!C17/1000000</x:f>
        <x:v>29.693899999999999</x:v>
      </x:c>
      <x:c r="D37" s="318">
        <x:f>총괄국국제2015!D17/1000000</x:f>
        <x:v>372.83654000000001</x:v>
      </x:c>
      <x:c r="E37" s="316">
        <x:f>SUM(B37,C37,D37*1.02)</x:f>
        <x:v>416.16196080000003</x:v>
      </x:c>
      <x:c r="F37" s="329">
        <x:f>C28/B28*8</x:f>
        <x:v>4.9680621862348175</x:v>
      </x:c>
      <x:c r="G37" s="330">
        <x:f>E37/B28*2</x:f>
        <x:v>1.1232441587044535</x:v>
      </x:c>
      <x:c r="H37" s="330">
        <x:f>F37+G37</x:f>
        <x:v>6.0913063449392713</x:v>
      </x:c>
      <x:c r="I37" s="320">
        <x:f>RANK(H37,$H$36:$H$38)</x:f>
        <x:v>2</x:v>
      </x:c>
      <x:c r="J37" s="290"/>
      <x:c r="K37" s="239"/>
      <x:c r="L37" s="239"/>
      <x:c r="M37" s="239"/>
    </x:row>
    <x:row r="38" spans="1:13" ht="20.100000000000001" hidden="1" customHeight="1">
      <x:c r="A38" s="312" t="s">
        <x:v>344</x:v>
      </x:c>
      <x:c r="B38" s="328">
        <x:f>총괄국국제2015!B15/1000000</x:f>
        <x:v>2.4907400000000002</x:v>
      </x:c>
      <x:c r="C38" s="314">
        <x:f>총괄국국제2015!C15/1000000</x:f>
        <x:v>0</x:v>
      </x:c>
      <x:c r="D38" s="318">
        <x:f>총괄국국제2015!D15/1000000</x:f>
        <x:v>14.4808</x:v>
      </x:c>
      <x:c r="E38" s="316">
        <x:f>SUM(B38,C38,D38*1.02)</x:f>
        <x:v>17.261156</x:v>
      </x:c>
      <x:c r="F38" s="329">
        <x:f>C29/B29*8</x:f>
        <x:v>1.2255511504424779</x:v>
      </x:c>
      <x:c r="G38" s="330">
        <x:f>E38/B29*2</x:f>
        <x:v>0.30550718584070796</x:v>
      </x:c>
      <x:c r="H38" s="330">
        <x:f>F38+G38</x:f>
        <x:v>1.5310583362831858</x:v>
      </x:c>
      <x:c r="I38" s="320">
        <x:f>RANK(H38,$H$36:$H$38)</x:f>
        <x:v>3</x:v>
      </x:c>
      <x:c r="J38" s="290"/>
      <x:c r="K38" s="239"/>
      <x:c r="L38" s="239"/>
      <x:c r="M38" s="239"/>
    </x:row>
    <x:row r="39" spans="1:13" ht="20.100000000000001" hidden="1" customHeight="1">
      <x:c r="A39" s="321" t="s">
        <x:v>271</x:v>
      </x:c>
      <x:c r="B39" s="331">
        <x:f>SUM(B36:B38)</x:f>
        <x:v>50.053310000000003</x:v>
      </x:c>
      <x:c r="C39" s="323">
        <x:f>SUM(C36:C38)</x:f>
        <x:v>99.56335</x:v>
      </x:c>
      <x:c r="D39" s="324">
        <x:f>SUM(D36:D38)</x:f>
        <x:v>1717.96901</x:v>
      </x:c>
      <x:c r="E39" s="332">
        <x:f>SUM(B39,C39,D39*1.02)</x:f>
        <x:v>1901.9450502</x:v>
      </x:c>
      <x:c r="F39" s="333">
        <x:f>C30/B30*8</x:f>
        <x:v>5.4064979581483836</x:v>
      </x:c>
      <x:c r="G39" s="334">
        <x:f>E39/B30*2</x:f>
        <x:v>1.2060526634115409</x:v>
      </x:c>
      <x:c r="H39" s="334">
        <x:f>F39+G39</x:f>
        <x:v>6.6125506215599241</x:v>
      </x:c>
      <x:c r="I39" s="325"/>
      <x:c r="J39" s="290"/>
      <x:c r="K39" s="239"/>
      <x:c r="L39" s="239"/>
      <x:c r="M39" s="239"/>
    </x:row>
    <x:row r="42" spans="1:9" ht="20.649999999999999" hidden="1">
      <x:c r="A42" s="76" t="s">
        <x:v>270</x:v>
      </x:c>
      <x:c r="B42" s="77"/>
      <x:c r="H42" s="511" t="s">
        <x:v>395</x:v>
      </x:c>
      <x:c r="I42" s="511"/>
    </x:row>
    <x:row r="43" spans="1:13" ht="16.350000000000001" hidden="1" customHeight="1">
      <x:c r="A43" s="504" t="s">
        <x:v>287</x:v>
      </x:c>
      <x:c r="B43" s="509" t="s">
        <x:v>9</x:v>
      </x:c>
      <x:c r="C43" s="510"/>
      <x:c r="D43" s="510"/>
      <x:c r="E43" s="506" t="s">
        <x:v>11</x:v>
      </x:c>
      <x:c r="F43" s="507"/>
      <x:c r="G43" s="508"/>
      <x:c r="H43" s="507" t="s">
        <x:v>298</x:v>
      </x:c>
      <x:c r="I43" s="508"/>
      <x:c r="K43" s="310"/>
      <x:c r="L43" s="290"/>
      <x:c r="M43" s="239"/>
    </x:row>
    <x:row r="44" spans="1:13" ht="16.350000000000001" hidden="1" customHeight="1">
      <x:c r="A44" s="505"/>
      <x:c r="B44" s="335" t="s">
        <x:v>333</x:v>
      </x:c>
      <x:c r="C44" s="336" t="s">
        <x:v>341</x:v>
      </x:c>
      <x:c r="D44" s="337" t="s">
        <x:v>212</x:v>
      </x:c>
      <x:c r="E44" s="335" t="s">
        <x:v>333</x:v>
      </x:c>
      <x:c r="F44" s="336" t="s">
        <x:v>341</x:v>
      </x:c>
      <x:c r="G44" s="338" t="s">
        <x:v>212</x:v>
      </x:c>
      <x:c r="H44" s="339" t="s">
        <x:v>265</x:v>
      </x:c>
      <x:c r="I44" s="340" t="s">
        <x:v>275</x:v>
      </x:c>
      <x:c r="J44" s="310"/>
      <x:c r="K44" s="290"/>
      <x:c r="L44" s="239"/>
      <x:c r="M44" s="239"/>
    </x:row>
    <x:row r="45" spans="1:13" ht="16.350000000000001" hidden="1" customHeight="1">
      <x:c r="A45" s="431" t="s">
        <x:v>277</x:v>
      </x:c>
      <x:c r="B45" s="313">
        <x:f>'2015잡수익(총괄국별)'!B4/1000000</x:f>
        <x:v>1.1751</x:v>
      </x:c>
      <x:c r="C45" s="314">
        <x:f>'2015잡수익(총괄국별)'!C4/1000000</x:f>
        <x:v>24.204065</x:v>
      </x:c>
      <x:c r="D45" s="341">
        <x:f>SUM(B45:C45)</x:f>
        <x:v>25.379165</x:v>
      </x:c>
      <x:c r="E45" s="317">
        <x:f>'2014잡수익(총괄국별)'!G4/1000000</x:f>
        <x:v>37.452190000000002</x:v>
      </x:c>
      <x:c r="F45" s="318">
        <x:f>'2014잡수익(총괄국별)'!H4/1000000</x:f>
        <x:v>27.734176000000001</x:v>
      </x:c>
      <x:c r="G45" s="342">
        <x:f>SUM(E45:F45)</x:f>
        <x:v>65.186366000000007</x:v>
      </x:c>
      <x:c r="H45" s="341">
        <x:f>C45-G45</x:f>
        <x:v>-40.982301000000007</x:v>
      </x:c>
      <x:c r="I45" s="343">
        <x:f>H45/G45*100</x:f>
        <x:v>-62.869436532173005</x:v>
      </x:c>
      <x:c r="J45" s="310"/>
      <x:c r="K45" s="290"/>
      <x:c r="L45" s="239"/>
      <x:c r="M45" s="239"/>
    </x:row>
    <x:row r="46" spans="1:13" ht="16.350000000000001" hidden="1" customHeight="1">
      <x:c r="A46" s="431" t="s">
        <x:v>278</x:v>
      </x:c>
      <x:c r="B46" s="313">
        <x:f>'2015잡수익(총괄국별)'!B5/1000000</x:f>
        <x:v>0.58538999999999997</x:v>
      </x:c>
      <x:c r="C46" s="314">
        <x:f>'2015잡수익(총괄국별)'!C5/1000000</x:f>
        <x:v>5.9435310000000001</x:v>
      </x:c>
      <x:c r="D46" s="341">
        <x:f>SUM(B46:C46)</x:f>
        <x:v>6.5289210000000004</x:v>
      </x:c>
      <x:c r="E46" s="317">
        <x:f>'2014잡수익(총괄국별)'!G5/1000000</x:f>
        <x:v>8.6662400000000002</x:v>
      </x:c>
      <x:c r="F46" s="318">
        <x:f>'2014잡수익(총괄국별)'!H5/1000000</x:f>
        <x:v>6.4459749999999998</x:v>
      </x:c>
      <x:c r="G46" s="342">
        <x:f>SUM(E46:F46)</x:f>
        <x:v>15.112214999999999</x:v>
      </x:c>
      <x:c r="H46" s="341">
        <x:f>C46-G46</x:f>
        <x:v>-9.1686839999999989</x:v>
      </x:c>
      <x:c r="I46" s="343">
        <x:f>H46/G46*100</x:f>
        <x:v>-60.670682623295122</x:v>
      </x:c>
      <x:c r="J46" s="310"/>
      <x:c r="K46" s="290"/>
      <x:c r="L46" s="239"/>
      <x:c r="M46" s="239"/>
    </x:row>
    <x:row r="47" spans="1:13" ht="16.350000000000001" hidden="1" customHeight="1">
      <x:c r="A47" s="432" t="s">
        <x:v>271</x:v>
      </x:c>
      <x:c r="B47" s="324">
        <x:f>SUM(B45:B46)</x:f>
        <x:v>1.7604899999999999</x:v>
      </x:c>
      <x:c r="C47" s="323">
        <x:f>SUM(C45:C46)</x:f>
        <x:v>30.147596</x:v>
      </x:c>
      <x:c r="D47" s="344">
        <x:f>SUM(D45:D46)</x:f>
        <x:v>31.908086000000001</x:v>
      </x:c>
      <x:c r="E47" s="322">
        <x:f>SUM(E45:E46)</x:f>
        <x:v>46.118430000000004</x:v>
      </x:c>
      <x:c r="F47" s="323">
        <x:f>SUM(F45:F46)</x:f>
        <x:v>34.180151000000002</x:v>
      </x:c>
      <x:c r="G47" s="345">
        <x:f>SUM(G45:G46)</x:f>
        <x:v>80.298581000000013</x:v>
      </x:c>
      <x:c r="H47" s="346">
        <x:f>SUM(H45:H46)</x:f>
        <x:v>-50.150985000000006</x:v>
      </x:c>
      <x:c r="I47" s="347">
        <x:f>H47/G47*100</x:f>
        <x:v>-62.455630442585274</x:v>
      </x:c>
      <x:c r="J47" s="310"/>
      <x:c r="K47" s="290"/>
      <x:c r="L47" s="239"/>
      <x:c r="M47" s="239"/>
    </x:row>
    <x:row r="48" spans="1:2">
      <x:c r="A48" s="78"/>
      <x:c r="B48" s="77"/>
    </x:row>
  </x:sheetData>
  <x:mergeCells count="23">
    <x:mergeCell ref="A43:A44"/>
    <x:mergeCell ref="E43:G43"/>
    <x:mergeCell ref="H43:I43"/>
    <x:mergeCell ref="B43:D43"/>
    <x:mergeCell ref="H42:I42"/>
    <x:mergeCell ref="F34:I34"/>
    <x:mergeCell ref="I24:J24"/>
    <x:mergeCell ref="H33:I33"/>
    <x:mergeCell ref="A34:A35"/>
    <x:mergeCell ref="B34:E34"/>
    <x:mergeCell ref="A25:A26"/>
    <x:mergeCell ref="B25:E25"/>
    <x:mergeCell ref="F25:H25"/>
    <x:mergeCell ref="I25:I26"/>
    <x:mergeCell ref="J25:J26"/>
    <x:mergeCell ref="A1:J1"/>
    <x:mergeCell ref="A3:B3"/>
    <x:mergeCell ref="L1:V1"/>
    <x:mergeCell ref="L3:L4"/>
    <x:mergeCell ref="M3:P3"/>
    <x:mergeCell ref="Q3:S3"/>
    <x:mergeCell ref="U2:V2"/>
    <x:mergeCell ref="T3:V3"/>
  </x:mergeCells>
  <x:pageMargins left="0.47236111760139465" right="0.43291667103767395" top="0.6691666841506958" bottom="0.23597222566604614" header="0.51138889789581299" footer="0.15722222626209259"/>
  <x:pageSetup paperSize="9" scale="100" firstPageNumber="1" fitToWidth="1" fitToHeight="1" orientation="landscape" usePrinterDefaults="1" blackAndWhite="0" draft="0" useFirstPageNumber="0" horizontalDpi="600" verticalDpi="600" copies="1"/>
  <x:colBreaks count="1" manualBreakCount="1">
    <x:brk id="1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J30"/>
  <x:sheetViews>
    <x:sheetView topLeftCell="A1" zoomScaleNormal="100" workbookViewId="0">
      <x:pane xSplit="6" ySplit="1" topLeftCell="L2" activePane="bottomRight" state="frozen"/>
      <x:selection pane="bottomRight" activeCell="F19" activeCellId="0" sqref="F19:F19"/>
    </x:sheetView>
  </x:sheetViews>
  <x:sheetFormatPr defaultColWidth="8.88671875" defaultRowHeight="11.050000000000001"/>
  <x:cols>
    <x:col min="1" max="1" width="10.44140625" style="2" customWidth="1"/>
    <x:col min="2" max="3" width="8.88671875" style="3" customWidth="1"/>
    <x:col min="4" max="4" width="15.859375" style="3" bestFit="1" customWidth="1"/>
    <x:col min="5" max="5" width="8.88671875" style="1" customWidth="1"/>
    <x:col min="6" max="6" width="16.88671875" style="1" bestFit="1" customWidth="1"/>
    <x:col min="7" max="7" width="16.88671875" style="28" bestFit="1" customWidth="1"/>
    <x:col min="8" max="11" width="19.5546875" style="8" bestFit="1" customWidth="1"/>
    <x:col min="12" max="13" width="22.88671875" style="8" bestFit="1" customWidth="1"/>
    <x:col min="14" max="14" width="22.6640625" style="8" bestFit="1" customWidth="1"/>
    <x:col min="15" max="15" width="22.6640625" style="6" bestFit="1" customWidth="1"/>
    <x:col min="16" max="19" width="11" style="6" customWidth="1"/>
    <x:col min="20" max="20" width="1.77734375" style="6" customWidth="1"/>
    <x:col min="21" max="25" width="10.88671875" style="6" customWidth="1"/>
    <x:col min="26" max="26" width="12.6640625" style="6" bestFit="1" customWidth="1"/>
    <x:col min="27" max="27" width="10.5546875" style="6" customWidth="1"/>
    <x:col min="28" max="29" width="18.5625" style="5" bestFit="1" customWidth="1"/>
    <x:col min="30" max="30" width="8.88671875" style="5"/>
    <x:col min="31" max="31" width="19.5546875" style="5" bestFit="1" customWidth="1"/>
    <x:col min="32" max="54" width="8.88671875" style="5"/>
    <x:col min="55" max="55" width="11.4453125" style="5" customWidth="1"/>
    <x:col min="56" max="60" width="8.88671875" style="5"/>
    <x:col min="61" max="61" width="15.63671875" style="5" bestFit="1" customWidth="1"/>
    <x:col min="62" max="16384" width="8.88671875" style="5"/>
  </x:cols>
  <x:sheetData>
    <x:row r="1" spans="1:244" s="492" customFormat="1" ht="16.5" customHeight="1">
      <x:c r="A1" s="493" t="s">
        <x:v>214</x:v>
      </x:c>
      <x:c r="B1" s="493" t="s">
        <x:v>213</x:v>
      </x:c>
      <x:c r="C1" s="493" t="s">
        <x:v>208</x:v>
      </x:c>
      <x:c r="D1" s="493" t="s">
        <x:v>125</x:v>
      </x:c>
      <x:c r="E1" s="493" t="s">
        <x:v>125</x:v>
      </x:c>
      <x:c r="F1" s="493" t="s">
        <x:v>73</x:v>
      </x:c>
      <x:c r="G1" s="493" t="s">
        <x:v>73</x:v>
      </x:c>
      <x:c r="H1" s="493" t="s">
        <x:v>553</x:v>
      </x:c>
      <x:c r="I1" s="493" t="s">
        <x:v>482</x:v>
      </x:c>
      <x:c r="J1" s="493" t="s">
        <x:v>452</x:v>
      </x:c>
      <x:c r="K1" s="493" t="s">
        <x:v>472</x:v>
      </x:c>
      <x:c r="L1" s="493" t="s">
        <x:v>554</x:v>
      </x:c>
      <x:c r="M1" s="493" t="s">
        <x:v>459</x:v>
      </x:c>
      <x:c r="N1" s="493" t="s">
        <x:v>460</x:v>
      </x:c>
      <x:c r="O1" s="493" t="s">
        <x:v>469</x:v>
      </x:c>
      <x:c r="P1" s="493" t="s">
        <x:v>463</x:v>
      </x:c>
      <x:c r="Q1" s="493" t="s">
        <x:v>444</x:v>
      </x:c>
      <x:c r="R1" s="493" t="s">
        <x:v>457</x:v>
      </x:c>
      <x:c r="S1" s="493" t="s">
        <x:v>549</x:v>
      </x:c>
      <x:c r="T1" s="493" t="s">
        <x:v>441</x:v>
      </x:c>
      <x:c r="U1" s="493" t="s">
        <x:v>453</x:v>
      </x:c>
      <x:c r="V1" s="493" t="s">
        <x:v>450</x:v>
      </x:c>
      <x:c r="W1" s="493" t="s">
        <x:v>448</x:v>
      </x:c>
      <x:c r="X1" s="493" t="s">
        <x:v>449</x:v>
      </x:c>
      <x:c r="Y1" s="493" t="s">
        <x:v>445</x:v>
      </x:c>
      <x:c r="Z1" s="493" t="s">
        <x:v>455</x:v>
      </x:c>
      <x:c r="AA1" s="493" t="s">
        <x:v>451</x:v>
      </x:c>
      <x:c r="AB1" s="493" t="s">
        <x:v>446</x:v>
      </x:c>
      <x:c r="AC1" s="493" t="s">
        <x:v>439</x:v>
      </x:c>
      <x:c r="AD1" s="493" t="s">
        <x:v>519</x:v>
      </x:c>
      <x:c r="AE1" s="493" t="s">
        <x:v>581</x:v>
      </x:c>
      <x:c r="AF1" s="493" t="s">
        <x:v>481</x:v>
      </x:c>
      <x:c r="AG1" s="493" t="s">
        <x:v>503</x:v>
      </x:c>
      <x:c r="AH1" s="493" t="s">
        <x:v>467</x:v>
      </x:c>
      <x:c r="AI1" s="493" t="s">
        <x:v>486</x:v>
      </x:c>
      <x:c r="AJ1" s="493" t="s">
        <x:v>114</x:v>
      </x:c>
      <x:c r="AK1" s="493" t="s">
        <x:v>107</x:v>
      </x:c>
      <x:c r="AL1" s="493" t="s">
        <x:v>132</x:v>
      </x:c>
      <x:c r="AM1" s="493" t="s">
        <x:v>129</x:v>
      </x:c>
      <x:c r="AN1" s="493" t="s">
        <x:v>62</x:v>
      </x:c>
      <x:c r="AO1" s="493" t="s">
        <x:v>134</x:v>
      </x:c>
      <x:c r="AP1" s="493" t="s">
        <x:v>118</x:v>
      </x:c>
      <x:c r="AQ1" s="493" t="s">
        <x:v>131</x:v>
      </x:c>
      <x:c r="AR1" s="493" t="s">
        <x:v>492</x:v>
      </x:c>
      <x:c r="AS1" s="493" t="s">
        <x:v>540</x:v>
      </x:c>
      <x:c r="AT1" s="493" t="s">
        <x:v>373</x:v>
      </x:c>
      <x:c r="AU1" s="493" t="s">
        <x:v>385</x:v>
      </x:c>
      <x:c r="AV1" s="493" t="s">
        <x:v>84</x:v>
      </x:c>
      <x:c r="AW1" s="493" t="s">
        <x:v>116</x:v>
      </x:c>
      <x:c r="AX1" s="493" t="s">
        <x:v>368</x:v>
      </x:c>
      <x:c r="AY1" s="493" t="s">
        <x:v>379</x:v>
      </x:c>
      <x:c r="AZ1" s="493" t="s">
        <x:v>494</x:v>
      </x:c>
      <x:c r="BA1" s="493" t="s">
        <x:v>536</x:v>
      </x:c>
      <x:c r="BB1" s="493" t="s">
        <x:v>381</x:v>
      </x:c>
      <x:c r="BC1" s="493" t="s">
        <x:v>376</x:v>
      </x:c>
      <x:c r="BD1" s="493" t="s">
        <x:v>109</x:v>
      </x:c>
      <x:c r="BE1" s="493" t="s">
        <x:v>108</x:v>
      </x:c>
      <x:c r="BF1" s="493" t="s">
        <x:v>124</x:v>
      </x:c>
      <x:c r="BG1" s="493" t="s">
        <x:v>130</x:v>
      </x:c>
      <x:c r="BH1" s="493" t="s">
        <x:v>133</x:v>
      </x:c>
      <x:c r="BI1" s="493" t="s">
        <x:v>180</x:v>
      </x:c>
      <x:c r="BJ1" s="493" t="s">
        <x:v>35</x:v>
      </x:c>
      <x:c r="BK1" s="493" t="s">
        <x:v>400</x:v>
      </x:c>
      <x:c r="BL1" s="493" t="s">
        <x:v>521</x:v>
      </x:c>
      <x:c r="BM1" s="493" t="s">
        <x:v>161</x:v>
      </x:c>
      <x:c r="BN1" s="493" t="s">
        <x:v>47</x:v>
      </x:c>
      <x:c r="BO1" s="493" t="s">
        <x:v>49</x:v>
      </x:c>
      <x:c r="BP1" s="493" t="s">
        <x:v>136</x:v>
      </x:c>
      <x:c r="BQ1" s="493" t="s">
        <x:v>527</x:v>
      </x:c>
      <x:c r="BR1" s="493" t="s">
        <x:v>589</x:v>
      </x:c>
      <x:c r="BS1" s="493" t="s">
        <x:v>168</x:v>
      </x:c>
      <x:c r="BT1" s="493" t="s">
        <x:v>50</x:v>
      </x:c>
      <x:c r="BU1" s="493" t="s">
        <x:v>100</x:v>
      </x:c>
      <x:c r="BV1" s="493" t="s">
        <x:v>140</x:v>
      </x:c>
      <x:c r="BW1" s="493" t="s">
        <x:v>163</x:v>
      </x:c>
      <x:c r="BX1" s="493" t="s">
        <x:v>165</x:v>
      </x:c>
      <x:c r="BY1" s="493" t="s">
        <x:v>170</x:v>
      </x:c>
      <x:c r="BZ1" s="493" t="s">
        <x:v>57</x:v>
      </x:c>
      <x:c r="CA1" s="493" t="s">
        <x:v>75</x:v>
      </x:c>
      <x:c r="CB1" s="493" t="s">
        <x:v>59</x:v>
      </x:c>
      <x:c r="CC1" s="493" t="s">
        <x:v>591</x:v>
      </x:c>
      <x:c r="CD1" s="493" t="s">
        <x:v>429</x:v>
      </x:c>
      <x:c r="CE1" s="493" t="s">
        <x:v>551</x:v>
      </x:c>
      <x:c r="CF1" s="493" t="s">
        <x:v>529</x:v>
      </x:c>
      <x:c r="CG1" s="493" t="s">
        <x:v>382</x:v>
      </x:c>
      <x:c r="CH1" s="493" t="s">
        <x:v>374</x:v>
      </x:c>
      <x:c r="CI1" s="493" t="s">
        <x:v>505</x:v>
      </x:c>
      <x:c r="CJ1" s="493" t="s">
        <x:v>440</x:v>
      </x:c>
      <x:c r="CK1" s="493" t="s">
        <x:v>97</x:v>
      </x:c>
      <x:c r="CL1" s="493" t="s">
        <x:v>27</x:v>
      </x:c>
      <x:c r="CM1" s="493" t="s">
        <x:v>45</x:v>
      </x:c>
      <x:c r="CN1" s="493" t="s">
        <x:v>71</x:v>
      </x:c>
      <x:c r="CO1" s="493" t="s">
        <x:v>78</x:v>
      </x:c>
      <x:c r="CP1" s="493" t="s">
        <x:v>106</x:v>
      </x:c>
      <x:c r="CQ1" s="493" t="s">
        <x:v>63</x:v>
      </x:c>
      <x:c r="CR1" s="493" t="s">
        <x:v>169</x:v>
      </x:c>
      <x:c r="CS1" s="493" t="s">
        <x:v>110</x:v>
      </x:c>
      <x:c r="CT1" s="493" t="s">
        <x:v>86</x:v>
      </x:c>
      <x:c r="CU1" s="493" t="s">
        <x:v>55</x:v>
      </x:c>
      <x:c r="CV1" s="493" t="s">
        <x:v>28</x:v>
      </x:c>
      <x:c r="CW1" s="493" t="s">
        <x:v>68</x:v>
      </x:c>
      <x:c r="CX1" s="493" t="s">
        <x:v>60</x:v>
      </x:c>
      <x:c r="CY1" s="493" t="s">
        <x:v>384</x:v>
      </x:c>
      <x:c r="CZ1" s="493" t="s">
        <x:v>384</x:v>
      </x:c>
      <x:c r="DA1" s="493" t="s">
        <x:v>30</x:v>
      </x:c>
      <x:c r="DB1" s="493" t="s">
        <x:v>95</x:v>
      </x:c>
      <x:c r="DC1" s="493" t="s">
        <x:v>377</x:v>
      </x:c>
      <x:c r="DD1" s="493" t="s">
        <x:v>369</x:v>
      </x:c>
      <x:c r="DE1" s="493" t="s">
        <x:v>387</x:v>
      </x:c>
      <x:c r="DF1" s="493" t="s">
        <x:v>367</x:v>
      </x:c>
      <x:c r="DG1" s="493" t="s">
        <x:v>144</x:v>
      </x:c>
      <x:c r="DH1" s="493" t="s">
        <x:v>31</x:v>
      </x:c>
      <x:c r="DI1" s="493" t="s">
        <x:v>29</x:v>
      </x:c>
      <x:c r="DJ1" s="493" t="s">
        <x:v>25</x:v>
      </x:c>
      <x:c r="DK1" s="493" t="s">
        <x:v>64</x:v>
      </x:c>
      <x:c r="DL1" s="493" t="s">
        <x:v>137</x:v>
      </x:c>
      <x:c r="DM1" s="493" t="s">
        <x:v>143</x:v>
      </x:c>
      <x:c r="DN1" s="493" t="s">
        <x:v>61</x:v>
      </x:c>
      <x:c r="DO1" s="493" t="s">
        <x:v>178</x:v>
      </x:c>
      <x:c r="DP1" s="493" t="s">
        <x:v>43</x:v>
      </x:c>
      <x:c r="DQ1" s="493" t="s">
        <x:v>198</x:v>
      </x:c>
      <x:c r="DR1" s="493" t="s">
        <x:v>201</x:v>
      </x:c>
      <x:c r="DS1" s="493" t="s">
        <x:v>189</x:v>
      </x:c>
      <x:c r="DT1" s="493" t="s">
        <x:v>138</x:v>
      </x:c>
      <x:c r="DU1" s="493" t="s">
        <x:v>174</x:v>
      </x:c>
      <x:c r="DV1" s="493" t="s">
        <x:v>175</x:v>
      </x:c>
      <x:c r="DW1" s="493" t="s">
        <x:v>383</x:v>
      </x:c>
      <x:c r="DX1" s="493" t="s">
        <x:v>371</x:v>
      </x:c>
      <x:c r="DY1" s="493" t="s">
        <x:v>190</x:v>
      </x:c>
      <x:c r="DZ1" s="493" t="s">
        <x:v>176</x:v>
      </x:c>
      <x:c r="EA1" s="493" t="s">
        <x:v>171</x:v>
      </x:c>
      <x:c r="EB1" s="493" t="s">
        <x:v>179</x:v>
      </x:c>
      <x:c r="EC1" s="493" t="s">
        <x:v>191</x:v>
      </x:c>
      <x:c r="ED1" s="493" t="s">
        <x:v>96</x:v>
      </x:c>
      <x:c r="EE1" s="493" t="s">
        <x:v>186</x:v>
      </x:c>
      <x:c r="EF1" s="493" t="s">
        <x:v>186</x:v>
      </x:c>
      <x:c r="EG1" s="493" t="s">
        <x:v>197</x:v>
      </x:c>
      <x:c r="EH1" s="493" t="s">
        <x:v>93</x:v>
      </x:c>
      <x:c r="EI1" s="493" t="s">
        <x:v>582</x:v>
      </x:c>
      <x:c r="EJ1" s="493" t="s">
        <x:v>532</x:v>
      </x:c>
      <x:c r="EK1" s="493" t="s">
        <x:v>580</x:v>
      </x:c>
      <x:c r="EL1" s="493" t="s">
        <x:v>513</x:v>
      </x:c>
      <x:c r="EM1" s="493" t="s">
        <x:v>530</x:v>
      </x:c>
      <x:c r="EN1" s="493" t="s">
        <x:v>516</x:v>
      </x:c>
      <x:c r="EO1" s="493" t="s">
        <x:v>438</x:v>
      </x:c>
      <x:c r="EP1" s="493" t="s">
        <x:v>608</x:v>
      </x:c>
      <x:c r="EQ1" s="493" t="s">
        <x:v>594</x:v>
      </x:c>
      <x:c r="ER1" s="493" t="s">
        <x:v>599</x:v>
      </x:c>
      <x:c r="ES1" s="493" t="s">
        <x:v>497</x:v>
      </x:c>
      <x:c r="ET1" s="493" t="s">
        <x:v>501</x:v>
      </x:c>
      <x:c r="EU1" s="493" t="s">
        <x:v>587</x:v>
      </x:c>
      <x:c r="EV1" s="493" t="s">
        <x:v>493</x:v>
      </x:c>
      <x:c r="EW1" s="493" t="s">
        <x:v>518</x:v>
      </x:c>
      <x:c r="EX1" s="493" t="s">
        <x:v>583</x:v>
      </x:c>
      <x:c r="EY1" s="493" t="s">
        <x:v>578</x:v>
      </x:c>
      <x:c r="EZ1" s="493" t="s">
        <x:v>487</x:v>
      </x:c>
      <x:c r="FA1" s="493" t="s">
        <x:v>498</x:v>
      </x:c>
      <x:c r="FB1" s="493" t="s">
        <x:v>466</x:v>
      </x:c>
      <x:c r="FC1" s="493" t="s">
        <x:v>524</x:v>
      </x:c>
      <x:c r="FD1" s="493" t="s">
        <x:v>512</x:v>
      </x:c>
      <x:c r="FE1" s="493" t="s">
        <x:v>526</x:v>
      </x:c>
      <x:c r="FF1" s="493" t="s">
        <x:v>526</x:v>
      </x:c>
      <x:c r="FG1" s="493" t="s">
        <x:v>464</x:v>
      </x:c>
      <x:c r="FH1" s="493" t="s">
        <x:v>443</x:v>
      </x:c>
      <x:c r="FI1" s="493" t="s">
        <x:v>254</x:v>
      </x:c>
      <x:c r="FJ1" s="493" t="s">
        <x:v>247</x:v>
      </x:c>
      <x:c r="FK1" s="493" t="s">
        <x:v>255</x:v>
      </x:c>
      <x:c r="FL1" s="493" t="s">
        <x:v>256</x:v>
      </x:c>
      <x:c r="FM1" s="493" t="s">
        <x:v>592</x:v>
      </x:c>
      <x:c r="FN1" s="493" t="s">
        <x:v>528</x:v>
      </x:c>
      <x:c r="FO1" s="493" t="s">
        <x:v>596</x:v>
      </x:c>
      <x:c r="FP1" s="493" t="s">
        <x:v>442</x:v>
      </x:c>
      <x:c r="FQ1" s="493" t="s">
        <x:v>531</x:v>
      </x:c>
      <x:c r="FR1" s="493" t="s">
        <x:v>476</x:v>
      </x:c>
      <x:c r="FS1" s="493" t="s">
        <x:v>537</x:v>
      </x:c>
      <x:c r="FT1" s="493" t="s">
        <x:v>435</x:v>
      </x:c>
      <x:c r="FU1" s="493" t="s">
        <x:v>522</x:v>
      </x:c>
      <x:c r="FV1" s="493" t="s">
        <x:v>600</x:v>
      </x:c>
      <x:c r="FW1" s="493" t="s">
        <x:v>230</x:v>
      </x:c>
      <x:c r="FX1" s="493" t="s">
        <x:v>249</x:v>
      </x:c>
      <x:c r="FY1" s="493" t="s">
        <x:v>231</x:v>
      </x:c>
      <x:c r="FZ1" s="493" t="s">
        <x:v>233</x:v>
      </x:c>
      <x:c r="GA1" s="493" t="s">
        <x:v>251</x:v>
      </x:c>
      <x:c r="GB1" s="493" t="s">
        <x:v>229</x:v>
      </x:c>
      <x:c r="GC1" s="493" t="s">
        <x:v>234</x:v>
      </x:c>
      <x:c r="GD1" s="493" t="s">
        <x:v>257</x:v>
      </x:c>
      <x:c r="GE1" s="493" t="s">
        <x:v>232</x:v>
      </x:c>
      <x:c r="GF1" s="493" t="s">
        <x:v>226</x:v>
      </x:c>
      <x:c r="GG1" s="493" t="s">
        <x:v>248</x:v>
      </x:c>
      <x:c r="GH1" s="493" t="s">
        <x:v>228</x:v>
      </x:c>
      <x:c r="GI1" s="493" t="s">
        <x:v>225</x:v>
      </x:c>
      <x:c r="GJ1" s="493" t="s">
        <x:v>221</x:v>
      </x:c>
      <x:c r="GK1" s="493" t="s">
        <x:v>223</x:v>
      </x:c>
      <x:c r="GL1" s="493" t="s">
        <x:v>224</x:v>
      </x:c>
      <x:c r="GM1" s="493" t="s">
        <x:v>533</x:v>
      </x:c>
      <x:c r="GN1" s="493" t="s">
        <x:v>525</x:v>
      </x:c>
      <x:c r="GO1" s="493" t="s">
        <x:v>471</x:v>
      </x:c>
      <x:c r="GP1" s="493" t="s">
        <x:v>534</x:v>
      </x:c>
      <x:c r="GQ1" s="493" t="s">
        <x:v>538</x:v>
      </x:c>
      <x:c r="GR1" s="493" t="s">
        <x:v>590</x:v>
      </x:c>
      <x:c r="GS1" s="493" t="s">
        <x:v>126</x:v>
      </x:c>
      <x:c r="GT1" s="493" t="s">
        <x:v>128</x:v>
      </x:c>
      <x:c r="GU1" s="493" t="s">
        <x:v>579</x:v>
      </x:c>
      <x:c r="GV1" s="493" t="s">
        <x:v>499</x:v>
      </x:c>
      <x:c r="GW1" s="493" t="s">
        <x:v>468</x:v>
      </x:c>
      <x:c r="GX1" s="493" t="s">
        <x:v>576</x:v>
      </x:c>
      <x:c r="GY1" s="493" t="s">
        <x:v>491</x:v>
      </x:c>
      <x:c r="GZ1" s="493" t="s">
        <x:v>593</x:v>
      </x:c>
      <x:c r="HA1" s="493" t="s">
        <x:v>535</x:v>
      </x:c>
      <x:c r="HB1" s="493" t="s">
        <x:v>510</x:v>
      </x:c>
      <x:c r="HC1" s="493" t="s">
        <x:v>574</x:v>
      </x:c>
      <x:c r="HD1" s="493" t="s">
        <x:v>495</x:v>
      </x:c>
      <x:c r="HE1" s="493" t="s">
        <x:v>502</x:v>
      </x:c>
      <x:c r="HF1" s="493" t="s">
        <x:v>500</x:v>
      </x:c>
      <x:c r="HG1" s="493" t="s">
        <x:v>504</x:v>
      </x:c>
      <x:c r="HH1" s="493" t="s">
        <x:v>506</x:v>
      </x:c>
      <x:c r="HI1" s="493" t="s">
        <x:v>586</x:v>
      </x:c>
      <x:c r="HJ1" s="493" t="s">
        <x:v>509</x:v>
      </x:c>
      <x:c r="HK1" s="493" t="s">
        <x:v>490</x:v>
      </x:c>
      <x:c r="HL1" s="493" t="s">
        <x:v>569</x:v>
      </x:c>
      <x:c r="HM1" s="493" t="s">
        <x:v>507</x:v>
      </x:c>
      <x:c r="HN1" s="493" t="s">
        <x:v>511</x:v>
      </x:c>
      <x:c r="HO1" s="493" t="s">
        <x:v>584</x:v>
      </x:c>
      <x:c r="HP1" s="493" t="s">
        <x:v>562</x:v>
      </x:c>
      <x:c r="HQ1" s="493" t="s">
        <x:v>146</x:v>
      </x:c>
      <x:c r="HR1" s="493" t="s">
        <x:v>122</x:v>
      </x:c>
      <x:c r="HS1" s="493" t="s">
        <x:v>595</x:v>
      </x:c>
      <x:c r="HT1" s="493" t="s">
        <x:v>555</x:v>
      </x:c>
      <x:c r="HU1" s="493" t="s">
        <x:v>573</x:v>
      </x:c>
      <x:c r="HV1" s="493" t="s">
        <x:v>571</x:v>
      </x:c>
      <x:c r="HW1" s="493" t="s">
        <x:v>585</x:v>
      </x:c>
      <x:c r="HX1" s="493" t="s">
        <x:v>575</x:v>
      </x:c>
      <x:c r="HY1" s="493" t="s">
        <x:v>565</x:v>
      </x:c>
      <x:c r="HZ1" s="493" t="s">
        <x:v>588</x:v>
      </x:c>
      <x:c r="IA1" s="493" t="s">
        <x:v>121</x:v>
      </x:c>
      <x:c r="IB1" s="493" t="s">
        <x:v>119</x:v>
      </x:c>
      <x:c r="IC1" s="493" t="s">
        <x:v>570</x:v>
      </x:c>
      <x:c r="ID1" s="493" t="s">
        <x:v>572</x:v>
      </x:c>
      <x:c r="IE1" s="493" t="s">
        <x:v>462</x:v>
      </x:c>
      <x:c r="IF1" s="493" t="s">
        <x:v>514</x:v>
      </x:c>
      <x:c r="IG1" s="493" t="s">
        <x:v>120</x:v>
      </x:c>
      <x:c r="IH1" s="493" t="s">
        <x:v>123</x:v>
      </x:c>
      <x:c r="II1" s="493" t="s">
        <x:v>386</x:v>
      </x:c>
      <x:c r="IJ1" s="493" t="s">
        <x:v>366</x:v>
      </x:c>
    </x:row>
    <x:row r="2" spans="1:244" s="492" customFormat="1" ht="15" customHeight="1">
      <x:c r="A2" s="494" t="s">
        <x:v>207</x:v>
      </x:c>
      <x:c r="B2" s="494" t="s">
        <x:v>352</x:v>
      </x:c>
      <x:c r="C2" s="494"/>
      <x:c r="D2" s="494">
        <x:v>0</x:v>
      </x:c>
      <x:c r="E2" s="494">
        <x:v>0</x:v>
      </x:c>
      <x:c r="F2" s="494">
        <x:v>883890</x:v>
      </x:c>
      <x:c r="G2" s="494">
        <x:v>249754200</x:v>
      </x:c>
      <x:c r="H2" s="494">
        <x:v>6471</x:v>
      </x:c>
      <x:c r="I2" s="494">
        <x:v>0</x:v>
      </x:c>
      <x:c r="J2" s="494">
        <x:v>890361</x:v>
      </x:c>
      <x:c r="K2" s="494">
        <x:v>249754200</x:v>
      </x:c>
      <x:c r="L2" s="494">
        <x:v>0</x:v>
      </x:c>
      <x:c r="M2" s="494">
        <x:v>0</x:v>
      </x:c>
      <x:c r="N2" s="494">
        <x:v>9290</x:v>
      </x:c>
      <x:c r="O2" s="494">
        <x:v>21202560</x:v>
      </x:c>
      <x:c r="P2" s="494">
        <x:v>6443</x:v>
      </x:c>
      <x:c r="Q2" s="494">
        <x:v>0</x:v>
      </x:c>
      <x:c r="R2" s="494">
        <x:v>15733</x:v>
      </x:c>
      <x:c r="S2" s="494">
        <x:v>21202560</x:v>
      </x:c>
      <x:c r="T2" s="494">
        <x:v>0</x:v>
      </x:c>
      <x:c r="U2" s="494">
        <x:v>0</x:v>
      </x:c>
      <x:c r="V2" s="494">
        <x:v>1389</x:v>
      </x:c>
      <x:c r="W2" s="494">
        <x:v>3101330</x:v>
      </x:c>
      <x:c r="X2" s="494">
        <x:v>241</x:v>
      </x:c>
      <x:c r="Y2" s="494">
        <x:v>0</x:v>
      </x:c>
      <x:c r="Z2" s="494">
        <x:v>1630</x:v>
      </x:c>
      <x:c r="AA2" s="494">
        <x:v>3101330</x:v>
      </x:c>
      <x:c r="AB2" s="494">
        <x:v>23226</x:v>
      </x:c>
      <x:c r="AC2" s="494">
        <x:v>94696230</x:v>
      </x:c>
      <x:c r="AD2" s="494">
        <x:v>0</x:v>
      </x:c>
      <x:c r="AE2" s="494">
        <x:v>0</x:v>
      </x:c>
      <x:c r="AF2" s="494">
        <x:v>1020</x:v>
      </x:c>
      <x:c r="AG2" s="494">
        <x:v>0</x:v>
      </x:c>
      <x:c r="AH2" s="494">
        <x:v>24246</x:v>
      </x:c>
      <x:c r="AI2" s="494">
        <x:v>94696230</x:v>
      </x:c>
      <x:c r="AJ2" s="494">
        <x:v>23226</x:v>
      </x:c>
      <x:c r="AK2" s="494">
        <x:v>94696230</x:v>
      </x:c>
      <x:c r="AL2" s="494">
        <x:v>894569</x:v>
      </x:c>
      <x:c r="AM2" s="494">
        <x:v>274058090</x:v>
      </x:c>
      <x:c r="AN2" s="494">
        <x:v>14175</x:v>
      </x:c>
      <x:c r="AO2" s="494">
        <x:v>0</x:v>
      </x:c>
      <x:c r="AP2" s="494">
        <x:v>931970</x:v>
      </x:c>
      <x:c r="AQ2" s="494">
        <x:v>368754320</x:v>
      </x:c>
      <x:c r="AR2" s="494">
        <x:v>64254</x:v>
      </x:c>
      <x:c r="AS2" s="494">
        <x:v>22684670</x:v>
      </x:c>
      <x:c r="AT2" s="494">
        <x:v>0</x:v>
      </x:c>
      <x:c r="AU2" s="494">
        <x:v>0</x:v>
      </x:c>
      <x:c r="AV2" s="494">
        <x:v>0</x:v>
      </x:c>
      <x:c r="AW2" s="494">
        <x:v>0</x:v>
      </x:c>
      <x:c r="AX2" s="494">
        <x:v>27734</x:v>
      </x:c>
      <x:c r="AY2" s="494">
        <x:v>0</x:v>
      </x:c>
      <x:c r="AZ2" s="494">
        <x:v>0</x:v>
      </x:c>
      <x:c r="BA2" s="494">
        <x:v>0</x:v>
      </x:c>
      <x:c r="BB2" s="494">
        <x:v>0</x:v>
      </x:c>
      <x:c r="BC2" s="494">
        <x:v>0</x:v>
      </x:c>
      <x:c r="BD2" s="494">
        <x:v>31549</x:v>
      </x:c>
      <x:c r="BE2" s="494">
        <x:v>15599070</x:v>
      </x:c>
      <x:c r="BF2" s="494">
        <x:v>-1506210</x:v>
      </x:c>
      <x:c r="BG2" s="494">
        <x:v>0</x:v>
      </x:c>
      <x:c r="BH2" s="494">
        <x:v>0</x:v>
      </x:c>
      <x:c r="BI2" s="494">
        <x:v>0</x:v>
      </x:c>
      <x:c r="BJ2" s="494">
        <x:v>0</x:v>
      </x:c>
      <x:c r="BK2" s="494">
        <x:v>0</x:v>
      </x:c>
      <x:c r="BL2" s="494">
        <x:v>0</x:v>
      </x:c>
      <x:c r="BM2" s="494">
        <x:v>0</x:v>
      </x:c>
      <x:c r="BN2" s="494">
        <x:v>0</x:v>
      </x:c>
      <x:c r="BO2" s="494">
        <x:v>211</x:v>
      </x:c>
      <x:c r="BP2" s="494">
        <x:v>320450</x:v>
      </x:c>
      <x:c r="BQ2" s="494">
        <x:v>0</x:v>
      </x:c>
      <x:c r="BR2" s="494">
        <x:v>0</x:v>
      </x:c>
      <x:c r="BS2" s="494">
        <x:v>308</x:v>
      </x:c>
      <x:c r="BT2" s="494">
        <x:v>400400</x:v>
      </x:c>
      <x:c r="BU2" s="494">
        <x:v>2</x:v>
      </x:c>
      <x:c r="BV2" s="494">
        <x:v>3860</x:v>
      </x:c>
      <x:c r="BW2" s="494">
        <x:v>59</x:v>
      </x:c>
      <x:c r="BX2" s="494">
        <x:v>123310</x:v>
      </x:c>
      <x:c r="BY2" s="494">
        <x:v>0</x:v>
      </x:c>
      <x:c r="BZ2" s="494">
        <x:v>0</x:v>
      </x:c>
      <x:c r="CA2" s="494">
        <x:v>0</x:v>
      </x:c>
      <x:c r="CB2" s="494">
        <x:v>0</x:v>
      </x:c>
      <x:c r="CC2" s="494">
        <x:v>0</x:v>
      </x:c>
      <x:c r="CD2" s="494">
        <x:v>0</x:v>
      </x:c>
      <x:c r="CE2" s="494">
        <x:v>0</x:v>
      </x:c>
      <x:c r="CF2" s="494">
        <x:v>0</x:v>
      </x:c>
      <x:c r="CG2" s="494">
        <x:v>0</x:v>
      </x:c>
      <x:c r="CH2" s="494">
        <x:v>0</x:v>
      </x:c>
      <x:c r="CI2" s="494">
        <x:v>1036</x:v>
      </x:c>
      <x:c r="CJ2" s="494">
        <x:v>2458180</x:v>
      </x:c>
      <x:c r="CK2" s="494">
        <x:v>0</x:v>
      </x:c>
      <x:c r="CL2" s="494">
        <x:v>0</x:v>
      </x:c>
      <x:c r="CM2" s="494">
        <x:v>0</x:v>
      </x:c>
      <x:c r="CN2" s="494">
        <x:v>0</x:v>
      </x:c>
      <x:c r="CO2" s="494">
        <x:v>0</x:v>
      </x:c>
      <x:c r="CP2" s="494">
        <x:v>0</x:v>
      </x:c>
      <x:c r="CQ2" s="494">
        <x:v>0</x:v>
      </x:c>
      <x:c r="CR2" s="494">
        <x:v>0</x:v>
      </x:c>
      <x:c r="CS2" s="494">
        <x:v>66</x:v>
      </x:c>
      <x:c r="CT2" s="494">
        <x:v>132000</x:v>
      </x:c>
      <x:c r="CU2" s="494">
        <x:v>0</x:v>
      </x:c>
      <x:c r="CV2" s="494">
        <x:v>0</x:v>
      </x:c>
      <x:c r="CW2" s="494">
        <x:v>22437</x:v>
      </x:c>
      <x:c r="CX2" s="494">
        <x:v>91363610</x:v>
      </x:c>
      <x:c r="CY2" s="494">
        <x:v>0</x:v>
      </x:c>
      <x:c r="CZ2" s="494">
        <x:v>0</x:v>
      </x:c>
      <x:c r="DA2" s="494">
        <x:v>2</x:v>
      </x:c>
      <x:c r="DB2" s="494">
        <x:v>14300</x:v>
      </x:c>
      <x:c r="DC2" s="494">
        <x:v>0</x:v>
      </x:c>
      <x:c r="DD2" s="494">
        <x:v>0</x:v>
      </x:c>
      <x:c r="DE2" s="494">
        <x:v>42</x:v>
      </x:c>
      <x:c r="DF2" s="494">
        <x:v>330000</x:v>
      </x:c>
      <x:c r="DG2" s="494">
        <x:v>17214</x:v>
      </x:c>
      <x:c r="DH2" s="494">
        <x:v>8315000</x:v>
      </x:c>
      <x:c r="DI2" s="494">
        <x:v>381985</x:v>
      </x:c>
      <x:c r="DJ2" s="494">
        <x:v>80725920</x:v>
      </x:c>
      <x:c r="DK2" s="494">
        <x:v>20583</x:v>
      </x:c>
      <x:c r="DL2" s="494">
        <x:v>11275670</x:v>
      </x:c>
      <x:c r="DM2" s="494">
        <x:v>11727</x:v>
      </x:c>
      <x:c r="DN2" s="494">
        <x:v>4868000</x:v>
      </x:c>
      <x:c r="DO2" s="494">
        <x:v>0</x:v>
      </x:c>
      <x:c r="DP2" s="494">
        <x:v>0</x:v>
      </x:c>
      <x:c r="DQ2" s="494">
        <x:v>0</x:v>
      </x:c>
      <x:c r="DR2" s="494">
        <x:v>0</x:v>
      </x:c>
      <x:c r="DS2" s="494">
        <x:v>68093</x:v>
      </x:c>
      <x:c r="DT2" s="494">
        <x:v>8763570</x:v>
      </x:c>
      <x:c r="DU2" s="494">
        <x:v>25197</x:v>
      </x:c>
      <x:c r="DV2" s="494">
        <x:v>7585540</x:v>
      </x:c>
      <x:c r="DW2" s="494">
        <x:v>507585</x:v>
      </x:c>
      <x:c r="DX2" s="494">
        <x:v>113218700</x:v>
      </x:c>
      <x:c r="DY2" s="494">
        <x:v>4574</x:v>
      </x:c>
      <x:c r="DZ2" s="494">
        <x:v>28448410</x:v>
      </x:c>
      <x:c r="EA2" s="494">
        <x:v>0</x:v>
      </x:c>
      <x:c r="EB2" s="494">
        <x:v>0</x:v>
      </x:c>
      <x:c r="EC2" s="494">
        <x:v>0</x:v>
      </x:c>
      <x:c r="ED2" s="494">
        <x:v>0</x:v>
      </x:c>
      <x:c r="EE2" s="494">
        <x:v>0</x:v>
      </x:c>
      <x:c r="EF2" s="494">
        <x:v>0</x:v>
      </x:c>
      <x:c r="EG2" s="494">
        <x:v>512159</x:v>
      </x:c>
      <x:c r="EH2" s="494">
        <x:v>141667110</x:v>
      </x:c>
      <x:c r="EI2" s="494">
        <x:v>0</x:v>
      </x:c>
      <x:c r="EJ2" s="494">
        <x:v>0</x:v>
      </x:c>
      <x:c r="EK2" s="494">
        <x:v>0</x:v>
      </x:c>
      <x:c r="EL2" s="494">
        <x:v>0</x:v>
      </x:c>
      <x:c r="EM2" s="494">
        <x:v>1795</x:v>
      </x:c>
      <x:c r="EN2" s="494">
        <x:v>5390</x:v>
      </x:c>
      <x:c r="EO2" s="494">
        <x:v>1795</x:v>
      </x:c>
      <x:c r="EP2" s="494">
        <x:v>5390</x:v>
      </x:c>
      <x:c r="EQ2" s="494">
        <x:v>0</x:v>
      </x:c>
      <x:c r="ER2" s="494">
        <x:v>0</x:v>
      </x:c>
      <x:c r="ES2" s="494">
        <x:v>0</x:v>
      </x:c>
      <x:c r="ET2" s="494">
        <x:v>0</x:v>
      </x:c>
      <x:c r="EU2" s="494">
        <x:v>0</x:v>
      </x:c>
      <x:c r="EV2" s="494">
        <x:v>0</x:v>
      </x:c>
      <x:c r="EW2" s="494">
        <x:v>0</x:v>
      </x:c>
      <x:c r="EX2" s="494">
        <x:v>0</x:v>
      </x:c>
      <x:c r="EY2" s="494">
        <x:v>0</x:v>
      </x:c>
      <x:c r="EZ2" s="494">
        <x:v>0</x:v>
      </x:c>
      <x:c r="FA2" s="494">
        <x:v>0</x:v>
      </x:c>
      <x:c r="FB2" s="494">
        <x:v>0</x:v>
      </x:c>
      <x:c r="FC2" s="494">
        <x:v>1332</x:v>
      </x:c>
      <x:c r="FD2" s="494">
        <x:v>2480890</x:v>
      </x:c>
      <x:c r="FE2" s="494">
        <x:v>1332</x:v>
      </x:c>
      <x:c r="FF2" s="494">
        <x:v>2480890</x:v>
      </x:c>
      <x:c r="FG2" s="494">
        <x:v>0</x:v>
      </x:c>
      <x:c r="FH2" s="494">
        <x:v>0</x:v>
      </x:c>
      <x:c r="FI2" s="494">
        <x:v>0</x:v>
      </x:c>
      <x:c r="FJ2" s="494">
        <x:v>0</x:v>
      </x:c>
      <x:c r="FK2" s="494">
        <x:v>3</x:v>
      </x:c>
      <x:c r="FL2" s="494">
        <x:v>4460</x:v>
      </x:c>
      <x:c r="FM2" s="494">
        <x:v>3</x:v>
      </x:c>
      <x:c r="FN2" s="494">
        <x:v>4460</x:v>
      </x:c>
      <x:c r="FO2" s="494">
        <x:v>0</x:v>
      </x:c>
      <x:c r="FP2" s="494">
        <x:v>0</x:v>
      </x:c>
      <x:c r="FQ2" s="494">
        <x:v>0</x:v>
      </x:c>
      <x:c r="FR2" s="494">
        <x:v>0</x:v>
      </x:c>
      <x:c r="FS2" s="494">
        <x:v>0</x:v>
      </x:c>
      <x:c r="FT2" s="494">
        <x:v>0</x:v>
      </x:c>
      <x:c r="FU2" s="494">
        <x:v>0</x:v>
      </x:c>
      <x:c r="FV2" s="494">
        <x:v>0</x:v>
      </x:c>
      <x:c r="FW2" s="494">
        <x:v>0</x:v>
      </x:c>
      <x:c r="FX2" s="494">
        <x:v>0</x:v>
      </x:c>
      <x:c r="FY2" s="494">
        <x:v>0</x:v>
      </x:c>
      <x:c r="FZ2" s="494">
        <x:v>0</x:v>
      </x:c>
      <x:c r="GA2" s="494">
        <x:v>0</x:v>
      </x:c>
      <x:c r="GB2" s="494">
        <x:v>0</x:v>
      </x:c>
      <x:c r="GC2" s="494">
        <x:v>0</x:v>
      </x:c>
      <x:c r="GD2" s="494">
        <x:v>0</x:v>
      </x:c>
      <x:c r="GE2" s="494">
        <x:v>0</x:v>
      </x:c>
      <x:c r="GF2" s="494">
        <x:v>0</x:v>
      </x:c>
      <x:c r="GG2" s="494">
        <x:v>0</x:v>
      </x:c>
      <x:c r="GH2" s="494">
        <x:v>0</x:v>
      </x:c>
      <x:c r="GI2" s="494">
        <x:v>0</x:v>
      </x:c>
      <x:c r="GJ2" s="494">
        <x:v>0</x:v>
      </x:c>
      <x:c r="GK2" s="494">
        <x:v>0</x:v>
      </x:c>
      <x:c r="GL2" s="494">
        <x:v>0</x:v>
      </x:c>
      <x:c r="GM2" s="494">
        <x:v>0</x:v>
      </x:c>
      <x:c r="GN2" s="494">
        <x:v>0</x:v>
      </x:c>
      <x:c r="GO2" s="494">
        <x:v>0</x:v>
      </x:c>
      <x:c r="GP2" s="494">
        <x:v>0</x:v>
      </x:c>
      <x:c r="GQ2" s="494">
        <x:v>3130</x:v>
      </x:c>
      <x:c r="GR2" s="494">
        <x:v>2490740</x:v>
      </x:c>
      <x:c r="GS2" s="494">
        <x:v>3130</x:v>
      </x:c>
      <x:c r="GT2" s="494">
        <x:v>2490740</x:v>
      </x:c>
      <x:c r="GU2" s="494">
        <x:v>0</x:v>
      </x:c>
      <x:c r="GV2" s="494">
        <x:v>0</x:v>
      </x:c>
      <x:c r="GW2" s="494">
        <x:v>0</x:v>
      </x:c>
      <x:c r="GX2" s="494">
        <x:v>0</x:v>
      </x:c>
      <x:c r="GY2" s="494">
        <x:v>0</x:v>
      </x:c>
      <x:c r="GZ2" s="494">
        <x:v>0</x:v>
      </x:c>
      <x:c r="HA2" s="494">
        <x:v>0</x:v>
      </x:c>
      <x:c r="HB2" s="494">
        <x:v>0</x:v>
      </x:c>
      <x:c r="HC2" s="494">
        <x:v>0</x:v>
      </x:c>
      <x:c r="HD2" s="494">
        <x:v>0</x:v>
      </x:c>
      <x:c r="HE2" s="494">
        <x:v>0</x:v>
      </x:c>
      <x:c r="HF2" s="494">
        <x:v>0</x:v>
      </x:c>
      <x:c r="HG2" s="494">
        <x:v>0</x:v>
      </x:c>
      <x:c r="HH2" s="494">
        <x:v>0</x:v>
      </x:c>
      <x:c r="HI2" s="494">
        <x:v>0</x:v>
      </x:c>
      <x:c r="HJ2" s="494">
        <x:v>0</x:v>
      </x:c>
      <x:c r="HK2" s="494">
        <x:v>0</x:v>
      </x:c>
      <x:c r="HL2" s="494">
        <x:v>0</x:v>
      </x:c>
      <x:c r="HM2" s="494">
        <x:v>0</x:v>
      </x:c>
      <x:c r="HN2" s="494">
        <x:v>0</x:v>
      </x:c>
      <x:c r="HO2" s="494">
        <x:v>0</x:v>
      </x:c>
      <x:c r="HP2" s="494">
        <x:v>0</x:v>
      </x:c>
      <x:c r="HQ2" s="494">
        <x:v>0</x:v>
      </x:c>
      <x:c r="HR2" s="494">
        <x:v>0</x:v>
      </x:c>
      <x:c r="HS2" s="494">
        <x:v>0</x:v>
      </x:c>
      <x:c r="HT2" s="494">
        <x:v>0</x:v>
      </x:c>
      <x:c r="HU2" s="494">
        <x:v>0</x:v>
      </x:c>
      <x:c r="HV2" s="494">
        <x:v>0</x:v>
      </x:c>
      <x:c r="HW2" s="494">
        <x:v>0</x:v>
      </x:c>
      <x:c r="HX2" s="494">
        <x:v>0</x:v>
      </x:c>
      <x:c r="HY2" s="494">
        <x:v>23</x:v>
      </x:c>
      <x:c r="HZ2" s="494">
        <x:v>50510</x:v>
      </x:c>
      <x:c r="IA2" s="494">
        <x:v>0</x:v>
      </x:c>
      <x:c r="IB2" s="494">
        <x:v>0</x:v>
      </x:c>
      <x:c r="IC2" s="494">
        <x:v>0</x:v>
      </x:c>
      <x:c r="ID2" s="494">
        <x:v>0</x:v>
      </x:c>
      <x:c r="IE2" s="494">
        <x:v>0</x:v>
      </x:c>
      <x:c r="IF2" s="494">
        <x:v>0</x:v>
      </x:c>
      <x:c r="IG2" s="494">
        <x:v>2014</x:v>
      </x:c>
      <x:c r="IH2" s="494">
        <x:v>604200</x:v>
      </x:c>
      <x:c r="II2" s="494">
        <x:v>0</x:v>
      </x:c>
      <x:c r="IJ2" s="494">
        <x:v>0</x:v>
      </x:c>
    </x:row>
    <x:row r="3" spans="1:244" s="492" customFormat="1" ht="15" customHeight="1">
      <x:c r="A3" s="494" t="s">
        <x:v>207</x:v>
      </x:c>
      <x:c r="B3" s="494" t="s">
        <x:v>277</x:v>
      </x:c>
      <x:c r="C3" s="494"/>
      <x:c r="D3" s="494">
        <x:v>0</x:v>
      </x:c>
      <x:c r="E3" s="494">
        <x:v>0</x:v>
      </x:c>
      <x:c r="F3" s="494">
        <x:v>3676187</x:v>
      </x:c>
      <x:c r="G3" s="494">
        <x:v>1252795430</x:v>
      </x:c>
      <x:c r="H3" s="494">
        <x:v>180966</x:v>
      </x:c>
      <x:c r="I3" s="494">
        <x:v>0</x:v>
      </x:c>
      <x:c r="J3" s="494">
        <x:v>3857153</x:v>
      </x:c>
      <x:c r="K3" s="494">
        <x:v>1252795430</x:v>
      </x:c>
      <x:c r="L3" s="494">
        <x:v>0</x:v>
      </x:c>
      <x:c r="M3" s="494">
        <x:v>0</x:v>
      </x:c>
      <x:c r="N3" s="494">
        <x:v>717762</x:v>
      </x:c>
      <x:c r="O3" s="494">
        <x:v>1798184950</x:v>
      </x:c>
      <x:c r="P3" s="494">
        <x:v>4980</x:v>
      </x:c>
      <x:c r="Q3" s="494">
        <x:v>0</x:v>
      </x:c>
      <x:c r="R3" s="494">
        <x:v>722742</x:v>
      </x:c>
      <x:c r="S3" s="494">
        <x:v>1798184950</x:v>
      </x:c>
      <x:c r="T3" s="494">
        <x:v>0</x:v>
      </x:c>
      <x:c r="U3" s="494">
        <x:v>0</x:v>
      </x:c>
      <x:c r="V3" s="494">
        <x:v>12597</x:v>
      </x:c>
      <x:c r="W3" s="494">
        <x:v>29254050</x:v>
      </x:c>
      <x:c r="X3" s="494">
        <x:v>164</x:v>
      </x:c>
      <x:c r="Y3" s="494">
        <x:v>0</x:v>
      </x:c>
      <x:c r="Z3" s="494">
        <x:v>12761</x:v>
      </x:c>
      <x:c r="AA3" s="494">
        <x:v>29254050</x:v>
      </x:c>
      <x:c r="AB3" s="494">
        <x:v>788546</x:v>
      </x:c>
      <x:c r="AC3" s="494">
        <x:v>4346915960</x:v>
      </x:c>
      <x:c r="AD3" s="494">
        <x:v>0</x:v>
      </x:c>
      <x:c r="AE3" s="494">
        <x:v>0</x:v>
      </x:c>
      <x:c r="AF3" s="494">
        <x:v>1572</x:v>
      </x:c>
      <x:c r="AG3" s="494">
        <x:v>0</x:v>
      </x:c>
      <x:c r="AH3" s="494">
        <x:v>790118</x:v>
      </x:c>
      <x:c r="AI3" s="494">
        <x:v>4346915960</x:v>
      </x:c>
      <x:c r="AJ3" s="494">
        <x:v>788546</x:v>
      </x:c>
      <x:c r="AK3" s="494">
        <x:v>4346915960</x:v>
      </x:c>
      <x:c r="AL3" s="494">
        <x:v>4406546</x:v>
      </x:c>
      <x:c r="AM3" s="494">
        <x:v>3080234430</x:v>
      </x:c>
      <x:c r="AN3" s="494">
        <x:v>187682</x:v>
      </x:c>
      <x:c r="AO3" s="494">
        <x:v>0</x:v>
      </x:c>
      <x:c r="AP3" s="494">
        <x:v>5382774</x:v>
      </x:c>
      <x:c r="AQ3" s="494">
        <x:v>7427150390</x:v>
      </x:c>
      <x:c r="AR3" s="494">
        <x:v>1530617</x:v>
      </x:c>
      <x:c r="AS3" s="494">
        <x:v>458495960</x:v>
      </x:c>
      <x:c r="AT3" s="494">
        <x:v>19515</x:v>
      </x:c>
      <x:c r="AU3" s="494">
        <x:v>0</x:v>
      </x:c>
      <x:c r="AV3" s="494">
        <x:v>2058</x:v>
      </x:c>
      <x:c r="AW3" s="494">
        <x:v>308700</x:v>
      </x:c>
      <x:c r="AX3" s="494">
        <x:v>1443</x:v>
      </x:c>
      <x:c r="AY3" s="494">
        <x:v>0</x:v>
      </x:c>
      <x:c r="AZ3" s="494">
        <x:v>1043</x:v>
      </x:c>
      <x:c r="BA3" s="494">
        <x:v>1070390</x:v>
      </x:c>
      <x:c r="BB3" s="494">
        <x:v>0</x:v>
      </x:c>
      <x:c r="BC3" s="494">
        <x:v>0</x:v>
      </x:c>
      <x:c r="BD3" s="494">
        <x:v>0</x:v>
      </x:c>
      <x:c r="BE3" s="494">
        <x:v>0</x:v>
      </x:c>
      <x:c r="BF3" s="494">
        <x:v>27910960</x:v>
      </x:c>
      <x:c r="BG3" s="494">
        <x:v>5</x:v>
      </x:c>
      <x:c r="BH3" s="494">
        <x:v>7500</x:v>
      </x:c>
      <x:c r="BI3" s="494">
        <x:v>38</x:v>
      </x:c>
      <x:c r="BJ3" s="494">
        <x:v>336500</x:v>
      </x:c>
      <x:c r="BK3" s="494">
        <x:v>765</x:v>
      </x:c>
      <x:c r="BL3" s="494">
        <x:v>4412000</x:v>
      </x:c>
      <x:c r="BM3" s="494">
        <x:v>0</x:v>
      </x:c>
      <x:c r="BN3" s="494">
        <x:v>0</x:v>
      </x:c>
      <x:c r="BO3" s="494">
        <x:v>18755</x:v>
      </x:c>
      <x:c r="BP3" s="494">
        <x:v>36611900</x:v>
      </x:c>
      <x:c r="BQ3" s="494">
        <x:v>0</x:v>
      </x:c>
      <x:c r="BR3" s="494">
        <x:v>0</x:v>
      </x:c>
      <x:c r="BS3" s="494">
        <x:v>5357</x:v>
      </x:c>
      <x:c r="BT3" s="494">
        <x:v>6964100</x:v>
      </x:c>
      <x:c r="BU3" s="494">
        <x:v>9</x:v>
      </x:c>
      <x:c r="BV3" s="494">
        <x:v>17640</x:v>
      </x:c>
      <x:c r="BW3" s="494">
        <x:v>15716</x:v>
      </x:c>
      <x:c r="BX3" s="494">
        <x:v>32846440</x:v>
      </x:c>
      <x:c r="BY3" s="494">
        <x:v>0</x:v>
      </x:c>
      <x:c r="BZ3" s="494">
        <x:v>0</x:v>
      </x:c>
      <x:c r="CA3" s="494">
        <x:v>119998</x:v>
      </x:c>
      <x:c r="CB3" s="494">
        <x:v>157075100</x:v>
      </x:c>
      <x:c r="CC3" s="494">
        <x:v>90</x:v>
      </x:c>
      <x:c r="CD3" s="494">
        <x:v>407780</x:v>
      </x:c>
      <x:c r="CE3" s="494">
        <x:v>116</x:v>
      </x:c>
      <x:c r="CF3" s="494">
        <x:v>1394670</x:v>
      </x:c>
      <x:c r="CG3" s="494">
        <x:v>7033</x:v>
      </x:c>
      <x:c r="CH3" s="494">
        <x:v>2238050</x:v>
      </x:c>
      <x:c r="CI3" s="494">
        <x:v>24492</x:v>
      </x:c>
      <x:c r="CJ3" s="494">
        <x:v>46823590</x:v>
      </x:c>
      <x:c r="CK3" s="494">
        <x:v>0</x:v>
      </x:c>
      <x:c r="CL3" s="494">
        <x:v>0</x:v>
      </x:c>
      <x:c r="CM3" s="494">
        <x:v>0</x:v>
      </x:c>
      <x:c r="CN3" s="494">
        <x:v>0</x:v>
      </x:c>
      <x:c r="CO3" s="494">
        <x:v>16</x:v>
      </x:c>
      <x:c r="CP3" s="494">
        <x:v>20800</x:v>
      </x:c>
      <x:c r="CQ3" s="494">
        <x:v>0</x:v>
      </x:c>
      <x:c r="CR3" s="494">
        <x:v>0</x:v>
      </x:c>
      <x:c r="CS3" s="494">
        <x:v>64612</x:v>
      </x:c>
      <x:c r="CT3" s="494">
        <x:v>129222000</x:v>
      </x:c>
      <x:c r="CU3" s="494">
        <x:v>0</x:v>
      </x:c>
      <x:c r="CV3" s="494">
        <x:v>0</x:v>
      </x:c>
      <x:c r="CW3" s="494">
        <x:v>341968</x:v>
      </x:c>
      <x:c r="CX3" s="494">
        <x:v>1403160310</x:v>
      </x:c>
      <x:c r="CY3" s="494">
        <x:v>0</x:v>
      </x:c>
      <x:c r="CZ3" s="494">
        <x:v>0</x:v>
      </x:c>
      <x:c r="DA3" s="494">
        <x:v>365</x:v>
      </x:c>
      <x:c r="DB3" s="494">
        <x:v>3027300</x:v>
      </x:c>
      <x:c r="DC3" s="494">
        <x:v>0</x:v>
      </x:c>
      <x:c r="DD3" s="494">
        <x:v>0</x:v>
      </x:c>
      <x:c r="DE3" s="494">
        <x:v>33446</x:v>
      </x:c>
      <x:c r="DF3" s="494">
        <x:v>259756000</x:v>
      </x:c>
      <x:c r="DG3" s="494">
        <x:v>40305</x:v>
      </x:c>
      <x:c r="DH3" s="494">
        <x:v>20127500</x:v>
      </x:c>
      <x:c r="DI3" s="494">
        <x:v>32029</x:v>
      </x:c>
      <x:c r="DJ3" s="494">
        <x:v>8330060</x:v>
      </x:c>
      <x:c r="DK3" s="494">
        <x:v>10981</x:v>
      </x:c>
      <x:c r="DL3" s="494">
        <x:v>6851920</x:v>
      </x:c>
      <x:c r="DM3" s="494">
        <x:v>8766</x:v>
      </x:c>
      <x:c r="DN3" s="494">
        <x:v>3550140</x:v>
      </x:c>
      <x:c r="DO3" s="494">
        <x:v>0</x:v>
      </x:c>
      <x:c r="DP3" s="494">
        <x:v>0</x:v>
      </x:c>
      <x:c r="DQ3" s="494">
        <x:v>0</x:v>
      </x:c>
      <x:c r="DR3" s="494">
        <x:v>0</x:v>
      </x:c>
      <x:c r="DS3" s="494">
        <x:v>0</x:v>
      </x:c>
      <x:c r="DT3" s="494">
        <x:v>0</x:v>
      </x:c>
      <x:c r="DU3" s="494">
        <x:v>45873</x:v>
      </x:c>
      <x:c r="DV3" s="494">
        <x:v>13435470</x:v>
      </x:c>
      <x:c r="DW3" s="494">
        <x:v>97649</x:v>
      </x:c>
      <x:c r="DX3" s="494">
        <x:v>32167590</x:v>
      </x:c>
      <x:c r="DY3" s="494">
        <x:v>198435</x:v>
      </x:c>
      <x:c r="DZ3" s="494">
        <x:v>1258920265</x:v>
      </x:c>
      <x:c r="EA3" s="494">
        <x:v>2645</x:v>
      </x:c>
      <x:c r="EB3" s="494">
        <x:v>87073061</x:v>
      </x:c>
      <x:c r="EC3" s="494">
        <x:v>0</x:v>
      </x:c>
      <x:c r="ED3" s="494">
        <x:v>0</x:v>
      </x:c>
      <x:c r="EE3" s="494">
        <x:v>0</x:v>
      </x:c>
      <x:c r="EF3" s="494">
        <x:v>0</x:v>
      </x:c>
      <x:c r="EG3" s="494">
        <x:v>298729</x:v>
      </x:c>
      <x:c r="EH3" s="494">
        <x:v>1378160916</x:v>
      </x:c>
      <x:c r="EI3" s="494">
        <x:v>0</x:v>
      </x:c>
      <x:c r="EJ3" s="494">
        <x:v>0</x:v>
      </x:c>
      <x:c r="EK3" s="494">
        <x:v>0</x:v>
      </x:c>
      <x:c r="EL3" s="494">
        <x:v>0</x:v>
      </x:c>
      <x:c r="EM3" s="494">
        <x:v>9049</x:v>
      </x:c>
      <x:c r="EN3" s="494">
        <x:v>6535080</x:v>
      </x:c>
      <x:c r="EO3" s="494">
        <x:v>9049</x:v>
      </x:c>
      <x:c r="EP3" s="494">
        <x:v>6535080</x:v>
      </x:c>
      <x:c r="EQ3" s="494">
        <x:v>0</x:v>
      </x:c>
      <x:c r="ER3" s="494">
        <x:v>0</x:v>
      </x:c>
      <x:c r="ES3" s="494">
        <x:v>0</x:v>
      </x:c>
      <x:c r="ET3" s="494">
        <x:v>0</x:v>
      </x:c>
      <x:c r="EU3" s="494">
        <x:v>7206</x:v>
      </x:c>
      <x:c r="EV3" s="494">
        <x:v>2855800</x:v>
      </x:c>
      <x:c r="EW3" s="494">
        <x:v>7206</x:v>
      </x:c>
      <x:c r="EX3" s="494">
        <x:v>2855800</x:v>
      </x:c>
      <x:c r="EY3" s="494">
        <x:v>19</x:v>
      </x:c>
      <x:c r="EZ3" s="494">
        <x:v>6080</x:v>
      </x:c>
      <x:c r="FA3" s="494">
        <x:v>0</x:v>
      </x:c>
      <x:c r="FB3" s="494">
        <x:v>0</x:v>
      </x:c>
      <x:c r="FC3" s="494">
        <x:v>4583</x:v>
      </x:c>
      <x:c r="FD3" s="494">
        <x:v>5637130</x:v>
      </x:c>
      <x:c r="FE3" s="494">
        <x:v>4602</x:v>
      </x:c>
      <x:c r="FF3" s="494">
        <x:v>5643210</x:v>
      </x:c>
      <x:c r="FG3" s="494">
        <x:v>0</x:v>
      </x:c>
      <x:c r="FH3" s="494">
        <x:v>0</x:v>
      </x:c>
      <x:c r="FI3" s="494">
        <x:v>0</x:v>
      </x:c>
      <x:c r="FJ3" s="494">
        <x:v>0</x:v>
      </x:c>
      <x:c r="FK3" s="494">
        <x:v>1618</x:v>
      </x:c>
      <x:c r="FL3" s="494">
        <x:v>6112560</x:v>
      </x:c>
      <x:c r="FM3" s="494">
        <x:v>1618</x:v>
      </x:c>
      <x:c r="FN3" s="494">
        <x:v>6112560</x:v>
      </x:c>
      <x:c r="FO3" s="494">
        <x:v>0</x:v>
      </x:c>
      <x:c r="FP3" s="494">
        <x:v>0</x:v>
      </x:c>
      <x:c r="FQ3" s="494">
        <x:v>0</x:v>
      </x:c>
      <x:c r="FR3" s="494">
        <x:v>0</x:v>
      </x:c>
      <x:c r="FS3" s="494">
        <x:v>4</x:v>
      </x:c>
      <x:c r="FT3" s="494">
        <x:v>1800</x:v>
      </x:c>
      <x:c r="FU3" s="494">
        <x:v>4</x:v>
      </x:c>
      <x:c r="FV3" s="494">
        <x:v>1800</x:v>
      </x:c>
      <x:c r="FW3" s="494">
        <x:v>0</x:v>
      </x:c>
      <x:c r="FX3" s="494">
        <x:v>0</x:v>
      </x:c>
      <x:c r="FY3" s="494">
        <x:v>0</x:v>
      </x:c>
      <x:c r="FZ3" s="494">
        <x:v>0</x:v>
      </x:c>
      <x:c r="GA3" s="494">
        <x:v>0</x:v>
      </x:c>
      <x:c r="GB3" s="494">
        <x:v>0</x:v>
      </x:c>
      <x:c r="GC3" s="494">
        <x:v>0</x:v>
      </x:c>
      <x:c r="GD3" s="494">
        <x:v>0</x:v>
      </x:c>
      <x:c r="GE3" s="494">
        <x:v>0</x:v>
      </x:c>
      <x:c r="GF3" s="494">
        <x:v>0</x:v>
      </x:c>
      <x:c r="GG3" s="494">
        <x:v>0</x:v>
      </x:c>
      <x:c r="GH3" s="494">
        <x:v>0</x:v>
      </x:c>
      <x:c r="GI3" s="494">
        <x:v>15</x:v>
      </x:c>
      <x:c r="GJ3" s="494">
        <x:v>38100</x:v>
      </x:c>
      <x:c r="GK3" s="494">
        <x:v>15</x:v>
      </x:c>
      <x:c r="GL3" s="494">
        <x:v>38100</x:v>
      </x:c>
      <x:c r="GM3" s="494">
        <x:v>19</x:v>
      </x:c>
      <x:c r="GN3" s="494">
        <x:v>6080</x:v>
      </x:c>
      <x:c r="GO3" s="494">
        <x:v>0</x:v>
      </x:c>
      <x:c r="GP3" s="494">
        <x:v>0</x:v>
      </x:c>
      <x:c r="GQ3" s="494">
        <x:v>22475</x:v>
      </x:c>
      <x:c r="GR3" s="494">
        <x:v>21180470</x:v>
      </x:c>
      <x:c r="GS3" s="494">
        <x:v>22494</x:v>
      </x:c>
      <x:c r="GT3" s="494">
        <x:v>21186550</x:v>
      </x:c>
      <x:c r="GU3" s="494">
        <x:v>36</x:v>
      </x:c>
      <x:c r="GV3" s="494">
        <x:v>329800</x:v>
      </x:c>
      <x:c r="GW3" s="494">
        <x:v>0</x:v>
      </x:c>
      <x:c r="GX3" s="494">
        <x:v>0</x:v>
      </x:c>
      <x:c r="GY3" s="494">
        <x:v>2517</x:v>
      </x:c>
      <x:c r="GZ3" s="494">
        <x:v>19871430</x:v>
      </x:c>
      <x:c r="HA3" s="494">
        <x:v>2553</x:v>
      </x:c>
      <x:c r="HB3" s="494">
        <x:v>20201230</x:v>
      </x:c>
      <x:c r="HC3" s="494">
        <x:v>0</x:v>
      </x:c>
      <x:c r="HD3" s="494">
        <x:v>0</x:v>
      </x:c>
      <x:c r="HE3" s="494">
        <x:v>0</x:v>
      </x:c>
      <x:c r="HF3" s="494">
        <x:v>0</x:v>
      </x:c>
      <x:c r="HG3" s="494">
        <x:v>0</x:v>
      </x:c>
      <x:c r="HH3" s="494">
        <x:v>0</x:v>
      </x:c>
      <x:c r="HI3" s="494">
        <x:v>0</x:v>
      </x:c>
      <x:c r="HJ3" s="494">
        <x:v>0</x:v>
      </x:c>
      <x:c r="HK3" s="494">
        <x:v>36</x:v>
      </x:c>
      <x:c r="HL3" s="494">
        <x:v>329800</x:v>
      </x:c>
      <x:c r="HM3" s="494">
        <x:v>0</x:v>
      </x:c>
      <x:c r="HN3" s="494">
        <x:v>0</x:v>
      </x:c>
      <x:c r="HO3" s="494">
        <x:v>2517</x:v>
      </x:c>
      <x:c r="HP3" s="494">
        <x:v>19871430</x:v>
      </x:c>
      <x:c r="HQ3" s="494">
        <x:v>2553</x:v>
      </x:c>
      <x:c r="HR3" s="494">
        <x:v>20201230</x:v>
      </x:c>
      <x:c r="HS3" s="494">
        <x:v>0</x:v>
      </x:c>
      <x:c r="HT3" s="494">
        <x:v>0</x:v>
      </x:c>
      <x:c r="HU3" s="494">
        <x:v>0</x:v>
      </x:c>
      <x:c r="HV3" s="494">
        <x:v>0</x:v>
      </x:c>
      <x:c r="HW3" s="494">
        <x:v>2241</x:v>
      </x:c>
      <x:c r="HX3" s="494">
        <x:v>750400</x:v>
      </x:c>
      <x:c r="HY3" s="494">
        <x:v>652</x:v>
      </x:c>
      <x:c r="HZ3" s="494">
        <x:v>1558810</x:v>
      </x:c>
      <x:c r="IA3" s="494">
        <x:v>0</x:v>
      </x:c>
      <x:c r="IB3" s="494">
        <x:v>0</x:v>
      </x:c>
      <x:c r="IC3" s="494">
        <x:v>0</x:v>
      </x:c>
      <x:c r="ID3" s="494">
        <x:v>0</x:v>
      </x:c>
      <x:c r="IE3" s="494">
        <x:v>1447</x:v>
      </x:c>
      <x:c r="IF3" s="494">
        <x:v>3779460</x:v>
      </x:c>
      <x:c r="IG3" s="494">
        <x:v>199504</x:v>
      </x:c>
      <x:c r="IH3" s="494">
        <x:v>59851200</x:v>
      </x:c>
      <x:c r="II3" s="494">
        <x:v>26</x:v>
      </x:c>
      <x:c r="IJ3" s="494">
        <x:v>119100</x:v>
      </x:c>
    </x:row>
    <x:row r="4" spans="1:244" s="492" customFormat="1" ht="15" customHeight="1">
      <x:c r="A4" s="494" t="s">
        <x:v>207</x:v>
      </x:c>
      <x:c r="B4" s="494" t="s">
        <x:v>278</x:v>
      </x:c>
      <x:c r="C4" s="494"/>
      <x:c r="D4" s="494">
        <x:v>0</x:v>
      </x:c>
      <x:c r="E4" s="494">
        <x:v>0</x:v>
      </x:c>
      <x:c r="F4" s="494">
        <x:v>1655536</x:v>
      </x:c>
      <x:c r="G4" s="494">
        <x:v>535740920</x:v>
      </x:c>
      <x:c r="H4" s="494">
        <x:v>156</x:v>
      </x:c>
      <x:c r="I4" s="494">
        <x:v>0</x:v>
      </x:c>
      <x:c r="J4" s="494">
        <x:v>1655692</x:v>
      </x:c>
      <x:c r="K4" s="494">
        <x:v>535740920</x:v>
      </x:c>
      <x:c r="L4" s="494">
        <x:v>0</x:v>
      </x:c>
      <x:c r="M4" s="494">
        <x:v>0</x:v>
      </x:c>
      <x:c r="N4" s="494">
        <x:v>173589</x:v>
      </x:c>
      <x:c r="O4" s="494">
        <x:v>392851540</x:v>
      </x:c>
      <x:c r="P4" s="494">
        <x:v>4310</x:v>
      </x:c>
      <x:c r="Q4" s="494">
        <x:v>0</x:v>
      </x:c>
      <x:c r="R4" s="494">
        <x:v>177899</x:v>
      </x:c>
      <x:c r="S4" s="494">
        <x:v>392851540</x:v>
      </x:c>
      <x:c r="T4" s="494">
        <x:v>0</x:v>
      </x:c>
      <x:c r="U4" s="494">
        <x:v>0</x:v>
      </x:c>
      <x:c r="V4" s="494">
        <x:v>966</x:v>
      </x:c>
      <x:c r="W4" s="494">
        <x:v>2231080</x:v>
      </x:c>
      <x:c r="X4" s="494">
        <x:v>0</x:v>
      </x:c>
      <x:c r="Y4" s="494">
        <x:v>0</x:v>
      </x:c>
      <x:c r="Z4" s="494">
        <x:v>966</x:v>
      </x:c>
      <x:c r="AA4" s="494">
        <x:v>2231080</x:v>
      </x:c>
      <x:c r="AB4" s="494">
        <x:v>629869</x:v>
      </x:c>
      <x:c r="AC4" s="494">
        <x:v>2865391140</x:v>
      </x:c>
      <x:c r="AD4" s="494">
        <x:v>0</x:v>
      </x:c>
      <x:c r="AE4" s="494">
        <x:v>0</x:v>
      </x:c>
      <x:c r="AF4" s="494">
        <x:v>569</x:v>
      </x:c>
      <x:c r="AG4" s="494">
        <x:v>0</x:v>
      </x:c>
      <x:c r="AH4" s="494">
        <x:v>630438</x:v>
      </x:c>
      <x:c r="AI4" s="494">
        <x:v>2865391140</x:v>
      </x:c>
      <x:c r="AJ4" s="494">
        <x:v>629869</x:v>
      </x:c>
      <x:c r="AK4" s="494">
        <x:v>2865391140</x:v>
      </x:c>
      <x:c r="AL4" s="494">
        <x:v>1830091</x:v>
      </x:c>
      <x:c r="AM4" s="494">
        <x:v>930823540</x:v>
      </x:c>
      <x:c r="AN4" s="494">
        <x:v>5035</x:v>
      </x:c>
      <x:c r="AO4" s="494">
        <x:v>0</x:v>
      </x:c>
      <x:c r="AP4" s="494">
        <x:v>2464995</x:v>
      </x:c>
      <x:c r="AQ4" s="494">
        <x:v>3796214680</x:v>
      </x:c>
      <x:c r="AR4" s="494">
        <x:v>747151</x:v>
      </x:c>
      <x:c r="AS4" s="494">
        <x:v>218355770</x:v>
      </x:c>
      <x:c r="AT4" s="494">
        <x:v>2468</x:v>
      </x:c>
      <x:c r="AU4" s="494">
        <x:v>0</x:v>
      </x:c>
      <x:c r="AV4" s="494">
        <x:v>528</x:v>
      </x:c>
      <x:c r="AW4" s="494">
        <x:v>79240</x:v>
      </x:c>
      <x:c r="AX4" s="494">
        <x:v>2570</x:v>
      </x:c>
      <x:c r="AY4" s="494">
        <x:v>0</x:v>
      </x:c>
      <x:c r="AZ4" s="494">
        <x:v>221</x:v>
      </x:c>
      <x:c r="BA4" s="494">
        <x:v>207340</x:v>
      </x:c>
      <x:c r="BB4" s="494">
        <x:v>1035</x:v>
      </x:c>
      <x:c r="BC4" s="494">
        <x:v>818400</x:v>
      </x:c>
      <x:c r="BD4" s="494">
        <x:v>47269</x:v>
      </x:c>
      <x:c r="BE4" s="494">
        <x:v>24107190</x:v>
      </x:c>
      <x:c r="BF4" s="494">
        <x:v>-673380</x:v>
      </x:c>
      <x:c r="BG4" s="494">
        <x:v>63</x:v>
      </x:c>
      <x:c r="BH4" s="494">
        <x:v>85500</x:v>
      </x:c>
      <x:c r="BI4" s="494">
        <x:v>3</x:v>
      </x:c>
      <x:c r="BJ4" s="494">
        <x:v>73500</x:v>
      </x:c>
      <x:c r="BK4" s="494">
        <x:v>404</x:v>
      </x:c>
      <x:c r="BL4" s="494">
        <x:v>9237000</x:v>
      </x:c>
      <x:c r="BM4" s="494">
        <x:v>0</x:v>
      </x:c>
      <x:c r="BN4" s="494">
        <x:v>0</x:v>
      </x:c>
      <x:c r="BO4" s="494">
        <x:v>3955</x:v>
      </x:c>
      <x:c r="BP4" s="494">
        <x:v>7646600</x:v>
      </x:c>
      <x:c r="BQ4" s="494">
        <x:v>0</x:v>
      </x:c>
      <x:c r="BR4" s="494">
        <x:v>0</x:v>
      </x:c>
      <x:c r="BS4" s="494">
        <x:v>945</x:v>
      </x:c>
      <x:c r="BT4" s="494">
        <x:v>1228500</x:v>
      </x:c>
      <x:c r="BU4" s="494">
        <x:v>8</x:v>
      </x:c>
      <x:c r="BV4" s="494">
        <x:v>15920</x:v>
      </x:c>
      <x:c r="BW4" s="494">
        <x:v>1238</x:v>
      </x:c>
      <x:c r="BX4" s="494">
        <x:v>2587420</x:v>
      </x:c>
      <x:c r="BY4" s="494">
        <x:v>0</x:v>
      </x:c>
      <x:c r="BZ4" s="494">
        <x:v>0</x:v>
      </x:c>
      <x:c r="CA4" s="494">
        <x:v>3955</x:v>
      </x:c>
      <x:c r="CB4" s="494">
        <x:v>5141500</x:v>
      </x:c>
      <x:c r="CC4" s="494">
        <x:v>31</x:v>
      </x:c>
      <x:c r="CD4" s="494">
        <x:v>139010</x:v>
      </x:c>
      <x:c r="CE4" s="494">
        <x:v>8</x:v>
      </x:c>
      <x:c r="CF4" s="494">
        <x:v>39100</x:v>
      </x:c>
      <x:c r="CG4" s="494">
        <x:v>4634</x:v>
      </x:c>
      <x:c r="CH4" s="494">
        <x:v>1404100</x:v>
      </x:c>
      <x:c r="CI4" s="494">
        <x:v>5050</x:v>
      </x:c>
      <x:c r="CJ4" s="494">
        <x:v>9410740</x:v>
      </x:c>
      <x:c r="CK4" s="494">
        <x:v>0</x:v>
      </x:c>
      <x:c r="CL4" s="494">
        <x:v>0</x:v>
      </x:c>
      <x:c r="CM4" s="494">
        <x:v>0</x:v>
      </x:c>
      <x:c r="CN4" s="494">
        <x:v>0</x:v>
      </x:c>
      <x:c r="CO4" s="494">
        <x:v>2</x:v>
      </x:c>
      <x:c r="CP4" s="494">
        <x:v>2600</x:v>
      </x:c>
      <x:c r="CQ4" s="494">
        <x:v>0</x:v>
      </x:c>
      <x:c r="CR4" s="494">
        <x:v>0</x:v>
      </x:c>
      <x:c r="CS4" s="494">
        <x:v>14709</x:v>
      </x:c>
      <x:c r="CT4" s="494">
        <x:v>29410000</x:v>
      </x:c>
      <x:c r="CU4" s="494">
        <x:v>0</x:v>
      </x:c>
      <x:c r="CV4" s="494">
        <x:v>0</x:v>
      </x:c>
      <x:c r="CW4" s="494">
        <x:v>425924</x:v>
      </x:c>
      <x:c r="CX4" s="494">
        <x:v>1656555270</x:v>
      </x:c>
      <x:c r="CY4" s="494">
        <x:v>0</x:v>
      </x:c>
      <x:c r="CZ4" s="494">
        <x:v>0</x:v>
      </x:c>
      <x:c r="DA4" s="494">
        <x:v>95</x:v>
      </x:c>
      <x:c r="DB4" s="494">
        <x:v>669600</x:v>
      </x:c>
      <x:c r="DC4" s="494">
        <x:v>0</x:v>
      </x:c>
      <x:c r="DD4" s="494">
        <x:v>0</x:v>
      </x:c>
      <x:c r="DE4" s="494">
        <x:v>67919</x:v>
      </x:c>
      <x:c r="DF4" s="494">
        <x:v>350339500</x:v>
      </x:c>
      <x:c r="DG4" s="494">
        <x:v>19304</x:v>
      </x:c>
      <x:c r="DH4" s="494">
        <x:v>9523000</x:v>
      </x:c>
      <x:c r="DI4" s="494">
        <x:v>28206</x:v>
      </x:c>
      <x:c r="DJ4" s="494">
        <x:v>5178480</x:v>
      </x:c>
      <x:c r="DK4" s="494">
        <x:v>7199</x:v>
      </x:c>
      <x:c r="DL4" s="494">
        <x:v>3614200</x:v>
      </x:c>
      <x:c r="DM4" s="494">
        <x:v>12964</x:v>
      </x:c>
      <x:c r="DN4" s="494">
        <x:v>3802010</x:v>
      </x:c>
      <x:c r="DO4" s="494">
        <x:v>0</x:v>
      </x:c>
      <x:c r="DP4" s="494">
        <x:v>0</x:v>
      </x:c>
      <x:c r="DQ4" s="494">
        <x:v>0</x:v>
      </x:c>
      <x:c r="DR4" s="494">
        <x:v>0</x:v>
      </x:c>
      <x:c r="DS4" s="494">
        <x:v>0</x:v>
      </x:c>
      <x:c r="DT4" s="494">
        <x:v>0</x:v>
      </x:c>
      <x:c r="DU4" s="494">
        <x:v>1256</x:v>
      </x:c>
      <x:c r="DV4" s="494">
        <x:v>375700</x:v>
      </x:c>
      <x:c r="DW4" s="494">
        <x:v>49625</x:v>
      </x:c>
      <x:c r="DX4" s="494">
        <x:v>12970390</x:v>
      </x:c>
      <x:c r="DY4" s="494">
        <x:v>72539</x:v>
      </x:c>
      <x:c r="DZ4" s="494">
        <x:v>460391980</x:v>
      </x:c>
      <x:c r="EA4" s="494">
        <x:v>2811</x:v>
      </x:c>
      <x:c r="EB4" s="494">
        <x:v>93614020</x:v>
      </x:c>
      <x:c r="EC4" s="494">
        <x:v>0</x:v>
      </x:c>
      <x:c r="ED4" s="494">
        <x:v>0</x:v>
      </x:c>
      <x:c r="EE4" s="494">
        <x:v>0</x:v>
      </x:c>
      <x:c r="EF4" s="494">
        <x:v>0</x:v>
      </x:c>
      <x:c r="EG4" s="494">
        <x:v>124975</x:v>
      </x:c>
      <x:c r="EH4" s="494">
        <x:v>566976390</x:v>
      </x:c>
      <x:c r="EI4" s="494">
        <x:v>0</x:v>
      </x:c>
      <x:c r="EJ4" s="494">
        <x:v>0</x:v>
      </x:c>
      <x:c r="EK4" s="494">
        <x:v>0</x:v>
      </x:c>
      <x:c r="EL4" s="494">
        <x:v>0</x:v>
      </x:c>
      <x:c r="EM4" s="494">
        <x:v>1516</x:v>
      </x:c>
      <x:c r="EN4" s="494">
        <x:v>1319400</x:v>
      </x:c>
      <x:c r="EO4" s="494">
        <x:v>1516</x:v>
      </x:c>
      <x:c r="EP4" s="494">
        <x:v>1319400</x:v>
      </x:c>
      <x:c r="EQ4" s="494">
        <x:v>0</x:v>
      </x:c>
      <x:c r="ER4" s="494">
        <x:v>0</x:v>
      </x:c>
      <x:c r="ES4" s="494">
        <x:v>0</x:v>
      </x:c>
      <x:c r="ET4" s="494">
        <x:v>0</x:v>
      </x:c>
      <x:c r="EU4" s="494">
        <x:v>1601</x:v>
      </x:c>
      <x:c r="EV4" s="494">
        <x:v>645960</x:v>
      </x:c>
      <x:c r="EW4" s="494">
        <x:v>1601</x:v>
      </x:c>
      <x:c r="EX4" s="494">
        <x:v>645960</x:v>
      </x:c>
      <x:c r="EY4" s="494">
        <x:v>30</x:v>
      </x:c>
      <x:c r="EZ4" s="494">
        <x:v>13900</x:v>
      </x:c>
      <x:c r="FA4" s="494">
        <x:v>0</x:v>
      </x:c>
      <x:c r="FB4" s="494">
        <x:v>0</x:v>
      </x:c>
      <x:c r="FC4" s="494">
        <x:v>877</x:v>
      </x:c>
      <x:c r="FD4" s="494">
        <x:v>1756280</x:v>
      </x:c>
      <x:c r="FE4" s="494">
        <x:v>907</x:v>
      </x:c>
      <x:c r="FF4" s="494">
        <x:v>1770180</x:v>
      </x:c>
      <x:c r="FG4" s="494">
        <x:v>2</x:v>
      </x:c>
      <x:c r="FH4" s="494">
        <x:v>10400</x:v>
      </x:c>
      <x:c r="FI4" s="494">
        <x:v>0</x:v>
      </x:c>
      <x:c r="FJ4" s="494">
        <x:v>0</x:v>
      </x:c>
      <x:c r="FK4" s="494">
        <x:v>304</x:v>
      </x:c>
      <x:c r="FL4" s="494">
        <x:v>1801720</x:v>
      </x:c>
      <x:c r="FM4" s="494">
        <x:v>306</x:v>
      </x:c>
      <x:c r="FN4" s="494">
        <x:v>1812120</x:v>
      </x:c>
      <x:c r="FO4" s="494">
        <x:v>0</x:v>
      </x:c>
      <x:c r="FP4" s="494">
        <x:v>0</x:v>
      </x:c>
      <x:c r="FQ4" s="494">
        <x:v>0</x:v>
      </x:c>
      <x:c r="FR4" s="494">
        <x:v>0</x:v>
      </x:c>
      <x:c r="FS4" s="494">
        <x:v>0</x:v>
      </x:c>
      <x:c r="FT4" s="494">
        <x:v>0</x:v>
      </x:c>
      <x:c r="FU4" s="494">
        <x:v>0</x:v>
      </x:c>
      <x:c r="FV4" s="494">
        <x:v>0</x:v>
      </x:c>
      <x:c r="FW4" s="494">
        <x:v>0</x:v>
      </x:c>
      <x:c r="FX4" s="494">
        <x:v>0</x:v>
      </x:c>
      <x:c r="FY4" s="494">
        <x:v>0</x:v>
      </x:c>
      <x:c r="FZ4" s="494">
        <x:v>0</x:v>
      </x:c>
      <x:c r="GA4" s="494">
        <x:v>0</x:v>
      </x:c>
      <x:c r="GB4" s="494">
        <x:v>0</x:v>
      </x:c>
      <x:c r="GC4" s="494">
        <x:v>0</x:v>
      </x:c>
      <x:c r="GD4" s="494">
        <x:v>0</x:v>
      </x:c>
      <x:c r="GE4" s="494">
        <x:v>0</x:v>
      </x:c>
      <x:c r="GF4" s="494">
        <x:v>0</x:v>
      </x:c>
      <x:c r="GG4" s="494">
        <x:v>0</x:v>
      </x:c>
      <x:c r="GH4" s="494">
        <x:v>0</x:v>
      </x:c>
      <x:c r="GI4" s="494">
        <x:v>8</x:v>
      </x:c>
      <x:c r="GJ4" s="494">
        <x:v>800</x:v>
      </x:c>
      <x:c r="GK4" s="494">
        <x:v>8</x:v>
      </x:c>
      <x:c r="GL4" s="494">
        <x:v>800</x:v>
      </x:c>
      <x:c r="GM4" s="494">
        <x:v>32</x:v>
      </x:c>
      <x:c r="GN4" s="494">
        <x:v>24300</x:v>
      </x:c>
      <x:c r="GO4" s="494">
        <x:v>0</x:v>
      </x:c>
      <x:c r="GP4" s="494">
        <x:v>0</x:v>
      </x:c>
      <x:c r="GQ4" s="494">
        <x:v>4306</x:v>
      </x:c>
      <x:c r="GR4" s="494">
        <x:v>5524160</x:v>
      </x:c>
      <x:c r="GS4" s="494">
        <x:v>4338</x:v>
      </x:c>
      <x:c r="GT4" s="494">
        <x:v>5548460</x:v>
      </x:c>
      <x:c r="GU4" s="494">
        <x:v>0</x:v>
      </x:c>
      <x:c r="GV4" s="494">
        <x:v>0</x:v>
      </x:c>
      <x:c r="GW4" s="494">
        <x:v>0</x:v>
      </x:c>
      <x:c r="GX4" s="494">
        <x:v>0</x:v>
      </x:c>
      <x:c r="GY4" s="494">
        <x:v>159</x:v>
      </x:c>
      <x:c r="GZ4" s="494">
        <x:v>626330</x:v>
      </x:c>
      <x:c r="HA4" s="494">
        <x:v>159</x:v>
      </x:c>
      <x:c r="HB4" s="494">
        <x:v>626330</x:v>
      </x:c>
      <x:c r="HC4" s="494">
        <x:v>0</x:v>
      </x:c>
      <x:c r="HD4" s="494">
        <x:v>0</x:v>
      </x:c>
      <x:c r="HE4" s="494">
        <x:v>0</x:v>
      </x:c>
      <x:c r="HF4" s="494">
        <x:v>0</x:v>
      </x:c>
      <x:c r="HG4" s="494">
        <x:v>0</x:v>
      </x:c>
      <x:c r="HH4" s="494">
        <x:v>0</x:v>
      </x:c>
      <x:c r="HI4" s="494">
        <x:v>0</x:v>
      </x:c>
      <x:c r="HJ4" s="494">
        <x:v>0</x:v>
      </x:c>
      <x:c r="HK4" s="494">
        <x:v>0</x:v>
      </x:c>
      <x:c r="HL4" s="494">
        <x:v>0</x:v>
      </x:c>
      <x:c r="HM4" s="494">
        <x:v>0</x:v>
      </x:c>
      <x:c r="HN4" s="494">
        <x:v>0</x:v>
      </x:c>
      <x:c r="HO4" s="494">
        <x:v>159</x:v>
      </x:c>
      <x:c r="HP4" s="494">
        <x:v>626330</x:v>
      </x:c>
      <x:c r="HQ4" s="494">
        <x:v>159</x:v>
      </x:c>
      <x:c r="HR4" s="494">
        <x:v>626330</x:v>
      </x:c>
      <x:c r="HS4" s="494">
        <x:v>0</x:v>
      </x:c>
      <x:c r="HT4" s="494">
        <x:v>0</x:v>
      </x:c>
      <x:c r="HU4" s="494">
        <x:v>0</x:v>
      </x:c>
      <x:c r="HV4" s="494">
        <x:v>0</x:v>
      </x:c>
      <x:c r="HW4" s="494">
        <x:v>153</x:v>
      </x:c>
      <x:c r="HX4" s="494">
        <x:v>50140</x:v>
      </x:c>
      <x:c r="HY4" s="494">
        <x:v>261</x:v>
      </x:c>
      <x:c r="HZ4" s="494">
        <x:v>618650</x:v>
      </x:c>
      <x:c r="IA4" s="494">
        <x:v>0</x:v>
      </x:c>
      <x:c r="IB4" s="494">
        <x:v>0</x:v>
      </x:c>
      <x:c r="IC4" s="494">
        <x:v>0</x:v>
      </x:c>
      <x:c r="ID4" s="494">
        <x:v>0</x:v>
      </x:c>
      <x:c r="IE4" s="494">
        <x:v>65</x:v>
      </x:c>
      <x:c r="IF4" s="494">
        <x:v>0</x:v>
      </x:c>
      <x:c r="IG4" s="494">
        <x:v>57121</x:v>
      </x:c>
      <x:c r="IH4" s="494">
        <x:v>17135880</x:v>
      </x:c>
      <x:c r="II4" s="494">
        <x:v>5</x:v>
      </x:c>
      <x:c r="IJ4" s="494">
        <x:v>22680</x:v>
      </x:c>
    </x:row>
    <x:row r="5" spans="1:244" s="492" customFormat="1" ht="15" customHeight="1">
      <x:c r="A5" s="495" t="s">
        <x:v>212</x:v>
      </x:c>
      <x:c r="B5" s="495"/>
      <x:c r="C5" s="495"/>
      <x:c r="D5" s="495">
        <x:v>0</x:v>
      </x:c>
      <x:c r="E5" s="495">
        <x:v>0</x:v>
      </x:c>
      <x:c r="F5" s="495">
        <x:v>6215613</x:v>
      </x:c>
      <x:c r="G5" s="495">
        <x:v>2038290550</x:v>
      </x:c>
      <x:c r="H5" s="495">
        <x:v>187593</x:v>
      </x:c>
      <x:c r="I5" s="495">
        <x:v>0</x:v>
      </x:c>
      <x:c r="J5" s="495">
        <x:v>6403206</x:v>
      </x:c>
      <x:c r="K5" s="495">
        <x:v>2038290550</x:v>
      </x:c>
      <x:c r="L5" s="495">
        <x:v>0</x:v>
      </x:c>
      <x:c r="M5" s="495">
        <x:v>0</x:v>
      </x:c>
      <x:c r="N5" s="495">
        <x:v>900641</x:v>
      </x:c>
      <x:c r="O5" s="495">
        <x:v>2212239050</x:v>
      </x:c>
      <x:c r="P5" s="495">
        <x:v>15733</x:v>
      </x:c>
      <x:c r="Q5" s="495">
        <x:v>0</x:v>
      </x:c>
      <x:c r="R5" s="495">
        <x:v>916374</x:v>
      </x:c>
      <x:c r="S5" s="495">
        <x:v>2212239050</x:v>
      </x:c>
      <x:c r="T5" s="495">
        <x:v>0</x:v>
      </x:c>
      <x:c r="U5" s="495">
        <x:v>0</x:v>
      </x:c>
      <x:c r="V5" s="495">
        <x:v>14952</x:v>
      </x:c>
      <x:c r="W5" s="495">
        <x:v>34586460</x:v>
      </x:c>
      <x:c r="X5" s="495">
        <x:v>405</x:v>
      </x:c>
      <x:c r="Y5" s="495">
        <x:v>0</x:v>
      </x:c>
      <x:c r="Z5" s="495">
        <x:v>15357</x:v>
      </x:c>
      <x:c r="AA5" s="495">
        <x:v>34586460</x:v>
      </x:c>
      <x:c r="AB5" s="495">
        <x:v>1441641</x:v>
      </x:c>
      <x:c r="AC5" s="495">
        <x:v>7307003330</x:v>
      </x:c>
      <x:c r="AD5" s="495">
        <x:v>0</x:v>
      </x:c>
      <x:c r="AE5" s="495">
        <x:v>0</x:v>
      </x:c>
      <x:c r="AF5" s="495">
        <x:v>3161</x:v>
      </x:c>
      <x:c r="AG5" s="495">
        <x:v>0</x:v>
      </x:c>
      <x:c r="AH5" s="495">
        <x:v>1444802</x:v>
      </x:c>
      <x:c r="AI5" s="495">
        <x:v>7307003330</x:v>
      </x:c>
      <x:c r="AJ5" s="495">
        <x:v>1441641</x:v>
      </x:c>
      <x:c r="AK5" s="495">
        <x:v>7307003330</x:v>
      </x:c>
      <x:c r="AL5" s="495">
        <x:v>7131206</x:v>
      </x:c>
      <x:c r="AM5" s="495">
        <x:v>4285116060</x:v>
      </x:c>
      <x:c r="AN5" s="495">
        <x:v>206892</x:v>
      </x:c>
      <x:c r="AO5" s="495">
        <x:v>0</x:v>
      </x:c>
      <x:c r="AP5" s="495">
        <x:v>8779739</x:v>
      </x:c>
      <x:c r="AQ5" s="495">
        <x:v>11592119390</x:v>
      </x:c>
      <x:c r="AR5" s="495">
        <x:v>2342022</x:v>
      </x:c>
      <x:c r="AS5" s="495">
        <x:v>699536400</x:v>
      </x:c>
      <x:c r="AT5" s="495">
        <x:v>21983</x:v>
      </x:c>
      <x:c r="AU5" s="495">
        <x:v>0</x:v>
      </x:c>
      <x:c r="AV5" s="495">
        <x:v>2586</x:v>
      </x:c>
      <x:c r="AW5" s="495">
        <x:v>387940</x:v>
      </x:c>
      <x:c r="AX5" s="495">
        <x:v>31747</x:v>
      </x:c>
      <x:c r="AY5" s="495">
        <x:v>0</x:v>
      </x:c>
      <x:c r="AZ5" s="495">
        <x:v>1264</x:v>
      </x:c>
      <x:c r="BA5" s="495">
        <x:v>1277730</x:v>
      </x:c>
      <x:c r="BB5" s="495">
        <x:v>1035</x:v>
      </x:c>
      <x:c r="BC5" s="495">
        <x:v>818400</x:v>
      </x:c>
      <x:c r="BD5" s="495">
        <x:v>78818</x:v>
      </x:c>
      <x:c r="BE5" s="495">
        <x:v>39706260</x:v>
      </x:c>
      <x:c r="BF5" s="495">
        <x:v>25731370</x:v>
      </x:c>
      <x:c r="BG5" s="495">
        <x:v>68</x:v>
      </x:c>
      <x:c r="BH5" s="495">
        <x:v>93000</x:v>
      </x:c>
      <x:c r="BI5" s="495">
        <x:v>41</x:v>
      </x:c>
      <x:c r="BJ5" s="495">
        <x:v>410000</x:v>
      </x:c>
      <x:c r="BK5" s="495">
        <x:v>1169</x:v>
      </x:c>
      <x:c r="BL5" s="495">
        <x:v>13649000</x:v>
      </x:c>
      <x:c r="BM5" s="495">
        <x:v>0</x:v>
      </x:c>
      <x:c r="BN5" s="495">
        <x:v>0</x:v>
      </x:c>
      <x:c r="BO5" s="495">
        <x:v>22921</x:v>
      </x:c>
      <x:c r="BP5" s="495">
        <x:v>44578950</x:v>
      </x:c>
      <x:c r="BQ5" s="495">
        <x:v>0</x:v>
      </x:c>
      <x:c r="BR5" s="495">
        <x:v>0</x:v>
      </x:c>
      <x:c r="BS5" s="495">
        <x:v>6610</x:v>
      </x:c>
      <x:c r="BT5" s="495">
        <x:v>8593000</x:v>
      </x:c>
      <x:c r="BU5" s="495">
        <x:v>19</x:v>
      </x:c>
      <x:c r="BV5" s="495">
        <x:v>37420</x:v>
      </x:c>
      <x:c r="BW5" s="495">
        <x:v>17013</x:v>
      </x:c>
      <x:c r="BX5" s="495">
        <x:v>35557170</x:v>
      </x:c>
      <x:c r="BY5" s="495">
        <x:v>0</x:v>
      </x:c>
      <x:c r="BZ5" s="495">
        <x:v>0</x:v>
      </x:c>
      <x:c r="CA5" s="495">
        <x:v>123953</x:v>
      </x:c>
      <x:c r="CB5" s="495">
        <x:v>162216600</x:v>
      </x:c>
      <x:c r="CC5" s="495">
        <x:v>121</x:v>
      </x:c>
      <x:c r="CD5" s="495">
        <x:v>546790</x:v>
      </x:c>
      <x:c r="CE5" s="495">
        <x:v>124</x:v>
      </x:c>
      <x:c r="CF5" s="495">
        <x:v>1433770</x:v>
      </x:c>
      <x:c r="CG5" s="495">
        <x:v>11667</x:v>
      </x:c>
      <x:c r="CH5" s="495">
        <x:v>3642150</x:v>
      </x:c>
      <x:c r="CI5" s="495">
        <x:v>30578</x:v>
      </x:c>
      <x:c r="CJ5" s="495">
        <x:v>58692510</x:v>
      </x:c>
      <x:c r="CK5" s="495">
        <x:v>0</x:v>
      </x:c>
      <x:c r="CL5" s="495">
        <x:v>0</x:v>
      </x:c>
      <x:c r="CM5" s="495">
        <x:v>0</x:v>
      </x:c>
      <x:c r="CN5" s="495">
        <x:v>0</x:v>
      </x:c>
      <x:c r="CO5" s="495">
        <x:v>18</x:v>
      </x:c>
      <x:c r="CP5" s="495">
        <x:v>23400</x:v>
      </x:c>
      <x:c r="CQ5" s="495">
        <x:v>0</x:v>
      </x:c>
      <x:c r="CR5" s="495">
        <x:v>0</x:v>
      </x:c>
      <x:c r="CS5" s="495">
        <x:v>79387</x:v>
      </x:c>
      <x:c r="CT5" s="495">
        <x:v>158764000</x:v>
      </x:c>
      <x:c r="CU5" s="495">
        <x:v>0</x:v>
      </x:c>
      <x:c r="CV5" s="495">
        <x:v>0</x:v>
      </x:c>
      <x:c r="CW5" s="495">
        <x:v>790329</x:v>
      </x:c>
      <x:c r="CX5" s="495">
        <x:v>3151079190</x:v>
      </x:c>
      <x:c r="CY5" s="495">
        <x:v>0</x:v>
      </x:c>
      <x:c r="CZ5" s="495">
        <x:v>0</x:v>
      </x:c>
      <x:c r="DA5" s="495">
        <x:v>462</x:v>
      </x:c>
      <x:c r="DB5" s="495">
        <x:v>3711200</x:v>
      </x:c>
      <x:c r="DC5" s="495">
        <x:v>0</x:v>
      </x:c>
      <x:c r="DD5" s="495">
        <x:v>0</x:v>
      </x:c>
      <x:c r="DE5" s="495">
        <x:v>101407</x:v>
      </x:c>
      <x:c r="DF5" s="495">
        <x:v>610425500</x:v>
      </x:c>
      <x:c r="DG5" s="495">
        <x:v>76823</x:v>
      </x:c>
      <x:c r="DH5" s="495">
        <x:v>37965500</x:v>
      </x:c>
      <x:c r="DI5" s="495">
        <x:v>442220</x:v>
      </x:c>
      <x:c r="DJ5" s="495">
        <x:v>94234460</x:v>
      </x:c>
      <x:c r="DK5" s="495">
        <x:v>38763</x:v>
      </x:c>
      <x:c r="DL5" s="495">
        <x:v>21741790</x:v>
      </x:c>
      <x:c r="DM5" s="495">
        <x:v>33457</x:v>
      </x:c>
      <x:c r="DN5" s="495">
        <x:v>12220150</x:v>
      </x:c>
      <x:c r="DO5" s="495">
        <x:v>0</x:v>
      </x:c>
      <x:c r="DP5" s="495">
        <x:v>0</x:v>
      </x:c>
      <x:c r="DQ5" s="495">
        <x:v>0</x:v>
      </x:c>
      <x:c r="DR5" s="495">
        <x:v>0</x:v>
      </x:c>
      <x:c r="DS5" s="495">
        <x:v>68093</x:v>
      </x:c>
      <x:c r="DT5" s="495">
        <x:v>8763570</x:v>
      </x:c>
      <x:c r="DU5" s="495">
        <x:v>72326</x:v>
      </x:c>
      <x:c r="DV5" s="495">
        <x:v>21396710</x:v>
      </x:c>
      <x:c r="DW5" s="495">
        <x:v>654859</x:v>
      </x:c>
      <x:c r="DX5" s="495">
        <x:v>158356680</x:v>
      </x:c>
      <x:c r="DY5" s="495">
        <x:v>275548</x:v>
      </x:c>
      <x:c r="DZ5" s="495">
        <x:v>1747760655</x:v>
      </x:c>
      <x:c r="EA5" s="495">
        <x:v>5456</x:v>
      </x:c>
      <x:c r="EB5" s="495">
        <x:v>180687081</x:v>
      </x:c>
      <x:c r="EC5" s="495">
        <x:v>0</x:v>
      </x:c>
      <x:c r="ED5" s="495">
        <x:v>0</x:v>
      </x:c>
      <x:c r="EE5" s="495">
        <x:v>0</x:v>
      </x:c>
      <x:c r="EF5" s="495">
        <x:v>0</x:v>
      </x:c>
      <x:c r="EG5" s="495">
        <x:v>935863</x:v>
      </x:c>
      <x:c r="EH5" s="495">
        <x:v>2086804416</x:v>
      </x:c>
      <x:c r="EI5" s="495">
        <x:v>0</x:v>
      </x:c>
      <x:c r="EJ5" s="495">
        <x:v>0</x:v>
      </x:c>
      <x:c r="EK5" s="495">
        <x:v>0</x:v>
      </x:c>
      <x:c r="EL5" s="495">
        <x:v>0</x:v>
      </x:c>
      <x:c r="EM5" s="495">
        <x:v>12360</x:v>
      </x:c>
      <x:c r="EN5" s="495">
        <x:v>7859870</x:v>
      </x:c>
      <x:c r="EO5" s="495">
        <x:v>12360</x:v>
      </x:c>
      <x:c r="EP5" s="495">
        <x:v>7859870</x:v>
      </x:c>
      <x:c r="EQ5" s="495">
        <x:v>0</x:v>
      </x:c>
      <x:c r="ER5" s="495">
        <x:v>0</x:v>
      </x:c>
      <x:c r="ES5" s="495">
        <x:v>0</x:v>
      </x:c>
      <x:c r="ET5" s="495">
        <x:v>0</x:v>
      </x:c>
      <x:c r="EU5" s="495">
        <x:v>8807</x:v>
      </x:c>
      <x:c r="EV5" s="495">
        <x:v>3501760</x:v>
      </x:c>
      <x:c r="EW5" s="495">
        <x:v>8807</x:v>
      </x:c>
      <x:c r="EX5" s="495">
        <x:v>3501760</x:v>
      </x:c>
      <x:c r="EY5" s="495">
        <x:v>49</x:v>
      </x:c>
      <x:c r="EZ5" s="495">
        <x:v>19980</x:v>
      </x:c>
      <x:c r="FA5" s="495">
        <x:v>0</x:v>
      </x:c>
      <x:c r="FB5" s="495">
        <x:v>0</x:v>
      </x:c>
      <x:c r="FC5" s="495">
        <x:v>6792</x:v>
      </x:c>
      <x:c r="FD5" s="495">
        <x:v>9874300</x:v>
      </x:c>
      <x:c r="FE5" s="495">
        <x:v>6841</x:v>
      </x:c>
      <x:c r="FF5" s="495">
        <x:v>9894280</x:v>
      </x:c>
      <x:c r="FG5" s="495">
        <x:v>2</x:v>
      </x:c>
      <x:c r="FH5" s="495">
        <x:v>10400</x:v>
      </x:c>
      <x:c r="FI5" s="495">
        <x:v>0</x:v>
      </x:c>
      <x:c r="FJ5" s="495">
        <x:v>0</x:v>
      </x:c>
      <x:c r="FK5" s="495">
        <x:v>1925</x:v>
      </x:c>
      <x:c r="FL5" s="495">
        <x:v>7918740</x:v>
      </x:c>
      <x:c r="FM5" s="495">
        <x:v>1927</x:v>
      </x:c>
      <x:c r="FN5" s="495">
        <x:v>7929140</x:v>
      </x:c>
      <x:c r="FO5" s="495">
        <x:v>0</x:v>
      </x:c>
      <x:c r="FP5" s="495">
        <x:v>0</x:v>
      </x:c>
      <x:c r="FQ5" s="495">
        <x:v>0</x:v>
      </x:c>
      <x:c r="FR5" s="495">
        <x:v>0</x:v>
      </x:c>
      <x:c r="FS5" s="495">
        <x:v>4</x:v>
      </x:c>
      <x:c r="FT5" s="495">
        <x:v>1800</x:v>
      </x:c>
      <x:c r="FU5" s="495">
        <x:v>4</x:v>
      </x:c>
      <x:c r="FV5" s="495">
        <x:v>1800</x:v>
      </x:c>
      <x:c r="FW5" s="495">
        <x:v>0</x:v>
      </x:c>
      <x:c r="FX5" s="495">
        <x:v>0</x:v>
      </x:c>
      <x:c r="FY5" s="495">
        <x:v>0</x:v>
      </x:c>
      <x:c r="FZ5" s="495">
        <x:v>0</x:v>
      </x:c>
      <x:c r="GA5" s="495">
        <x:v>0</x:v>
      </x:c>
      <x:c r="GB5" s="495">
        <x:v>0</x:v>
      </x:c>
      <x:c r="GC5" s="495">
        <x:v>0</x:v>
      </x:c>
      <x:c r="GD5" s="495">
        <x:v>0</x:v>
      </x:c>
      <x:c r="GE5" s="495">
        <x:v>0</x:v>
      </x:c>
      <x:c r="GF5" s="495">
        <x:v>0</x:v>
      </x:c>
      <x:c r="GG5" s="495">
        <x:v>0</x:v>
      </x:c>
      <x:c r="GH5" s="495">
        <x:v>0</x:v>
      </x:c>
      <x:c r="GI5" s="495">
        <x:v>23</x:v>
      </x:c>
      <x:c r="GJ5" s="495">
        <x:v>38900</x:v>
      </x:c>
      <x:c r="GK5" s="495">
        <x:v>23</x:v>
      </x:c>
      <x:c r="GL5" s="495">
        <x:v>38900</x:v>
      </x:c>
      <x:c r="GM5" s="495">
        <x:v>51</x:v>
      </x:c>
      <x:c r="GN5" s="495">
        <x:v>30380</x:v>
      </x:c>
      <x:c r="GO5" s="495">
        <x:v>0</x:v>
      </x:c>
      <x:c r="GP5" s="495">
        <x:v>0</x:v>
      </x:c>
      <x:c r="GQ5" s="495">
        <x:v>29911</x:v>
      </x:c>
      <x:c r="GR5" s="495">
        <x:v>29195370</x:v>
      </x:c>
      <x:c r="GS5" s="495">
        <x:v>29962</x:v>
      </x:c>
      <x:c r="GT5" s="495">
        <x:v>29225750</x:v>
      </x:c>
      <x:c r="GU5" s="495">
        <x:v>36</x:v>
      </x:c>
      <x:c r="GV5" s="495">
        <x:v>329800</x:v>
      </x:c>
      <x:c r="GW5" s="495">
        <x:v>0</x:v>
      </x:c>
      <x:c r="GX5" s="495">
        <x:v>0</x:v>
      </x:c>
      <x:c r="GY5" s="495">
        <x:v>2676</x:v>
      </x:c>
      <x:c r="GZ5" s="495">
        <x:v>20497760</x:v>
      </x:c>
      <x:c r="HA5" s="495">
        <x:v>2712</x:v>
      </x:c>
      <x:c r="HB5" s="495">
        <x:v>20827560</x:v>
      </x:c>
      <x:c r="HC5" s="495">
        <x:v>0</x:v>
      </x:c>
      <x:c r="HD5" s="495">
        <x:v>0</x:v>
      </x:c>
      <x:c r="HE5" s="495">
        <x:v>0</x:v>
      </x:c>
      <x:c r="HF5" s="495">
        <x:v>0</x:v>
      </x:c>
      <x:c r="HG5" s="495">
        <x:v>0</x:v>
      </x:c>
      <x:c r="HH5" s="495">
        <x:v>0</x:v>
      </x:c>
      <x:c r="HI5" s="495">
        <x:v>0</x:v>
      </x:c>
      <x:c r="HJ5" s="495">
        <x:v>0</x:v>
      </x:c>
      <x:c r="HK5" s="495">
        <x:v>36</x:v>
      </x:c>
      <x:c r="HL5" s="495">
        <x:v>329800</x:v>
      </x:c>
      <x:c r="HM5" s="495">
        <x:v>0</x:v>
      </x:c>
      <x:c r="HN5" s="495">
        <x:v>0</x:v>
      </x:c>
      <x:c r="HO5" s="495">
        <x:v>2676</x:v>
      </x:c>
      <x:c r="HP5" s="495">
        <x:v>20497760</x:v>
      </x:c>
      <x:c r="HQ5" s="495">
        <x:v>2712</x:v>
      </x:c>
      <x:c r="HR5" s="495">
        <x:v>20827560</x:v>
      </x:c>
      <x:c r="HS5" s="495">
        <x:v>0</x:v>
      </x:c>
      <x:c r="HT5" s="495">
        <x:v>0</x:v>
      </x:c>
      <x:c r="HU5" s="495">
        <x:v>0</x:v>
      </x:c>
      <x:c r="HV5" s="495">
        <x:v>0</x:v>
      </x:c>
      <x:c r="HW5" s="495">
        <x:v>2394</x:v>
      </x:c>
      <x:c r="HX5" s="495">
        <x:v>800540</x:v>
      </x:c>
      <x:c r="HY5" s="495">
        <x:v>936</x:v>
      </x:c>
      <x:c r="HZ5" s="495">
        <x:v>2227970</x:v>
      </x:c>
      <x:c r="IA5" s="495">
        <x:v>0</x:v>
      </x:c>
      <x:c r="IB5" s="495">
        <x:v>0</x:v>
      </x:c>
      <x:c r="IC5" s="495">
        <x:v>0</x:v>
      </x:c>
      <x:c r="ID5" s="495">
        <x:v>0</x:v>
      </x:c>
      <x:c r="IE5" s="495">
        <x:v>1512</x:v>
      </x:c>
      <x:c r="IF5" s="495">
        <x:v>3779460</x:v>
      </x:c>
      <x:c r="IG5" s="495">
        <x:v>258639</x:v>
      </x:c>
      <x:c r="IH5" s="495">
        <x:v>77591280</x:v>
      </x:c>
      <x:c r="II5" s="495">
        <x:v>31</x:v>
      </x:c>
      <x:c r="IJ5" s="495">
        <x:v>141780</x:v>
      </x:c>
    </x:row>
    <x:row r="6" spans="1:27" s="61" customFormat="1">
      <x:c r="A6" s="2"/>
      <x:c r="B6" s="3"/>
      <x:c r="C6" s="3"/>
      <x:c r="D6" s="3"/>
      <x:c r="E6" s="1"/>
      <x:c r="F6" s="1"/>
      <x:c r="G6" s="28"/>
      <x:c r="H6" s="8"/>
      <x:c r="I6" s="8"/>
      <x:c r="J6" s="8"/>
      <x:c r="K6" s="8"/>
      <x:c r="L6" s="8"/>
      <x:c r="M6" s="8"/>
      <x:c r="N6" s="8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</x:row>
    <x:row r="7" spans="1:214" s="492" customFormat="1" ht="16.5" customHeight="1">
      <x:c r="A7" s="493" t="s">
        <x:v>214</x:v>
      </x:c>
      <x:c r="B7" s="493" t="s">
        <x:v>213</x:v>
      </x:c>
      <x:c r="C7" s="493" t="s">
        <x:v>208</x:v>
      </x:c>
      <x:c r="D7" s="493" t="s">
        <x:v>162</x:v>
      </x:c>
      <x:c r="E7" s="493" t="s">
        <x:v>193</x:v>
      </x:c>
      <x:c r="F7" s="493" t="s">
        <x:v>552</x:v>
      </x:c>
      <x:c r="G7" s="493" t="s">
        <x:v>408</x:v>
      </x:c>
      <x:c r="H7" s="493" t="s">
        <x:v>541</x:v>
      </x:c>
      <x:c r="I7" s="493" t="s">
        <x:v>547</x:v>
      </x:c>
      <x:c r="J7" s="493" t="s">
        <x:v>37</x:v>
      </x:c>
      <x:c r="K7" s="493" t="s">
        <x:v>188</x:v>
      </x:c>
      <x:c r="L7" s="493" t="s">
        <x:v>550</x:v>
      </x:c>
      <x:c r="M7" s="493" t="s">
        <x:v>539</x:v>
      </x:c>
      <x:c r="N7" s="493" t="s">
        <x:v>258</x:v>
      </x:c>
      <x:c r="O7" s="493" t="s">
        <x:v>250</x:v>
      </x:c>
      <x:c r="P7" s="493" t="s">
        <x:v>253</x:v>
      </x:c>
      <x:c r="Q7" s="493" t="s">
        <x:v>237</x:v>
      </x:c>
      <x:c r="R7" s="493" t="s">
        <x:v>431</x:v>
      </x:c>
      <x:c r="S7" s="493" t="s">
        <x:v>430</x:v>
      </x:c>
      <x:c r="T7" s="493" t="s">
        <x:v>187</x:v>
      </x:c>
      <x:c r="U7" s="493" t="s">
        <x:v>117</x:v>
      </x:c>
      <x:c r="V7" s="493" t="s">
        <x:v>39</x:v>
      </x:c>
      <x:c r="W7" s="493" t="s">
        <x:v>185</x:v>
      </x:c>
      <x:c r="X7" s="493" t="s">
        <x:v>173</x:v>
      </x:c>
      <x:c r="Y7" s="493" t="s">
        <x:v>184</x:v>
      </x:c>
      <x:c r="Z7" s="493" t="s">
        <x:v>177</x:v>
      </x:c>
      <x:c r="AA7" s="493" t="s">
        <x:v>147</x:v>
      </x:c>
      <x:c r="AB7" s="493" t="s">
        <x:v>141</x:v>
      </x:c>
      <x:c r="AC7" s="493" t="s">
        <x:v>194</x:v>
      </x:c>
      <x:c r="AD7" s="493" t="s">
        <x:v>127</x:v>
      </x:c>
      <x:c r="AE7" s="493" t="s">
        <x:v>58</x:v>
      </x:c>
      <x:c r="AF7" s="493" t="s">
        <x:v>80</x:v>
      </x:c>
      <x:c r="AG7" s="493" t="s">
        <x:v>81</x:v>
      </x:c>
      <x:c r="AH7" s="493" t="s">
        <x:v>153</x:v>
      </x:c>
      <x:c r="AI7" s="493" t="s">
        <x:v>79</x:v>
      </x:c>
      <x:c r="AJ7" s="493" t="s">
        <x:v>148</x:v>
      </x:c>
      <x:c r="AK7" s="493" t="s">
        <x:v>149</x:v>
      </x:c>
      <x:c r="AL7" s="493" t="s">
        <x:v>157</x:v>
      </x:c>
      <x:c r="AM7" s="493" t="s">
        <x:v>152</x:v>
      </x:c>
      <x:c r="AN7" s="493" t="s">
        <x:v>155</x:v>
      </x:c>
      <x:c r="AO7" s="493" t="s">
        <x:v>98</x:v>
      </x:c>
      <x:c r="AP7" s="493" t="s">
        <x:v>101</x:v>
      </x:c>
      <x:c r="AQ7" s="493" t="s">
        <x:v>156</x:v>
      </x:c>
      <x:c r="AR7" s="493" t="s">
        <x:v>102</x:v>
      </x:c>
      <x:c r="AS7" s="493" t="s">
        <x:v>150</x:v>
      </x:c>
      <x:c r="AT7" s="493" t="s">
        <x:v>135</x:v>
      </x:c>
      <x:c r="AU7" s="493" t="s">
        <x:v>104</x:v>
      </x:c>
      <x:c r="AV7" s="493" t="s">
        <x:v>46</x:v>
      </x:c>
      <x:c r="AW7" s="493" t="s">
        <x:v>41</x:v>
      </x:c>
      <x:c r="AX7" s="493" t="s">
        <x:v>166</x:v>
      </x:c>
      <x:c r="AY7" s="493" t="s">
        <x:v>164</x:v>
      </x:c>
      <x:c r="AZ7" s="493" t="s">
        <x:v>38</x:v>
      </x:c>
      <x:c r="BA7" s="493" t="s">
        <x:v>159</x:v>
      </x:c>
      <x:c r="BB7" s="493" t="s">
        <x:v>154</x:v>
      </x:c>
      <x:c r="BC7" s="493" t="s">
        <x:v>48</x:v>
      </x:c>
      <x:c r="BD7" s="493" t="s">
        <x:v>160</x:v>
      </x:c>
      <x:c r="BE7" s="493" t="s">
        <x:v>40</x:v>
      </x:c>
      <x:c r="BF7" s="493" t="s">
        <x:v>158</x:v>
      </x:c>
      <x:c r="BG7" s="493" t="s">
        <x:v>26</x:v>
      </x:c>
      <x:c r="BH7" s="493" t="s">
        <x:v>51</x:v>
      </x:c>
      <x:c r="BI7" s="493" t="s">
        <x:v>70</x:v>
      </x:c>
      <x:c r="BJ7" s="493" t="s">
        <x:v>44</x:v>
      </x:c>
      <x:c r="BK7" s="493" t="s">
        <x:v>52</x:v>
      </x:c>
      <x:c r="BL7" s="493" t="s">
        <x:v>54</x:v>
      </x:c>
      <x:c r="BM7" s="493" t="s">
        <x:v>56</x:v>
      </x:c>
      <x:c r="BN7" s="493" t="s">
        <x:v>94</x:v>
      </x:c>
      <x:c r="BO7" s="493" t="s">
        <x:v>91</x:v>
      </x:c>
      <x:c r="BP7" s="493" t="s">
        <x:v>370</x:v>
      </x:c>
      <x:c r="BQ7" s="493" t="s">
        <x:v>380</x:v>
      </x:c>
      <x:c r="BR7" s="493" t="s">
        <x:v>426</x:v>
      </x:c>
      <x:c r="BS7" s="493" t="s">
        <x:v>139</x:v>
      </x:c>
      <x:c r="BT7" s="493" t="s">
        <x:v>372</x:v>
      </x:c>
      <x:c r="BU7" s="493" t="s">
        <x:v>544</x:v>
      </x:c>
      <x:c r="BV7" s="493" t="s">
        <x:v>548</x:v>
      </x:c>
      <x:c r="BW7" s="493" t="s">
        <x:v>546</x:v>
      </x:c>
      <x:c r="BX7" s="493" t="s">
        <x:v>542</x:v>
      </x:c>
      <x:c r="BY7" s="493" t="s">
        <x:v>420</x:v>
      </x:c>
      <x:c r="BZ7" s="493" t="s">
        <x:v>433</x:v>
      </x:c>
      <x:c r="CA7" s="493" t="s">
        <x:v>543</x:v>
      </x:c>
      <x:c r="CB7" s="493" t="s">
        <x:v>434</x:v>
      </x:c>
      <x:c r="CC7" s="493" t="s">
        <x:v>415</x:v>
      </x:c>
      <x:c r="CD7" s="493" t="s">
        <x:v>414</x:v>
      </x:c>
      <x:c r="CE7" s="493" t="s">
        <x:v>421</x:v>
      </x:c>
      <x:c r="CF7" s="493" t="s">
        <x:v>601</x:v>
      </x:c>
      <x:c r="CG7" s="493" t="s">
        <x:v>568</x:v>
      </x:c>
      <x:c r="CH7" s="493" t="s">
        <x:v>563</x:v>
      </x:c>
      <x:c r="CI7" s="493" t="s">
        <x:v>559</x:v>
      </x:c>
      <x:c r="CJ7" s="493" t="s">
        <x:v>436</x:v>
      </x:c>
      <x:c r="CK7" s="493" t="s">
        <x:v>602</x:v>
      </x:c>
      <x:c r="CL7" s="493" t="s">
        <x:v>465</x:v>
      </x:c>
      <x:c r="CM7" s="493" t="s">
        <x:v>598</x:v>
      </x:c>
      <x:c r="CN7" s="493" t="s">
        <x:v>473</x:v>
      </x:c>
      <x:c r="CO7" s="493" t="s">
        <x:v>85</x:v>
      </x:c>
      <x:c r="CP7" s="493" t="s">
        <x:v>105</x:v>
      </x:c>
      <x:c r="CQ7" s="493" t="s">
        <x:v>196</x:v>
      </x:c>
      <x:c r="CR7" s="493" t="s">
        <x:v>83</x:v>
      </x:c>
      <x:c r="CS7" s="493" t="s">
        <x:v>245</x:v>
      </x:c>
      <x:c r="CT7" s="493" t="s">
        <x:v>252</x:v>
      </x:c>
      <x:c r="CU7" s="493" t="s">
        <x:v>246</x:v>
      </x:c>
      <x:c r="CV7" s="493" t="s">
        <x:v>244</x:v>
      </x:c>
      <x:c r="CW7" s="493" t="s">
        <x:v>405</x:v>
      </x:c>
      <x:c r="CX7" s="493" t="s">
        <x:v>403</x:v>
      </x:c>
      <x:c r="CY7" s="493" t="s">
        <x:v>605</x:v>
      </x:c>
      <x:c r="CZ7" s="493" t="s">
        <x:v>607</x:v>
      </x:c>
      <x:c r="DA7" s="493" t="s">
        <x:v>239</x:v>
      </x:c>
      <x:c r="DB7" s="493" t="s">
        <x:v>238</x:v>
      </x:c>
      <x:c r="DC7" s="493" t="s">
        <x:v>235</x:v>
      </x:c>
      <x:c r="DD7" s="493" t="s">
        <x:v>243</x:v>
      </x:c>
      <x:c r="DE7" s="493" t="s">
        <x:v>604</x:v>
      </x:c>
      <x:c r="DF7" s="493" t="s">
        <x:v>470</x:v>
      </x:c>
      <x:c r="DG7" s="493" t="s">
        <x:v>406</x:v>
      </x:c>
      <x:c r="DH7" s="493" t="s">
        <x:v>404</x:v>
      </x:c>
      <x:c r="DI7" s="493" t="s">
        <x:v>412</x:v>
      </x:c>
      <x:c r="DJ7" s="493" t="s">
        <x:v>419</x:v>
      </x:c>
      <x:c r="DK7" s="493" t="s">
        <x:v>416</x:v>
      </x:c>
      <x:c r="DL7" s="493" t="s">
        <x:v>606</x:v>
      </x:c>
      <x:c r="DM7" s="493" t="s">
        <x:v>603</x:v>
      </x:c>
      <x:c r="DN7" s="493" t="s">
        <x:v>410</x:v>
      </x:c>
      <x:c r="DO7" s="493" t="s">
        <x:v>90</x:v>
      </x:c>
      <x:c r="DP7" s="493" t="s">
        <x:v>89</x:v>
      </x:c>
      <x:c r="DQ7" s="493" t="s">
        <x:v>409</x:v>
      </x:c>
      <x:c r="DR7" s="493" t="s">
        <x:v>425</x:v>
      </x:c>
      <x:c r="DS7" s="493" t="s">
        <x:v>417</x:v>
      </x:c>
      <x:c r="DT7" s="493" t="s">
        <x:v>422</x:v>
      </x:c>
      <x:c r="DU7" s="493" t="s">
        <x:v>407</x:v>
      </x:c>
      <x:c r="DV7" s="493" t="s">
        <x:v>413</x:v>
      </x:c>
      <x:c r="DW7" s="493" t="s">
        <x:v>432</x:v>
      </x:c>
      <x:c r="DX7" s="493" t="s">
        <x:v>411</x:v>
      </x:c>
      <x:c r="DY7" s="493" t="s">
        <x:v>437</x:v>
      </x:c>
      <x:c r="DZ7" s="493" t="s">
        <x:v>402</x:v>
      </x:c>
      <x:c r="EA7" s="493" t="s">
        <x:v>418</x:v>
      </x:c>
      <x:c r="EB7" s="493" t="s">
        <x:v>557</x:v>
      </x:c>
      <x:c r="EC7" s="493" t="s">
        <x:v>564</x:v>
      </x:c>
      <x:c r="ED7" s="493" t="s">
        <x:v>556</x:v>
      </x:c>
      <x:c r="EE7" s="493" t="s">
        <x:v>454</x:v>
      </x:c>
      <x:c r="EF7" s="493" t="s">
        <x:v>456</x:v>
      </x:c>
      <x:c r="EG7" s="493" t="s">
        <x:v>561</x:v>
      </x:c>
      <x:c r="EH7" s="493" t="s">
        <x:v>461</x:v>
      </x:c>
      <x:c r="EI7" s="493" t="s">
        <x:v>484</x:v>
      </x:c>
      <x:c r="EJ7" s="493" t="s">
        <x:v>496</x:v>
      </x:c>
      <x:c r="EK7" s="493" t="s">
        <x:v>88</x:v>
      </x:c>
      <x:c r="EL7" s="493" t="s">
        <x:v>87</x:v>
      </x:c>
      <x:c r="EM7" s="493" t="s">
        <x:v>67</x:v>
      </x:c>
      <x:c r="EN7" s="493" t="s">
        <x:v>167</x:v>
      </x:c>
      <x:c r="EO7" s="493" t="s">
        <x:v>236</x:v>
      </x:c>
      <x:c r="EP7" s="493" t="s">
        <x:v>242</x:v>
      </x:c>
      <x:c r="EQ7" s="493" t="s">
        <x:v>259</x:v>
      </x:c>
      <x:c r="ER7" s="493" t="s">
        <x:v>227</x:v>
      </x:c>
      <x:c r="ES7" s="493" t="s">
        <x:v>489</x:v>
      </x:c>
      <x:c r="ET7" s="493" t="s">
        <x:v>577</x:v>
      </x:c>
      <x:c r="EU7" s="493" t="s">
        <x:v>474</x:v>
      </x:c>
      <x:c r="EV7" s="493" t="s">
        <x:v>485</x:v>
      </x:c>
      <x:c r="EW7" s="493" t="s">
        <x:v>260</x:v>
      </x:c>
      <x:c r="EX7" s="493" t="s">
        <x:v>222</x:v>
      </x:c>
      <x:c r="EY7" s="493" t="s">
        <x:v>240</x:v>
      </x:c>
      <x:c r="EZ7" s="493" t="s">
        <x:v>241</x:v>
      </x:c>
      <x:c r="FA7" s="493" t="s">
        <x:v>428</x:v>
      </x:c>
      <x:c r="FB7" s="493" t="s">
        <x:v>479</x:v>
      </x:c>
      <x:c r="FC7" s="493" t="s">
        <x:v>427</x:v>
      </x:c>
      <x:c r="FD7" s="493" t="s">
        <x:v>597</x:v>
      </x:c>
      <x:c r="FE7" s="493" t="s">
        <x:v>523</x:v>
      </x:c>
      <x:c r="FF7" s="493" t="s">
        <x:v>508</x:v>
      </x:c>
      <x:c r="FG7" s="493" t="s">
        <x:v>520</x:v>
      </x:c>
      <x:c r="FH7" s="493" t="s">
        <x:v>447</x:v>
      </x:c>
      <x:c r="FI7" s="493" t="s">
        <x:v>480</x:v>
      </x:c>
      <x:c r="FJ7" s="493" t="s">
        <x:v>458</x:v>
      </x:c>
      <x:c r="FK7" s="493" t="s">
        <x:v>92</x:v>
      </x:c>
      <x:c r="FL7" s="493" t="s">
        <x:v>142</x:v>
      </x:c>
      <x:c r="FM7" s="493" t="s">
        <x:v>424</x:v>
      </x:c>
      <x:c r="FN7" s="493" t="s">
        <x:v>515</x:v>
      </x:c>
      <x:c r="FO7" s="493" t="s">
        <x:v>423</x:v>
      </x:c>
      <x:c r="FP7" s="493" t="s">
        <x:v>566</x:v>
      </x:c>
      <x:c r="FQ7" s="493" t="s">
        <x:v>151</x:v>
      </x:c>
      <x:c r="FR7" s="493" t="s">
        <x:v>99</x:v>
      </x:c>
      <x:c r="FS7" s="493" t="s">
        <x:v>112</x:v>
      </x:c>
      <x:c r="FT7" s="493" t="s">
        <x:v>103</x:v>
      </x:c>
      <x:c r="FU7" s="493" t="s">
        <x:v>558</x:v>
      </x:c>
      <x:c r="FV7" s="493" t="s">
        <x:v>545</x:v>
      </x:c>
      <x:c r="FW7" s="493" t="s">
        <x:v>483</x:v>
      </x:c>
      <x:c r="FX7" s="493" t="s">
        <x:v>567</x:v>
      </x:c>
      <x:c r="FY7" s="493" t="s">
        <x:v>33</x:v>
      </x:c>
      <x:c r="FZ7" s="493" t="s">
        <x:v>115</x:v>
      </x:c>
      <x:c r="GA7" s="493" t="s">
        <x:v>111</x:v>
      </x:c>
      <x:c r="GB7" s="493" t="s">
        <x:v>82</x:v>
      </x:c>
      <x:c r="GC7" s="493" t="s">
        <x:v>113</x:v>
      </x:c>
      <x:c r="GD7" s="493" t="s">
        <x:v>77</x:v>
      </x:c>
      <x:c r="GE7" s="493" t="s">
        <x:v>76</x:v>
      </x:c>
      <x:c r="GF7" s="493" t="s">
        <x:v>74</x:v>
      </x:c>
      <x:c r="GG7" s="493" t="s">
        <x:v>172</x:v>
      </x:c>
      <x:c r="GH7" s="493" t="s">
        <x:v>53</x:v>
      </x:c>
      <x:c r="GI7" s="493" t="s">
        <x:v>375</x:v>
      </x:c>
      <x:c r="GJ7" s="493" t="s">
        <x:v>378</x:v>
      </x:c>
      <x:c r="GK7" s="493" t="s">
        <x:v>42</x:v>
      </x:c>
      <x:c r="GL7" s="493" t="s">
        <x:v>69</x:v>
      </x:c>
      <x:c r="GM7" s="493" t="s">
        <x:v>200</x:v>
      </x:c>
      <x:c r="GN7" s="493" t="s">
        <x:v>72</x:v>
      </x:c>
      <x:c r="GO7" s="493" t="s">
        <x:v>183</x:v>
      </x:c>
      <x:c r="GP7" s="493" t="s">
        <x:v>182</x:v>
      </x:c>
      <x:c r="GQ7" s="493" t="s">
        <x:v>65</x:v>
      </x:c>
      <x:c r="GR7" s="493" t="s">
        <x:v>181</x:v>
      </x:c>
      <x:c r="GS7" s="493" t="s">
        <x:v>199</x:v>
      </x:c>
      <x:c r="GT7" s="493" t="s">
        <x:v>36</x:v>
      </x:c>
      <x:c r="GU7" s="493" t="s">
        <x:v>66</x:v>
      </x:c>
      <x:c r="GV7" s="493" t="s">
        <x:v>32</x:v>
      </x:c>
      <x:c r="GW7" s="493" t="s">
        <x:v>34</x:v>
      </x:c>
      <x:c r="GX7" s="493" t="s">
        <x:v>195</x:v>
      </x:c>
      <x:c r="GY7" s="493" t="s">
        <x:v>145</x:v>
      </x:c>
      <x:c r="GZ7" s="493" t="s">
        <x:v>192</x:v>
      </x:c>
      <x:c r="HA7" s="493" t="s">
        <x:v>560</x:v>
      </x:c>
      <x:c r="HB7" s="493" t="s">
        <x:v>517</x:v>
      </x:c>
      <x:c r="HC7" s="493" t="s">
        <x:v>478</x:v>
      </x:c>
      <x:c r="HD7" s="493" t="s">
        <x:v>475</x:v>
      </x:c>
      <x:c r="HE7" s="493" t="s">
        <x:v>488</x:v>
      </x:c>
      <x:c r="HF7" s="493" t="s">
        <x:v>477</x:v>
      </x:c>
    </x:row>
    <x:row r="8" spans="1:214" s="492" customFormat="1" ht="15" customHeight="1">
      <x:c r="A8" s="494" t="s">
        <x:v>207</x:v>
      </x:c>
      <x:c r="B8" s="494" t="s">
        <x:v>352</x:v>
      </x:c>
      <x:c r="C8" s="494"/>
      <x:c r="D8" s="494">
        <x:v>0</x:v>
      </x:c>
      <x:c r="E8" s="494">
        <x:v>0</x:v>
      </x:c>
      <x:c r="F8" s="494">
        <x:v>0</x:v>
      </x:c>
      <x:c r="G8" s="494">
        <x:v>0</x:v>
      </x:c>
      <x:c r="H8" s="494">
        <x:v>272</x:v>
      </x:c>
      <x:c r="I8" s="494">
        <x:v>14480800</x:v>
      </x:c>
      <x:c r="J8" s="494">
        <x:v>272</x:v>
      </x:c>
      <x:c r="K8" s="494">
        <x:v>14480800</x:v>
      </x:c>
      <x:c r="L8" s="494">
        <x:v>0</x:v>
      </x:c>
      <x:c r="M8" s="494">
        <x:v>0</x:v>
      </x:c>
      <x:c r="N8" s="494">
        <x:v>0</x:v>
      </x:c>
      <x:c r="O8" s="494">
        <x:v>0</x:v>
      </x:c>
      <x:c r="P8" s="494">
        <x:v>0</x:v>
      </x:c>
      <x:c r="Q8" s="494">
        <x:v>0</x:v>
      </x:c>
      <x:c r="R8" s="494">
        <x:v>0</x:v>
      </x:c>
      <x:c r="S8" s="494">
        <x:v>0</x:v>
      </x:c>
      <x:c r="T8" s="494">
        <x:v>0</x:v>
      </x:c>
      <x:c r="U8" s="494">
        <x:v>0</x:v>
      </x:c>
      <x:c r="V8" s="494">
        <x:v>0</x:v>
      </x:c>
      <x:c r="W8" s="494">
        <x:v>0</x:v>
      </x:c>
      <x:c r="X8" s="494">
        <x:v>0</x:v>
      </x:c>
      <x:c r="Y8" s="494">
        <x:v>0</x:v>
      </x:c>
      <x:c r="Z8" s="494">
        <x:v>272</x:v>
      </x:c>
      <x:c r="AA8" s="494">
        <x:v>14480800</x:v>
      </x:c>
      <x:c r="AB8" s="494">
        <x:v>272</x:v>
      </x:c>
      <x:c r="AC8" s="494">
        <x:v>14480800</x:v>
      </x:c>
      <x:c r="AD8" s="494">
        <x:v>0</x:v>
      </x:c>
      <x:c r="AE8" s="494">
        <x:v>0</x:v>
      </x:c>
      <x:c r="AF8" s="494">
        <x:v>0</x:v>
      </x:c>
      <x:c r="AG8" s="494">
        <x:v>0</x:v>
      </x:c>
      <x:c r="AH8" s="494">
        <x:v>0</x:v>
      </x:c>
      <x:c r="AI8" s="494">
        <x:v>0</x:v>
      </x:c>
      <x:c r="AJ8" s="494">
        <x:v>0</x:v>
      </x:c>
      <x:c r="AK8" s="494">
        <x:v>0</x:v>
      </x:c>
      <x:c r="AL8" s="494">
        <x:v>0</x:v>
      </x:c>
      <x:c r="AM8" s="494">
        <x:v>0</x:v>
      </x:c>
      <x:c r="AN8" s="494">
        <x:v>0</x:v>
      </x:c>
      <x:c r="AO8" s="494">
        <x:v>0</x:v>
      </x:c>
      <x:c r="AP8" s="494">
        <x:v>0</x:v>
      </x:c>
      <x:c r="AQ8" s="494">
        <x:v>0</x:v>
      </x:c>
      <x:c r="AR8" s="494">
        <x:v>0</x:v>
      </x:c>
      <x:c r="AS8" s="494">
        <x:v>0</x:v>
      </x:c>
      <x:c r="AT8" s="494">
        <x:v>0</x:v>
      </x:c>
      <x:c r="AU8" s="494">
        <x:v>0</x:v>
      </x:c>
      <x:c r="AV8" s="494">
        <x:v>0</x:v>
      </x:c>
      <x:c r="AW8" s="494">
        <x:v>0</x:v>
      </x:c>
      <x:c r="AX8" s="494">
        <x:v>0</x:v>
      </x:c>
      <x:c r="AY8" s="494">
        <x:v>0</x:v>
      </x:c>
      <x:c r="AZ8" s="494">
        <x:v>0</x:v>
      </x:c>
      <x:c r="BA8" s="494">
        <x:v>0</x:v>
      </x:c>
      <x:c r="BB8" s="494">
        <x:v>0</x:v>
      </x:c>
      <x:c r="BC8" s="494">
        <x:v>0</x:v>
      </x:c>
      <x:c r="BD8" s="494">
        <x:v>0</x:v>
      </x:c>
      <x:c r="BE8" s="494">
        <x:v>0</x:v>
      </x:c>
      <x:c r="BF8" s="494">
        <x:v>3402</x:v>
      </x:c>
      <x:c r="BG8" s="494">
        <x:v>16971540</x:v>
      </x:c>
      <x:c r="BH8" s="494">
        <x:v>3402</x:v>
      </x:c>
      <x:c r="BI8" s="494">
        <x:v>16971540</x:v>
      </x:c>
      <x:c r="BJ8" s="494">
        <x:v>893491</x:v>
      </x:c>
      <x:c r="BK8" s="494">
        <x:v>252244940</x:v>
      </x:c>
      <x:c r="BL8" s="494">
        <x:v>16005</x:v>
      </x:c>
      <x:c r="BM8" s="494">
        <x:v>35683360</x:v>
      </x:c>
      <x:c r="BN8" s="494">
        <x:v>25876</x:v>
      </x:c>
      <x:c r="BO8" s="494">
        <x:v>97797560</x:v>
      </x:c>
      <x:c r="BP8" s="494">
        <x:v>935372</x:v>
      </x:c>
      <x:c r="BQ8" s="494">
        <x:v>385725860</x:v>
      </x:c>
      <x:c r="BR8" s="494">
        <x:v>0</x:v>
      </x:c>
      <x:c r="BS8" s="494">
        <x:v>0</x:v>
      </x:c>
      <x:c r="BT8" s="494">
        <x:v>0</x:v>
      </x:c>
      <x:c r="BU8" s="494">
        <x:v>366150</x:v>
      </x:c>
      <x:c r="BV8" s="494">
        <x:v>101949050</x:v>
      </x:c>
      <x:c r="BW8" s="494">
        <x:v>0</x:v>
      </x:c>
      <x:c r="BX8" s="494">
        <x:v>0</x:v>
      </x:c>
      <x:c r="BY8" s="494">
        <x:v>0</x:v>
      </x:c>
      <x:c r="BZ8" s="494">
        <x:v>0</x:v>
      </x:c>
      <x:c r="CA8" s="494">
        <x:v>366150</x:v>
      </x:c>
      <x:c r="CB8" s="494">
        <x:v>101949050</x:v>
      </x:c>
      <x:c r="CC8" s="494">
        <x:v>0</x:v>
      </x:c>
      <x:c r="CD8" s="494">
        <x:v>0</x:v>
      </x:c>
      <x:c r="CE8" s="494">
        <x:v>0</x:v>
      </x:c>
      <x:c r="CF8" s="494">
        <x:v>0</x:v>
      </x:c>
      <x:c r="CG8" s="494">
        <x:v>0</x:v>
      </x:c>
      <x:c r="CH8" s="494">
        <x:v>0</x:v>
      </x:c>
      <x:c r="CI8" s="494">
        <x:v>0</x:v>
      </x:c>
      <x:c r="CJ8" s="494">
        <x:v>0</x:v>
      </x:c>
      <x:c r="CK8" s="494">
        <x:v>366150</x:v>
      </x:c>
      <x:c r="CL8" s="494">
        <x:v>101949050</x:v>
      </x:c>
      <x:c r="CM8" s="494">
        <x:v>0</x:v>
      </x:c>
      <x:c r="CN8" s="494">
        <x:v>0</x:v>
      </x:c>
      <x:c r="CO8" s="494">
        <x:v>0</x:v>
      </x:c>
      <x:c r="CP8" s="494">
        <x:v>0</x:v>
      </x:c>
      <x:c r="CQ8" s="494">
        <x:v>366150</x:v>
      </x:c>
      <x:c r="CR8" s="494">
        <x:v>101949050</x:v>
      </x:c>
      <x:c r="CS8" s="494">
        <x:v>0</x:v>
      </x:c>
      <x:c r="CT8" s="494">
        <x:v>0</x:v>
      </x:c>
      <x:c r="CU8" s="494">
        <x:v>0</x:v>
      </x:c>
      <x:c r="CV8" s="494">
        <x:v>0</x:v>
      </x:c>
      <x:c r="CW8" s="494">
        <x:v>0</x:v>
      </x:c>
      <x:c r="CX8" s="494">
        <x:v>0</x:v>
      </x:c>
      <x:c r="CY8" s="494">
        <x:v>0</x:v>
      </x:c>
      <x:c r="CZ8" s="494">
        <x:v>0</x:v>
      </x:c>
      <x:c r="DA8" s="494">
        <x:v>0</x:v>
      </x:c>
      <x:c r="DB8" s="494">
        <x:v>0</x:v>
      </x:c>
      <x:c r="DC8" s="494">
        <x:v>0</x:v>
      </x:c>
      <x:c r="DD8" s="494">
        <x:v>0</x:v>
      </x:c>
      <x:c r="DE8" s="494">
        <x:v>0</x:v>
      </x:c>
      <x:c r="DF8" s="494">
        <x:v>0</x:v>
      </x:c>
      <x:c r="DG8" s="494">
        <x:v>0</x:v>
      </x:c>
      <x:c r="DH8" s="494">
        <x:v>0</x:v>
      </x:c>
      <x:c r="DI8" s="494">
        <x:v>0</x:v>
      </x:c>
      <x:c r="DJ8" s="494">
        <x:v>0</x:v>
      </x:c>
      <x:c r="DK8" s="494">
        <x:v>0</x:v>
      </x:c>
      <x:c r="DL8" s="494">
        <x:v>0</x:v>
      </x:c>
      <x:c r="DM8" s="494">
        <x:v>0</x:v>
      </x:c>
      <x:c r="DN8" s="494">
        <x:v>0</x:v>
      </x:c>
      <x:c r="DO8" s="494">
        <x:v>0</x:v>
      </x:c>
      <x:c r="DP8" s="494">
        <x:v>0</x:v>
      </x:c>
      <x:c r="DQ8" s="494">
        <x:v>426152</x:v>
      </x:c>
      <x:c r="DR8" s="494">
        <x:v>127668320</x:v>
      </x:c>
      <x:c r="DS8" s="494">
        <x:v>7060</x:v>
      </x:c>
      <x:c r="DT8" s="494">
        <x:v>15915690</x:v>
      </x:c>
      <x:c r="DU8" s="494">
        <x:v>1368</x:v>
      </x:c>
      <x:c r="DV8" s="494">
        <x:v>5727480</x:v>
      </x:c>
      <x:c r="DW8" s="494">
        <x:v>434580</x:v>
      </x:c>
      <x:c r="DX8" s="494">
        <x:v>149311490</x:v>
      </x:c>
      <x:c r="DY8" s="494">
        <x:v>0</x:v>
      </x:c>
      <x:c r="DZ8" s="494">
        <x:v>0</x:v>
      </x:c>
      <x:c r="EA8" s="494">
        <x:v>1</x:v>
      </x:c>
      <x:c r="EB8" s="494">
        <x:v>15100</x:v>
      </x:c>
      <x:c r="EC8" s="494">
        <x:v>0</x:v>
      </x:c>
      <x:c r="ED8" s="494">
        <x:v>0</x:v>
      </x:c>
      <x:c r="EE8" s="494">
        <x:v>1</x:v>
      </x:c>
      <x:c r="EF8" s="494">
        <x:v>15100</x:v>
      </x:c>
      <x:c r="EG8" s="494">
        <x:v>426152</x:v>
      </x:c>
      <x:c r="EH8" s="494">
        <x:v>127668320</x:v>
      </x:c>
      <x:c r="EI8" s="494">
        <x:v>7061</x:v>
      </x:c>
      <x:c r="EJ8" s="494">
        <x:v>15930790</x:v>
      </x:c>
      <x:c r="EK8" s="494">
        <x:v>1368</x:v>
      </x:c>
      <x:c r="EL8" s="494">
        <x:v>5727480</x:v>
      </x:c>
      <x:c r="EM8" s="494">
        <x:v>434581</x:v>
      </x:c>
      <x:c r="EN8" s="494">
        <x:v>149326590</x:v>
      </x:c>
      <x:c r="EO8" s="494">
        <x:v>0</x:v>
      </x:c>
      <x:c r="EP8" s="494">
        <x:v>0</x:v>
      </x:c>
      <x:c r="EQ8" s="494">
        <x:v>0</x:v>
      </x:c>
      <x:c r="ER8" s="494">
        <x:v>0</x:v>
      </x:c>
      <x:c r="ES8" s="494">
        <x:v>0</x:v>
      </x:c>
      <x:c r="ET8" s="494">
        <x:v>0</x:v>
      </x:c>
      <x:c r="EU8" s="494">
        <x:v>0</x:v>
      </x:c>
      <x:c r="EV8" s="494">
        <x:v>0</x:v>
      </x:c>
      <x:c r="EW8" s="494">
        <x:v>0</x:v>
      </x:c>
      <x:c r="EX8" s="494">
        <x:v>0</x:v>
      </x:c>
      <x:c r="EY8" s="494">
        <x:v>0</x:v>
      </x:c>
      <x:c r="EZ8" s="494">
        <x:v>0</x:v>
      </x:c>
      <x:c r="FA8" s="494">
        <x:v>0</x:v>
      </x:c>
      <x:c r="FB8" s="494">
        <x:v>0</x:v>
      </x:c>
      <x:c r="FC8" s="494">
        <x:v>0</x:v>
      </x:c>
      <x:c r="FD8" s="494">
        <x:v>0</x:v>
      </x:c>
      <x:c r="FE8" s="494">
        <x:v>0</x:v>
      </x:c>
      <x:c r="FF8" s="494">
        <x:v>0</x:v>
      </x:c>
      <x:c r="FG8" s="494">
        <x:v>0</x:v>
      </x:c>
      <x:c r="FH8" s="494">
        <x:v>0</x:v>
      </x:c>
      <x:c r="FI8" s="494">
        <x:v>0</x:v>
      </x:c>
      <x:c r="FJ8" s="494">
        <x:v>0</x:v>
      </x:c>
      <x:c r="FK8" s="494">
        <x:v>0</x:v>
      </x:c>
      <x:c r="FL8" s="494">
        <x:v>0</x:v>
      </x:c>
      <x:c r="FM8" s="494">
        <x:v>792302</x:v>
      </x:c>
      <x:c r="FN8" s="494">
        <x:v>229617370</x:v>
      </x:c>
      <x:c r="FO8" s="494">
        <x:v>7060</x:v>
      </x:c>
      <x:c r="FP8" s="494">
        <x:v>15915690</x:v>
      </x:c>
      <x:c r="FQ8" s="494">
        <x:v>1368</x:v>
      </x:c>
      <x:c r="FR8" s="494">
        <x:v>5727480</x:v>
      </x:c>
      <x:c r="FS8" s="494">
        <x:v>800730</x:v>
      </x:c>
      <x:c r="FT8" s="494">
        <x:v>251260540</x:v>
      </x:c>
      <x:c r="FU8" s="494">
        <x:v>0</x:v>
      </x:c>
      <x:c r="FV8" s="494">
        <x:v>0</x:v>
      </x:c>
      <x:c r="FW8" s="494">
        <x:v>1</x:v>
      </x:c>
      <x:c r="FX8" s="494">
        <x:v>15100</x:v>
      </x:c>
      <x:c r="FY8" s="494">
        <x:v>0</x:v>
      </x:c>
      <x:c r="FZ8" s="494">
        <x:v>0</x:v>
      </x:c>
      <x:c r="GA8" s="494">
        <x:v>1</x:v>
      </x:c>
      <x:c r="GB8" s="494">
        <x:v>15100</x:v>
      </x:c>
      <x:c r="GC8" s="494">
        <x:v>792302</x:v>
      </x:c>
      <x:c r="GD8" s="494">
        <x:v>229617370</x:v>
      </x:c>
      <x:c r="GE8" s="494">
        <x:v>7061</x:v>
      </x:c>
      <x:c r="GF8" s="494">
        <x:v>15930790</x:v>
      </x:c>
      <x:c r="GG8" s="494">
        <x:v>1368</x:v>
      </x:c>
      <x:c r="GH8" s="494">
        <x:v>5727480</x:v>
      </x:c>
      <x:c r="GI8" s="494">
        <x:v>800731</x:v>
      </x:c>
      <x:c r="GJ8" s="494">
        <x:v>251275640</x:v>
      </x:c>
      <x:c r="GK8" s="494">
        <x:v>0</x:v>
      </x:c>
      <x:c r="GL8" s="494">
        <x:v>0</x:v>
      </x:c>
      <x:c r="GM8" s="494">
        <x:v>30</x:v>
      </x:c>
      <x:c r="GN8" s="494">
        <x:v>70470</x:v>
      </x:c>
      <x:c r="GO8" s="494">
        <x:v>64</x:v>
      </x:c>
      <x:c r="GP8" s="494">
        <x:v>328940</x:v>
      </x:c>
      <x:c r="GQ8" s="494">
        <x:v>94</x:v>
      </x:c>
      <x:c r="GR8" s="494">
        <x:v>399410</x:v>
      </x:c>
      <x:c r="GS8" s="494">
        <x:v>27</x:v>
      </x:c>
      <x:c r="GT8" s="494">
        <x:v>12560</x:v>
      </x:c>
      <x:c r="GU8" s="494">
        <x:v>69</x:v>
      </x:c>
      <x:c r="GV8" s="494">
        <x:v>153450</x:v>
      </x:c>
      <x:c r="GW8" s="494">
        <x:v>0</x:v>
      </x:c>
      <x:c r="GX8" s="494">
        <x:v>0</x:v>
      </x:c>
      <x:c r="GY8" s="494">
        <x:v>96</x:v>
      </x:c>
      <x:c r="GZ8" s="494">
        <x:v>166010</x:v>
      </x:c>
      <x:c r="HA8" s="494">
        <x:v>232756</x:v>
      </x:c>
      <x:c r="HB8" s="494">
        <x:v>111026400</x:v>
      </x:c>
      <x:c r="HC8" s="494">
        <x:v>191163</x:v>
      </x:c>
      <x:c r="HD8" s="494">
        <x:v>52335690</x:v>
      </x:c>
      <x:c r="HE8" s="494">
        <x:v>423919</x:v>
      </x:c>
      <x:c r="HF8" s="494">
        <x:v>163362090</x:v>
      </x:c>
    </x:row>
    <x:row r="9" spans="1:214" s="492" customFormat="1" ht="15" customHeight="1">
      <x:c r="A9" s="494" t="s">
        <x:v>207</x:v>
      </x:c>
      <x:c r="B9" s="494" t="s">
        <x:v>277</x:v>
      </x:c>
      <x:c r="C9" s="494"/>
      <x:c r="D9" s="494">
        <x:v>0</x:v>
      </x:c>
      <x:c r="E9" s="494">
        <x:v>0</x:v>
      </x:c>
      <x:c r="F9" s="494">
        <x:v>0</x:v>
      </x:c>
      <x:c r="G9" s="494">
        <x:v>0</x:v>
      </x:c>
      <x:c r="H9" s="494">
        <x:v>31705</x:v>
      </x:c>
      <x:c r="I9" s="494">
        <x:v>1324537860</x:v>
      </x:c>
      <x:c r="J9" s="494">
        <x:v>31705</x:v>
      </x:c>
      <x:c r="K9" s="494">
        <x:v>1324537860</x:v>
      </x:c>
      <x:c r="L9" s="494">
        <x:v>0</x:v>
      </x:c>
      <x:c r="M9" s="494">
        <x:v>0</x:v>
      </x:c>
      <x:c r="N9" s="494">
        <x:v>0</x:v>
      </x:c>
      <x:c r="O9" s="494">
        <x:v>0</x:v>
      </x:c>
      <x:c r="P9" s="494">
        <x:v>138</x:v>
      </x:c>
      <x:c r="Q9" s="494">
        <x:v>6113810</x:v>
      </x:c>
      <x:c r="R9" s="494">
        <x:v>138</x:v>
      </x:c>
      <x:c r="S9" s="494">
        <x:v>6113810</x:v>
      </x:c>
      <x:c r="T9" s="494">
        <x:v>0</x:v>
      </x:c>
      <x:c r="U9" s="494">
        <x:v>0</x:v>
      </x:c>
      <x:c r="V9" s="494">
        <x:v>0</x:v>
      </x:c>
      <x:c r="W9" s="494">
        <x:v>0</x:v>
      </x:c>
      <x:c r="X9" s="494">
        <x:v>0</x:v>
      </x:c>
      <x:c r="Y9" s="494">
        <x:v>0</x:v>
      </x:c>
      <x:c r="Z9" s="494">
        <x:v>31843</x:v>
      </x:c>
      <x:c r="AA9" s="494">
        <x:v>1330651670</x:v>
      </x:c>
      <x:c r="AB9" s="494">
        <x:v>31843</x:v>
      </x:c>
      <x:c r="AC9" s="494">
        <x:v>1330651670</x:v>
      </x:c>
      <x:c r="AD9" s="494">
        <x:v>982</x:v>
      </x:c>
      <x:c r="AE9" s="494">
        <x:v>35800100</x:v>
      </x:c>
      <x:c r="AF9" s="494">
        <x:v>0</x:v>
      </x:c>
      <x:c r="AG9" s="494">
        <x:v>0</x:v>
      </x:c>
      <x:c r="AH9" s="494">
        <x:v>730</x:v>
      </x:c>
      <x:c r="AI9" s="494">
        <x:v>30905800</x:v>
      </x:c>
      <x:c r="AJ9" s="494">
        <x:v>1712</x:v>
      </x:c>
      <x:c r="AK9" s="494">
        <x:v>66705900</x:v>
      </x:c>
      <x:c r="AL9" s="494">
        <x:v>66</x:v>
      </x:c>
      <x:c r="AM9" s="494">
        <x:v>2890950</x:v>
      </x:c>
      <x:c r="AN9" s="494">
        <x:v>0</x:v>
      </x:c>
      <x:c r="AO9" s="494">
        <x:v>0</x:v>
      </x:c>
      <x:c r="AP9" s="494">
        <x:v>6</x:v>
      </x:c>
      <x:c r="AQ9" s="494">
        <x:v>272600</x:v>
      </x:c>
      <x:c r="AR9" s="494">
        <x:v>72</x:v>
      </x:c>
      <x:c r="AS9" s="494">
        <x:v>3163550</x:v>
      </x:c>
      <x:c r="AT9" s="494">
        <x:v>1048</x:v>
      </x:c>
      <x:c r="AU9" s="494">
        <x:v>38691050</x:v>
      </x:c>
      <x:c r="AV9" s="494">
        <x:v>0</x:v>
      </x:c>
      <x:c r="AW9" s="494">
        <x:v>0</x:v>
      </x:c>
      <x:c r="AX9" s="494">
        <x:v>736</x:v>
      </x:c>
      <x:c r="AY9" s="494">
        <x:v>31178400</x:v>
      </x:c>
      <x:c r="AZ9" s="494">
        <x:v>1784</x:v>
      </x:c>
      <x:c r="BA9" s="494">
        <x:v>69869450</x:v>
      </x:c>
      <x:c r="BB9" s="494">
        <x:v>1103</x:v>
      </x:c>
      <x:c r="BC9" s="494">
        <x:v>39026930</x:v>
      </x:c>
      <x:c r="BD9" s="494">
        <x:v>0</x:v>
      </x:c>
      <x:c r="BE9" s="494">
        <x:v>0</x:v>
      </x:c>
      <x:c r="BF9" s="494">
        <x:v>57571</x:v>
      </x:c>
      <x:c r="BG9" s="494">
        <x:v>1402881970</x:v>
      </x:c>
      <x:c r="BH9" s="494">
        <x:v>58674</x:v>
      </x:c>
      <x:c r="BI9" s="494">
        <x:v>1441908900</x:v>
      </x:c>
      <x:c r="BJ9" s="494">
        <x:v>3879647</x:v>
      </x:c>
      <x:c r="BK9" s="494">
        <x:v>1273981980</x:v>
      </x:c>
      <x:c r="BL9" s="494">
        <x:v>757138</x:v>
      </x:c>
      <x:c r="BM9" s="494">
        <x:v>3149037850</x:v>
      </x:c>
      <x:c r="BN9" s="494">
        <x:v>804663</x:v>
      </x:c>
      <x:c r="BO9" s="494">
        <x:v>4446039460</x:v>
      </x:c>
      <x:c r="BP9" s="494">
        <x:v>5441448</x:v>
      </x:c>
      <x:c r="BQ9" s="494">
        <x:v>8869059290</x:v>
      </x:c>
      <x:c r="BR9" s="494">
        <x:v>165106260</x:v>
      </x:c>
      <x:c r="BS9" s="494">
        <x:v>326389</x:v>
      </x:c>
      <x:c r="BT9" s="494">
        <x:v>10042300</x:v>
      </x:c>
      <x:c r="BU9" s="494">
        <x:v>881657</x:v>
      </x:c>
      <x:c r="BV9" s="494">
        <x:v>335879070</x:v>
      </x:c>
      <x:c r="BW9" s="494">
        <x:v>3685</x:v>
      </x:c>
      <x:c r="BX9" s="494">
        <x:v>7628860</x:v>
      </x:c>
      <x:c r="BY9" s="494">
        <x:v>0</x:v>
      </x:c>
      <x:c r="BZ9" s="494">
        <x:v>0</x:v>
      </x:c>
      <x:c r="CA9" s="494">
        <x:v>885342</x:v>
      </x:c>
      <x:c r="CB9" s="494">
        <x:v>343507930</x:v>
      </x:c>
      <x:c r="CC9" s="494">
        <x:v>2800</x:v>
      </x:c>
      <x:c r="CD9" s="494">
        <x:v>2156000</x:v>
      </x:c>
      <x:c r="CE9" s="494">
        <x:v>0</x:v>
      </x:c>
      <x:c r="CF9" s="494">
        <x:v>0</x:v>
      </x:c>
      <x:c r="CG9" s="494">
        <x:v>0</x:v>
      </x:c>
      <x:c r="CH9" s="494">
        <x:v>0</x:v>
      </x:c>
      <x:c r="CI9" s="494">
        <x:v>2800</x:v>
      </x:c>
      <x:c r="CJ9" s="494">
        <x:v>2156000</x:v>
      </x:c>
      <x:c r="CK9" s="494">
        <x:v>884457</x:v>
      </x:c>
      <x:c r="CL9" s="494">
        <x:v>338035070</x:v>
      </x:c>
      <x:c r="CM9" s="494">
        <x:v>3685</x:v>
      </x:c>
      <x:c r="CN9" s="494">
        <x:v>7628860</x:v>
      </x:c>
      <x:c r="CO9" s="494">
        <x:v>0</x:v>
      </x:c>
      <x:c r="CP9" s="494">
        <x:v>0</x:v>
      </x:c>
      <x:c r="CQ9" s="494">
        <x:v>888142</x:v>
      </x:c>
      <x:c r="CR9" s="494">
        <x:v>345663930</x:v>
      </x:c>
      <x:c r="CS9" s="494">
        <x:v>0</x:v>
      </x:c>
      <x:c r="CT9" s="494">
        <x:v>0</x:v>
      </x:c>
      <x:c r="CU9" s="494">
        <x:v>0</x:v>
      </x:c>
      <x:c r="CV9" s="494">
        <x:v>0</x:v>
      </x:c>
      <x:c r="CW9" s="494">
        <x:v>0</x:v>
      </x:c>
      <x:c r="CX9" s="494">
        <x:v>0</x:v>
      </x:c>
      <x:c r="CY9" s="494">
        <x:v>0</x:v>
      </x:c>
      <x:c r="CZ9" s="494">
        <x:v>0</x:v>
      </x:c>
      <x:c r="DA9" s="494">
        <x:v>0</x:v>
      </x:c>
      <x:c r="DB9" s="494">
        <x:v>0</x:v>
      </x:c>
      <x:c r="DC9" s="494">
        <x:v>0</x:v>
      </x:c>
      <x:c r="DD9" s="494">
        <x:v>0</x:v>
      </x:c>
      <x:c r="DE9" s="494">
        <x:v>0</x:v>
      </x:c>
      <x:c r="DF9" s="494">
        <x:v>0</x:v>
      </x:c>
      <x:c r="DG9" s="494">
        <x:v>0</x:v>
      </x:c>
      <x:c r="DH9" s="494">
        <x:v>0</x:v>
      </x:c>
      <x:c r="DI9" s="494">
        <x:v>0</x:v>
      </x:c>
      <x:c r="DJ9" s="494">
        <x:v>0</x:v>
      </x:c>
      <x:c r="DK9" s="494">
        <x:v>0</x:v>
      </x:c>
      <x:c r="DL9" s="494">
        <x:v>0</x:v>
      </x:c>
      <x:c r="DM9" s="494">
        <x:v>0</x:v>
      </x:c>
      <x:c r="DN9" s="494">
        <x:v>0</x:v>
      </x:c>
      <x:c r="DO9" s="494">
        <x:v>0</x:v>
      </x:c>
      <x:c r="DP9" s="494">
        <x:v>0</x:v>
      </x:c>
      <x:c r="DQ9" s="494">
        <x:v>768143</x:v>
      </x:c>
      <x:c r="DR9" s="494">
        <x:v>251081780</x:v>
      </x:c>
      <x:c r="DS9" s="494">
        <x:v>308398</x:v>
      </x:c>
      <x:c r="DT9" s="494">
        <x:v>801550650</x:v>
      </x:c>
      <x:c r="DU9" s="494">
        <x:v>258131</x:v>
      </x:c>
      <x:c r="DV9" s="494">
        <x:v>1047580850</x:v>
      </x:c>
      <x:c r="DW9" s="494">
        <x:v>1334672</x:v>
      </x:c>
      <x:c r="DX9" s="494">
        <x:v>2100213280</x:v>
      </x:c>
      <x:c r="DY9" s="494">
        <x:v>181</x:v>
      </x:c>
      <x:c r="DZ9" s="494">
        <x:v>610300</x:v>
      </x:c>
      <x:c r="EA9" s="494">
        <x:v>1952</x:v>
      </x:c>
      <x:c r="EB9" s="494">
        <x:v>55935240</x:v>
      </x:c>
      <x:c r="EC9" s="494">
        <x:v>0</x:v>
      </x:c>
      <x:c r="ED9" s="494">
        <x:v>0</x:v>
      </x:c>
      <x:c r="EE9" s="494">
        <x:v>2133</x:v>
      </x:c>
      <x:c r="EF9" s="494">
        <x:v>56545540</x:v>
      </x:c>
      <x:c r="EG9" s="494">
        <x:v>768324</x:v>
      </x:c>
      <x:c r="EH9" s="494">
        <x:v>251692080</x:v>
      </x:c>
      <x:c r="EI9" s="494">
        <x:v>310350</x:v>
      </x:c>
      <x:c r="EJ9" s="494">
        <x:v>857485890</x:v>
      </x:c>
      <x:c r="EK9" s="494">
        <x:v>258131</x:v>
      </x:c>
      <x:c r="EL9" s="494">
        <x:v>1047580850</x:v>
      </x:c>
      <x:c r="EM9" s="494">
        <x:v>1336805</x:v>
      </x:c>
      <x:c r="EN9" s="494">
        <x:v>2156758820</x:v>
      </x:c>
      <x:c r="EO9" s="494">
        <x:v>0</x:v>
      </x:c>
      <x:c r="EP9" s="494">
        <x:v>0</x:v>
      </x:c>
      <x:c r="EQ9" s="494">
        <x:v>0</x:v>
      </x:c>
      <x:c r="ER9" s="494">
        <x:v>0</x:v>
      </x:c>
      <x:c r="ES9" s="494">
        <x:v>0</x:v>
      </x:c>
      <x:c r="ET9" s="494">
        <x:v>0</x:v>
      </x:c>
      <x:c r="EU9" s="494">
        <x:v>0</x:v>
      </x:c>
      <x:c r="EV9" s="494">
        <x:v>0</x:v>
      </x:c>
      <x:c r="EW9" s="494">
        <x:v>0</x:v>
      </x:c>
      <x:c r="EX9" s="494">
        <x:v>0</x:v>
      </x:c>
      <x:c r="EY9" s="494">
        <x:v>0</x:v>
      </x:c>
      <x:c r="EZ9" s="494">
        <x:v>0</x:v>
      </x:c>
      <x:c r="FA9" s="494">
        <x:v>0</x:v>
      </x:c>
      <x:c r="FB9" s="494">
        <x:v>0</x:v>
      </x:c>
      <x:c r="FC9" s="494">
        <x:v>0</x:v>
      </x:c>
      <x:c r="FD9" s="494">
        <x:v>0</x:v>
      </x:c>
      <x:c r="FE9" s="494">
        <x:v>0</x:v>
      </x:c>
      <x:c r="FF9" s="494">
        <x:v>0</x:v>
      </x:c>
      <x:c r="FG9" s="494">
        <x:v>0</x:v>
      </x:c>
      <x:c r="FH9" s="494">
        <x:v>0</x:v>
      </x:c>
      <x:c r="FI9" s="494">
        <x:v>0</x:v>
      </x:c>
      <x:c r="FJ9" s="494">
        <x:v>0</x:v>
      </x:c>
      <x:c r="FK9" s="494">
        <x:v>0</x:v>
      </x:c>
      <x:c r="FL9" s="494">
        <x:v>0</x:v>
      </x:c>
      <x:c r="FM9" s="494">
        <x:v>1649800</x:v>
      </x:c>
      <x:c r="FN9" s="494">
        <x:v>586960850</x:v>
      </x:c>
      <x:c r="FO9" s="494">
        <x:v>312083</x:v>
      </x:c>
      <x:c r="FP9" s="494">
        <x:v>809179510</x:v>
      </x:c>
      <x:c r="FQ9" s="494">
        <x:v>258131</x:v>
      </x:c>
      <x:c r="FR9" s="494">
        <x:v>1047580850</x:v>
      </x:c>
      <x:c r="FS9" s="494">
        <x:v>2220014</x:v>
      </x:c>
      <x:c r="FT9" s="494">
        <x:v>2443721210</x:v>
      </x:c>
      <x:c r="FU9" s="494">
        <x:v>2981</x:v>
      </x:c>
      <x:c r="FV9" s="494">
        <x:v>2766300</x:v>
      </x:c>
      <x:c r="FW9" s="494">
        <x:v>1952</x:v>
      </x:c>
      <x:c r="FX9" s="494">
        <x:v>55935240</x:v>
      </x:c>
      <x:c r="FY9" s="494">
        <x:v>0</x:v>
      </x:c>
      <x:c r="FZ9" s="494">
        <x:v>0</x:v>
      </x:c>
      <x:c r="GA9" s="494">
        <x:v>4933</x:v>
      </x:c>
      <x:c r="GB9" s="494">
        <x:v>58701540</x:v>
      </x:c>
      <x:c r="GC9" s="494">
        <x:v>1652781</x:v>
      </x:c>
      <x:c r="GD9" s="494">
        <x:v>589727150</x:v>
      </x:c>
      <x:c r="GE9" s="494">
        <x:v>314035</x:v>
      </x:c>
      <x:c r="GF9" s="494">
        <x:v>865114750</x:v>
      </x:c>
      <x:c r="GG9" s="494">
        <x:v>258131</x:v>
      </x:c>
      <x:c r="GH9" s="494">
        <x:v>1047580850</x:v>
      </x:c>
      <x:c r="GI9" s="494">
        <x:v>2224947</x:v>
      </x:c>
      <x:c r="GJ9" s="494">
        <x:v>2502422750</x:v>
      </x:c>
      <x:c r="GK9" s="494">
        <x:v>448</x:v>
      </x:c>
      <x:c r="GL9" s="494">
        <x:v>148470</x:v>
      </x:c>
      <x:c r="GM9" s="494">
        <x:v>7891</x:v>
      </x:c>
      <x:c r="GN9" s="494">
        <x:v>19494650</x:v>
      </x:c>
      <x:c r="GO9" s="494">
        <x:v>1195</x:v>
      </x:c>
      <x:c r="GP9" s="494">
        <x:v>4508820</x:v>
      </x:c>
      <x:c r="GQ9" s="494">
        <x:v>9534</x:v>
      </x:c>
      <x:c r="GR9" s="494">
        <x:v>24151940</x:v>
      </x:c>
      <x:c r="GS9" s="494">
        <x:v>57733</x:v>
      </x:c>
      <x:c r="GT9" s="494">
        <x:v>18649880</x:v>
      </x:c>
      <x:c r="GU9" s="494">
        <x:v>38103</x:v>
      </x:c>
      <x:c r="GV9" s="494">
        <x:v>98225020</x:v>
      </x:c>
      <x:c r="GW9" s="494">
        <x:v>232</x:v>
      </x:c>
      <x:c r="GX9" s="494">
        <x:v>612880</x:v>
      </x:c>
      <x:c r="GY9" s="494">
        <x:v>96068</x:v>
      </x:c>
      <x:c r="GZ9" s="494">
        <x:v>117487780</x:v>
      </x:c>
      <x:c r="HA9" s="494">
        <x:v>1581092</x:v>
      </x:c>
      <x:c r="HB9" s="494">
        <x:v>3564509050</x:v>
      </x:c>
      <x:c r="HC9" s="494">
        <x:v>373911</x:v>
      </x:c>
      <x:c r="HD9" s="494">
        <x:v>1085503410</x:v>
      </x:c>
      <x:c r="HE9" s="494">
        <x:v>1955003</x:v>
      </x:c>
      <x:c r="HF9" s="494">
        <x:v>4650012460</x:v>
      </x:c>
    </x:row>
    <x:row r="10" spans="1:214" s="492" customFormat="1" ht="15" customHeight="1">
      <x:c r="A10" s="494" t="s">
        <x:v>207</x:v>
      </x:c>
      <x:c r="B10" s="494" t="s">
        <x:v>278</x:v>
      </x:c>
      <x:c r="C10" s="494"/>
      <x:c r="D10" s="494">
        <x:v>0</x:v>
      </x:c>
      <x:c r="E10" s="494">
        <x:v>0</x:v>
      </x:c>
      <x:c r="F10" s="494">
        <x:v>0</x:v>
      </x:c>
      <x:c r="G10" s="494">
        <x:v>0</x:v>
      </x:c>
      <x:c r="H10" s="494">
        <x:v>9040</x:v>
      </x:c>
      <x:c r="I10" s="494">
        <x:v>371411120</x:v>
      </x:c>
      <x:c r="J10" s="494">
        <x:v>9040</x:v>
      </x:c>
      <x:c r="K10" s="494">
        <x:v>371411120</x:v>
      </x:c>
      <x:c r="L10" s="494">
        <x:v>0</x:v>
      </x:c>
      <x:c r="M10" s="494">
        <x:v>0</x:v>
      </x:c>
      <x:c r="N10" s="494">
        <x:v>0</x:v>
      </x:c>
      <x:c r="O10" s="494">
        <x:v>0</x:v>
      </x:c>
      <x:c r="P10" s="494">
        <x:v>50</x:v>
      </x:c>
      <x:c r="Q10" s="494">
        <x:v>1425420</x:v>
      </x:c>
      <x:c r="R10" s="494">
        <x:v>50</x:v>
      </x:c>
      <x:c r="S10" s="494">
        <x:v>1425420</x:v>
      </x:c>
      <x:c r="T10" s="494">
        <x:v>0</x:v>
      </x:c>
      <x:c r="U10" s="494">
        <x:v>0</x:v>
      </x:c>
      <x:c r="V10" s="494">
        <x:v>0</x:v>
      </x:c>
      <x:c r="W10" s="494">
        <x:v>0</x:v>
      </x:c>
      <x:c r="X10" s="494">
        <x:v>0</x:v>
      </x:c>
      <x:c r="Y10" s="494">
        <x:v>0</x:v>
      </x:c>
      <x:c r="Z10" s="494">
        <x:v>9090</x:v>
      </x:c>
      <x:c r="AA10" s="494">
        <x:v>372836540</x:v>
      </x:c>
      <x:c r="AB10" s="494">
        <x:v>9090</x:v>
      </x:c>
      <x:c r="AC10" s="494">
        <x:v>372836540</x:v>
      </x:c>
      <x:c r="AD10" s="494">
        <x:v>471</x:v>
      </x:c>
      <x:c r="AE10" s="494">
        <x:v>18337100</x:v>
      </x:c>
      <x:c r="AF10" s="494">
        <x:v>0</x:v>
      </x:c>
      <x:c r="AG10" s="494">
        <x:v>0</x:v>
      </x:c>
      <x:c r="AH10" s="494">
        <x:v>213</x:v>
      </x:c>
      <x:c r="AI10" s="494">
        <x:v>11356800</x:v>
      </x:c>
      <x:c r="AJ10" s="494">
        <x:v>684</x:v>
      </x:c>
      <x:c r="AK10" s="494">
        <x:v>29693900</x:v>
      </x:c>
      <x:c r="AL10" s="494">
        <x:v>0</x:v>
      </x:c>
      <x:c r="AM10" s="494">
        <x:v>0</x:v>
      </x:c>
      <x:c r="AN10" s="494">
        <x:v>0</x:v>
      </x:c>
      <x:c r="AO10" s="494">
        <x:v>0</x:v>
      </x:c>
      <x:c r="AP10" s="494">
        <x:v>0</x:v>
      </x:c>
      <x:c r="AQ10" s="494">
        <x:v>0</x:v>
      </x:c>
      <x:c r="AR10" s="494">
        <x:v>0</x:v>
      </x:c>
      <x:c r="AS10" s="494">
        <x:v>0</x:v>
      </x:c>
      <x:c r="AT10" s="494">
        <x:v>471</x:v>
      </x:c>
      <x:c r="AU10" s="494">
        <x:v>18337100</x:v>
      </x:c>
      <x:c r="AV10" s="494">
        <x:v>0</x:v>
      </x:c>
      <x:c r="AW10" s="494">
        <x:v>0</x:v>
      </x:c>
      <x:c r="AX10" s="494">
        <x:v>213</x:v>
      </x:c>
      <x:c r="AY10" s="494">
        <x:v>11356800</x:v>
      </x:c>
      <x:c r="AZ10" s="494">
        <x:v>684</x:v>
      </x:c>
      <x:c r="BA10" s="494">
        <x:v>29693900</x:v>
      </x:c>
      <x:c r="BB10" s="494">
        <x:v>503</x:v>
      </x:c>
      <x:c r="BC10" s="494">
        <x:v>18361400</x:v>
      </x:c>
      <x:c r="BD10" s="494">
        <x:v>0</x:v>
      </x:c>
      <x:c r="BE10" s="494">
        <x:v>0</x:v>
      </x:c>
      <x:c r="BF10" s="494">
        <x:v>13768</x:v>
      </x:c>
      <x:c r="BG10" s="494">
        <x:v>390343830</x:v>
      </x:c>
      <x:c r="BH10" s="494">
        <x:v>14271</x:v>
      </x:c>
      <x:c r="BI10" s="494">
        <x:v>408705230</x:v>
      </x:c>
      <x:c r="BJ10" s="494">
        <x:v>1660030</x:v>
      </x:c>
      <x:c r="BK10" s="494">
        <x:v>541289380</x:v>
      </x:c>
      <x:c r="BL10" s="494">
        <x:v>187148</x:v>
      </x:c>
      <x:c r="BM10" s="494">
        <x:v>766314410</x:v>
      </x:c>
      <x:c r="BN10" s="494">
        <x:v>632088</x:v>
      </x:c>
      <x:c r="BO10" s="494">
        <x:v>2897316120</x:v>
      </x:c>
      <x:c r="BP10" s="494">
        <x:v>2479266</x:v>
      </x:c>
      <x:c r="BQ10" s="494">
        <x:v>4204919910</x:v>
      </x:c>
      <x:c r="BR10" s="494">
        <x:v>27216840</x:v>
      </x:c>
      <x:c r="BS10" s="494">
        <x:v>79640</x:v>
      </x:c>
      <x:c r="BT10" s="494">
        <x:v>2638500</x:v>
      </x:c>
      <x:c r="BU10" s="494">
        <x:v>462593</x:v>
      </x:c>
      <x:c r="BV10" s="494">
        <x:v>169102400</x:v>
      </x:c>
      <x:c r="BW10" s="494">
        <x:v>178</x:v>
      </x:c>
      <x:c r="BX10" s="494">
        <x:v>337090</x:v>
      </x:c>
      <x:c r="BY10" s="494">
        <x:v>0</x:v>
      </x:c>
      <x:c r="BZ10" s="494">
        <x:v>0</x:v>
      </x:c>
      <x:c r="CA10" s="494">
        <x:v>462771</x:v>
      </x:c>
      <x:c r="CB10" s="494">
        <x:v>169439490</x:v>
      </x:c>
      <x:c r="CC10" s="494">
        <x:v>0</x:v>
      </x:c>
      <x:c r="CD10" s="494">
        <x:v>0</x:v>
      </x:c>
      <x:c r="CE10" s="494">
        <x:v>0</x:v>
      </x:c>
      <x:c r="CF10" s="494">
        <x:v>0</x:v>
      </x:c>
      <x:c r="CG10" s="494">
        <x:v>0</x:v>
      </x:c>
      <x:c r="CH10" s="494">
        <x:v>0</x:v>
      </x:c>
      <x:c r="CI10" s="494">
        <x:v>0</x:v>
      </x:c>
      <x:c r="CJ10" s="494">
        <x:v>0</x:v>
      </x:c>
      <x:c r="CK10" s="494">
        <x:v>462593</x:v>
      </x:c>
      <x:c r="CL10" s="494">
        <x:v>169102400</x:v>
      </x:c>
      <x:c r="CM10" s="494">
        <x:v>178</x:v>
      </x:c>
      <x:c r="CN10" s="494">
        <x:v>337090</x:v>
      </x:c>
      <x:c r="CO10" s="494">
        <x:v>0</x:v>
      </x:c>
      <x:c r="CP10" s="494">
        <x:v>0</x:v>
      </x:c>
      <x:c r="CQ10" s="494">
        <x:v>462771</x:v>
      </x:c>
      <x:c r="CR10" s="494">
        <x:v>169439490</x:v>
      </x:c>
      <x:c r="CS10" s="494">
        <x:v>0</x:v>
      </x:c>
      <x:c r="CT10" s="494">
        <x:v>0</x:v>
      </x:c>
      <x:c r="CU10" s="494">
        <x:v>0</x:v>
      </x:c>
      <x:c r="CV10" s="494">
        <x:v>0</x:v>
      </x:c>
      <x:c r="CW10" s="494">
        <x:v>0</x:v>
      </x:c>
      <x:c r="CX10" s="494">
        <x:v>0</x:v>
      </x:c>
      <x:c r="CY10" s="494">
        <x:v>0</x:v>
      </x:c>
      <x:c r="CZ10" s="494">
        <x:v>0</x:v>
      </x:c>
      <x:c r="DA10" s="494">
        <x:v>0</x:v>
      </x:c>
      <x:c r="DB10" s="494">
        <x:v>0</x:v>
      </x:c>
      <x:c r="DC10" s="494">
        <x:v>0</x:v>
      </x:c>
      <x:c r="DD10" s="494">
        <x:v>0</x:v>
      </x:c>
      <x:c r="DE10" s="494">
        <x:v>0</x:v>
      </x:c>
      <x:c r="DF10" s="494">
        <x:v>0</x:v>
      </x:c>
      <x:c r="DG10" s="494">
        <x:v>0</x:v>
      </x:c>
      <x:c r="DH10" s="494">
        <x:v>0</x:v>
      </x:c>
      <x:c r="DI10" s="494">
        <x:v>0</x:v>
      </x:c>
      <x:c r="DJ10" s="494">
        <x:v>0</x:v>
      </x:c>
      <x:c r="DK10" s="494">
        <x:v>0</x:v>
      </x:c>
      <x:c r="DL10" s="494">
        <x:v>0</x:v>
      </x:c>
      <x:c r="DM10" s="494">
        <x:v>0</x:v>
      </x:c>
      <x:c r="DN10" s="494">
        <x:v>0</x:v>
      </x:c>
      <x:c r="DO10" s="494">
        <x:v>0</x:v>
      </x:c>
      <x:c r="DP10" s="494">
        <x:v>0</x:v>
      </x:c>
      <x:c r="DQ10" s="494">
        <x:v>311263</x:v>
      </x:c>
      <x:c r="DR10" s="494">
        <x:v>106309970</x:v>
      </x:c>
      <x:c r="DS10" s="494">
        <x:v>62943</x:v>
      </x:c>
      <x:c r="DT10" s="494">
        <x:v>132852800</x:v>
      </x:c>
      <x:c r="DU10" s="494">
        <x:v>47702</x:v>
      </x:c>
      <x:c r="DV10" s="494">
        <x:v>237306430</x:v>
      </x:c>
      <x:c r="DW10" s="494">
        <x:v>421908</x:v>
      </x:c>
      <x:c r="DX10" s="494">
        <x:v>476469200</x:v>
      </x:c>
      <x:c r="DY10" s="494">
        <x:v>7</x:v>
      </x:c>
      <x:c r="DZ10" s="494">
        <x:v>49130</x:v>
      </x:c>
      <x:c r="EA10" s="494">
        <x:v>2710</x:v>
      </x:c>
      <x:c r="EB10" s="494">
        <x:v>90960720</x:v>
      </x:c>
      <x:c r="EC10" s="494">
        <x:v>0</x:v>
      </x:c>
      <x:c r="ED10" s="494">
        <x:v>0</x:v>
      </x:c>
      <x:c r="EE10" s="494">
        <x:v>2717</x:v>
      </x:c>
      <x:c r="EF10" s="494">
        <x:v>91009850</x:v>
      </x:c>
      <x:c r="EG10" s="494">
        <x:v>311270</x:v>
      </x:c>
      <x:c r="EH10" s="494">
        <x:v>106359100</x:v>
      </x:c>
      <x:c r="EI10" s="494">
        <x:v>65653</x:v>
      </x:c>
      <x:c r="EJ10" s="494">
        <x:v>223813520</x:v>
      </x:c>
      <x:c r="EK10" s="494">
        <x:v>47702</x:v>
      </x:c>
      <x:c r="EL10" s="494">
        <x:v>237306430</x:v>
      </x:c>
      <x:c r="EM10" s="494">
        <x:v>424625</x:v>
      </x:c>
      <x:c r="EN10" s="494">
        <x:v>567479050</x:v>
      </x:c>
      <x:c r="EO10" s="494">
        <x:v>0</x:v>
      </x:c>
      <x:c r="EP10" s="494">
        <x:v>0</x:v>
      </x:c>
      <x:c r="EQ10" s="494">
        <x:v>0</x:v>
      </x:c>
      <x:c r="ER10" s="494">
        <x:v>0</x:v>
      </x:c>
      <x:c r="ES10" s="494">
        <x:v>0</x:v>
      </x:c>
      <x:c r="ET10" s="494">
        <x:v>0</x:v>
      </x:c>
      <x:c r="EU10" s="494">
        <x:v>0</x:v>
      </x:c>
      <x:c r="EV10" s="494">
        <x:v>0</x:v>
      </x:c>
      <x:c r="EW10" s="494">
        <x:v>0</x:v>
      </x:c>
      <x:c r="EX10" s="494">
        <x:v>0</x:v>
      </x:c>
      <x:c r="EY10" s="494">
        <x:v>0</x:v>
      </x:c>
      <x:c r="EZ10" s="494">
        <x:v>0</x:v>
      </x:c>
      <x:c r="FA10" s="494">
        <x:v>0</x:v>
      </x:c>
      <x:c r="FB10" s="494">
        <x:v>0</x:v>
      </x:c>
      <x:c r="FC10" s="494">
        <x:v>0</x:v>
      </x:c>
      <x:c r="FD10" s="494">
        <x:v>0</x:v>
      </x:c>
      <x:c r="FE10" s="494">
        <x:v>0</x:v>
      </x:c>
      <x:c r="FF10" s="494">
        <x:v>0</x:v>
      </x:c>
      <x:c r="FG10" s="494">
        <x:v>0</x:v>
      </x:c>
      <x:c r="FH10" s="494">
        <x:v>0</x:v>
      </x:c>
      <x:c r="FI10" s="494">
        <x:v>0</x:v>
      </x:c>
      <x:c r="FJ10" s="494">
        <x:v>0</x:v>
      </x:c>
      <x:c r="FK10" s="494">
        <x:v>0</x:v>
      </x:c>
      <x:c r="FL10" s="494">
        <x:v>0</x:v>
      </x:c>
      <x:c r="FM10" s="494">
        <x:v>773856</x:v>
      </x:c>
      <x:c r="FN10" s="494">
        <x:v>275412370</x:v>
      </x:c>
      <x:c r="FO10" s="494">
        <x:v>63121</x:v>
      </x:c>
      <x:c r="FP10" s="494">
        <x:v>133189890</x:v>
      </x:c>
      <x:c r="FQ10" s="494">
        <x:v>47702</x:v>
      </x:c>
      <x:c r="FR10" s="494">
        <x:v>237306430</x:v>
      </x:c>
      <x:c r="FS10" s="494">
        <x:v>884679</x:v>
      </x:c>
      <x:c r="FT10" s="494">
        <x:v>645908690</x:v>
      </x:c>
      <x:c r="FU10" s="494">
        <x:v>7</x:v>
      </x:c>
      <x:c r="FV10" s="494">
        <x:v>49130</x:v>
      </x:c>
      <x:c r="FW10" s="494">
        <x:v>2710</x:v>
      </x:c>
      <x:c r="FX10" s="494">
        <x:v>90960720</x:v>
      </x:c>
      <x:c r="FY10" s="494">
        <x:v>0</x:v>
      </x:c>
      <x:c r="FZ10" s="494">
        <x:v>0</x:v>
      </x:c>
      <x:c r="GA10" s="494">
        <x:v>2717</x:v>
      </x:c>
      <x:c r="GB10" s="494">
        <x:v>91009850</x:v>
      </x:c>
      <x:c r="GC10" s="494">
        <x:v>773863</x:v>
      </x:c>
      <x:c r="GD10" s="494">
        <x:v>275461500</x:v>
      </x:c>
      <x:c r="GE10" s="494">
        <x:v>65831</x:v>
      </x:c>
      <x:c r="GF10" s="494">
        <x:v>224150610</x:v>
      </x:c>
      <x:c r="GG10" s="494">
        <x:v>47702</x:v>
      </x:c>
      <x:c r="GH10" s="494">
        <x:v>237306430</x:v>
      </x:c>
      <x:c r="GI10" s="494">
        <x:v>887396</x:v>
      </x:c>
      <x:c r="GJ10" s="494">
        <x:v>736918540</x:v>
      </x:c>
      <x:c r="GK10" s="494">
        <x:v>459</x:v>
      </x:c>
      <x:c r="GL10" s="494">
        <x:v>181320</x:v>
      </x:c>
      <x:c r="GM10" s="494">
        <x:v>3988</x:v>
      </x:c>
      <x:c r="GN10" s="494">
        <x:v>9303770</x:v>
      </x:c>
      <x:c r="GO10" s="494">
        <x:v>504</x:v>
      </x:c>
      <x:c r="GP10" s="494">
        <x:v>2094650</x:v>
      </x:c>
      <x:c r="GQ10" s="494">
        <x:v>4951</x:v>
      </x:c>
      <x:c r="GR10" s="494">
        <x:v>11579740</x:v>
      </x:c>
      <x:c r="GS10" s="494">
        <x:v>8717</x:v>
      </x:c>
      <x:c r="GT10" s="494">
        <x:v>2783970</x:v>
      </x:c>
      <x:c r="GU10" s="494">
        <x:v>7011</x:v>
      </x:c>
      <x:c r="GV10" s="494">
        <x:v>14467530</x:v>
      </x:c>
      <x:c r="GW10" s="494">
        <x:v>30</x:v>
      </x:c>
      <x:c r="GX10" s="494">
        <x:v>105630</x:v>
      </x:c>
      <x:c r="GY10" s="494">
        <x:v>15758</x:v>
      </x:c>
      <x:c r="GZ10" s="494">
        <x:v>17357130</x:v>
      </x:c>
      <x:c r="HA10" s="494">
        <x:v>966583</x:v>
      </x:c>
      <x:c r="HB10" s="494">
        <x:v>2235774530</x:v>
      </x:c>
      <x:c r="HC10" s="494">
        <x:v>57540</x:v>
      </x:c>
      <x:c r="HD10" s="494">
        <x:v>123622120</x:v>
      </x:c>
      <x:c r="HE10" s="494">
        <x:v>1024123</x:v>
      </x:c>
      <x:c r="HF10" s="494">
        <x:v>2359396650</x:v>
      </x:c>
    </x:row>
    <x:row r="11" spans="1:214" s="492" customFormat="1" ht="15" customHeight="1">
      <x:c r="A11" s="495" t="s">
        <x:v>212</x:v>
      </x:c>
      <x:c r="B11" s="495"/>
      <x:c r="C11" s="495"/>
      <x:c r="D11" s="495">
        <x:v>0</x:v>
      </x:c>
      <x:c r="E11" s="495">
        <x:v>0</x:v>
      </x:c>
      <x:c r="F11" s="495">
        <x:v>0</x:v>
      </x:c>
      <x:c r="G11" s="495">
        <x:v>0</x:v>
      </x:c>
      <x:c r="H11" s="495">
        <x:v>41017</x:v>
      </x:c>
      <x:c r="I11" s="495">
        <x:v>1710429780</x:v>
      </x:c>
      <x:c r="J11" s="495">
        <x:v>41017</x:v>
      </x:c>
      <x:c r="K11" s="495">
        <x:v>1710429780</x:v>
      </x:c>
      <x:c r="L11" s="495">
        <x:v>0</x:v>
      </x:c>
      <x:c r="M11" s="495">
        <x:v>0</x:v>
      </x:c>
      <x:c r="N11" s="495">
        <x:v>0</x:v>
      </x:c>
      <x:c r="O11" s="495">
        <x:v>0</x:v>
      </x:c>
      <x:c r="P11" s="495">
        <x:v>188</x:v>
      </x:c>
      <x:c r="Q11" s="495">
        <x:v>7539230</x:v>
      </x:c>
      <x:c r="R11" s="495">
        <x:v>188</x:v>
      </x:c>
      <x:c r="S11" s="495">
        <x:v>7539230</x:v>
      </x:c>
      <x:c r="T11" s="495">
        <x:v>0</x:v>
      </x:c>
      <x:c r="U11" s="495">
        <x:v>0</x:v>
      </x:c>
      <x:c r="V11" s="495">
        <x:v>0</x:v>
      </x:c>
      <x:c r="W11" s="495">
        <x:v>0</x:v>
      </x:c>
      <x:c r="X11" s="495">
        <x:v>0</x:v>
      </x:c>
      <x:c r="Y11" s="495">
        <x:v>0</x:v>
      </x:c>
      <x:c r="Z11" s="495">
        <x:v>41205</x:v>
      </x:c>
      <x:c r="AA11" s="495">
        <x:v>1717969010</x:v>
      </x:c>
      <x:c r="AB11" s="495">
        <x:v>41205</x:v>
      </x:c>
      <x:c r="AC11" s="495">
        <x:v>1717969010</x:v>
      </x:c>
      <x:c r="AD11" s="495">
        <x:v>1453</x:v>
      </x:c>
      <x:c r="AE11" s="495">
        <x:v>54137200</x:v>
      </x:c>
      <x:c r="AF11" s="495">
        <x:v>0</x:v>
      </x:c>
      <x:c r="AG11" s="495">
        <x:v>0</x:v>
      </x:c>
      <x:c r="AH11" s="495">
        <x:v>943</x:v>
      </x:c>
      <x:c r="AI11" s="495">
        <x:v>42262600</x:v>
      </x:c>
      <x:c r="AJ11" s="495">
        <x:v>2396</x:v>
      </x:c>
      <x:c r="AK11" s="495">
        <x:v>96399800</x:v>
      </x:c>
      <x:c r="AL11" s="495">
        <x:v>66</x:v>
      </x:c>
      <x:c r="AM11" s="495">
        <x:v>2890950</x:v>
      </x:c>
      <x:c r="AN11" s="495">
        <x:v>0</x:v>
      </x:c>
      <x:c r="AO11" s="495">
        <x:v>0</x:v>
      </x:c>
      <x:c r="AP11" s="495">
        <x:v>6</x:v>
      </x:c>
      <x:c r="AQ11" s="495">
        <x:v>272600</x:v>
      </x:c>
      <x:c r="AR11" s="495">
        <x:v>72</x:v>
      </x:c>
      <x:c r="AS11" s="495">
        <x:v>3163550</x:v>
      </x:c>
      <x:c r="AT11" s="495">
        <x:v>1519</x:v>
      </x:c>
      <x:c r="AU11" s="495">
        <x:v>57028150</x:v>
      </x:c>
      <x:c r="AV11" s="495">
        <x:v>0</x:v>
      </x:c>
      <x:c r="AW11" s="495">
        <x:v>0</x:v>
      </x:c>
      <x:c r="AX11" s="495">
        <x:v>949</x:v>
      </x:c>
      <x:c r="AY11" s="495">
        <x:v>42535200</x:v>
      </x:c>
      <x:c r="AZ11" s="495">
        <x:v>2468</x:v>
      </x:c>
      <x:c r="BA11" s="495">
        <x:v>99563350</x:v>
      </x:c>
      <x:c r="BB11" s="495">
        <x:v>1606</x:v>
      </x:c>
      <x:c r="BC11" s="495">
        <x:v>57388330</x:v>
      </x:c>
      <x:c r="BD11" s="495">
        <x:v>0</x:v>
      </x:c>
      <x:c r="BE11" s="495">
        <x:v>0</x:v>
      </x:c>
      <x:c r="BF11" s="495">
        <x:v>74741</x:v>
      </x:c>
      <x:c r="BG11" s="495">
        <x:v>1810197340</x:v>
      </x:c>
      <x:c r="BH11" s="495">
        <x:v>76347</x:v>
      </x:c>
      <x:c r="BI11" s="495">
        <x:v>1867585670</x:v>
      </x:c>
      <x:c r="BJ11" s="495">
        <x:v>6433168</x:v>
      </x:c>
      <x:c r="BK11" s="495">
        <x:v>2067516300</x:v>
      </x:c>
      <x:c r="BL11" s="495">
        <x:v>960291</x:v>
      </x:c>
      <x:c r="BM11" s="495">
        <x:v>3951035620</x:v>
      </x:c>
      <x:c r="BN11" s="495">
        <x:v>1462627</x:v>
      </x:c>
      <x:c r="BO11" s="495">
        <x:v>7441153140</x:v>
      </x:c>
      <x:c r="BP11" s="495">
        <x:v>8856086</x:v>
      </x:c>
      <x:c r="BQ11" s="495">
        <x:v>13459705060</x:v>
      </x:c>
      <x:c r="BR11" s="495">
        <x:v>192323100</x:v>
      </x:c>
      <x:c r="BS11" s="495">
        <x:v>406029</x:v>
      </x:c>
      <x:c r="BT11" s="495">
        <x:v>12680800</x:v>
      </x:c>
      <x:c r="BU11" s="495">
        <x:v>1710400</x:v>
      </x:c>
      <x:c r="BV11" s="495">
        <x:v>606930520</x:v>
      </x:c>
      <x:c r="BW11" s="495">
        <x:v>3863</x:v>
      </x:c>
      <x:c r="BX11" s="495">
        <x:v>7965950</x:v>
      </x:c>
      <x:c r="BY11" s="495">
        <x:v>0</x:v>
      </x:c>
      <x:c r="BZ11" s="495">
        <x:v>0</x:v>
      </x:c>
      <x:c r="CA11" s="495">
        <x:v>1714263</x:v>
      </x:c>
      <x:c r="CB11" s="495">
        <x:v>614896470</x:v>
      </x:c>
      <x:c r="CC11" s="495">
        <x:v>2800</x:v>
      </x:c>
      <x:c r="CD11" s="495">
        <x:v>2156000</x:v>
      </x:c>
      <x:c r="CE11" s="495">
        <x:v>0</x:v>
      </x:c>
      <x:c r="CF11" s="495">
        <x:v>0</x:v>
      </x:c>
      <x:c r="CG11" s="495">
        <x:v>0</x:v>
      </x:c>
      <x:c r="CH11" s="495">
        <x:v>0</x:v>
      </x:c>
      <x:c r="CI11" s="495">
        <x:v>2800</x:v>
      </x:c>
      <x:c r="CJ11" s="495">
        <x:v>2156000</x:v>
      </x:c>
      <x:c r="CK11" s="495">
        <x:v>1713200</x:v>
      </x:c>
      <x:c r="CL11" s="495">
        <x:v>609086520</x:v>
      </x:c>
      <x:c r="CM11" s="495">
        <x:v>3863</x:v>
      </x:c>
      <x:c r="CN11" s="495">
        <x:v>7965950</x:v>
      </x:c>
      <x:c r="CO11" s="495">
        <x:v>0</x:v>
      </x:c>
      <x:c r="CP11" s="495">
        <x:v>0</x:v>
      </x:c>
      <x:c r="CQ11" s="495">
        <x:v>1717063</x:v>
      </x:c>
      <x:c r="CR11" s="495">
        <x:v>617052470</x:v>
      </x:c>
      <x:c r="CS11" s="495">
        <x:v>0</x:v>
      </x:c>
      <x:c r="CT11" s="495">
        <x:v>0</x:v>
      </x:c>
      <x:c r="CU11" s="495">
        <x:v>0</x:v>
      </x:c>
      <x:c r="CV11" s="495">
        <x:v>0</x:v>
      </x:c>
      <x:c r="CW11" s="495">
        <x:v>0</x:v>
      </x:c>
      <x:c r="CX11" s="495">
        <x:v>0</x:v>
      </x:c>
      <x:c r="CY11" s="495">
        <x:v>0</x:v>
      </x:c>
      <x:c r="CZ11" s="495">
        <x:v>0</x:v>
      </x:c>
      <x:c r="DA11" s="495">
        <x:v>0</x:v>
      </x:c>
      <x:c r="DB11" s="495">
        <x:v>0</x:v>
      </x:c>
      <x:c r="DC11" s="495">
        <x:v>0</x:v>
      </x:c>
      <x:c r="DD11" s="495">
        <x:v>0</x:v>
      </x:c>
      <x:c r="DE11" s="495">
        <x:v>0</x:v>
      </x:c>
      <x:c r="DF11" s="495">
        <x:v>0</x:v>
      </x:c>
      <x:c r="DG11" s="495">
        <x:v>0</x:v>
      </x:c>
      <x:c r="DH11" s="495">
        <x:v>0</x:v>
      </x:c>
      <x:c r="DI11" s="495">
        <x:v>0</x:v>
      </x:c>
      <x:c r="DJ11" s="495">
        <x:v>0</x:v>
      </x:c>
      <x:c r="DK11" s="495">
        <x:v>0</x:v>
      </x:c>
      <x:c r="DL11" s="495">
        <x:v>0</x:v>
      </x:c>
      <x:c r="DM11" s="495">
        <x:v>0</x:v>
      </x:c>
      <x:c r="DN11" s="495">
        <x:v>0</x:v>
      </x:c>
      <x:c r="DO11" s="495">
        <x:v>0</x:v>
      </x:c>
      <x:c r="DP11" s="495">
        <x:v>0</x:v>
      </x:c>
      <x:c r="DQ11" s="495">
        <x:v>1505558</x:v>
      </x:c>
      <x:c r="DR11" s="495">
        <x:v>485060070</x:v>
      </x:c>
      <x:c r="DS11" s="495">
        <x:v>378401</x:v>
      </x:c>
      <x:c r="DT11" s="495">
        <x:v>950319140</x:v>
      </x:c>
      <x:c r="DU11" s="495">
        <x:v>307201</x:v>
      </x:c>
      <x:c r="DV11" s="495">
        <x:v>1290614760</x:v>
      </x:c>
      <x:c r="DW11" s="495">
        <x:v>2191160</x:v>
      </x:c>
      <x:c r="DX11" s="495">
        <x:v>2725993970</x:v>
      </x:c>
      <x:c r="DY11" s="495">
        <x:v>188</x:v>
      </x:c>
      <x:c r="DZ11" s="495">
        <x:v>659430</x:v>
      </x:c>
      <x:c r="EA11" s="495">
        <x:v>4663</x:v>
      </x:c>
      <x:c r="EB11" s="495">
        <x:v>146911060</x:v>
      </x:c>
      <x:c r="EC11" s="495">
        <x:v>0</x:v>
      </x:c>
      <x:c r="ED11" s="495">
        <x:v>0</x:v>
      </x:c>
      <x:c r="EE11" s="495">
        <x:v>4851</x:v>
      </x:c>
      <x:c r="EF11" s="495">
        <x:v>147570490</x:v>
      </x:c>
      <x:c r="EG11" s="495">
        <x:v>1505746</x:v>
      </x:c>
      <x:c r="EH11" s="495">
        <x:v>485719500</x:v>
      </x:c>
      <x:c r="EI11" s="495">
        <x:v>383064</x:v>
      </x:c>
      <x:c r="EJ11" s="495">
        <x:v>1097230200</x:v>
      </x:c>
      <x:c r="EK11" s="495">
        <x:v>307201</x:v>
      </x:c>
      <x:c r="EL11" s="495">
        <x:v>1290614760</x:v>
      </x:c>
      <x:c r="EM11" s="495">
        <x:v>2196011</x:v>
      </x:c>
      <x:c r="EN11" s="495">
        <x:v>2873564460</x:v>
      </x:c>
      <x:c r="EO11" s="495">
        <x:v>0</x:v>
      </x:c>
      <x:c r="EP11" s="495">
        <x:v>0</x:v>
      </x:c>
      <x:c r="EQ11" s="495">
        <x:v>0</x:v>
      </x:c>
      <x:c r="ER11" s="495">
        <x:v>0</x:v>
      </x:c>
      <x:c r="ES11" s="495">
        <x:v>0</x:v>
      </x:c>
      <x:c r="ET11" s="495">
        <x:v>0</x:v>
      </x:c>
      <x:c r="EU11" s="495">
        <x:v>0</x:v>
      </x:c>
      <x:c r="EV11" s="495">
        <x:v>0</x:v>
      </x:c>
      <x:c r="EW11" s="495">
        <x:v>0</x:v>
      </x:c>
      <x:c r="EX11" s="495">
        <x:v>0</x:v>
      </x:c>
      <x:c r="EY11" s="495">
        <x:v>0</x:v>
      </x:c>
      <x:c r="EZ11" s="495">
        <x:v>0</x:v>
      </x:c>
      <x:c r="FA11" s="495">
        <x:v>0</x:v>
      </x:c>
      <x:c r="FB11" s="495">
        <x:v>0</x:v>
      </x:c>
      <x:c r="FC11" s="495">
        <x:v>0</x:v>
      </x:c>
      <x:c r="FD11" s="495">
        <x:v>0</x:v>
      </x:c>
      <x:c r="FE11" s="495">
        <x:v>0</x:v>
      </x:c>
      <x:c r="FF11" s="495">
        <x:v>0</x:v>
      </x:c>
      <x:c r="FG11" s="495">
        <x:v>0</x:v>
      </x:c>
      <x:c r="FH11" s="495">
        <x:v>0</x:v>
      </x:c>
      <x:c r="FI11" s="495">
        <x:v>0</x:v>
      </x:c>
      <x:c r="FJ11" s="495">
        <x:v>0</x:v>
      </x:c>
      <x:c r="FK11" s="495">
        <x:v>0</x:v>
      </x:c>
      <x:c r="FL11" s="495">
        <x:v>0</x:v>
      </x:c>
      <x:c r="FM11" s="495">
        <x:v>3215958</x:v>
      </x:c>
      <x:c r="FN11" s="495">
        <x:v>1091990590</x:v>
      </x:c>
      <x:c r="FO11" s="495">
        <x:v>382264</x:v>
      </x:c>
      <x:c r="FP11" s="495">
        <x:v>958285090</x:v>
      </x:c>
      <x:c r="FQ11" s="495">
        <x:v>307201</x:v>
      </x:c>
      <x:c r="FR11" s="495">
        <x:v>1290614760</x:v>
      </x:c>
      <x:c r="FS11" s="495">
        <x:v>3905423</x:v>
      </x:c>
      <x:c r="FT11" s="495">
        <x:v>3340890440</x:v>
      </x:c>
      <x:c r="FU11" s="495">
        <x:v>2988</x:v>
      </x:c>
      <x:c r="FV11" s="495">
        <x:v>2815430</x:v>
      </x:c>
      <x:c r="FW11" s="495">
        <x:v>4663</x:v>
      </x:c>
      <x:c r="FX11" s="495">
        <x:v>146911060</x:v>
      </x:c>
      <x:c r="FY11" s="495">
        <x:v>0</x:v>
      </x:c>
      <x:c r="FZ11" s="495">
        <x:v>0</x:v>
      </x:c>
      <x:c r="GA11" s="495">
        <x:v>7651</x:v>
      </x:c>
      <x:c r="GB11" s="495">
        <x:v>149726490</x:v>
      </x:c>
      <x:c r="GC11" s="495">
        <x:v>3218946</x:v>
      </x:c>
      <x:c r="GD11" s="495">
        <x:v>1094806020</x:v>
      </x:c>
      <x:c r="GE11" s="495">
        <x:v>386927</x:v>
      </x:c>
      <x:c r="GF11" s="495">
        <x:v>1105196150</x:v>
      </x:c>
      <x:c r="GG11" s="495">
        <x:v>307201</x:v>
      </x:c>
      <x:c r="GH11" s="495">
        <x:v>1290614760</x:v>
      </x:c>
      <x:c r="GI11" s="495">
        <x:v>3913074</x:v>
      </x:c>
      <x:c r="GJ11" s="495">
        <x:v>3490616930</x:v>
      </x:c>
      <x:c r="GK11" s="495">
        <x:v>907</x:v>
      </x:c>
      <x:c r="GL11" s="495">
        <x:v>329790</x:v>
      </x:c>
      <x:c r="GM11" s="495">
        <x:v>11909</x:v>
      </x:c>
      <x:c r="GN11" s="495">
        <x:v>28868890</x:v>
      </x:c>
      <x:c r="GO11" s="495">
        <x:v>1763</x:v>
      </x:c>
      <x:c r="GP11" s="495">
        <x:v>6932410</x:v>
      </x:c>
      <x:c r="GQ11" s="495">
        <x:v>14579</x:v>
      </x:c>
      <x:c r="GR11" s="495">
        <x:v>36131090</x:v>
      </x:c>
      <x:c r="GS11" s="495">
        <x:v>66477</x:v>
      </x:c>
      <x:c r="GT11" s="495">
        <x:v>21446410</x:v>
      </x:c>
      <x:c r="GU11" s="495">
        <x:v>45183</x:v>
      </x:c>
      <x:c r="GV11" s="495">
        <x:v>112846000</x:v>
      </x:c>
      <x:c r="GW11" s="495">
        <x:v>262</x:v>
      </x:c>
      <x:c r="GX11" s="495">
        <x:v>718510</x:v>
      </x:c>
      <x:c r="GY11" s="495">
        <x:v>111922</x:v>
      </x:c>
      <x:c r="GZ11" s="495">
        <x:v>135010920</x:v>
      </x:c>
      <x:c r="HA11" s="495">
        <x:v>2780431</x:v>
      </x:c>
      <x:c r="HB11" s="495">
        <x:v>5911309980</x:v>
      </x:c>
      <x:c r="HC11" s="495">
        <x:v>622614</x:v>
      </x:c>
      <x:c r="HD11" s="495">
        <x:v>1261461220</x:v>
      </x:c>
      <x:c r="HE11" s="495">
        <x:v>3403045</x:v>
      </x:c>
      <x:c r="HF11" s="495">
        <x:v>7172771200</x:v>
      </x:c>
    </x:row>
    <x:row r="12" spans="1:27" s="61" customFormat="1">
      <x:c r="A12" s="2"/>
      <x:c r="B12" s="3"/>
      <x:c r="C12" s="3"/>
      <x:c r="D12" s="3"/>
      <x:c r="E12" s="1"/>
      <x:c r="F12" s="1"/>
      <x:c r="G12" s="28"/>
      <x:c r="H12" s="8"/>
      <x:c r="I12" s="8"/>
      <x:c r="J12" s="8"/>
      <x:c r="K12" s="8"/>
      <x:c r="L12" s="8"/>
      <x:c r="M12" s="8"/>
      <x:c r="N12" s="8"/>
      <x:c r="O12" s="6"/>
      <x:c r="P12" s="6"/>
      <x:c r="Q12" s="6"/>
      <x:c r="R12" s="6"/>
      <x:c r="S12" s="6"/>
      <x:c r="T12" s="6"/>
      <x:c r="U12" s="6"/>
      <x:c r="V12" s="6"/>
      <x:c r="W12" s="6"/>
      <x:c r="X12" s="6"/>
      <x:c r="Y12" s="6"/>
      <x:c r="Z12" s="6"/>
      <x:c r="AA12" s="6"/>
    </x:row>
    <x:row r="13" spans="1:27" s="61" customFormat="1">
      <x:c r="A13" s="2"/>
      <x:c r="B13" s="3"/>
      <x:c r="C13" s="3"/>
      <x:c r="D13" s="3"/>
      <x:c r="E13" s="1"/>
      <x:c r="F13" s="1"/>
      <x:c r="G13" s="28"/>
      <x:c r="H13" s="8"/>
      <x:c r="I13" s="8"/>
      <x:c r="J13" s="8"/>
      <x:c r="K13" s="8"/>
      <x:c r="L13" s="8"/>
      <x:c r="M13" s="8"/>
      <x:c r="N13" s="8"/>
      <x:c r="O13" s="6"/>
      <x:c r="P13" s="6"/>
      <x:c r="Q13" s="6"/>
      <x:c r="R13" s="6"/>
      <x:c r="S13" s="6"/>
      <x:c r="T13" s="6"/>
      <x:c r="U13" s="6"/>
      <x:c r="V13" s="6"/>
      <x:c r="W13" s="6"/>
      <x:c r="X13" s="6"/>
      <x:c r="Y13" s="6"/>
      <x:c r="Z13" s="6"/>
      <x:c r="AA13" s="6"/>
    </x:row>
    <x:row r="14" spans="1:27" s="61" customFormat="1" ht="12.199999999999999">
      <x:c r="A14" s="224" t="s">
        <x:v>213</x:v>
      </x:c>
      <x:c r="B14" s="3" t="s">
        <x:v>276</x:v>
      </x:c>
      <x:c r="C14" s="3" t="s">
        <x:v>279</x:v>
      </x:c>
      <x:c r="D14" s="3" t="s">
        <x:v>304</x:v>
      </x:c>
      <x:c r="E14" s="1" t="s">
        <x:v>342</x:v>
      </x:c>
      <x:c r="F14" s="1" t="s">
        <x:v>212</x:v>
      </x:c>
      <x:c r="G14" s="28"/>
      <x:c r="H14" s="8"/>
      <x:c r="I14" s="8"/>
      <x:c r="J14" s="8"/>
      <x:c r="K14" s="8"/>
      <x:c r="L14" s="8"/>
      <x:c r="M14" s="8"/>
      <x:c r="N14" s="8"/>
      <x:c r="O14" s="6"/>
      <x:c r="P14" s="6"/>
      <x:c r="Q14" s="6"/>
      <x:c r="R14" s="6"/>
      <x:c r="S14" s="6"/>
      <x:c r="T14" s="6"/>
      <x:c r="U14" s="6"/>
      <x:c r="V14" s="6"/>
      <x:c r="W14" s="6"/>
      <x:c r="X14" s="6"/>
      <x:c r="Y14" s="6"/>
      <x:c r="Z14" s="6"/>
      <x:c r="AA14" s="6"/>
    </x:row>
    <x:row r="15" spans="1:27" s="61" customFormat="1" ht="13.35">
      <x:c r="A15" s="225" t="s">
        <x:v>352</x:v>
      </x:c>
      <x:c r="B15" s="3">
        <x:f>GT2+HR2+HV2</x:f>
        <x:v>2490740</x:v>
      </x:c>
      <x:c r="C15" s="3">
        <x:f>BA8</x:f>
        <x:v>0</x:v>
      </x:c>
      <x:c r="D15" s="3">
        <x:f>AC8</x:f>
        <x:v>14480800</x:v>
      </x:c>
      <x:c r="E15" s="1">
        <x:f>L24</x:f>
        <x:v>207912</x:v>
      </x:c>
      <x:c r="F15">
        <x:v>17310910</x:v>
      </x:c>
      <x:c r="G15" s="28"/>
      <x:c r="H15" s="8"/>
      <x:c r="I15" s="8"/>
      <x:c r="J15" s="8"/>
      <x:c r="K15" s="8"/>
      <x:c r="L15">
        <x:v>17310910</x:v>
      </x:c>
      <x:c r="M15" s="8"/>
      <x:c r="N15" s="8"/>
      <x:c r="O15" s="6"/>
      <x:c r="P15" s="6"/>
      <x:c r="Q15" s="6"/>
      <x:c r="R15" s="6"/>
      <x:c r="S15" s="6"/>
      <x:c r="T15" s="6"/>
      <x:c r="U15" s="6"/>
      <x:c r="V15" s="6"/>
      <x:c r="W15" s="6"/>
      <x:c r="X15" s="6"/>
      <x:c r="Y15" s="6"/>
      <x:c r="Z15" s="6"/>
      <x:c r="AA15" s="6"/>
    </x:row>
    <x:row r="16" spans="1:27" s="61" customFormat="1" ht="12.199999999999999">
      <x:c r="A16" s="225" t="s">
        <x:v>277</x:v>
      </x:c>
      <x:c r="B16" s="3">
        <x:f>GT3+HR3+HV3</x:f>
        <x:v>41387780</x:v>
      </x:c>
      <x:c r="C16" s="3">
        <x:f>BA9</x:f>
        <x:v>69869450</x:v>
      </x:c>
      <x:c r="D16" s="3">
        <x:f>AC9</x:f>
        <x:v>1330651670</x:v>
      </x:c>
      <x:c r="E16" s="1">
        <x:f>L25</x:f>
        <x:v>-229957</x:v>
      </x:c>
      <x:c r="F16" s="8">
        <x:v>1654034150</x:v>
      </x:c>
      <x:c r="G16" s="28"/>
      <x:c r="H16" s="8"/>
      <x:c r="I16" s="8"/>
      <x:c r="J16" s="8"/>
      <x:c r="K16" s="8"/>
      <x:c r="L16" s="8">
        <x:v>1654034150</x:v>
      </x:c>
      <x:c r="M16" s="8"/>
      <x:c r="N16" s="8"/>
      <x:c r="O16" s="6"/>
      <x:c r="P16" s="6"/>
      <x:c r="Q16" s="6"/>
      <x:c r="R16" s="6"/>
      <x:c r="S16" s="6"/>
      <x:c r="T16" s="6"/>
      <x:c r="U16" s="6"/>
      <x:c r="V16" s="6"/>
      <x:c r="W16" s="6"/>
      <x:c r="X16" s="6"/>
      <x:c r="Y16" s="6"/>
      <x:c r="Z16" s="6"/>
      <x:c r="AA16" s="6"/>
    </x:row>
    <x:row r="17" spans="1:27" s="61" customFormat="1" ht="12.199999999999999">
      <x:c r="A17" s="225" t="s">
        <x:v>278</x:v>
      </x:c>
      <x:c r="B17" s="3">
        <x:f>GT4+HR4+HV4</x:f>
        <x:v>6174790</x:v>
      </x:c>
      <x:c r="C17" s="3">
        <x:f>BA10</x:f>
        <x:v>29693900</x:v>
      </x:c>
      <x:c r="D17" s="3">
        <x:f>AC10</x:f>
        <x:v>372836540</x:v>
      </x:c>
      <x:c r="E17" s="1">
        <x:f>L26</x:f>
        <x:v>0</x:v>
      </x:c>
      <x:c r="F17" s="8">
        <x:v>460166760</x:v>
      </x:c>
      <x:c r="G17" s="28"/>
      <x:c r="H17" s="8"/>
      <x:c r="I17" s="8"/>
      <x:c r="J17" s="8"/>
      <x:c r="K17" s="8"/>
      <x:c r="L17" s="8">
        <x:v>460166760</x:v>
      </x:c>
      <x:c r="M17" s="8"/>
      <x:c r="N17" s="8"/>
      <x:c r="O17" s="6"/>
      <x:c r="P17" s="6"/>
      <x:c r="Q17" s="6"/>
      <x:c r="R17" s="6"/>
      <x:c r="S17" s="6"/>
      <x:c r="T17" s="6"/>
      <x:c r="U17" s="6"/>
      <x:c r="V17" s="6"/>
      <x:c r="W17" s="6"/>
      <x:c r="X17" s="6"/>
      <x:c r="Y17" s="6"/>
      <x:c r="Z17" s="6"/>
      <x:c r="AA17" s="6"/>
    </x:row>
    <x:row r="18" spans="1:27" s="61" customFormat="1" ht="12.199999999999999">
      <x:c r="A18" s="226" t="s">
        <x:v>212</x:v>
      </x:c>
      <x:c r="B18" s="3">
        <x:f>SUM(B15:B17)</x:f>
        <x:v>50053310</x:v>
      </x:c>
      <x:c r="C18" s="3">
        <x:f>SUM(C15:C17)</x:f>
        <x:v>99563350</x:v>
      </x:c>
      <x:c r="D18" s="3">
        <x:f>SUM(D15:D17)</x:f>
        <x:v>1717969010</x:v>
      </x:c>
      <x:c r="E18" s="1">
        <x:f>L27</x:f>
        <x:v>-22045</x:v>
      </x:c>
      <x:c r="F18" s="1">
        <x:f>SUM(F15:F17)</x:f>
        <x:v>2131511820</x:v>
      </x:c>
      <x:c r="G18" s="28"/>
      <x:c r="H18" s="8"/>
      <x:c r="I18" s="8"/>
      <x:c r="J18" s="8"/>
      <x:c r="K18" s="8"/>
      <x:c r="L18" s="8"/>
      <x:c r="M18" s="8"/>
      <x:c r="N18" s="8"/>
      <x:c r="O18" s="6"/>
      <x:c r="P18" s="6"/>
      <x:c r="Q18" s="6"/>
      <x:c r="R18" s="6"/>
      <x:c r="S18" s="6"/>
      <x:c r="T18" s="6"/>
      <x:c r="U18" s="6"/>
      <x:c r="V18" s="6"/>
      <x:c r="W18" s="6"/>
      <x:c r="X18" s="6"/>
      <x:c r="Y18" s="6"/>
      <x:c r="Z18" s="6"/>
      <x:c r="AA18" s="6"/>
    </x:row>
    <x:row r="19" spans="1:27" s="61" customFormat="1">
      <x:c r="A19" s="3"/>
      <x:c r="B19" s="3"/>
      <x:c r="C19" s="3"/>
      <x:c r="D19" s="3"/>
      <x:c r="E19" s="1"/>
      <x:c r="F19" s="1"/>
      <x:c r="G19" s="28"/>
      <x:c r="H19" s="8"/>
      <x:c r="I19" s="8"/>
      <x:c r="J19" s="8"/>
      <x:c r="K19" s="8"/>
      <x:c r="L19" s="8"/>
      <x:c r="M19" s="8"/>
      <x:c r="N19" s="8"/>
      <x:c r="O19" s="6"/>
      <x:c r="P19" s="6"/>
      <x:c r="Q19" s="6"/>
      <x:c r="R19" s="6"/>
      <x:c r="S19" s="6"/>
      <x:c r="T19" s="6"/>
      <x:c r="U19" s="6"/>
      <x:c r="V19" s="6"/>
      <x:c r="W19" s="6"/>
      <x:c r="X19" s="6"/>
      <x:c r="Y19" s="6"/>
      <x:c r="Z19" s="6"/>
      <x:c r="AA19" s="6"/>
    </x:row>
    <x:row r="20" spans="1:27" s="61" customFormat="1">
      <x:c r="A20" s="2"/>
      <x:c r="B20" s="3"/>
      <x:c r="C20" s="3"/>
      <x:c r="D20" s="3"/>
      <x:c r="E20" s="1"/>
      <x:c r="F20" s="1"/>
      <x:c r="G20" s="28"/>
      <x:c r="H20" s="8"/>
      <x:c r="I20" s="8"/>
      <x:c r="J20" s="8"/>
      <x:c r="K20" s="8"/>
      <x:c r="L20" s="8"/>
      <x:c r="M20" s="8"/>
      <x:c r="N20" s="8"/>
      <x:c r="O20" s="6"/>
      <x:c r="P20" s="6"/>
      <x:c r="Q20" s="6"/>
      <x:c r="R20" s="6"/>
      <x:c r="S20" s="6"/>
      <x:c r="T20" s="6"/>
      <x:c r="U20" s="6"/>
      <x:c r="V20" s="6"/>
      <x:c r="W20" s="6"/>
      <x:c r="X20" s="6"/>
      <x:c r="Y20" s="6"/>
      <x:c r="Z20" s="6"/>
      <x:c r="AA20" s="6"/>
    </x:row>
    <x:row r="21" spans="1:14" s="228" customFormat="1" ht="12.85">
      <x:c r="A21" s="542" t="s">
        <x:v>264</x:v>
      </x:c>
      <x:c r="B21" s="542" t="s">
        <x:v>311</x:v>
      </x:c>
      <x:c r="C21" s="542" t="s">
        <x:v>361</x:v>
      </x:c>
      <x:c r="D21" s="227" t="s">
        <x:v>319</x:v>
      </x:c>
      <x:c r="E21" s="543" t="s">
        <x:v>356</x:v>
      </x:c>
      <x:c r="F21" s="543" t="s">
        <x:v>356</x:v>
      </x:c>
      <x:c r="G21" s="543" t="s">
        <x:v>356</x:v>
      </x:c>
      <x:c r="H21" s="543" t="s">
        <x:v>356</x:v>
      </x:c>
      <x:c r="I21" s="543" t="s">
        <x:v>356</x:v>
      </x:c>
      <x:c r="J21" s="543" t="s">
        <x:v>356</x:v>
      </x:c>
      <x:c r="K21" s="543" t="s">
        <x:v>356</x:v>
      </x:c>
      <x:c r="L21" s="544" t="s">
        <x:v>0</x:v>
      </x:c>
      <x:c r="M21" s="542" t="s">
        <x:v>401</x:v>
      </x:c>
      <x:c r="N21" s="542" t="s">
        <x:v>398</x:v>
      </x:c>
    </x:row>
    <x:row r="22" spans="1:14" s="228" customFormat="1" ht="12.85">
      <x:c r="A22" s="542" t="s">
        <x:v>264</x:v>
      </x:c>
      <x:c r="B22" s="542" t="s">
        <x:v>311</x:v>
      </x:c>
      <x:c r="C22" s="542" t="s">
        <x:v>361</x:v>
      </x:c>
      <x:c r="D22" s="542" t="s">
        <x:v>263</x:v>
      </x:c>
      <x:c r="E22" s="542" t="s">
        <x:v>362</x:v>
      </x:c>
      <x:c r="F22" s="542" t="s">
        <x:v>362</x:v>
      </x:c>
      <x:c r="G22" s="542" t="s">
        <x:v>362</x:v>
      </x:c>
      <x:c r="H22" s="542" t="s">
        <x:v>393</x:v>
      </x:c>
      <x:c r="I22" s="542" t="s">
        <x:v>314</x:v>
      </x:c>
      <x:c r="J22" s="542" t="s">
        <x:v>357</x:v>
      </x:c>
      <x:c r="K22" s="542" t="s">
        <x:v>271</x:v>
      </x:c>
      <x:c r="L22" s="544" t="s">
        <x:v>0</x:v>
      </x:c>
      <x:c r="M22" s="542" t="s">
        <x:v>401</x:v>
      </x:c>
      <x:c r="N22" s="542" t="s">
        <x:v>398</x:v>
      </x:c>
    </x:row>
    <x:row r="23" spans="1:14" s="228" customFormat="1" ht="12.85">
      <x:c r="A23" s="542" t="s">
        <x:v>264</x:v>
      </x:c>
      <x:c r="B23" s="542" t="s">
        <x:v>311</x:v>
      </x:c>
      <x:c r="C23" s="542" t="s">
        <x:v>361</x:v>
      </x:c>
      <x:c r="D23" s="542" t="s">
        <x:v>263</x:v>
      </x:c>
      <x:c r="E23" s="229" t="s">
        <x:v>294</x:v>
      </x:c>
      <x:c r="F23" s="229" t="s">
        <x:v>307</x:v>
      </x:c>
      <x:c r="G23" s="229" t="s">
        <x:v>271</x:v>
      </x:c>
      <x:c r="H23" s="542" t="s">
        <x:v>393</x:v>
      </x:c>
      <x:c r="I23" s="542" t="s">
        <x:v>314</x:v>
      </x:c>
      <x:c r="J23" s="542" t="s">
        <x:v>357</x:v>
      </x:c>
      <x:c r="K23" s="542" t="s">
        <x:v>271</x:v>
      </x:c>
      <x:c r="L23" s="544" t="s">
        <x:v>0</x:v>
      </x:c>
      <x:c r="M23" s="542" t="s">
        <x:v>401</x:v>
      </x:c>
      <x:c r="N23" s="542" t="s">
        <x:v>398</x:v>
      </x:c>
    </x:row>
    <x:row r="24" spans="1:14" s="405" customFormat="1" ht="15.75" customHeight="1">
      <x:c r="A24" s="407" t="s">
        <x:v>207</x:v>
      </x:c>
      <x:c r="B24" s="407" t="s">
        <x:v>352</x:v>
      </x:c>
      <x:c r="C24" s="407"/>
      <x:c r="D24" s="407">
        <x:v>0</x:v>
      </x:c>
      <x:c r="E24" s="407">
        <x:v>0</x:v>
      </x:c>
      <x:c r="F24" s="407">
        <x:v>0</x:v>
      </x:c>
      <x:c r="G24" s="407">
        <x:v>0</x:v>
      </x:c>
      <x:c r="H24" s="407">
        <x:v>161056</x:v>
      </x:c>
      <x:c r="I24" s="407">
        <x:v>46856</x:v>
      </x:c>
      <x:c r="J24" s="407">
        <x:v>0</x:v>
      </x:c>
      <x:c r="K24" s="407">
        <x:v>207912</x:v>
      </x:c>
      <x:c r="L24" s="407">
        <x:v>207912</x:v>
      </x:c>
      <x:c r="M24" s="407">
        <x:v>46856</x:v>
      </x:c>
      <x:c r="N24" s="407">
        <x:v>0</x:v>
      </x:c>
    </x:row>
    <x:row r="25" spans="1:14" s="405" customFormat="1" ht="15.75" customHeight="1">
      <x:c r="A25" s="407" t="s">
        <x:v>207</x:v>
      </x:c>
      <x:c r="B25" s="407" t="s">
        <x:v>277</x:v>
      </x:c>
      <x:c r="C25" s="407"/>
      <x:c r="D25" s="407">
        <x:v>400880</x:v>
      </x:c>
      <x:c r="E25" s="407">
        <x:v>0</x:v>
      </x:c>
      <x:c r="F25" s="407">
        <x:v>0</x:v>
      </x:c>
      <x:c r="G25" s="407">
        <x:v>0</x:v>
      </x:c>
      <x:c r="H25" s="407">
        <x:v>132403</x:v>
      </x:c>
      <x:c r="I25" s="407">
        <x:v>26560</x:v>
      </x:c>
      <x:c r="J25" s="407">
        <x:v>11960</x:v>
      </x:c>
      <x:c r="K25" s="407">
        <x:v>170923</x:v>
      </x:c>
      <x:c r="L25" s="407">
        <x:v>-229957</x:v>
      </x:c>
      <x:c r="M25" s="407">
        <x:v>26560</x:v>
      </x:c>
      <x:c r="N25" s="407">
        <x:v>11960</x:v>
      </x:c>
    </x:row>
    <x:row r="26" spans="1:14" s="405" customFormat="1" ht="15.75" customHeight="1">
      <x:c r="A26" s="407" t="s">
        <x:v>207</x:v>
      </x:c>
      <x:c r="B26" s="407" t="s">
        <x:v>278</x:v>
      </x:c>
      <x:c r="C26" s="407"/>
      <x:c r="D26" s="407">
        <x:v>0</x:v>
      </x:c>
      <x:c r="E26" s="407">
        <x:v>0</x:v>
      </x:c>
      <x:c r="F26" s="407">
        <x:v>0</x:v>
      </x:c>
      <x:c r="G26" s="407">
        <x:v>0</x:v>
      </x:c>
      <x:c r="H26" s="407">
        <x:v>0</x:v>
      </x:c>
      <x:c r="I26" s="407">
        <x:v>0</x:v>
      </x:c>
      <x:c r="J26" s="407">
        <x:v>0</x:v>
      </x:c>
      <x:c r="K26" s="407">
        <x:v>0</x:v>
      </x:c>
      <x:c r="L26" s="407">
        <x:v>0</x:v>
      </x:c>
      <x:c r="M26" s="407">
        <x:v>0</x:v>
      </x:c>
      <x:c r="N26" s="407">
        <x:v>0</x:v>
      </x:c>
    </x:row>
    <x:row r="27" spans="1:14" s="405" customFormat="1" ht="15.75" customHeight="1">
      <x:c r="A27" s="408" t="s">
        <x:v>267</x:v>
      </x:c>
      <x:c r="B27" s="408"/>
      <x:c r="C27" s="408"/>
      <x:c r="D27" s="408">
        <x:v>400880</x:v>
      </x:c>
      <x:c r="E27" s="408">
        <x:v>0</x:v>
      </x:c>
      <x:c r="F27" s="408">
        <x:v>0</x:v>
      </x:c>
      <x:c r="G27" s="408">
        <x:v>0</x:v>
      </x:c>
      <x:c r="H27" s="408">
        <x:v>293459</x:v>
      </x:c>
      <x:c r="I27" s="408">
        <x:v>73416</x:v>
      </x:c>
      <x:c r="J27" s="408">
        <x:v>11960</x:v>
      </x:c>
      <x:c r="K27" s="408">
        <x:v>378835</x:v>
      </x:c>
      <x:c r="L27" s="408">
        <x:v>-22045</x:v>
      </x:c>
      <x:c r="M27" s="408">
        <x:v>73416</x:v>
      </x:c>
      <x:c r="N27" s="408">
        <x:v>11960</x:v>
      </x:c>
    </x:row>
    <x:row r="28" spans="1:27" s="61" customFormat="1">
      <x:c r="A28" s="2"/>
      <x:c r="B28" s="3"/>
      <x:c r="C28" s="3"/>
      <x:c r="D28" s="3"/>
      <x:c r="E28" s="1"/>
      <x:c r="F28" s="1"/>
      <x:c r="G28" s="28"/>
      <x:c r="H28" s="8"/>
      <x:c r="I28" s="8"/>
      <x:c r="J28" s="8"/>
      <x:c r="K28" s="8"/>
      <x:c r="L28" s="8"/>
      <x:c r="M28" s="8"/>
      <x:c r="N28" s="8"/>
      <x:c r="O28" s="6"/>
      <x:c r="P28" s="6"/>
      <x:c r="Q28" s="6"/>
      <x:c r="R28" s="6"/>
      <x:c r="S28" s="6"/>
      <x:c r="T28" s="6"/>
      <x:c r="U28" s="6"/>
      <x:c r="V28" s="6"/>
      <x:c r="W28" s="6"/>
      <x:c r="X28" s="6"/>
      <x:c r="Y28" s="6"/>
      <x:c r="Z28" s="6"/>
      <x:c r="AA28" s="6"/>
    </x:row>
    <x:row r="29" spans="1:27" s="61" customFormat="1">
      <x:c r="A29" s="2"/>
      <x:c r="B29" s="3"/>
      <x:c r="C29" s="3"/>
      <x:c r="D29" s="3"/>
      <x:c r="E29" s="1"/>
      <x:c r="F29" s="1"/>
      <x:c r="G29" s="28"/>
      <x:c r="H29" s="8"/>
      <x:c r="I29" s="8"/>
      <x:c r="J29" s="8"/>
      <x:c r="K29" s="8"/>
      <x:c r="L29" s="8"/>
      <x:c r="M29" s="8"/>
      <x:c r="N29" s="8"/>
      <x:c r="O29" s="6"/>
      <x:c r="P29" s="6"/>
      <x:c r="Q29" s="6"/>
      <x:c r="R29" s="6"/>
      <x:c r="S29" s="6"/>
      <x:c r="T29" s="6"/>
      <x:c r="U29" s="6"/>
      <x:c r="V29" s="6"/>
      <x:c r="W29" s="6"/>
      <x:c r="X29" s="6"/>
      <x:c r="Y29" s="6"/>
      <x:c r="Z29" s="6"/>
      <x:c r="AA29" s="6"/>
    </x:row>
    <x:row r="30" spans="1:27" s="61" customFormat="1">
      <x:c r="A30" s="2"/>
      <x:c r="B30" s="3"/>
      <x:c r="C30" s="3"/>
      <x:c r="D30" s="3"/>
      <x:c r="E30" s="1"/>
      <x:c r="F30" s="1"/>
      <x:c r="G30" s="28"/>
      <x:c r="H30" s="8"/>
      <x:c r="I30" s="8"/>
      <x:c r="J30" s="8"/>
      <x:c r="K30" s="8"/>
      <x:c r="L30" s="8"/>
      <x:c r="M30" s="8"/>
      <x:c r="N30" s="8"/>
      <x:c r="O30" s="6"/>
      <x:c r="P30" s="6"/>
      <x:c r="Q30" s="6"/>
      <x:c r="R30" s="6"/>
      <x:c r="S30" s="6"/>
      <x:c r="T30" s="6"/>
      <x:c r="U30" s="6"/>
      <x:c r="V30" s="6"/>
      <x:c r="W30" s="6"/>
      <x:c r="X30" s="6"/>
      <x:c r="Y30" s="6"/>
      <x:c r="Z30" s="6"/>
      <x:c r="AA30" s="6"/>
    </x:row>
  </x:sheetData>
  <x:mergeCells count="13">
    <x:mergeCell ref="N21:N23"/>
    <x:mergeCell ref="D22:D23"/>
    <x:mergeCell ref="E22:G22"/>
    <x:mergeCell ref="H22:H23"/>
    <x:mergeCell ref="I22:I23"/>
    <x:mergeCell ref="J22:J23"/>
    <x:mergeCell ref="K22:K23"/>
    <x:mergeCell ref="M21:M23"/>
    <x:mergeCell ref="A21:A23"/>
    <x:mergeCell ref="B21:B23"/>
    <x:mergeCell ref="C21:C23"/>
    <x:mergeCell ref="E21:K21"/>
    <x:mergeCell ref="L21:L23"/>
  </x:mergeCells>
  <x:pageMargins left="0.15986111760139465" right="0.20986111462116241" top="0.15986111760139465" bottom="0.15986111760139465" header="0.18972222506999969" footer="0.1897222250699996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J29"/>
  <x:sheetViews>
    <x:sheetView topLeftCell="A1" zoomScaleNormal="100" workbookViewId="0">
      <x:pane xSplit="6" ySplit="1" topLeftCell="J2" activePane="bottomRight" state="frozen"/>
      <x:selection pane="bottomRight" activeCell="F18" activeCellId="0" sqref="F18:F18"/>
    </x:sheetView>
  </x:sheetViews>
  <x:sheetFormatPr defaultColWidth="8.88671875" defaultRowHeight="11.050000000000001"/>
  <x:cols>
    <x:col min="1" max="1" width="10.44140625" style="2" customWidth="1"/>
    <x:col min="2" max="3" width="8.88671875" style="3" customWidth="1"/>
    <x:col min="4" max="4" width="15.859375" style="3" bestFit="1" customWidth="1"/>
    <x:col min="5" max="5" width="8.88671875" style="1" customWidth="1"/>
    <x:col min="6" max="6" width="16.88671875" style="1" bestFit="1" customWidth="1"/>
    <x:col min="7" max="7" width="16.88671875" style="28" bestFit="1" customWidth="1"/>
    <x:col min="8" max="11" width="19.5546875" style="8" bestFit="1" customWidth="1"/>
    <x:col min="12" max="13" width="22.88671875" style="8" bestFit="1" customWidth="1"/>
    <x:col min="14" max="14" width="22.6640625" style="8" bestFit="1" customWidth="1"/>
    <x:col min="15" max="15" width="22.6640625" style="6" bestFit="1" customWidth="1"/>
    <x:col min="16" max="19" width="11" style="6" customWidth="1"/>
    <x:col min="20" max="20" width="1.77734375" style="6" customWidth="1"/>
    <x:col min="21" max="25" width="10.88671875" style="6" customWidth="1"/>
    <x:col min="26" max="26" width="12.6640625" style="6" bestFit="1" customWidth="1"/>
    <x:col min="27" max="27" width="10.5546875" style="6" customWidth="1"/>
    <x:col min="28" max="52" width="8.88671875" style="5"/>
    <x:col min="53" max="53" width="18.5625" style="5" bestFit="1" customWidth="1"/>
    <x:col min="54" max="60" width="8.88671875" style="5"/>
    <x:col min="61" max="61" width="16.33203125" style="5" bestFit="1" customWidth="1"/>
    <x:col min="62" max="201" width="8.88671875" style="5"/>
    <x:col min="202" max="202" width="15.4453125" style="5" customWidth="1"/>
    <x:col min="203" max="16384" width="8.88671875" style="5"/>
  </x:cols>
  <x:sheetData>
    <x:row r="1" spans="1:244" s="405" customFormat="1" ht="16.5" customHeight="1">
      <x:c r="A1" s="404" t="s">
        <x:v>214</x:v>
      </x:c>
      <x:c r="B1" s="404" t="s">
        <x:v>213</x:v>
      </x:c>
      <x:c r="C1" s="404" t="s">
        <x:v>208</x:v>
      </x:c>
      <x:c r="D1" s="404" t="s">
        <x:v>125</x:v>
      </x:c>
      <x:c r="E1" s="404" t="s">
        <x:v>125</x:v>
      </x:c>
      <x:c r="F1" s="404" t="s">
        <x:v>73</x:v>
      </x:c>
      <x:c r="G1" s="404" t="s">
        <x:v>73</x:v>
      </x:c>
      <x:c r="H1" s="404" t="s">
        <x:v>553</x:v>
      </x:c>
      <x:c r="I1" s="404" t="s">
        <x:v>482</x:v>
      </x:c>
      <x:c r="J1" s="404" t="s">
        <x:v>452</x:v>
      </x:c>
      <x:c r="K1" s="404" t="s">
        <x:v>472</x:v>
      </x:c>
      <x:c r="L1" s="404" t="s">
        <x:v>554</x:v>
      </x:c>
      <x:c r="M1" s="404" t="s">
        <x:v>459</x:v>
      </x:c>
      <x:c r="N1" s="404" t="s">
        <x:v>460</x:v>
      </x:c>
      <x:c r="O1" s="404" t="s">
        <x:v>469</x:v>
      </x:c>
      <x:c r="P1" s="404" t="s">
        <x:v>463</x:v>
      </x:c>
      <x:c r="Q1" s="404" t="s">
        <x:v>444</x:v>
      </x:c>
      <x:c r="R1" s="404" t="s">
        <x:v>457</x:v>
      </x:c>
      <x:c r="S1" s="404" t="s">
        <x:v>549</x:v>
      </x:c>
      <x:c r="T1" s="404" t="s">
        <x:v>441</x:v>
      </x:c>
      <x:c r="U1" s="404" t="s">
        <x:v>453</x:v>
      </x:c>
      <x:c r="V1" s="404" t="s">
        <x:v>450</x:v>
      </x:c>
      <x:c r="W1" s="404" t="s">
        <x:v>448</x:v>
      </x:c>
      <x:c r="X1" s="404" t="s">
        <x:v>449</x:v>
      </x:c>
      <x:c r="Y1" s="404" t="s">
        <x:v>445</x:v>
      </x:c>
      <x:c r="Z1" s="404" t="s">
        <x:v>455</x:v>
      </x:c>
      <x:c r="AA1" s="404" t="s">
        <x:v>451</x:v>
      </x:c>
      <x:c r="AB1" s="404" t="s">
        <x:v>446</x:v>
      </x:c>
      <x:c r="AC1" s="404" t="s">
        <x:v>439</x:v>
      </x:c>
      <x:c r="AD1" s="404" t="s">
        <x:v>519</x:v>
      </x:c>
      <x:c r="AE1" s="404" t="s">
        <x:v>581</x:v>
      </x:c>
      <x:c r="AF1" s="404" t="s">
        <x:v>481</x:v>
      </x:c>
      <x:c r="AG1" s="404" t="s">
        <x:v>503</x:v>
      </x:c>
      <x:c r="AH1" s="404" t="s">
        <x:v>467</x:v>
      </x:c>
      <x:c r="AI1" s="404" t="s">
        <x:v>486</x:v>
      </x:c>
      <x:c r="AJ1" s="404" t="s">
        <x:v>114</x:v>
      </x:c>
      <x:c r="AK1" s="404" t="s">
        <x:v>107</x:v>
      </x:c>
      <x:c r="AL1" s="404" t="s">
        <x:v>132</x:v>
      </x:c>
      <x:c r="AM1" s="404" t="s">
        <x:v>129</x:v>
      </x:c>
      <x:c r="AN1" s="404" t="s">
        <x:v>62</x:v>
      </x:c>
      <x:c r="AO1" s="404" t="s">
        <x:v>134</x:v>
      </x:c>
      <x:c r="AP1" s="404" t="s">
        <x:v>118</x:v>
      </x:c>
      <x:c r="AQ1" s="404" t="s">
        <x:v>131</x:v>
      </x:c>
      <x:c r="AR1" s="404" t="s">
        <x:v>492</x:v>
      </x:c>
      <x:c r="AS1" s="404" t="s">
        <x:v>540</x:v>
      </x:c>
      <x:c r="AT1" s="404" t="s">
        <x:v>373</x:v>
      </x:c>
      <x:c r="AU1" s="404" t="s">
        <x:v>385</x:v>
      </x:c>
      <x:c r="AV1" s="404" t="s">
        <x:v>84</x:v>
      </x:c>
      <x:c r="AW1" s="404" t="s">
        <x:v>116</x:v>
      </x:c>
      <x:c r="AX1" s="404" t="s">
        <x:v>368</x:v>
      </x:c>
      <x:c r="AY1" s="404" t="s">
        <x:v>379</x:v>
      </x:c>
      <x:c r="AZ1" s="404" t="s">
        <x:v>494</x:v>
      </x:c>
      <x:c r="BA1" s="404" t="s">
        <x:v>536</x:v>
      </x:c>
      <x:c r="BB1" s="404" t="s">
        <x:v>381</x:v>
      </x:c>
      <x:c r="BC1" s="404" t="s">
        <x:v>376</x:v>
      </x:c>
      <x:c r="BD1" s="404" t="s">
        <x:v>109</x:v>
      </x:c>
      <x:c r="BE1" s="404" t="s">
        <x:v>108</x:v>
      </x:c>
      <x:c r="BF1" s="404" t="s">
        <x:v>124</x:v>
      </x:c>
      <x:c r="BG1" s="404" t="s">
        <x:v>130</x:v>
      </x:c>
      <x:c r="BH1" s="404" t="s">
        <x:v>133</x:v>
      </x:c>
      <x:c r="BI1" s="404" t="s">
        <x:v>180</x:v>
      </x:c>
      <x:c r="BJ1" s="404" t="s">
        <x:v>35</x:v>
      </x:c>
      <x:c r="BK1" s="404" t="s">
        <x:v>400</x:v>
      </x:c>
      <x:c r="BL1" s="404" t="s">
        <x:v>521</x:v>
      </x:c>
      <x:c r="BM1" s="404" t="s">
        <x:v>161</x:v>
      </x:c>
      <x:c r="BN1" s="404" t="s">
        <x:v>47</x:v>
      </x:c>
      <x:c r="BO1" s="404" t="s">
        <x:v>49</x:v>
      </x:c>
      <x:c r="BP1" s="404" t="s">
        <x:v>136</x:v>
      </x:c>
      <x:c r="BQ1" s="404" t="s">
        <x:v>527</x:v>
      </x:c>
      <x:c r="BR1" s="404" t="s">
        <x:v>589</x:v>
      </x:c>
      <x:c r="BS1" s="404" t="s">
        <x:v>168</x:v>
      </x:c>
      <x:c r="BT1" s="404" t="s">
        <x:v>50</x:v>
      </x:c>
      <x:c r="BU1" s="404" t="s">
        <x:v>100</x:v>
      </x:c>
      <x:c r="BV1" s="404" t="s">
        <x:v>140</x:v>
      </x:c>
      <x:c r="BW1" s="404" t="s">
        <x:v>163</x:v>
      </x:c>
      <x:c r="BX1" s="404" t="s">
        <x:v>165</x:v>
      </x:c>
      <x:c r="BY1" s="404" t="s">
        <x:v>170</x:v>
      </x:c>
      <x:c r="BZ1" s="404" t="s">
        <x:v>57</x:v>
      </x:c>
      <x:c r="CA1" s="404" t="s">
        <x:v>75</x:v>
      </x:c>
      <x:c r="CB1" s="404" t="s">
        <x:v>59</x:v>
      </x:c>
      <x:c r="CC1" s="404" t="s">
        <x:v>591</x:v>
      </x:c>
      <x:c r="CD1" s="404" t="s">
        <x:v>429</x:v>
      </x:c>
      <x:c r="CE1" s="404" t="s">
        <x:v>551</x:v>
      </x:c>
      <x:c r="CF1" s="404" t="s">
        <x:v>529</x:v>
      </x:c>
      <x:c r="CG1" s="404" t="s">
        <x:v>382</x:v>
      </x:c>
      <x:c r="CH1" s="404" t="s">
        <x:v>374</x:v>
      </x:c>
      <x:c r="CI1" s="404" t="s">
        <x:v>505</x:v>
      </x:c>
      <x:c r="CJ1" s="404" t="s">
        <x:v>440</x:v>
      </x:c>
      <x:c r="CK1" s="404" t="s">
        <x:v>97</x:v>
      </x:c>
      <x:c r="CL1" s="404" t="s">
        <x:v>27</x:v>
      </x:c>
      <x:c r="CM1" s="404" t="s">
        <x:v>45</x:v>
      </x:c>
      <x:c r="CN1" s="404" t="s">
        <x:v>71</x:v>
      </x:c>
      <x:c r="CO1" s="404" t="s">
        <x:v>78</x:v>
      </x:c>
      <x:c r="CP1" s="404" t="s">
        <x:v>106</x:v>
      </x:c>
      <x:c r="CQ1" s="404" t="s">
        <x:v>63</x:v>
      </x:c>
      <x:c r="CR1" s="404" t="s">
        <x:v>169</x:v>
      </x:c>
      <x:c r="CS1" s="404" t="s">
        <x:v>110</x:v>
      </x:c>
      <x:c r="CT1" s="404" t="s">
        <x:v>86</x:v>
      </x:c>
      <x:c r="CU1" s="404" t="s">
        <x:v>55</x:v>
      </x:c>
      <x:c r="CV1" s="404" t="s">
        <x:v>28</x:v>
      </x:c>
      <x:c r="CW1" s="404" t="s">
        <x:v>68</x:v>
      </x:c>
      <x:c r="CX1" s="404" t="s">
        <x:v>60</x:v>
      </x:c>
      <x:c r="CY1" s="404" t="s">
        <x:v>384</x:v>
      </x:c>
      <x:c r="CZ1" s="404" t="s">
        <x:v>384</x:v>
      </x:c>
      <x:c r="DA1" s="404" t="s">
        <x:v>30</x:v>
      </x:c>
      <x:c r="DB1" s="404" t="s">
        <x:v>95</x:v>
      </x:c>
      <x:c r="DC1" s="404" t="s">
        <x:v>377</x:v>
      </x:c>
      <x:c r="DD1" s="404" t="s">
        <x:v>369</x:v>
      </x:c>
      <x:c r="DE1" s="404" t="s">
        <x:v>387</x:v>
      </x:c>
      <x:c r="DF1" s="404" t="s">
        <x:v>367</x:v>
      </x:c>
      <x:c r="DG1" s="404" t="s">
        <x:v>144</x:v>
      </x:c>
      <x:c r="DH1" s="404" t="s">
        <x:v>31</x:v>
      </x:c>
      <x:c r="DI1" s="404" t="s">
        <x:v>29</x:v>
      </x:c>
      <x:c r="DJ1" s="404" t="s">
        <x:v>25</x:v>
      </x:c>
      <x:c r="DK1" s="404" t="s">
        <x:v>64</x:v>
      </x:c>
      <x:c r="DL1" s="404" t="s">
        <x:v>137</x:v>
      </x:c>
      <x:c r="DM1" s="404" t="s">
        <x:v>143</x:v>
      </x:c>
      <x:c r="DN1" s="404" t="s">
        <x:v>61</x:v>
      </x:c>
      <x:c r="DO1" s="404" t="s">
        <x:v>178</x:v>
      </x:c>
      <x:c r="DP1" s="404" t="s">
        <x:v>43</x:v>
      </x:c>
      <x:c r="DQ1" s="404" t="s">
        <x:v>198</x:v>
      </x:c>
      <x:c r="DR1" s="404" t="s">
        <x:v>201</x:v>
      </x:c>
      <x:c r="DS1" s="404" t="s">
        <x:v>189</x:v>
      </x:c>
      <x:c r="DT1" s="404" t="s">
        <x:v>138</x:v>
      </x:c>
      <x:c r="DU1" s="404" t="s">
        <x:v>174</x:v>
      </x:c>
      <x:c r="DV1" s="404" t="s">
        <x:v>175</x:v>
      </x:c>
      <x:c r="DW1" s="404" t="s">
        <x:v>383</x:v>
      </x:c>
      <x:c r="DX1" s="404" t="s">
        <x:v>371</x:v>
      </x:c>
      <x:c r="DY1" s="404" t="s">
        <x:v>190</x:v>
      </x:c>
      <x:c r="DZ1" s="404" t="s">
        <x:v>176</x:v>
      </x:c>
      <x:c r="EA1" s="404" t="s">
        <x:v>171</x:v>
      </x:c>
      <x:c r="EB1" s="404" t="s">
        <x:v>179</x:v>
      </x:c>
      <x:c r="EC1" s="404" t="s">
        <x:v>191</x:v>
      </x:c>
      <x:c r="ED1" s="404" t="s">
        <x:v>96</x:v>
      </x:c>
      <x:c r="EE1" s="404" t="s">
        <x:v>186</x:v>
      </x:c>
      <x:c r="EF1" s="404" t="s">
        <x:v>186</x:v>
      </x:c>
      <x:c r="EG1" s="404" t="s">
        <x:v>197</x:v>
      </x:c>
      <x:c r="EH1" s="404" t="s">
        <x:v>93</x:v>
      </x:c>
      <x:c r="EI1" s="404" t="s">
        <x:v>582</x:v>
      </x:c>
      <x:c r="EJ1" s="404" t="s">
        <x:v>532</x:v>
      </x:c>
      <x:c r="EK1" s="404" t="s">
        <x:v>580</x:v>
      </x:c>
      <x:c r="EL1" s="404" t="s">
        <x:v>513</x:v>
      </x:c>
      <x:c r="EM1" s="404" t="s">
        <x:v>530</x:v>
      </x:c>
      <x:c r="EN1" s="404" t="s">
        <x:v>516</x:v>
      </x:c>
      <x:c r="EO1" s="404" t="s">
        <x:v>438</x:v>
      </x:c>
      <x:c r="EP1" s="404" t="s">
        <x:v>608</x:v>
      </x:c>
      <x:c r="EQ1" s="404" t="s">
        <x:v>594</x:v>
      </x:c>
      <x:c r="ER1" s="404" t="s">
        <x:v>599</x:v>
      </x:c>
      <x:c r="ES1" s="404" t="s">
        <x:v>497</x:v>
      </x:c>
      <x:c r="ET1" s="404" t="s">
        <x:v>501</x:v>
      </x:c>
      <x:c r="EU1" s="404" t="s">
        <x:v>587</x:v>
      </x:c>
      <x:c r="EV1" s="404" t="s">
        <x:v>493</x:v>
      </x:c>
      <x:c r="EW1" s="404" t="s">
        <x:v>518</x:v>
      </x:c>
      <x:c r="EX1" s="404" t="s">
        <x:v>583</x:v>
      </x:c>
      <x:c r="EY1" s="404" t="s">
        <x:v>578</x:v>
      </x:c>
      <x:c r="EZ1" s="404" t="s">
        <x:v>487</x:v>
      </x:c>
      <x:c r="FA1" s="404" t="s">
        <x:v>498</x:v>
      </x:c>
      <x:c r="FB1" s="404" t="s">
        <x:v>466</x:v>
      </x:c>
      <x:c r="FC1" s="404" t="s">
        <x:v>524</x:v>
      </x:c>
      <x:c r="FD1" s="404" t="s">
        <x:v>512</x:v>
      </x:c>
      <x:c r="FE1" s="404" t="s">
        <x:v>526</x:v>
      </x:c>
      <x:c r="FF1" s="404" t="s">
        <x:v>526</x:v>
      </x:c>
      <x:c r="FG1" s="404" t="s">
        <x:v>464</x:v>
      </x:c>
      <x:c r="FH1" s="404" t="s">
        <x:v>443</x:v>
      </x:c>
      <x:c r="FI1" s="404" t="s">
        <x:v>254</x:v>
      </x:c>
      <x:c r="FJ1" s="404" t="s">
        <x:v>247</x:v>
      </x:c>
      <x:c r="FK1" s="404" t="s">
        <x:v>255</x:v>
      </x:c>
      <x:c r="FL1" s="404" t="s">
        <x:v>256</x:v>
      </x:c>
      <x:c r="FM1" s="404" t="s">
        <x:v>592</x:v>
      </x:c>
      <x:c r="FN1" s="404" t="s">
        <x:v>528</x:v>
      </x:c>
      <x:c r="FO1" s="404" t="s">
        <x:v>596</x:v>
      </x:c>
      <x:c r="FP1" s="404" t="s">
        <x:v>442</x:v>
      </x:c>
      <x:c r="FQ1" s="404" t="s">
        <x:v>531</x:v>
      </x:c>
      <x:c r="FR1" s="404" t="s">
        <x:v>476</x:v>
      </x:c>
      <x:c r="FS1" s="404" t="s">
        <x:v>537</x:v>
      </x:c>
      <x:c r="FT1" s="404" t="s">
        <x:v>435</x:v>
      </x:c>
      <x:c r="FU1" s="404" t="s">
        <x:v>522</x:v>
      </x:c>
      <x:c r="FV1" s="404" t="s">
        <x:v>600</x:v>
      </x:c>
      <x:c r="FW1" s="404" t="s">
        <x:v>230</x:v>
      </x:c>
      <x:c r="FX1" s="404" t="s">
        <x:v>249</x:v>
      </x:c>
      <x:c r="FY1" s="404" t="s">
        <x:v>231</x:v>
      </x:c>
      <x:c r="FZ1" s="404" t="s">
        <x:v>233</x:v>
      </x:c>
      <x:c r="GA1" s="404" t="s">
        <x:v>251</x:v>
      </x:c>
      <x:c r="GB1" s="404" t="s">
        <x:v>229</x:v>
      </x:c>
      <x:c r="GC1" s="404" t="s">
        <x:v>234</x:v>
      </x:c>
      <x:c r="GD1" s="404" t="s">
        <x:v>257</x:v>
      </x:c>
      <x:c r="GE1" s="404" t="s">
        <x:v>232</x:v>
      </x:c>
      <x:c r="GF1" s="404" t="s">
        <x:v>226</x:v>
      </x:c>
      <x:c r="GG1" s="404" t="s">
        <x:v>248</x:v>
      </x:c>
      <x:c r="GH1" s="404" t="s">
        <x:v>228</x:v>
      </x:c>
      <x:c r="GI1" s="404" t="s">
        <x:v>225</x:v>
      </x:c>
      <x:c r="GJ1" s="404" t="s">
        <x:v>221</x:v>
      </x:c>
      <x:c r="GK1" s="404" t="s">
        <x:v>223</x:v>
      </x:c>
      <x:c r="GL1" s="404" t="s">
        <x:v>224</x:v>
      </x:c>
      <x:c r="GM1" s="404" t="s">
        <x:v>533</x:v>
      </x:c>
      <x:c r="GN1" s="404" t="s">
        <x:v>525</x:v>
      </x:c>
      <x:c r="GO1" s="404" t="s">
        <x:v>471</x:v>
      </x:c>
      <x:c r="GP1" s="404" t="s">
        <x:v>534</x:v>
      </x:c>
      <x:c r="GQ1" s="404" t="s">
        <x:v>538</x:v>
      </x:c>
      <x:c r="GR1" s="404" t="s">
        <x:v>590</x:v>
      </x:c>
      <x:c r="GS1" s="404" t="s">
        <x:v>126</x:v>
      </x:c>
      <x:c r="GT1" s="404" t="s">
        <x:v>128</x:v>
      </x:c>
      <x:c r="GU1" s="404" t="s">
        <x:v>579</x:v>
      </x:c>
      <x:c r="GV1" s="404" t="s">
        <x:v>499</x:v>
      </x:c>
      <x:c r="GW1" s="404" t="s">
        <x:v>468</x:v>
      </x:c>
      <x:c r="GX1" s="404" t="s">
        <x:v>576</x:v>
      </x:c>
      <x:c r="GY1" s="404" t="s">
        <x:v>491</x:v>
      </x:c>
      <x:c r="GZ1" s="404" t="s">
        <x:v>593</x:v>
      </x:c>
      <x:c r="HA1" s="404" t="s">
        <x:v>535</x:v>
      </x:c>
      <x:c r="HB1" s="404" t="s">
        <x:v>510</x:v>
      </x:c>
      <x:c r="HC1" s="404" t="s">
        <x:v>574</x:v>
      </x:c>
      <x:c r="HD1" s="404" t="s">
        <x:v>495</x:v>
      </x:c>
      <x:c r="HE1" s="404" t="s">
        <x:v>502</x:v>
      </x:c>
      <x:c r="HF1" s="404" t="s">
        <x:v>500</x:v>
      </x:c>
      <x:c r="HG1" s="404" t="s">
        <x:v>504</x:v>
      </x:c>
      <x:c r="HH1" s="404" t="s">
        <x:v>506</x:v>
      </x:c>
      <x:c r="HI1" s="404" t="s">
        <x:v>586</x:v>
      </x:c>
      <x:c r="HJ1" s="404" t="s">
        <x:v>509</x:v>
      </x:c>
      <x:c r="HK1" s="404" t="s">
        <x:v>490</x:v>
      </x:c>
      <x:c r="HL1" s="404" t="s">
        <x:v>569</x:v>
      </x:c>
      <x:c r="HM1" s="404" t="s">
        <x:v>507</x:v>
      </x:c>
      <x:c r="HN1" s="404" t="s">
        <x:v>511</x:v>
      </x:c>
      <x:c r="HO1" s="404" t="s">
        <x:v>584</x:v>
      </x:c>
      <x:c r="HP1" s="404" t="s">
        <x:v>562</x:v>
      </x:c>
      <x:c r="HQ1" s="404" t="s">
        <x:v>146</x:v>
      </x:c>
      <x:c r="HR1" s="404" t="s">
        <x:v>122</x:v>
      </x:c>
      <x:c r="HS1" s="404" t="s">
        <x:v>595</x:v>
      </x:c>
      <x:c r="HT1" s="404" t="s">
        <x:v>555</x:v>
      </x:c>
      <x:c r="HU1" s="404" t="s">
        <x:v>573</x:v>
      </x:c>
      <x:c r="HV1" s="404" t="s">
        <x:v>571</x:v>
      </x:c>
      <x:c r="HW1" s="404" t="s">
        <x:v>585</x:v>
      </x:c>
      <x:c r="HX1" s="404" t="s">
        <x:v>575</x:v>
      </x:c>
      <x:c r="HY1" s="404" t="s">
        <x:v>565</x:v>
      </x:c>
      <x:c r="HZ1" s="404" t="s">
        <x:v>588</x:v>
      </x:c>
      <x:c r="IA1" s="404" t="s">
        <x:v>121</x:v>
      </x:c>
      <x:c r="IB1" s="404" t="s">
        <x:v>119</x:v>
      </x:c>
      <x:c r="IC1" s="404" t="s">
        <x:v>570</x:v>
      </x:c>
      <x:c r="ID1" s="404" t="s">
        <x:v>572</x:v>
      </x:c>
      <x:c r="IE1" s="404" t="s">
        <x:v>462</x:v>
      </x:c>
      <x:c r="IF1" s="404" t="s">
        <x:v>514</x:v>
      </x:c>
      <x:c r="IG1" s="404" t="s">
        <x:v>120</x:v>
      </x:c>
      <x:c r="IH1" s="404" t="s">
        <x:v>123</x:v>
      </x:c>
      <x:c r="II1" s="404" t="s">
        <x:v>386</x:v>
      </x:c>
      <x:c r="IJ1" s="404" t="s">
        <x:v>366</x:v>
      </x:c>
    </x:row>
    <x:row r="2" spans="1:244" s="405" customFormat="1" ht="15" customHeight="1">
      <x:c r="A2" s="403" t="s">
        <x:v>207</x:v>
      </x:c>
      <x:c r="B2" s="403" t="s">
        <x:v>352</x:v>
      </x:c>
      <x:c r="C2" s="403"/>
      <x:c r="D2" s="403">
        <x:v>0</x:v>
      </x:c>
      <x:c r="E2" s="403">
        <x:v>0</x:v>
      </x:c>
      <x:c r="F2" s="403">
        <x:v>1253819</x:v>
      </x:c>
      <x:c r="G2" s="403">
        <x:v>532435900</x:v>
      </x:c>
      <x:c r="H2" s="403">
        <x:v>2098</x:v>
      </x:c>
      <x:c r="I2" s="403">
        <x:v>0</x:v>
      </x:c>
      <x:c r="J2" s="403">
        <x:v>1255917</x:v>
      </x:c>
      <x:c r="K2" s="403">
        <x:v>532435900</x:v>
      </x:c>
      <x:c r="L2" s="403">
        <x:v>0</x:v>
      </x:c>
      <x:c r="M2" s="403">
        <x:v>0</x:v>
      </x:c>
      <x:c r="N2" s="403">
        <x:v>32059</x:v>
      </x:c>
      <x:c r="O2" s="403">
        <x:v>67820750</x:v>
      </x:c>
      <x:c r="P2" s="403">
        <x:v>4915</x:v>
      </x:c>
      <x:c r="Q2" s="403">
        <x:v>0</x:v>
      </x:c>
      <x:c r="R2" s="403">
        <x:v>36974</x:v>
      </x:c>
      <x:c r="S2" s="403">
        <x:v>67820750</x:v>
      </x:c>
      <x:c r="T2" s="403">
        <x:v>0</x:v>
      </x:c>
      <x:c r="U2" s="403">
        <x:v>0</x:v>
      </x:c>
      <x:c r="V2" s="403">
        <x:v>1202</x:v>
      </x:c>
      <x:c r="W2" s="403">
        <x:v>2728360</x:v>
      </x:c>
      <x:c r="X2" s="403">
        <x:v>9</x:v>
      </x:c>
      <x:c r="Y2" s="403">
        <x:v>0</x:v>
      </x:c>
      <x:c r="Z2" s="403">
        <x:v>1211</x:v>
      </x:c>
      <x:c r="AA2" s="403">
        <x:v>2728360</x:v>
      </x:c>
      <x:c r="AB2" s="403">
        <x:v>28360</x:v>
      </x:c>
      <x:c r="AC2" s="403">
        <x:v>132957860</x:v>
      </x:c>
      <x:c r="AD2" s="403">
        <x:v>0</x:v>
      </x:c>
      <x:c r="AE2" s="403">
        <x:v>0</x:v>
      </x:c>
      <x:c r="AF2" s="403">
        <x:v>230</x:v>
      </x:c>
      <x:c r="AG2" s="403">
        <x:v>0</x:v>
      </x:c>
      <x:c r="AH2" s="403">
        <x:v>28590</x:v>
      </x:c>
      <x:c r="AI2" s="403">
        <x:v>132957860</x:v>
      </x:c>
      <x:c r="AJ2" s="403">
        <x:v>28360</x:v>
      </x:c>
      <x:c r="AK2" s="403">
        <x:v>132957860</x:v>
      </x:c>
      <x:c r="AL2" s="403">
        <x:v>1287080</x:v>
      </x:c>
      <x:c r="AM2" s="403">
        <x:v>602985010</x:v>
      </x:c>
      <x:c r="AN2" s="403">
        <x:v>7252</x:v>
      </x:c>
      <x:c r="AO2" s="403">
        <x:v>0</x:v>
      </x:c>
      <x:c r="AP2" s="403">
        <x:v>1322692</x:v>
      </x:c>
      <x:c r="AQ2" s="403">
        <x:v>735942870</x:v>
      </x:c>
      <x:c r="AR2" s="403">
        <x:v>414</x:v>
      </x:c>
      <x:c r="AS2" s="403">
        <x:v>211620</x:v>
      </x:c>
      <x:c r="AT2" s="403">
        <x:v>0</x:v>
      </x:c>
      <x:c r="AU2" s="403">
        <x:v>0</x:v>
      </x:c>
      <x:c r="AV2" s="403">
        <x:v>0</x:v>
      </x:c>
      <x:c r="AW2" s="403">
        <x:v>0</x:v>
      </x:c>
      <x:c r="AX2" s="403">
        <x:v>33966</x:v>
      </x:c>
      <x:c r="AY2" s="403">
        <x:v>0</x:v>
      </x:c>
      <x:c r="AZ2" s="403">
        <x:v>0</x:v>
      </x:c>
      <x:c r="BA2" s="403">
        <x:v>0</x:v>
      </x:c>
      <x:c r="BB2" s="403">
        <x:v>0</x:v>
      </x:c>
      <x:c r="BC2" s="403">
        <x:v>0</x:v>
      </x:c>
      <x:c r="BD2" s="403">
        <x:v>241611</x:v>
      </x:c>
      <x:c r="BE2" s="403">
        <x:v>288040610</x:v>
      </x:c>
      <x:c r="BF2" s="403">
        <x:v>-159270</x:v>
      </x:c>
      <x:c r="BG2" s="403">
        <x:v>0</x:v>
      </x:c>
      <x:c r="BH2" s="403">
        <x:v>0</x:v>
      </x:c>
      <x:c r="BI2" s="403">
        <x:v>0</x:v>
      </x:c>
      <x:c r="BJ2" s="403">
        <x:v>0</x:v>
      </x:c>
      <x:c r="BK2" s="403">
        <x:v>0</x:v>
      </x:c>
      <x:c r="BL2" s="403">
        <x:v>0</x:v>
      </x:c>
      <x:c r="BM2" s="403">
        <x:v>0</x:v>
      </x:c>
      <x:c r="BN2" s="403">
        <x:v>0</x:v>
      </x:c>
      <x:c r="BO2" s="403">
        <x:v>432</x:v>
      </x:c>
      <x:c r="BP2" s="403">
        <x:v>1003150</x:v>
      </x:c>
      <x:c r="BQ2" s="403">
        <x:v>0</x:v>
      </x:c>
      <x:c r="BR2" s="403">
        <x:v>0</x:v>
      </x:c>
      <x:c r="BS2" s="403">
        <x:v>500</x:v>
      </x:c>
      <x:c r="BT2" s="403">
        <x:v>641300</x:v>
      </x:c>
      <x:c r="BU2" s="403">
        <x:v>19637</x:v>
      </x:c>
      <x:c r="BV2" s="403">
        <x:v>39724760</x:v>
      </x:c>
      <x:c r="BW2" s="403">
        <x:v>67</x:v>
      </x:c>
      <x:c r="BX2" s="403">
        <x:v>140030</x:v>
      </x:c>
      <x:c r="BY2" s="403">
        <x:v>8</x:v>
      </x:c>
      <x:c r="BZ2" s="403">
        <x:v>8720</x:v>
      </x:c>
      <x:c r="CA2" s="403">
        <x:v>0</x:v>
      </x:c>
      <x:c r="CB2" s="403">
        <x:v>0</x:v>
      </x:c>
      <x:c r="CC2" s="403">
        <x:v>0</x:v>
      </x:c>
      <x:c r="CD2" s="403">
        <x:v>0</x:v>
      </x:c>
      <x:c r="CE2" s="403">
        <x:v>0</x:v>
      </x:c>
      <x:c r="CF2" s="403">
        <x:v>0</x:v>
      </x:c>
      <x:c r="CG2" s="403">
        <x:v>0</x:v>
      </x:c>
      <x:c r="CH2" s="403">
        <x:v>0</x:v>
      </x:c>
      <x:c r="CI2" s="403">
        <x:v>0</x:v>
      </x:c>
      <x:c r="CJ2" s="403">
        <x:v>0</x:v>
      </x:c>
      <x:c r="CK2" s="403">
        <x:v>0</x:v>
      </x:c>
      <x:c r="CL2" s="403">
        <x:v>0</x:v>
      </x:c>
      <x:c r="CM2" s="403">
        <x:v>0</x:v>
      </x:c>
      <x:c r="CN2" s="403">
        <x:v>0</x:v>
      </x:c>
      <x:c r="CO2" s="403">
        <x:v>0</x:v>
      </x:c>
      <x:c r="CP2" s="403">
        <x:v>0</x:v>
      </x:c>
      <x:c r="CQ2" s="403">
        <x:v>0</x:v>
      </x:c>
      <x:c r="CR2" s="403">
        <x:v>0</x:v>
      </x:c>
      <x:c r="CS2" s="403">
        <x:v>27</x:v>
      </x:c>
      <x:c r="CT2" s="403">
        <x:v>54000</x:v>
      </x:c>
      <x:c r="CU2" s="403">
        <x:v>2</x:v>
      </x:c>
      <x:c r="CV2" s="403">
        <x:v>2000</x:v>
      </x:c>
      <x:c r="CW2" s="403">
        <x:v>27891</x:v>
      </x:c>
      <x:c r="CX2" s="403">
        <x:v>133610970</x:v>
      </x:c>
      <x:c r="CY2" s="403">
        <x:v>0</x:v>
      </x:c>
      <x:c r="CZ2" s="403">
        <x:v>0</x:v>
      </x:c>
      <x:c r="DA2" s="403">
        <x:v>20</x:v>
      </x:c>
      <x:c r="DB2" s="403">
        <x:v>135400</x:v>
      </x:c>
      <x:c r="DC2" s="403">
        <x:v>0</x:v>
      </x:c>
      <x:c r="DD2" s="403">
        <x:v>0</x:v>
      </x:c>
      <x:c r="DE2" s="403">
        <x:v>0</x:v>
      </x:c>
      <x:c r="DF2" s="403">
        <x:v>0</x:v>
      </x:c>
      <x:c r="DG2" s="403">
        <x:v>18361</x:v>
      </x:c>
      <x:c r="DH2" s="403">
        <x:v>8857500</x:v>
      </x:c>
      <x:c r="DI2" s="403">
        <x:v>448348</x:v>
      </x:c>
      <x:c r="DJ2" s="403">
        <x:v>82392650</x:v>
      </x:c>
      <x:c r="DK2" s="403">
        <x:v>74966</x:v>
      </x:c>
      <x:c r="DL2" s="403">
        <x:v>28506170</x:v>
      </x:c>
      <x:c r="DM2" s="403">
        <x:v>409645</x:v>
      </x:c>
      <x:c r="DN2" s="403">
        <x:v>312768080</x:v>
      </x:c>
      <x:c r="DO2" s="403">
        <x:v>0</x:v>
      </x:c>
      <x:c r="DP2" s="403">
        <x:v>0</x:v>
      </x:c>
      <x:c r="DQ2" s="403">
        <x:v>0</x:v>
      </x:c>
      <x:c r="DR2" s="403">
        <x:v>0</x:v>
      </x:c>
      <x:c r="DS2" s="403">
        <x:v>0</x:v>
      </x:c>
      <x:c r="DT2" s="403">
        <x:v>0</x:v>
      </x:c>
      <x:c r="DU2" s="403">
        <x:v>16344</x:v>
      </x:c>
      <x:c r="DV2" s="403">
        <x:v>5168600</x:v>
      </x:c>
      <x:c r="DW2" s="403">
        <x:v>949303</x:v>
      </x:c>
      <x:c r="DX2" s="403">
        <x:v>428835500</x:v>
      </x:c>
      <x:c r="DY2" s="403">
        <x:v>6657</x:v>
      </x:c>
      <x:c r="DZ2" s="403">
        <x:v>48559236</x:v>
      </x:c>
      <x:c r="EA2" s="403">
        <x:v>0</x:v>
      </x:c>
      <x:c r="EB2" s="403">
        <x:v>0</x:v>
      </x:c>
      <x:c r="EC2" s="403">
        <x:v>0</x:v>
      </x:c>
      <x:c r="ED2" s="403">
        <x:v>0</x:v>
      </x:c>
      <x:c r="EE2" s="403">
        <x:v>0</x:v>
      </x:c>
      <x:c r="EF2" s="403">
        <x:v>0</x:v>
      </x:c>
      <x:c r="EG2" s="403">
        <x:v>955960</x:v>
      </x:c>
      <x:c r="EH2" s="403">
        <x:v>477394736</x:v>
      </x:c>
      <x:c r="EI2" s="403">
        <x:v>0</x:v>
      </x:c>
      <x:c r="EJ2" s="403">
        <x:v>0</x:v>
      </x:c>
      <x:c r="EK2" s="403">
        <x:v>0</x:v>
      </x:c>
      <x:c r="EL2" s="403">
        <x:v>0</x:v>
      </x:c>
      <x:c r="EM2" s="403">
        <x:v>2488</x:v>
      </x:c>
      <x:c r="EN2" s="403">
        <x:v>4750</x:v>
      </x:c>
      <x:c r="EO2" s="403">
        <x:v>2488</x:v>
      </x:c>
      <x:c r="EP2" s="403">
        <x:v>4750</x:v>
      </x:c>
      <x:c r="EQ2" s="403">
        <x:v>0</x:v>
      </x:c>
      <x:c r="ER2" s="403">
        <x:v>0</x:v>
      </x:c>
      <x:c r="ES2" s="403">
        <x:v>0</x:v>
      </x:c>
      <x:c r="ET2" s="403">
        <x:v>0</x:v>
      </x:c>
      <x:c r="EU2" s="403">
        <x:v>2</x:v>
      </x:c>
      <x:c r="EV2" s="403">
        <x:v>800</x:v>
      </x:c>
      <x:c r="EW2" s="403">
        <x:v>2</x:v>
      </x:c>
      <x:c r="EX2" s="403">
        <x:v>800</x:v>
      </x:c>
      <x:c r="EY2" s="403">
        <x:v>0</x:v>
      </x:c>
      <x:c r="EZ2" s="403">
        <x:v>0</x:v>
      </x:c>
      <x:c r="FA2" s="403">
        <x:v>0</x:v>
      </x:c>
      <x:c r="FB2" s="403">
        <x:v>0</x:v>
      </x:c>
      <x:c r="FC2" s="403">
        <x:v>1361</x:v>
      </x:c>
      <x:c r="FD2" s="403">
        <x:v>2568000</x:v>
      </x:c>
      <x:c r="FE2" s="403">
        <x:v>1361</x:v>
      </x:c>
      <x:c r="FF2" s="403">
        <x:v>2568000</x:v>
      </x:c>
      <x:c r="FG2" s="403">
        <x:v>0</x:v>
      </x:c>
      <x:c r="FH2" s="403">
        <x:v>0</x:v>
      </x:c>
      <x:c r="FI2" s="403">
        <x:v>0</x:v>
      </x:c>
      <x:c r="FJ2" s="403">
        <x:v>0</x:v>
      </x:c>
      <x:c r="FK2" s="403">
        <x:v>0</x:v>
      </x:c>
      <x:c r="FL2" s="403">
        <x:v>0</x:v>
      </x:c>
      <x:c r="FM2" s="403">
        <x:v>0</x:v>
      </x:c>
      <x:c r="FN2" s="403">
        <x:v>0</x:v>
      </x:c>
      <x:c r="FO2" s="403">
        <x:v>0</x:v>
      </x:c>
      <x:c r="FP2" s="403">
        <x:v>0</x:v>
      </x:c>
      <x:c r="FQ2" s="403">
        <x:v>0</x:v>
      </x:c>
      <x:c r="FR2" s="403">
        <x:v>0</x:v>
      </x:c>
      <x:c r="FS2" s="403">
        <x:v>0</x:v>
      </x:c>
      <x:c r="FT2" s="403">
        <x:v>0</x:v>
      </x:c>
      <x:c r="FU2" s="403">
        <x:v>0</x:v>
      </x:c>
      <x:c r="FV2" s="403">
        <x:v>0</x:v>
      </x:c>
      <x:c r="FW2" s="403">
        <x:v>0</x:v>
      </x:c>
      <x:c r="FX2" s="403">
        <x:v>0</x:v>
      </x:c>
      <x:c r="FY2" s="403">
        <x:v>0</x:v>
      </x:c>
      <x:c r="FZ2" s="403">
        <x:v>0</x:v>
      </x:c>
      <x:c r="GA2" s="403">
        <x:v>0</x:v>
      </x:c>
      <x:c r="GB2" s="403">
        <x:v>0</x:v>
      </x:c>
      <x:c r="GC2" s="403">
        <x:v>0</x:v>
      </x:c>
      <x:c r="GD2" s="403">
        <x:v>0</x:v>
      </x:c>
      <x:c r="GE2" s="403">
        <x:v>0</x:v>
      </x:c>
      <x:c r="GF2" s="403">
        <x:v>0</x:v>
      </x:c>
      <x:c r="GG2" s="403">
        <x:v>0</x:v>
      </x:c>
      <x:c r="GH2" s="403">
        <x:v>0</x:v>
      </x:c>
      <x:c r="GI2" s="403">
        <x:v>0</x:v>
      </x:c>
      <x:c r="GJ2" s="403">
        <x:v>0</x:v>
      </x:c>
      <x:c r="GK2" s="403">
        <x:v>0</x:v>
      </x:c>
      <x:c r="GL2" s="403">
        <x:v>0</x:v>
      </x:c>
      <x:c r="GM2" s="403">
        <x:v>0</x:v>
      </x:c>
      <x:c r="GN2" s="403">
        <x:v>0</x:v>
      </x:c>
      <x:c r="GO2" s="403">
        <x:v>0</x:v>
      </x:c>
      <x:c r="GP2" s="403">
        <x:v>0</x:v>
      </x:c>
      <x:c r="GQ2" s="403">
        <x:v>3851</x:v>
      </x:c>
      <x:c r="GR2" s="403">
        <x:v>2573550</x:v>
      </x:c>
      <x:c r="GS2" s="403">
        <x:v>3851</x:v>
      </x:c>
      <x:c r="GT2" s="403">
        <x:v>2573550</x:v>
      </x:c>
      <x:c r="GU2" s="403">
        <x:v>0</x:v>
      </x:c>
      <x:c r="GV2" s="403">
        <x:v>0</x:v>
      </x:c>
      <x:c r="GW2" s="403">
        <x:v>0</x:v>
      </x:c>
      <x:c r="GX2" s="403">
        <x:v>0</x:v>
      </x:c>
      <x:c r="GY2" s="403">
        <x:v>0</x:v>
      </x:c>
      <x:c r="GZ2" s="403">
        <x:v>0</x:v>
      </x:c>
      <x:c r="HA2" s="403">
        <x:v>0</x:v>
      </x:c>
      <x:c r="HB2" s="403">
        <x:v>0</x:v>
      </x:c>
      <x:c r="HC2" s="403">
        <x:v>0</x:v>
      </x:c>
      <x:c r="HD2" s="403">
        <x:v>0</x:v>
      </x:c>
      <x:c r="HE2" s="403">
        <x:v>0</x:v>
      </x:c>
      <x:c r="HF2" s="403">
        <x:v>0</x:v>
      </x:c>
      <x:c r="HG2" s="403">
        <x:v>0</x:v>
      </x:c>
      <x:c r="HH2" s="403">
        <x:v>0</x:v>
      </x:c>
      <x:c r="HI2" s="403">
        <x:v>0</x:v>
      </x:c>
      <x:c r="HJ2" s="403">
        <x:v>0</x:v>
      </x:c>
      <x:c r="HK2" s="403">
        <x:v>0</x:v>
      </x:c>
      <x:c r="HL2" s="403">
        <x:v>0</x:v>
      </x:c>
      <x:c r="HM2" s="403">
        <x:v>0</x:v>
      </x:c>
      <x:c r="HN2" s="403">
        <x:v>0</x:v>
      </x:c>
      <x:c r="HO2" s="403">
        <x:v>0</x:v>
      </x:c>
      <x:c r="HP2" s="403">
        <x:v>0</x:v>
      </x:c>
      <x:c r="HQ2" s="403">
        <x:v>0</x:v>
      </x:c>
      <x:c r="HR2" s="403">
        <x:v>0</x:v>
      </x:c>
      <x:c r="HS2" s="403">
        <x:v>0</x:v>
      </x:c>
      <x:c r="HT2" s="403">
        <x:v>0</x:v>
      </x:c>
      <x:c r="HU2" s="403">
        <x:v>0</x:v>
      </x:c>
      <x:c r="HV2" s="403">
        <x:v>0</x:v>
      </x:c>
      <x:c r="HW2" s="403">
        <x:v>1</x:v>
      </x:c>
      <x:c r="HX2" s="403">
        <x:v>300</x:v>
      </x:c>
      <x:c r="HY2" s="403">
        <x:v>18177</x:v>
      </x:c>
      <x:c r="HZ2" s="403">
        <x:v>35113450</x:v>
      </x:c>
      <x:c r="IA2" s="403">
        <x:v>0</x:v>
      </x:c>
      <x:c r="IB2" s="403">
        <x:v>0</x:v>
      </x:c>
      <x:c r="IC2" s="403">
        <x:v>0</x:v>
      </x:c>
      <x:c r="ID2" s="403">
        <x:v>0</x:v>
      </x:c>
      <x:c r="IE2" s="403">
        <x:v>0</x:v>
      </x:c>
      <x:c r="IF2" s="403">
        <x:v>0</x:v>
      </x:c>
      <x:c r="IG2" s="403">
        <x:v>1786</x:v>
      </x:c>
      <x:c r="IH2" s="403">
        <x:v>498420</x:v>
      </x:c>
      <x:c r="II2" s="403">
        <x:v>0</x:v>
      </x:c>
      <x:c r="IJ2" s="403">
        <x:v>0</x:v>
      </x:c>
    </x:row>
    <x:row r="3" spans="1:244" s="405" customFormat="1" ht="15" customHeight="1">
      <x:c r="A3" s="403" t="s">
        <x:v>207</x:v>
      </x:c>
      <x:c r="B3" s="403" t="s">
        <x:v>277</x:v>
      </x:c>
      <x:c r="C3" s="403"/>
      <x:c r="D3" s="403">
        <x:v>0</x:v>
      </x:c>
      <x:c r="E3" s="403">
        <x:v>0</x:v>
      </x:c>
      <x:c r="F3" s="403">
        <x:v>4359070</x:v>
      </x:c>
      <x:c r="G3" s="403">
        <x:v>1466924890</x:v>
      </x:c>
      <x:c r="H3" s="403">
        <x:v>4535</x:v>
      </x:c>
      <x:c r="I3" s="403">
        <x:v>0</x:v>
      </x:c>
      <x:c r="J3" s="403">
        <x:v>4363605</x:v>
      </x:c>
      <x:c r="K3" s="403">
        <x:v>1466924890</x:v>
      </x:c>
      <x:c r="L3" s="403">
        <x:v>0</x:v>
      </x:c>
      <x:c r="M3" s="403">
        <x:v>0</x:v>
      </x:c>
      <x:c r="N3" s="403">
        <x:v>767274</x:v>
      </x:c>
      <x:c r="O3" s="403">
        <x:v>1946719070</x:v>
      </x:c>
      <x:c r="P3" s="403">
        <x:v>6508</x:v>
      </x:c>
      <x:c r="Q3" s="403">
        <x:v>0</x:v>
      </x:c>
      <x:c r="R3" s="403">
        <x:v>773782</x:v>
      </x:c>
      <x:c r="S3" s="403">
        <x:v>1946719070</x:v>
      </x:c>
      <x:c r="T3" s="403">
        <x:v>0</x:v>
      </x:c>
      <x:c r="U3" s="403">
        <x:v>0</x:v>
      </x:c>
      <x:c r="V3" s="403">
        <x:v>12950</x:v>
      </x:c>
      <x:c r="W3" s="403">
        <x:v>28126050</x:v>
      </x:c>
      <x:c r="X3" s="403">
        <x:v>41</x:v>
      </x:c>
      <x:c r="Y3" s="403">
        <x:v>0</x:v>
      </x:c>
      <x:c r="Z3" s="403">
        <x:v>12991</x:v>
      </x:c>
      <x:c r="AA3" s="403">
        <x:v>28126050</x:v>
      </x:c>
      <x:c r="AB3" s="403">
        <x:v>876700</x:v>
      </x:c>
      <x:c r="AC3" s="403">
        <x:v>4643275420</x:v>
      </x:c>
      <x:c r="AD3" s="403">
        <x:v>0</x:v>
      </x:c>
      <x:c r="AE3" s="403">
        <x:v>0</x:v>
      </x:c>
      <x:c r="AF3" s="403">
        <x:v>3216</x:v>
      </x:c>
      <x:c r="AG3" s="403">
        <x:v>893500</x:v>
      </x:c>
      <x:c r="AH3" s="403">
        <x:v>879916</x:v>
      </x:c>
      <x:c r="AI3" s="403">
        <x:v>4644168920</x:v>
      </x:c>
      <x:c r="AJ3" s="403">
        <x:v>876700</x:v>
      </x:c>
      <x:c r="AK3" s="403">
        <x:v>4643275420</x:v>
      </x:c>
      <x:c r="AL3" s="403">
        <x:v>5139294</x:v>
      </x:c>
      <x:c r="AM3" s="403">
        <x:v>3441770010</x:v>
      </x:c>
      <x:c r="AN3" s="403">
        <x:v>14300</x:v>
      </x:c>
      <x:c r="AO3" s="403">
        <x:v>893500</x:v>
      </x:c>
      <x:c r="AP3" s="403">
        <x:v>6030294</x:v>
      </x:c>
      <x:c r="AQ3" s="403">
        <x:v>8085938930</x:v>
      </x:c>
      <x:c r="AR3" s="403">
        <x:v>1701110</x:v>
      </x:c>
      <x:c r="AS3" s="403">
        <x:v>644818520</x:v>
      </x:c>
      <x:c r="AT3" s="403">
        <x:v>24558</x:v>
      </x:c>
      <x:c r="AU3" s="403">
        <x:v>0</x:v>
      </x:c>
      <x:c r="AV3" s="403">
        <x:v>4029</x:v>
      </x:c>
      <x:c r="AW3" s="403">
        <x:v>604350</x:v>
      </x:c>
      <x:c r="AX3" s="403">
        <x:v>1396</x:v>
      </x:c>
      <x:c r="AY3" s="403">
        <x:v>0</x:v>
      </x:c>
      <x:c r="AZ3" s="403">
        <x:v>2132</x:v>
      </x:c>
      <x:c r="BA3" s="403">
        <x:v>3929000</x:v>
      </x:c>
      <x:c r="BB3" s="403">
        <x:v>76</x:v>
      </x:c>
      <x:c r="BC3" s="403">
        <x:v>72800</x:v>
      </x:c>
      <x:c r="BD3" s="403">
        <x:v>35756</x:v>
      </x:c>
      <x:c r="BE3" s="403">
        <x:v>14756010</x:v>
      </x:c>
      <x:c r="BF3" s="403">
        <x:v>37170970</x:v>
      </x:c>
      <x:c r="BG3" s="403">
        <x:v>2</x:v>
      </x:c>
      <x:c r="BH3" s="403">
        <x:v>4000</x:v>
      </x:c>
      <x:c r="BI3" s="403">
        <x:v>15</x:v>
      </x:c>
      <x:c r="BJ3" s="403">
        <x:v>95000</x:v>
      </x:c>
      <x:c r="BK3" s="403">
        <x:v>594</x:v>
      </x:c>
      <x:c r="BL3" s="403">
        <x:v>4323500</x:v>
      </x:c>
      <x:c r="BM3" s="403">
        <x:v>0</x:v>
      </x:c>
      <x:c r="BN3" s="403">
        <x:v>0</x:v>
      </x:c>
      <x:c r="BO3" s="403">
        <x:v>20429</x:v>
      </x:c>
      <x:c r="BP3" s="403">
        <x:v>36711500</x:v>
      </x:c>
      <x:c r="BQ3" s="403">
        <x:v>4</x:v>
      </x:c>
      <x:c r="BR3" s="403">
        <x:v>1200</x:v>
      </x:c>
      <x:c r="BS3" s="403">
        <x:v>8414</x:v>
      </x:c>
      <x:c r="BT3" s="403">
        <x:v>10704800</x:v>
      </x:c>
      <x:c r="BU3" s="403">
        <x:v>2233</x:v>
      </x:c>
      <x:c r="BV3" s="403">
        <x:v>4424910</x:v>
      </x:c>
      <x:c r="BW3" s="403">
        <x:v>13940</x:v>
      </x:c>
      <x:c r="BX3" s="403">
        <x:v>29134600</x:v>
      </x:c>
      <x:c r="BY3" s="403">
        <x:v>3894</x:v>
      </x:c>
      <x:c r="BZ3" s="403">
        <x:v>4244460</x:v>
      </x:c>
      <x:c r="CA3" s="403">
        <x:v>159938</x:v>
      </x:c>
      <x:c r="CB3" s="403">
        <x:v>201677900</x:v>
      </x:c>
      <x:c r="CC3" s="403">
        <x:v>105</x:v>
      </x:c>
      <x:c r="CD3" s="403">
        <x:v>468830</x:v>
      </x:c>
      <x:c r="CE3" s="403">
        <x:v>31</x:v>
      </x:c>
      <x:c r="CF3" s="403">
        <x:v>188850</x:v>
      </x:c>
      <x:c r="CG3" s="403">
        <x:v>6646</x:v>
      </x:c>
      <x:c r="CH3" s="403">
        <x:v>2159950</x:v>
      </x:c>
      <x:c r="CI3" s="403">
        <x:v>18411</x:v>
      </x:c>
      <x:c r="CJ3" s="403">
        <x:v>44123770</x:v>
      </x:c>
      <x:c r="CK3" s="403">
        <x:v>2</x:v>
      </x:c>
      <x:c r="CL3" s="403">
        <x:v>10500</x:v>
      </x:c>
      <x:c r="CM3" s="403">
        <x:v>0</x:v>
      </x:c>
      <x:c r="CN3" s="403">
        <x:v>0</x:v>
      </x:c>
      <x:c r="CO3" s="403">
        <x:v>35</x:v>
      </x:c>
      <x:c r="CP3" s="403">
        <x:v>43100</x:v>
      </x:c>
      <x:c r="CQ3" s="403">
        <x:v>0</x:v>
      </x:c>
      <x:c r="CR3" s="403">
        <x:v>0</x:v>
      </x:c>
      <x:c r="CS3" s="403">
        <x:v>63833</x:v>
      </x:c>
      <x:c r="CT3" s="403">
        <x:v>127660000</x:v>
      </x:c>
      <x:c r="CU3" s="403">
        <x:v>4612</x:v>
      </x:c>
      <x:c r="CV3" s="403">
        <x:v>4606000</x:v>
      </x:c>
      <x:c r="CW3" s="403">
        <x:v>423492</x:v>
      </x:c>
      <x:c r="CX3" s="403">
        <x:v>1716096300</x:v>
      </x:c>
      <x:c r="CY3" s="403">
        <x:v>0</x:v>
      </x:c>
      <x:c r="CZ3" s="403">
        <x:v>0</x:v>
      </x:c>
      <x:c r="DA3" s="403">
        <x:v>313</x:v>
      </x:c>
      <x:c r="DB3" s="403">
        <x:v>2567400</x:v>
      </x:c>
      <x:c r="DC3" s="403">
        <x:v>0</x:v>
      </x:c>
      <x:c r="DD3" s="403">
        <x:v>0</x:v>
      </x:c>
      <x:c r="DE3" s="403">
        <x:v>36842</x:v>
      </x:c>
      <x:c r="DF3" s="403">
        <x:v>245316850</x:v>
      </x:c>
      <x:c r="DG3" s="403">
        <x:v>40326</x:v>
      </x:c>
      <x:c r="DH3" s="403">
        <x:v>20096000</x:v>
      </x:c>
      <x:c r="DI3" s="403">
        <x:v>81759</x:v>
      </x:c>
      <x:c r="DJ3" s="403">
        <x:v>16647490</x:v>
      </x:c>
      <x:c r="DK3" s="403">
        <x:v>38622</x:v>
      </x:c>
      <x:c r="DL3" s="403">
        <x:v>16970670</x:v>
      </x:c>
      <x:c r="DM3" s="403">
        <x:v>3219</x:v>
      </x:c>
      <x:c r="DN3" s="403">
        <x:v>888440</x:v>
      </x:c>
      <x:c r="DO3" s="403">
        <x:v>0</x:v>
      </x:c>
      <x:c r="DP3" s="403">
        <x:v>0</x:v>
      </x:c>
      <x:c r="DQ3" s="403">
        <x:v>0</x:v>
      </x:c>
      <x:c r="DR3" s="403">
        <x:v>0</x:v>
      </x:c>
      <x:c r="DS3" s="403">
        <x:v>0</x:v>
      </x:c>
      <x:c r="DT3" s="403">
        <x:v>0</x:v>
      </x:c>
      <x:c r="DU3" s="403">
        <x:v>42378</x:v>
      </x:c>
      <x:c r="DV3" s="403">
        <x:v>13368370</x:v>
      </x:c>
      <x:c r="DW3" s="403">
        <x:v>165978</x:v>
      </x:c>
      <x:c r="DX3" s="403">
        <x:v>47874970</x:v>
      </x:c>
      <x:c r="DY3" s="403">
        <x:v>203267</x:v>
      </x:c>
      <x:c r="DZ3" s="403">
        <x:v>1261882190</x:v>
      </x:c>
      <x:c r="EA3" s="403">
        <x:v>3876</x:v>
      </x:c>
      <x:c r="EB3" s="403">
        <x:v>129371750</x:v>
      </x:c>
      <x:c r="EC3" s="403">
        <x:v>0</x:v>
      </x:c>
      <x:c r="ED3" s="403">
        <x:v>0</x:v>
      </x:c>
      <x:c r="EE3" s="403">
        <x:v>0</x:v>
      </x:c>
      <x:c r="EF3" s="403">
        <x:v>0</x:v>
      </x:c>
      <x:c r="EG3" s="403">
        <x:v>373121</x:v>
      </x:c>
      <x:c r="EH3" s="403">
        <x:v>1439128910</x:v>
      </x:c>
      <x:c r="EI3" s="403">
        <x:v>0</x:v>
      </x:c>
      <x:c r="EJ3" s="403">
        <x:v>0</x:v>
      </x:c>
      <x:c r="EK3" s="403">
        <x:v>0</x:v>
      </x:c>
      <x:c r="EL3" s="403">
        <x:v>0</x:v>
      </x:c>
      <x:c r="EM3" s="403">
        <x:v>7833</x:v>
      </x:c>
      <x:c r="EN3" s="403">
        <x:v>6475420</x:v>
      </x:c>
      <x:c r="EO3" s="403">
        <x:v>7833</x:v>
      </x:c>
      <x:c r="EP3" s="403">
        <x:v>6475420</x:v>
      </x:c>
      <x:c r="EQ3" s="403">
        <x:v>0</x:v>
      </x:c>
      <x:c r="ER3" s="403">
        <x:v>0</x:v>
      </x:c>
      <x:c r="ES3" s="403">
        <x:v>0</x:v>
      </x:c>
      <x:c r="ET3" s="403">
        <x:v>0</x:v>
      </x:c>
      <x:c r="EU3" s="403">
        <x:v>12531</x:v>
      </x:c>
      <x:c r="EV3" s="403">
        <x:v>4837300</x:v>
      </x:c>
      <x:c r="EW3" s="403">
        <x:v>12531</x:v>
      </x:c>
      <x:c r="EX3" s="403">
        <x:v>4837300</x:v>
      </x:c>
      <x:c r="EY3" s="403">
        <x:v>1</x:v>
      </x:c>
      <x:c r="EZ3" s="403">
        <x:v>1320</x:v>
      </x:c>
      <x:c r="FA3" s="403">
        <x:v>0</x:v>
      </x:c>
      <x:c r="FB3" s="403">
        <x:v>0</x:v>
      </x:c>
      <x:c r="FC3" s="403">
        <x:v>7374</x:v>
      </x:c>
      <x:c r="FD3" s="403">
        <x:v>10335310</x:v>
      </x:c>
      <x:c r="FE3" s="403">
        <x:v>7375</x:v>
      </x:c>
      <x:c r="FF3" s="403">
        <x:v>10336630</x:v>
      </x:c>
      <x:c r="FG3" s="403">
        <x:v>5</x:v>
      </x:c>
      <x:c r="FH3" s="403">
        <x:v>11310</x:v>
      </x:c>
      <x:c r="FI3" s="403">
        <x:v>0</x:v>
      </x:c>
      <x:c r="FJ3" s="403">
        <x:v>0</x:v>
      </x:c>
      <x:c r="FK3" s="403">
        <x:v>4350</x:v>
      </x:c>
      <x:c r="FL3" s="403">
        <x:v>16199590</x:v>
      </x:c>
      <x:c r="FM3" s="403">
        <x:v>4355</x:v>
      </x:c>
      <x:c r="FN3" s="403">
        <x:v>16210900</x:v>
      </x:c>
      <x:c r="FO3" s="403">
        <x:v>0</x:v>
      </x:c>
      <x:c r="FP3" s="403">
        <x:v>0</x:v>
      </x:c>
      <x:c r="FQ3" s="403">
        <x:v>0</x:v>
      </x:c>
      <x:c r="FR3" s="403">
        <x:v>0</x:v>
      </x:c>
      <x:c r="FS3" s="403">
        <x:v>6</x:v>
      </x:c>
      <x:c r="FT3" s="403">
        <x:v>2700</x:v>
      </x:c>
      <x:c r="FU3" s="403">
        <x:v>6</x:v>
      </x:c>
      <x:c r="FV3" s="403">
        <x:v>2700</x:v>
      </x:c>
      <x:c r="FW3" s="403">
        <x:v>0</x:v>
      </x:c>
      <x:c r="FX3" s="403">
        <x:v>0</x:v>
      </x:c>
      <x:c r="FY3" s="403">
        <x:v>0</x:v>
      </x:c>
      <x:c r="FZ3" s="403">
        <x:v>0</x:v>
      </x:c>
      <x:c r="GA3" s="403">
        <x:v>0</x:v>
      </x:c>
      <x:c r="GB3" s="403">
        <x:v>0</x:v>
      </x:c>
      <x:c r="GC3" s="403">
        <x:v>0</x:v>
      </x:c>
      <x:c r="GD3" s="403">
        <x:v>0</x:v>
      </x:c>
      <x:c r="GE3" s="403">
        <x:v>0</x:v>
      </x:c>
      <x:c r="GF3" s="403">
        <x:v>0</x:v>
      </x:c>
      <x:c r="GG3" s="403">
        <x:v>0</x:v>
      </x:c>
      <x:c r="GH3" s="403">
        <x:v>0</x:v>
      </x:c>
      <x:c r="GI3" s="403">
        <x:v>0</x:v>
      </x:c>
      <x:c r="GJ3" s="403">
        <x:v>0</x:v>
      </x:c>
      <x:c r="GK3" s="403">
        <x:v>0</x:v>
      </x:c>
      <x:c r="GL3" s="403">
        <x:v>0</x:v>
      </x:c>
      <x:c r="GM3" s="403">
        <x:v>6</x:v>
      </x:c>
      <x:c r="GN3" s="403">
        <x:v>12630</x:v>
      </x:c>
      <x:c r="GO3" s="403">
        <x:v>0</x:v>
      </x:c>
      <x:c r="GP3" s="403">
        <x:v>0</x:v>
      </x:c>
      <x:c r="GQ3" s="403">
        <x:v>32094</x:v>
      </x:c>
      <x:c r="GR3" s="403">
        <x:v>37850320</x:v>
      </x:c>
      <x:c r="GS3" s="403">
        <x:v>32100</x:v>
      </x:c>
      <x:c r="GT3" s="403">
        <x:v>37862950</x:v>
      </x:c>
      <x:c r="GU3" s="403">
        <x:v>0</x:v>
      </x:c>
      <x:c r="GV3" s="403">
        <x:v>0</x:v>
      </x:c>
      <x:c r="GW3" s="403">
        <x:v>0</x:v>
      </x:c>
      <x:c r="GX3" s="403">
        <x:v>0</x:v>
      </x:c>
      <x:c r="GY3" s="403">
        <x:v>2148</x:v>
      </x:c>
      <x:c r="GZ3" s="403">
        <x:v>13325160</x:v>
      </x:c>
      <x:c r="HA3" s="403">
        <x:v>2148</x:v>
      </x:c>
      <x:c r="HB3" s="403">
        <x:v>13325160</x:v>
      </x:c>
      <x:c r="HC3" s="403">
        <x:v>0</x:v>
      </x:c>
      <x:c r="HD3" s="403">
        <x:v>0</x:v>
      </x:c>
      <x:c r="HE3" s="403">
        <x:v>0</x:v>
      </x:c>
      <x:c r="HF3" s="403">
        <x:v>0</x:v>
      </x:c>
      <x:c r="HG3" s="403">
        <x:v>0</x:v>
      </x:c>
      <x:c r="HH3" s="403">
        <x:v>0</x:v>
      </x:c>
      <x:c r="HI3" s="403">
        <x:v>0</x:v>
      </x:c>
      <x:c r="HJ3" s="403">
        <x:v>0</x:v>
      </x:c>
      <x:c r="HK3" s="403">
        <x:v>0</x:v>
      </x:c>
      <x:c r="HL3" s="403">
        <x:v>0</x:v>
      </x:c>
      <x:c r="HM3" s="403">
        <x:v>0</x:v>
      </x:c>
      <x:c r="HN3" s="403">
        <x:v>0</x:v>
      </x:c>
      <x:c r="HO3" s="403">
        <x:v>2148</x:v>
      </x:c>
      <x:c r="HP3" s="403">
        <x:v>13325160</x:v>
      </x:c>
      <x:c r="HQ3" s="403">
        <x:v>2148</x:v>
      </x:c>
      <x:c r="HR3" s="403">
        <x:v>13325160</x:v>
      </x:c>
      <x:c r="HS3" s="403">
        <x:v>0</x:v>
      </x:c>
      <x:c r="HT3" s="403">
        <x:v>0</x:v>
      </x:c>
      <x:c r="HU3" s="403">
        <x:v>62</x:v>
      </x:c>
      <x:c r="HV3" s="403">
        <x:v>430930</x:v>
      </x:c>
      <x:c r="HW3" s="403">
        <x:v>1813</x:v>
      </x:c>
      <x:c r="HX3" s="403">
        <x:v>610770</x:v>
      </x:c>
      <x:c r="HY3" s="403">
        <x:v>2865</x:v>
      </x:c>
      <x:c r="HZ3" s="403">
        <x:v>5976470</x:v>
      </x:c>
      <x:c r="IA3" s="403">
        <x:v>0</x:v>
      </x:c>
      <x:c r="IB3" s="403">
        <x:v>0</x:v>
      </x:c>
      <x:c r="IC3" s="403">
        <x:v>17161</x:v>
      </x:c>
      <x:c r="ID3" s="403">
        <x:v>32605900</x:v>
      </x:c>
      <x:c r="IE3" s="403">
        <x:v>961</x:v>
      </x:c>
      <x:c r="IF3" s="403">
        <x:v>2404400</x:v>
      </x:c>
      <x:c r="IG3" s="403">
        <x:v>195289</x:v>
      </x:c>
      <x:c r="IH3" s="403">
        <x:v>52153980</x:v>
      </x:c>
      <x:c r="II3" s="403">
        <x:v>13</x:v>
      </x:c>
      <x:c r="IJ3" s="403">
        <x:v>60300</x:v>
      </x:c>
    </x:row>
    <x:row r="4" spans="1:244" s="405" customFormat="1" ht="15" customHeight="1">
      <x:c r="A4" s="403" t="s">
        <x:v>207</x:v>
      </x:c>
      <x:c r="B4" s="403" t="s">
        <x:v>278</x:v>
      </x:c>
      <x:c r="C4" s="403"/>
      <x:c r="D4" s="403">
        <x:v>0</x:v>
      </x:c>
      <x:c r="E4" s="403">
        <x:v>0</x:v>
      </x:c>
      <x:c r="F4" s="403">
        <x:v>1756165</x:v>
      </x:c>
      <x:c r="G4" s="403">
        <x:v>601301440</x:v>
      </x:c>
      <x:c r="H4" s="403">
        <x:v>926</x:v>
      </x:c>
      <x:c r="I4" s="403">
        <x:v>0</x:v>
      </x:c>
      <x:c r="J4" s="403">
        <x:v>1757091</x:v>
      </x:c>
      <x:c r="K4" s="403">
        <x:v>601301440</x:v>
      </x:c>
      <x:c r="L4" s="403">
        <x:v>0</x:v>
      </x:c>
      <x:c r="M4" s="403">
        <x:v>0</x:v>
      </x:c>
      <x:c r="N4" s="403">
        <x:v>171875</x:v>
      </x:c>
      <x:c r="O4" s="403">
        <x:v>389833790</x:v>
      </x:c>
      <x:c r="P4" s="403">
        <x:v>4207</x:v>
      </x:c>
      <x:c r="Q4" s="403">
        <x:v>0</x:v>
      </x:c>
      <x:c r="R4" s="403">
        <x:v>176082</x:v>
      </x:c>
      <x:c r="S4" s="403">
        <x:v>389833790</x:v>
      </x:c>
      <x:c r="T4" s="403">
        <x:v>0</x:v>
      </x:c>
      <x:c r="U4" s="403">
        <x:v>0</x:v>
      </x:c>
      <x:c r="V4" s="403">
        <x:v>1544</x:v>
      </x:c>
      <x:c r="W4" s="403">
        <x:v>3193130</x:v>
      </x:c>
      <x:c r="X4" s="403">
        <x:v>1</x:v>
      </x:c>
      <x:c r="Y4" s="403">
        <x:v>0</x:v>
      </x:c>
      <x:c r="Z4" s="403">
        <x:v>1545</x:v>
      </x:c>
      <x:c r="AA4" s="403">
        <x:v>3193130</x:v>
      </x:c>
      <x:c r="AB4" s="403">
        <x:v>745172</x:v>
      </x:c>
      <x:c r="AC4" s="403">
        <x:v>3246793990</x:v>
      </x:c>
      <x:c r="AD4" s="403">
        <x:v>0</x:v>
      </x:c>
      <x:c r="AE4" s="403">
        <x:v>0</x:v>
      </x:c>
      <x:c r="AF4" s="403">
        <x:v>954</x:v>
      </x:c>
      <x:c r="AG4" s="403">
        <x:v>0</x:v>
      </x:c>
      <x:c r="AH4" s="403">
        <x:v>746126</x:v>
      </x:c>
      <x:c r="AI4" s="403">
        <x:v>3246793990</x:v>
      </x:c>
      <x:c r="AJ4" s="403">
        <x:v>745172</x:v>
      </x:c>
      <x:c r="AK4" s="403">
        <x:v>3246793990</x:v>
      </x:c>
      <x:c r="AL4" s="403">
        <x:v>1929584</x:v>
      </x:c>
      <x:c r="AM4" s="403">
        <x:v>994328360</x:v>
      </x:c>
      <x:c r="AN4" s="403">
        <x:v>6088</x:v>
      </x:c>
      <x:c r="AO4" s="403">
        <x:v>0</x:v>
      </x:c>
      <x:c r="AP4" s="403">
        <x:v>2680844</x:v>
      </x:c>
      <x:c r="AQ4" s="403">
        <x:v>4241122350</x:v>
      </x:c>
      <x:c r="AR4" s="403">
        <x:v>695521</x:v>
      </x:c>
      <x:c r="AS4" s="403">
        <x:v>258423110</x:v>
      </x:c>
      <x:c r="AT4" s="403">
        <x:v>7292</x:v>
      </x:c>
      <x:c r="AU4" s="403">
        <x:v>0</x:v>
      </x:c>
      <x:c r="AV4" s="403">
        <x:v>330</x:v>
      </x:c>
      <x:c r="AW4" s="403">
        <x:v>49520</x:v>
      </x:c>
      <x:c r="AX4" s="403">
        <x:v>3968</x:v>
      </x:c>
      <x:c r="AY4" s="403">
        <x:v>0</x:v>
      </x:c>
      <x:c r="AZ4" s="403">
        <x:v>382</x:v>
      </x:c>
      <x:c r="BA4" s="403">
        <x:v>774000</x:v>
      </x:c>
      <x:c r="BB4" s="403">
        <x:v>302</x:v>
      </x:c>
      <x:c r="BC4" s="403">
        <x:v>242200</x:v>
      </x:c>
      <x:c r="BD4" s="403">
        <x:v>70484</x:v>
      </x:c>
      <x:c r="BE4" s="403">
        <x:v>96254280</x:v>
      </x:c>
      <x:c r="BF4" s="403">
        <x:v>946770</x:v>
      </x:c>
      <x:c r="BG4" s="403">
        <x:v>6</x:v>
      </x:c>
      <x:c r="BH4" s="403">
        <x:v>9000</x:v>
      </x:c>
      <x:c r="BI4" s="403">
        <x:v>5</x:v>
      </x:c>
      <x:c r="BJ4" s="403">
        <x:v>46500</x:v>
      </x:c>
      <x:c r="BK4" s="403">
        <x:v>390</x:v>
      </x:c>
      <x:c r="BL4" s="403">
        <x:v>8534000</x:v>
      </x:c>
      <x:c r="BM4" s="403">
        <x:v>0</x:v>
      </x:c>
      <x:c r="BN4" s="403">
        <x:v>0</x:v>
      </x:c>
      <x:c r="BO4" s="403">
        <x:v>3746</x:v>
      </x:c>
      <x:c r="BP4" s="403">
        <x:v>8545000</x:v>
      </x:c>
      <x:c r="BQ4" s="403">
        <x:v>1</x:v>
      </x:c>
      <x:c r="BR4" s="403">
        <x:v>300</x:v>
      </x:c>
      <x:c r="BS4" s="403">
        <x:v>805</x:v>
      </x:c>
      <x:c r="BT4" s="403">
        <x:v>1013200</x:v>
      </x:c>
      <x:c r="BU4" s="403">
        <x:v>8556</x:v>
      </x:c>
      <x:c r="BV4" s="403">
        <x:v>17218600</x:v>
      </x:c>
      <x:c r="BW4" s="403">
        <x:v>1296</x:v>
      </x:c>
      <x:c r="BX4" s="403">
        <x:v>2708640</x:v>
      </x:c>
      <x:c r="BY4" s="403">
        <x:v>460</x:v>
      </x:c>
      <x:c r="BZ4" s="403">
        <x:v>501400</x:v>
      </x:c>
      <x:c r="CA4" s="403">
        <x:v>5963</x:v>
      </x:c>
      <x:c r="CB4" s="403">
        <x:v>7533800</x:v>
      </x:c>
      <x:c r="CC4" s="403">
        <x:v>21</x:v>
      </x:c>
      <x:c r="CD4" s="403">
        <x:v>93670</x:v>
      </x:c>
      <x:c r="CE4" s="403">
        <x:v>80</x:v>
      </x:c>
      <x:c r="CF4" s="403">
        <x:v>380160</x:v>
      </x:c>
      <x:c r="CG4" s="403">
        <x:v>4134</x:v>
      </x:c>
      <x:c r="CH4" s="403">
        <x:v>1369750</x:v>
      </x:c>
      <x:c r="CI4" s="403">
        <x:v>6961</x:v>
      </x:c>
      <x:c r="CJ4" s="403">
        <x:v>13592670</x:v>
      </x:c>
      <x:c r="CK4" s="403">
        <x:v>2</x:v>
      </x:c>
      <x:c r="CL4" s="403">
        <x:v>7500</x:v>
      </x:c>
      <x:c r="CM4" s="403">
        <x:v>0</x:v>
      </x:c>
      <x:c r="CN4" s="403">
        <x:v>0</x:v>
      </x:c>
      <x:c r="CO4" s="403">
        <x:v>30</x:v>
      </x:c>
      <x:c r="CP4" s="403">
        <x:v>32400</x:v>
      </x:c>
      <x:c r="CQ4" s="403">
        <x:v>0</x:v>
      </x:c>
      <x:c r="CR4" s="403">
        <x:v>0</x:v>
      </x:c>
      <x:c r="CS4" s="403">
        <x:v>14755</x:v>
      </x:c>
      <x:c r="CT4" s="403">
        <x:v>29510000</x:v>
      </x:c>
      <x:c r="CU4" s="403">
        <x:v>754</x:v>
      </x:c>
      <x:c r="CV4" s="403">
        <x:v>754000</x:v>
      </x:c>
      <x:c r="CW4" s="403">
        <x:v>512848</x:v>
      </x:c>
      <x:c r="CX4" s="403">
        <x:v>1920038800</x:v>
      </x:c>
      <x:c r="CY4" s="403">
        <x:v>0</x:v>
      </x:c>
      <x:c r="CZ4" s="403">
        <x:v>0</x:v>
      </x:c>
      <x:c r="DA4" s="403">
        <x:v>105</x:v>
      </x:c>
      <x:c r="DB4" s="403">
        <x:v>745500</x:v>
      </x:c>
      <x:c r="DC4" s="403">
        <x:v>0</x:v>
      </x:c>
      <x:c r="DD4" s="403">
        <x:v>0</x:v>
      </x:c>
      <x:c r="DE4" s="403">
        <x:v>85409</x:v>
      </x:c>
      <x:c r="DF4" s="403">
        <x:v>421486020</x:v>
      </x:c>
      <x:c r="DG4" s="403">
        <x:v>18442</x:v>
      </x:c>
      <x:c r="DH4" s="403">
        <x:v>9066000</x:v>
      </x:c>
      <x:c r="DI4" s="403">
        <x:v>28472</x:v>
      </x:c>
      <x:c r="DJ4" s="403">
        <x:v>5008390</x:v>
      </x:c>
      <x:c r="DK4" s="403">
        <x:v>41656</x:v>
      </x:c>
      <x:c r="DL4" s="403">
        <x:v>17595960</x:v>
      </x:c>
      <x:c r="DM4" s="403">
        <x:v>96757</x:v>
      </x:c>
      <x:c r="DN4" s="403">
        <x:v>94619800</x:v>
      </x:c>
      <x:c r="DO4" s="403">
        <x:v>0</x:v>
      </x:c>
      <x:c r="DP4" s="403">
        <x:v>0</x:v>
      </x:c>
      <x:c r="DQ4" s="403">
        <x:v>0</x:v>
      </x:c>
      <x:c r="DR4" s="403">
        <x:v>0</x:v>
      </x:c>
      <x:c r="DS4" s="403">
        <x:v>64091</x:v>
      </x:c>
      <x:c r="DT4" s="403">
        <x:v>8248500</x:v>
      </x:c>
      <x:c r="DU4" s="403">
        <x:v>2927</x:v>
      </x:c>
      <x:c r="DV4" s="403">
        <x:v>927080</x:v>
      </x:c>
      <x:c r="DW4" s="403">
        <x:v>233903</x:v>
      </x:c>
      <x:c r="DX4" s="403">
        <x:v>126399730</x:v>
      </x:c>
      <x:c r="DY4" s="403">
        <x:v>105290</x:v>
      </x:c>
      <x:c r="DZ4" s="403">
        <x:v>611703286</x:v>
      </x:c>
      <x:c r="EA4" s="403">
        <x:v>779</x:v>
      </x:c>
      <x:c r="EB4" s="403">
        <x:v>36528529</x:v>
      </x:c>
      <x:c r="EC4" s="403">
        <x:v>0</x:v>
      </x:c>
      <x:c r="ED4" s="403">
        <x:v>0</x:v>
      </x:c>
      <x:c r="EE4" s="403">
        <x:v>0</x:v>
      </x:c>
      <x:c r="EF4" s="403">
        <x:v>0</x:v>
      </x:c>
      <x:c r="EG4" s="403">
        <x:v>339972</x:v>
      </x:c>
      <x:c r="EH4" s="403">
        <x:v>774631545</x:v>
      </x:c>
      <x:c r="EI4" s="403">
        <x:v>0</x:v>
      </x:c>
      <x:c r="EJ4" s="403">
        <x:v>0</x:v>
      </x:c>
      <x:c r="EK4" s="403">
        <x:v>0</x:v>
      </x:c>
      <x:c r="EL4" s="403">
        <x:v>0</x:v>
      </x:c>
      <x:c r="EM4" s="403">
        <x:v>1553</x:v>
      </x:c>
      <x:c r="EN4" s="403">
        <x:v>1374630</x:v>
      </x:c>
      <x:c r="EO4" s="403">
        <x:v>1553</x:v>
      </x:c>
      <x:c r="EP4" s="403">
        <x:v>1374630</x:v>
      </x:c>
      <x:c r="EQ4" s="403">
        <x:v>3</x:v>
      </x:c>
      <x:c r="ER4" s="403">
        <x:v>840</x:v>
      </x:c>
      <x:c r="ES4" s="403">
        <x:v>0</x:v>
      </x:c>
      <x:c r="ET4" s="403">
        <x:v>0</x:v>
      </x:c>
      <x:c r="EU4" s="403">
        <x:v>3080</x:v>
      </x:c>
      <x:c r="EV4" s="403">
        <x:v>1233600</x:v>
      </x:c>
      <x:c r="EW4" s="403">
        <x:v>3083</x:v>
      </x:c>
      <x:c r="EX4" s="403">
        <x:v>1234440</x:v>
      </x:c>
      <x:c r="EY4" s="403">
        <x:v>0</x:v>
      </x:c>
      <x:c r="EZ4" s="403">
        <x:v>0</x:v>
      </x:c>
      <x:c r="FA4" s="403">
        <x:v>0</x:v>
      </x:c>
      <x:c r="FB4" s="403">
        <x:v>0</x:v>
      </x:c>
      <x:c r="FC4" s="403">
        <x:v>826</x:v>
      </x:c>
      <x:c r="FD4" s="403">
        <x:v>1723160</x:v>
      </x:c>
      <x:c r="FE4" s="403">
        <x:v>826</x:v>
      </x:c>
      <x:c r="FF4" s="403">
        <x:v>1723160</x:v>
      </x:c>
      <x:c r="FG4" s="403">
        <x:v>3</x:v>
      </x:c>
      <x:c r="FH4" s="403">
        <x:v>13470</x:v>
      </x:c>
      <x:c r="FI4" s="403">
        <x:v>0</x:v>
      </x:c>
      <x:c r="FJ4" s="403">
        <x:v>0</x:v>
      </x:c>
      <x:c r="FK4" s="403">
        <x:v>309</x:v>
      </x:c>
      <x:c r="FL4" s="403">
        <x:v>1673370</x:v>
      </x:c>
      <x:c r="FM4" s="403">
        <x:v>312</x:v>
      </x:c>
      <x:c r="FN4" s="403">
        <x:v>1686840</x:v>
      </x:c>
      <x:c r="FO4" s="403">
        <x:v>0</x:v>
      </x:c>
      <x:c r="FP4" s="403">
        <x:v>0</x:v>
      </x:c>
      <x:c r="FQ4" s="403">
        <x:v>0</x:v>
      </x:c>
      <x:c r="FR4" s="403">
        <x:v>0</x:v>
      </x:c>
      <x:c r="FS4" s="403">
        <x:v>0</x:v>
      </x:c>
      <x:c r="FT4" s="403">
        <x:v>0</x:v>
      </x:c>
      <x:c r="FU4" s="403">
        <x:v>0</x:v>
      </x:c>
      <x:c r="FV4" s="403">
        <x:v>0</x:v>
      </x:c>
      <x:c r="FW4" s="403">
        <x:v>0</x:v>
      </x:c>
      <x:c r="FX4" s="403">
        <x:v>0</x:v>
      </x:c>
      <x:c r="FY4" s="403">
        <x:v>0</x:v>
      </x:c>
      <x:c r="FZ4" s="403">
        <x:v>0</x:v>
      </x:c>
      <x:c r="GA4" s="403">
        <x:v>0</x:v>
      </x:c>
      <x:c r="GB4" s="403">
        <x:v>0</x:v>
      </x:c>
      <x:c r="GC4" s="403">
        <x:v>0</x:v>
      </x:c>
      <x:c r="GD4" s="403">
        <x:v>0</x:v>
      </x:c>
      <x:c r="GE4" s="403">
        <x:v>0</x:v>
      </x:c>
      <x:c r="GF4" s="403">
        <x:v>0</x:v>
      </x:c>
      <x:c r="GG4" s="403">
        <x:v>0</x:v>
      </x:c>
      <x:c r="GH4" s="403">
        <x:v>0</x:v>
      </x:c>
      <x:c r="GI4" s="403">
        <x:v>0</x:v>
      </x:c>
      <x:c r="GJ4" s="403">
        <x:v>0</x:v>
      </x:c>
      <x:c r="GK4" s="403">
        <x:v>0</x:v>
      </x:c>
      <x:c r="GL4" s="403">
        <x:v>0</x:v>
      </x:c>
      <x:c r="GM4" s="403">
        <x:v>6</x:v>
      </x:c>
      <x:c r="GN4" s="403">
        <x:v>14310</x:v>
      </x:c>
      <x:c r="GO4" s="403">
        <x:v>0</x:v>
      </x:c>
      <x:c r="GP4" s="403">
        <x:v>0</x:v>
      </x:c>
      <x:c r="GQ4" s="403">
        <x:v>5768</x:v>
      </x:c>
      <x:c r="GR4" s="403">
        <x:v>6004760</x:v>
      </x:c>
      <x:c r="GS4" s="403">
        <x:v>5774</x:v>
      </x:c>
      <x:c r="GT4" s="403">
        <x:v>6019070</x:v>
      </x:c>
      <x:c r="GU4" s="403">
        <x:v>0</x:v>
      </x:c>
      <x:c r="GV4" s="403">
        <x:v>0</x:v>
      </x:c>
      <x:c r="GW4" s="403">
        <x:v>0</x:v>
      </x:c>
      <x:c r="GX4" s="403">
        <x:v>0</x:v>
      </x:c>
      <x:c r="GY4" s="403">
        <x:v>196</x:v>
      </x:c>
      <x:c r="GZ4" s="403">
        <x:v>1711510</x:v>
      </x:c>
      <x:c r="HA4" s="403">
        <x:v>196</x:v>
      </x:c>
      <x:c r="HB4" s="403">
        <x:v>1711510</x:v>
      </x:c>
      <x:c r="HC4" s="403">
        <x:v>0</x:v>
      </x:c>
      <x:c r="HD4" s="403">
        <x:v>0</x:v>
      </x:c>
      <x:c r="HE4" s="403">
        <x:v>0</x:v>
      </x:c>
      <x:c r="HF4" s="403">
        <x:v>0</x:v>
      </x:c>
      <x:c r="HG4" s="403">
        <x:v>0</x:v>
      </x:c>
      <x:c r="HH4" s="403">
        <x:v>0</x:v>
      </x:c>
      <x:c r="HI4" s="403">
        <x:v>0</x:v>
      </x:c>
      <x:c r="HJ4" s="403">
        <x:v>0</x:v>
      </x:c>
      <x:c r="HK4" s="403">
        <x:v>0</x:v>
      </x:c>
      <x:c r="HL4" s="403">
        <x:v>0</x:v>
      </x:c>
      <x:c r="HM4" s="403">
        <x:v>0</x:v>
      </x:c>
      <x:c r="HN4" s="403">
        <x:v>0</x:v>
      </x:c>
      <x:c r="HO4" s="403">
        <x:v>196</x:v>
      </x:c>
      <x:c r="HP4" s="403">
        <x:v>1711510</x:v>
      </x:c>
      <x:c r="HQ4" s="403">
        <x:v>196</x:v>
      </x:c>
      <x:c r="HR4" s="403">
        <x:v>1711510</x:v>
      </x:c>
      <x:c r="HS4" s="403">
        <x:v>0</x:v>
      </x:c>
      <x:c r="HT4" s="403">
        <x:v>0</x:v>
      </x:c>
      <x:c r="HU4" s="403">
        <x:v>0</x:v>
      </x:c>
      <x:c r="HV4" s="403">
        <x:v>0</x:v>
      </x:c>
      <x:c r="HW4" s="403">
        <x:v>20</x:v>
      </x:c>
      <x:c r="HX4" s="403">
        <x:v>7920</x:v>
      </x:c>
      <x:c r="HY4" s="403">
        <x:v>8063</x:v>
      </x:c>
      <x:c r="HZ4" s="403">
        <x:v>15718400</x:v>
      </x:c>
      <x:c r="IA4" s="403">
        <x:v>0</x:v>
      </x:c>
      <x:c r="IB4" s="403">
        <x:v>0</x:v>
      </x:c>
      <x:c r="IC4" s="403">
        <x:v>0</x:v>
      </x:c>
      <x:c r="ID4" s="403">
        <x:v>0</x:v>
      </x:c>
      <x:c r="IE4" s="403">
        <x:v>70</x:v>
      </x:c>
      <x:c r="IF4" s="403">
        <x:v>0</x:v>
      </x:c>
      <x:c r="IG4" s="403">
        <x:v>52534</x:v>
      </x:c>
      <x:c r="IH4" s="403">
        <x:v>13926270</x:v>
      </x:c>
      <x:c r="II4" s="403">
        <x:v>12</x:v>
      </x:c>
      <x:c r="IJ4" s="403">
        <x:v>43800</x:v>
      </x:c>
    </x:row>
    <x:row r="5" spans="1:244" s="405" customFormat="1" ht="15" customHeight="1">
      <x:c r="A5" s="406" t="s">
        <x:v>212</x:v>
      </x:c>
      <x:c r="B5" s="406"/>
      <x:c r="C5" s="406"/>
      <x:c r="D5" s="406">
        <x:v>0</x:v>
      </x:c>
      <x:c r="E5" s="406">
        <x:v>0</x:v>
      </x:c>
      <x:c r="F5" s="406">
        <x:v>7369054</x:v>
      </x:c>
      <x:c r="G5" s="406">
        <x:v>2600662230</x:v>
      </x:c>
      <x:c r="H5" s="406">
        <x:v>7559</x:v>
      </x:c>
      <x:c r="I5" s="406">
        <x:v>0</x:v>
      </x:c>
      <x:c r="J5" s="406">
        <x:v>7376613</x:v>
      </x:c>
      <x:c r="K5" s="406">
        <x:v>2600662230</x:v>
      </x:c>
      <x:c r="L5" s="406">
        <x:v>0</x:v>
      </x:c>
      <x:c r="M5" s="406">
        <x:v>0</x:v>
      </x:c>
      <x:c r="N5" s="406">
        <x:v>971208</x:v>
      </x:c>
      <x:c r="O5" s="406">
        <x:v>2404373610</x:v>
      </x:c>
      <x:c r="P5" s="406">
        <x:v>15630</x:v>
      </x:c>
      <x:c r="Q5" s="406">
        <x:v>0</x:v>
      </x:c>
      <x:c r="R5" s="406">
        <x:v>986838</x:v>
      </x:c>
      <x:c r="S5" s="406">
        <x:v>2404373610</x:v>
      </x:c>
      <x:c r="T5" s="406">
        <x:v>0</x:v>
      </x:c>
      <x:c r="U5" s="406">
        <x:v>0</x:v>
      </x:c>
      <x:c r="V5" s="406">
        <x:v>15696</x:v>
      </x:c>
      <x:c r="W5" s="406">
        <x:v>34047540</x:v>
      </x:c>
      <x:c r="X5" s="406">
        <x:v>51</x:v>
      </x:c>
      <x:c r="Y5" s="406">
        <x:v>0</x:v>
      </x:c>
      <x:c r="Z5" s="406">
        <x:v>15747</x:v>
      </x:c>
      <x:c r="AA5" s="406">
        <x:v>34047540</x:v>
      </x:c>
      <x:c r="AB5" s="406">
        <x:v>1650232</x:v>
      </x:c>
      <x:c r="AC5" s="406">
        <x:v>8023027270</x:v>
      </x:c>
      <x:c r="AD5" s="406">
        <x:v>0</x:v>
      </x:c>
      <x:c r="AE5" s="406">
        <x:v>0</x:v>
      </x:c>
      <x:c r="AF5" s="406">
        <x:v>4400</x:v>
      </x:c>
      <x:c r="AG5" s="406">
        <x:v>893500</x:v>
      </x:c>
      <x:c r="AH5" s="406">
        <x:v>1654632</x:v>
      </x:c>
      <x:c r="AI5" s="406">
        <x:v>8023920770</x:v>
      </x:c>
      <x:c r="AJ5" s="406">
        <x:v>1650232</x:v>
      </x:c>
      <x:c r="AK5" s="406">
        <x:v>8023027270</x:v>
      </x:c>
      <x:c r="AL5" s="406">
        <x:v>8355958</x:v>
      </x:c>
      <x:c r="AM5" s="406">
        <x:v>5039083380</x:v>
      </x:c>
      <x:c r="AN5" s="406">
        <x:v>27640</x:v>
      </x:c>
      <x:c r="AO5" s="406">
        <x:v>893500</x:v>
      </x:c>
      <x:c r="AP5" s="406">
        <x:v>10033830</x:v>
      </x:c>
      <x:c r="AQ5" s="406">
        <x:v>13063004150</x:v>
      </x:c>
      <x:c r="AR5" s="406">
        <x:v>2397045</x:v>
      </x:c>
      <x:c r="AS5" s="406">
        <x:v>903453250</x:v>
      </x:c>
      <x:c r="AT5" s="406">
        <x:v>31850</x:v>
      </x:c>
      <x:c r="AU5" s="406">
        <x:v>0</x:v>
      </x:c>
      <x:c r="AV5" s="406">
        <x:v>4359</x:v>
      </x:c>
      <x:c r="AW5" s="406">
        <x:v>653870</x:v>
      </x:c>
      <x:c r="AX5" s="406">
        <x:v>39330</x:v>
      </x:c>
      <x:c r="AY5" s="406">
        <x:v>0</x:v>
      </x:c>
      <x:c r="AZ5" s="406">
        <x:v>2514</x:v>
      </x:c>
      <x:c r="BA5" s="406">
        <x:v>4703000</x:v>
      </x:c>
      <x:c r="BB5" s="406">
        <x:v>378</x:v>
      </x:c>
      <x:c r="BC5" s="406">
        <x:v>315000</x:v>
      </x:c>
      <x:c r="BD5" s="406">
        <x:v>347851</x:v>
      </x:c>
      <x:c r="BE5" s="406">
        <x:v>399050900</x:v>
      </x:c>
      <x:c r="BF5" s="406">
        <x:v>37958470</x:v>
      </x:c>
      <x:c r="BG5" s="406">
        <x:v>8</x:v>
      </x:c>
      <x:c r="BH5" s="406">
        <x:v>13000</x:v>
      </x:c>
      <x:c r="BI5" s="406">
        <x:v>20</x:v>
      </x:c>
      <x:c r="BJ5" s="406">
        <x:v>141500</x:v>
      </x:c>
      <x:c r="BK5" s="406">
        <x:v>984</x:v>
      </x:c>
      <x:c r="BL5" s="406">
        <x:v>12857500</x:v>
      </x:c>
      <x:c r="BM5" s="406">
        <x:v>0</x:v>
      </x:c>
      <x:c r="BN5" s="406">
        <x:v>0</x:v>
      </x:c>
      <x:c r="BO5" s="406">
        <x:v>24607</x:v>
      </x:c>
      <x:c r="BP5" s="406">
        <x:v>46259650</x:v>
      </x:c>
      <x:c r="BQ5" s="406">
        <x:v>5</x:v>
      </x:c>
      <x:c r="BR5" s="406">
        <x:v>1500</x:v>
      </x:c>
      <x:c r="BS5" s="406">
        <x:v>9719</x:v>
      </x:c>
      <x:c r="BT5" s="406">
        <x:v>12359300</x:v>
      </x:c>
      <x:c r="BU5" s="406">
        <x:v>30426</x:v>
      </x:c>
      <x:c r="BV5" s="406">
        <x:v>61368270</x:v>
      </x:c>
      <x:c r="BW5" s="406">
        <x:v>15303</x:v>
      </x:c>
      <x:c r="BX5" s="406">
        <x:v>31983270</x:v>
      </x:c>
      <x:c r="BY5" s="406">
        <x:v>4362</x:v>
      </x:c>
      <x:c r="BZ5" s="406">
        <x:v>4754580</x:v>
      </x:c>
      <x:c r="CA5" s="406">
        <x:v>165901</x:v>
      </x:c>
      <x:c r="CB5" s="406">
        <x:v>209211700</x:v>
      </x:c>
      <x:c r="CC5" s="406">
        <x:v>126</x:v>
      </x:c>
      <x:c r="CD5" s="406">
        <x:v>562500</x:v>
      </x:c>
      <x:c r="CE5" s="406">
        <x:v>111</x:v>
      </x:c>
      <x:c r="CF5" s="406">
        <x:v>569010</x:v>
      </x:c>
      <x:c r="CG5" s="406">
        <x:v>10780</x:v>
      </x:c>
      <x:c r="CH5" s="406">
        <x:v>3529700</x:v>
      </x:c>
      <x:c r="CI5" s="406">
        <x:v>25372</x:v>
      </x:c>
      <x:c r="CJ5" s="406">
        <x:v>57716440</x:v>
      </x:c>
      <x:c r="CK5" s="406">
        <x:v>4</x:v>
      </x:c>
      <x:c r="CL5" s="406">
        <x:v>18000</x:v>
      </x:c>
      <x:c r="CM5" s="406">
        <x:v>0</x:v>
      </x:c>
      <x:c r="CN5" s="406">
        <x:v>0</x:v>
      </x:c>
      <x:c r="CO5" s="406">
        <x:v>65</x:v>
      </x:c>
      <x:c r="CP5" s="406">
        <x:v>75500</x:v>
      </x:c>
      <x:c r="CQ5" s="406">
        <x:v>0</x:v>
      </x:c>
      <x:c r="CR5" s="406">
        <x:v>0</x:v>
      </x:c>
      <x:c r="CS5" s="406">
        <x:v>78615</x:v>
      </x:c>
      <x:c r="CT5" s="406">
        <x:v>157224000</x:v>
      </x:c>
      <x:c r="CU5" s="406">
        <x:v>5368</x:v>
      </x:c>
      <x:c r="CV5" s="406">
        <x:v>5362000</x:v>
      </x:c>
      <x:c r="CW5" s="406">
        <x:v>964231</x:v>
      </x:c>
      <x:c r="CX5" s="406">
        <x:v>3769746070</x:v>
      </x:c>
      <x:c r="CY5" s="406">
        <x:v>0</x:v>
      </x:c>
      <x:c r="CZ5" s="406">
        <x:v>0</x:v>
      </x:c>
      <x:c r="DA5" s="406">
        <x:v>438</x:v>
      </x:c>
      <x:c r="DB5" s="406">
        <x:v>3448300</x:v>
      </x:c>
      <x:c r="DC5" s="406">
        <x:v>0</x:v>
      </x:c>
      <x:c r="DD5" s="406">
        <x:v>0</x:v>
      </x:c>
      <x:c r="DE5" s="406">
        <x:v>122251</x:v>
      </x:c>
      <x:c r="DF5" s="406">
        <x:v>666802870</x:v>
      </x:c>
      <x:c r="DG5" s="406">
        <x:v>77129</x:v>
      </x:c>
      <x:c r="DH5" s="406">
        <x:v>38019500</x:v>
      </x:c>
      <x:c r="DI5" s="406">
        <x:v>558579</x:v>
      </x:c>
      <x:c r="DJ5" s="406">
        <x:v>104048530</x:v>
      </x:c>
      <x:c r="DK5" s="406">
        <x:v>155244</x:v>
      </x:c>
      <x:c r="DL5" s="406">
        <x:v>63072800</x:v>
      </x:c>
      <x:c r="DM5" s="406">
        <x:v>509621</x:v>
      </x:c>
      <x:c r="DN5" s="406">
        <x:v>408276320</x:v>
      </x:c>
      <x:c r="DO5" s="406">
        <x:v>0</x:v>
      </x:c>
      <x:c r="DP5" s="406">
        <x:v>0</x:v>
      </x:c>
      <x:c r="DQ5" s="406">
        <x:v>0</x:v>
      </x:c>
      <x:c r="DR5" s="406">
        <x:v>0</x:v>
      </x:c>
      <x:c r="DS5" s="406">
        <x:v>64091</x:v>
      </x:c>
      <x:c r="DT5" s="406">
        <x:v>8248500</x:v>
      </x:c>
      <x:c r="DU5" s="406">
        <x:v>61649</x:v>
      </x:c>
      <x:c r="DV5" s="406">
        <x:v>19464050</x:v>
      </x:c>
      <x:c r="DW5" s="406">
        <x:v>1349184</x:v>
      </x:c>
      <x:c r="DX5" s="406">
        <x:v>603110200</x:v>
      </x:c>
      <x:c r="DY5" s="406">
        <x:v>315214</x:v>
      </x:c>
      <x:c r="DZ5" s="406">
        <x:v>1922144712</x:v>
      </x:c>
      <x:c r="EA5" s="406">
        <x:v>4655</x:v>
      </x:c>
      <x:c r="EB5" s="406">
        <x:v>165900279</x:v>
      </x:c>
      <x:c r="EC5" s="406">
        <x:v>0</x:v>
      </x:c>
      <x:c r="ED5" s="406">
        <x:v>0</x:v>
      </x:c>
      <x:c r="EE5" s="406">
        <x:v>0</x:v>
      </x:c>
      <x:c r="EF5" s="406">
        <x:v>0</x:v>
      </x:c>
      <x:c r="EG5" s="406">
        <x:v>1669053</x:v>
      </x:c>
      <x:c r="EH5" s="406">
        <x:v>2691155191</x:v>
      </x:c>
      <x:c r="EI5" s="406">
        <x:v>0</x:v>
      </x:c>
      <x:c r="EJ5" s="406">
        <x:v>0</x:v>
      </x:c>
      <x:c r="EK5" s="406">
        <x:v>0</x:v>
      </x:c>
      <x:c r="EL5" s="406">
        <x:v>0</x:v>
      </x:c>
      <x:c r="EM5" s="406">
        <x:v>11874</x:v>
      </x:c>
      <x:c r="EN5" s="406">
        <x:v>7854800</x:v>
      </x:c>
      <x:c r="EO5" s="406">
        <x:v>11874</x:v>
      </x:c>
      <x:c r="EP5" s="406">
        <x:v>7854800</x:v>
      </x:c>
      <x:c r="EQ5" s="406">
        <x:v>3</x:v>
      </x:c>
      <x:c r="ER5" s="406">
        <x:v>840</x:v>
      </x:c>
      <x:c r="ES5" s="406">
        <x:v>0</x:v>
      </x:c>
      <x:c r="ET5" s="406">
        <x:v>0</x:v>
      </x:c>
      <x:c r="EU5" s="406">
        <x:v>15613</x:v>
      </x:c>
      <x:c r="EV5" s="406">
        <x:v>6071700</x:v>
      </x:c>
      <x:c r="EW5" s="406">
        <x:v>15616</x:v>
      </x:c>
      <x:c r="EX5" s="406">
        <x:v>6072540</x:v>
      </x:c>
      <x:c r="EY5" s="406">
        <x:v>1</x:v>
      </x:c>
      <x:c r="EZ5" s="406">
        <x:v>1320</x:v>
      </x:c>
      <x:c r="FA5" s="406">
        <x:v>0</x:v>
      </x:c>
      <x:c r="FB5" s="406">
        <x:v>0</x:v>
      </x:c>
      <x:c r="FC5" s="406">
        <x:v>9561</x:v>
      </x:c>
      <x:c r="FD5" s="406">
        <x:v>14626470</x:v>
      </x:c>
      <x:c r="FE5" s="406">
        <x:v>9562</x:v>
      </x:c>
      <x:c r="FF5" s="406">
        <x:v>14627790</x:v>
      </x:c>
      <x:c r="FG5" s="406">
        <x:v>8</x:v>
      </x:c>
      <x:c r="FH5" s="406">
        <x:v>24780</x:v>
      </x:c>
      <x:c r="FI5" s="406">
        <x:v>0</x:v>
      </x:c>
      <x:c r="FJ5" s="406">
        <x:v>0</x:v>
      </x:c>
      <x:c r="FK5" s="406">
        <x:v>4659</x:v>
      </x:c>
      <x:c r="FL5" s="406">
        <x:v>17872960</x:v>
      </x:c>
      <x:c r="FM5" s="406">
        <x:v>4667</x:v>
      </x:c>
      <x:c r="FN5" s="406">
        <x:v>17897740</x:v>
      </x:c>
      <x:c r="FO5" s="406">
        <x:v>0</x:v>
      </x:c>
      <x:c r="FP5" s="406">
        <x:v>0</x:v>
      </x:c>
      <x:c r="FQ5" s="406">
        <x:v>0</x:v>
      </x:c>
      <x:c r="FR5" s="406">
        <x:v>0</x:v>
      </x:c>
      <x:c r="FS5" s="406">
        <x:v>6</x:v>
      </x:c>
      <x:c r="FT5" s="406">
        <x:v>2700</x:v>
      </x:c>
      <x:c r="FU5" s="406">
        <x:v>6</x:v>
      </x:c>
      <x:c r="FV5" s="406">
        <x:v>2700</x:v>
      </x:c>
      <x:c r="FW5" s="406">
        <x:v>0</x:v>
      </x:c>
      <x:c r="FX5" s="406">
        <x:v>0</x:v>
      </x:c>
      <x:c r="FY5" s="406">
        <x:v>0</x:v>
      </x:c>
      <x:c r="FZ5" s="406">
        <x:v>0</x:v>
      </x:c>
      <x:c r="GA5" s="406">
        <x:v>0</x:v>
      </x:c>
      <x:c r="GB5" s="406">
        <x:v>0</x:v>
      </x:c>
      <x:c r="GC5" s="406">
        <x:v>0</x:v>
      </x:c>
      <x:c r="GD5" s="406">
        <x:v>0</x:v>
      </x:c>
      <x:c r="GE5" s="406">
        <x:v>0</x:v>
      </x:c>
      <x:c r="GF5" s="406">
        <x:v>0</x:v>
      </x:c>
      <x:c r="GG5" s="406">
        <x:v>0</x:v>
      </x:c>
      <x:c r="GH5" s="406">
        <x:v>0</x:v>
      </x:c>
      <x:c r="GI5" s="406">
        <x:v>0</x:v>
      </x:c>
      <x:c r="GJ5" s="406">
        <x:v>0</x:v>
      </x:c>
      <x:c r="GK5" s="406">
        <x:v>0</x:v>
      </x:c>
      <x:c r="GL5" s="406">
        <x:v>0</x:v>
      </x:c>
      <x:c r="GM5" s="406">
        <x:v>12</x:v>
      </x:c>
      <x:c r="GN5" s="406">
        <x:v>26940</x:v>
      </x:c>
      <x:c r="GO5" s="406">
        <x:v>0</x:v>
      </x:c>
      <x:c r="GP5" s="406">
        <x:v>0</x:v>
      </x:c>
      <x:c r="GQ5" s="406">
        <x:v>41713</x:v>
      </x:c>
      <x:c r="GR5" s="406">
        <x:v>46428630</x:v>
      </x:c>
      <x:c r="GS5" s="406">
        <x:v>41725</x:v>
      </x:c>
      <x:c r="GT5" s="406">
        <x:v>46455570</x:v>
      </x:c>
      <x:c r="GU5" s="406">
        <x:v>0</x:v>
      </x:c>
      <x:c r="GV5" s="406">
        <x:v>0</x:v>
      </x:c>
      <x:c r="GW5" s="406">
        <x:v>0</x:v>
      </x:c>
      <x:c r="GX5" s="406">
        <x:v>0</x:v>
      </x:c>
      <x:c r="GY5" s="406">
        <x:v>2344</x:v>
      </x:c>
      <x:c r="GZ5" s="406">
        <x:v>15036670</x:v>
      </x:c>
      <x:c r="HA5" s="406">
        <x:v>2344</x:v>
      </x:c>
      <x:c r="HB5" s="406">
        <x:v>15036670</x:v>
      </x:c>
      <x:c r="HC5" s="406">
        <x:v>0</x:v>
      </x:c>
      <x:c r="HD5" s="406">
        <x:v>0</x:v>
      </x:c>
      <x:c r="HE5" s="406">
        <x:v>0</x:v>
      </x:c>
      <x:c r="HF5" s="406">
        <x:v>0</x:v>
      </x:c>
      <x:c r="HG5" s="406">
        <x:v>0</x:v>
      </x:c>
      <x:c r="HH5" s="406">
        <x:v>0</x:v>
      </x:c>
      <x:c r="HI5" s="406">
        <x:v>0</x:v>
      </x:c>
      <x:c r="HJ5" s="406">
        <x:v>0</x:v>
      </x:c>
      <x:c r="HK5" s="406">
        <x:v>0</x:v>
      </x:c>
      <x:c r="HL5" s="406">
        <x:v>0</x:v>
      </x:c>
      <x:c r="HM5" s="406">
        <x:v>0</x:v>
      </x:c>
      <x:c r="HN5" s="406">
        <x:v>0</x:v>
      </x:c>
      <x:c r="HO5" s="406">
        <x:v>2344</x:v>
      </x:c>
      <x:c r="HP5" s="406">
        <x:v>15036670</x:v>
      </x:c>
      <x:c r="HQ5" s="406">
        <x:v>2344</x:v>
      </x:c>
      <x:c r="HR5" s="406">
        <x:v>15036670</x:v>
      </x:c>
      <x:c r="HS5" s="406">
        <x:v>0</x:v>
      </x:c>
      <x:c r="HT5" s="406">
        <x:v>0</x:v>
      </x:c>
      <x:c r="HU5" s="406">
        <x:v>62</x:v>
      </x:c>
      <x:c r="HV5" s="406">
        <x:v>430930</x:v>
      </x:c>
      <x:c r="HW5" s="406">
        <x:v>1834</x:v>
      </x:c>
      <x:c r="HX5" s="406">
        <x:v>618990</x:v>
      </x:c>
      <x:c r="HY5" s="406">
        <x:v>29105</x:v>
      </x:c>
      <x:c r="HZ5" s="406">
        <x:v>56808320</x:v>
      </x:c>
      <x:c r="IA5" s="406">
        <x:v>0</x:v>
      </x:c>
      <x:c r="IB5" s="406">
        <x:v>0</x:v>
      </x:c>
      <x:c r="IC5" s="406">
        <x:v>17161</x:v>
      </x:c>
      <x:c r="ID5" s="406">
        <x:v>32605900</x:v>
      </x:c>
      <x:c r="IE5" s="406">
        <x:v>1031</x:v>
      </x:c>
      <x:c r="IF5" s="406">
        <x:v>2404400</x:v>
      </x:c>
      <x:c r="IG5" s="406">
        <x:v>249609</x:v>
      </x:c>
      <x:c r="IH5" s="406">
        <x:v>66578670</x:v>
      </x:c>
      <x:c r="II5" s="406">
        <x:v>25</x:v>
      </x:c>
      <x:c r="IJ5" s="406">
        <x:v>104100</x:v>
      </x:c>
    </x:row>
    <x:row r="6" spans="1:214" s="405" customFormat="1" ht="16.5" customHeight="1">
      <x:c r="A6" s="404" t="s">
        <x:v>214</x:v>
      </x:c>
      <x:c r="B6" s="404" t="s">
        <x:v>213</x:v>
      </x:c>
      <x:c r="C6" s="404" t="s">
        <x:v>208</x:v>
      </x:c>
      <x:c r="D6" s="404" t="s">
        <x:v>162</x:v>
      </x:c>
      <x:c r="E6" s="404" t="s">
        <x:v>193</x:v>
      </x:c>
      <x:c r="F6" s="404" t="s">
        <x:v>552</x:v>
      </x:c>
      <x:c r="G6" s="404" t="s">
        <x:v>408</x:v>
      </x:c>
      <x:c r="H6" s="404" t="s">
        <x:v>541</x:v>
      </x:c>
      <x:c r="I6" s="404" t="s">
        <x:v>547</x:v>
      </x:c>
      <x:c r="J6" s="404" t="s">
        <x:v>37</x:v>
      </x:c>
      <x:c r="K6" s="404" t="s">
        <x:v>188</x:v>
      </x:c>
      <x:c r="L6" s="404" t="s">
        <x:v>550</x:v>
      </x:c>
      <x:c r="M6" s="404" t="s">
        <x:v>539</x:v>
      </x:c>
      <x:c r="N6" s="404" t="s">
        <x:v>258</x:v>
      </x:c>
      <x:c r="O6" s="404" t="s">
        <x:v>250</x:v>
      </x:c>
      <x:c r="P6" s="404" t="s">
        <x:v>253</x:v>
      </x:c>
      <x:c r="Q6" s="404" t="s">
        <x:v>237</x:v>
      </x:c>
      <x:c r="R6" s="404" t="s">
        <x:v>431</x:v>
      </x:c>
      <x:c r="S6" s="404" t="s">
        <x:v>430</x:v>
      </x:c>
      <x:c r="T6" s="404" t="s">
        <x:v>187</x:v>
      </x:c>
      <x:c r="U6" s="404" t="s">
        <x:v>117</x:v>
      </x:c>
      <x:c r="V6" s="404" t="s">
        <x:v>39</x:v>
      </x:c>
      <x:c r="W6" s="404" t="s">
        <x:v>185</x:v>
      </x:c>
      <x:c r="X6" s="404" t="s">
        <x:v>173</x:v>
      </x:c>
      <x:c r="Y6" s="404" t="s">
        <x:v>184</x:v>
      </x:c>
      <x:c r="Z6" s="404" t="s">
        <x:v>177</x:v>
      </x:c>
      <x:c r="AA6" s="404" t="s">
        <x:v>147</x:v>
      </x:c>
      <x:c r="AB6" s="404" t="s">
        <x:v>141</x:v>
      </x:c>
      <x:c r="AC6" s="404" t="s">
        <x:v>194</x:v>
      </x:c>
      <x:c r="AD6" s="404" t="s">
        <x:v>127</x:v>
      </x:c>
      <x:c r="AE6" s="404" t="s">
        <x:v>58</x:v>
      </x:c>
      <x:c r="AF6" s="404" t="s">
        <x:v>80</x:v>
      </x:c>
      <x:c r="AG6" s="404" t="s">
        <x:v>81</x:v>
      </x:c>
      <x:c r="AH6" s="404" t="s">
        <x:v>153</x:v>
      </x:c>
      <x:c r="AI6" s="404" t="s">
        <x:v>79</x:v>
      </x:c>
      <x:c r="AJ6" s="404" t="s">
        <x:v>148</x:v>
      </x:c>
      <x:c r="AK6" s="404" t="s">
        <x:v>149</x:v>
      </x:c>
      <x:c r="AL6" s="404" t="s">
        <x:v>157</x:v>
      </x:c>
      <x:c r="AM6" s="404" t="s">
        <x:v>152</x:v>
      </x:c>
      <x:c r="AN6" s="404" t="s">
        <x:v>155</x:v>
      </x:c>
      <x:c r="AO6" s="404" t="s">
        <x:v>98</x:v>
      </x:c>
      <x:c r="AP6" s="404" t="s">
        <x:v>101</x:v>
      </x:c>
      <x:c r="AQ6" s="404" t="s">
        <x:v>156</x:v>
      </x:c>
      <x:c r="AR6" s="404" t="s">
        <x:v>102</x:v>
      </x:c>
      <x:c r="AS6" s="404" t="s">
        <x:v>150</x:v>
      </x:c>
      <x:c r="AT6" s="404" t="s">
        <x:v>135</x:v>
      </x:c>
      <x:c r="AU6" s="404" t="s">
        <x:v>104</x:v>
      </x:c>
      <x:c r="AV6" s="404" t="s">
        <x:v>46</x:v>
      </x:c>
      <x:c r="AW6" s="404" t="s">
        <x:v>41</x:v>
      </x:c>
      <x:c r="AX6" s="404" t="s">
        <x:v>166</x:v>
      </x:c>
      <x:c r="AY6" s="404" t="s">
        <x:v>164</x:v>
      </x:c>
      <x:c r="AZ6" s="404" t="s">
        <x:v>38</x:v>
      </x:c>
      <x:c r="BA6" s="404" t="s">
        <x:v>159</x:v>
      </x:c>
      <x:c r="BB6" s="404" t="s">
        <x:v>154</x:v>
      </x:c>
      <x:c r="BC6" s="404" t="s">
        <x:v>48</x:v>
      </x:c>
      <x:c r="BD6" s="404" t="s">
        <x:v>160</x:v>
      </x:c>
      <x:c r="BE6" s="404" t="s">
        <x:v>40</x:v>
      </x:c>
      <x:c r="BF6" s="404" t="s">
        <x:v>158</x:v>
      </x:c>
      <x:c r="BG6" s="404" t="s">
        <x:v>26</x:v>
      </x:c>
      <x:c r="BH6" s="404" t="s">
        <x:v>51</x:v>
      </x:c>
      <x:c r="BI6" s="404" t="s">
        <x:v>70</x:v>
      </x:c>
      <x:c r="BJ6" s="404" t="s">
        <x:v>44</x:v>
      </x:c>
      <x:c r="BK6" s="404" t="s">
        <x:v>52</x:v>
      </x:c>
      <x:c r="BL6" s="404" t="s">
        <x:v>54</x:v>
      </x:c>
      <x:c r="BM6" s="404" t="s">
        <x:v>56</x:v>
      </x:c>
      <x:c r="BN6" s="404" t="s">
        <x:v>94</x:v>
      </x:c>
      <x:c r="BO6" s="404" t="s">
        <x:v>91</x:v>
      </x:c>
      <x:c r="BP6" s="404" t="s">
        <x:v>370</x:v>
      </x:c>
      <x:c r="BQ6" s="404" t="s">
        <x:v>380</x:v>
      </x:c>
      <x:c r="BR6" s="404" t="s">
        <x:v>426</x:v>
      </x:c>
      <x:c r="BS6" s="404" t="s">
        <x:v>139</x:v>
      </x:c>
      <x:c r="BT6" s="404" t="s">
        <x:v>372</x:v>
      </x:c>
      <x:c r="BU6" s="404" t="s">
        <x:v>544</x:v>
      </x:c>
      <x:c r="BV6" s="404" t="s">
        <x:v>548</x:v>
      </x:c>
      <x:c r="BW6" s="404" t="s">
        <x:v>546</x:v>
      </x:c>
      <x:c r="BX6" s="404" t="s">
        <x:v>542</x:v>
      </x:c>
      <x:c r="BY6" s="404" t="s">
        <x:v>420</x:v>
      </x:c>
      <x:c r="BZ6" s="404" t="s">
        <x:v>433</x:v>
      </x:c>
      <x:c r="CA6" s="404" t="s">
        <x:v>543</x:v>
      </x:c>
      <x:c r="CB6" s="404" t="s">
        <x:v>434</x:v>
      </x:c>
      <x:c r="CC6" s="404" t="s">
        <x:v>415</x:v>
      </x:c>
      <x:c r="CD6" s="404" t="s">
        <x:v>414</x:v>
      </x:c>
      <x:c r="CE6" s="404" t="s">
        <x:v>421</x:v>
      </x:c>
      <x:c r="CF6" s="404" t="s">
        <x:v>601</x:v>
      </x:c>
      <x:c r="CG6" s="404" t="s">
        <x:v>568</x:v>
      </x:c>
      <x:c r="CH6" s="404" t="s">
        <x:v>563</x:v>
      </x:c>
      <x:c r="CI6" s="404" t="s">
        <x:v>559</x:v>
      </x:c>
      <x:c r="CJ6" s="404" t="s">
        <x:v>436</x:v>
      </x:c>
      <x:c r="CK6" s="404" t="s">
        <x:v>602</x:v>
      </x:c>
      <x:c r="CL6" s="404" t="s">
        <x:v>465</x:v>
      </x:c>
      <x:c r="CM6" s="404" t="s">
        <x:v>598</x:v>
      </x:c>
      <x:c r="CN6" s="404" t="s">
        <x:v>473</x:v>
      </x:c>
      <x:c r="CO6" s="404" t="s">
        <x:v>85</x:v>
      </x:c>
      <x:c r="CP6" s="404" t="s">
        <x:v>105</x:v>
      </x:c>
      <x:c r="CQ6" s="404" t="s">
        <x:v>196</x:v>
      </x:c>
      <x:c r="CR6" s="404" t="s">
        <x:v>83</x:v>
      </x:c>
      <x:c r="CS6" s="404" t="s">
        <x:v>245</x:v>
      </x:c>
      <x:c r="CT6" s="404" t="s">
        <x:v>252</x:v>
      </x:c>
      <x:c r="CU6" s="404" t="s">
        <x:v>246</x:v>
      </x:c>
      <x:c r="CV6" s="404" t="s">
        <x:v>244</x:v>
      </x:c>
      <x:c r="CW6" s="404" t="s">
        <x:v>405</x:v>
      </x:c>
      <x:c r="CX6" s="404" t="s">
        <x:v>403</x:v>
      </x:c>
      <x:c r="CY6" s="404" t="s">
        <x:v>605</x:v>
      </x:c>
      <x:c r="CZ6" s="404" t="s">
        <x:v>607</x:v>
      </x:c>
      <x:c r="DA6" s="404" t="s">
        <x:v>239</x:v>
      </x:c>
      <x:c r="DB6" s="404" t="s">
        <x:v>238</x:v>
      </x:c>
      <x:c r="DC6" s="404" t="s">
        <x:v>235</x:v>
      </x:c>
      <x:c r="DD6" s="404" t="s">
        <x:v>243</x:v>
      </x:c>
      <x:c r="DE6" s="404" t="s">
        <x:v>604</x:v>
      </x:c>
      <x:c r="DF6" s="404" t="s">
        <x:v>470</x:v>
      </x:c>
      <x:c r="DG6" s="404" t="s">
        <x:v>406</x:v>
      </x:c>
      <x:c r="DH6" s="404" t="s">
        <x:v>404</x:v>
      </x:c>
      <x:c r="DI6" s="404" t="s">
        <x:v>412</x:v>
      </x:c>
      <x:c r="DJ6" s="404" t="s">
        <x:v>419</x:v>
      </x:c>
      <x:c r="DK6" s="404" t="s">
        <x:v>416</x:v>
      </x:c>
      <x:c r="DL6" s="404" t="s">
        <x:v>606</x:v>
      </x:c>
      <x:c r="DM6" s="404" t="s">
        <x:v>603</x:v>
      </x:c>
      <x:c r="DN6" s="404" t="s">
        <x:v>410</x:v>
      </x:c>
      <x:c r="DO6" s="404" t="s">
        <x:v>90</x:v>
      </x:c>
      <x:c r="DP6" s="404" t="s">
        <x:v>89</x:v>
      </x:c>
      <x:c r="DQ6" s="404" t="s">
        <x:v>409</x:v>
      </x:c>
      <x:c r="DR6" s="404" t="s">
        <x:v>425</x:v>
      </x:c>
      <x:c r="DS6" s="404" t="s">
        <x:v>417</x:v>
      </x:c>
      <x:c r="DT6" s="404" t="s">
        <x:v>422</x:v>
      </x:c>
      <x:c r="DU6" s="404" t="s">
        <x:v>407</x:v>
      </x:c>
      <x:c r="DV6" s="404" t="s">
        <x:v>413</x:v>
      </x:c>
      <x:c r="DW6" s="404" t="s">
        <x:v>432</x:v>
      </x:c>
      <x:c r="DX6" s="404" t="s">
        <x:v>411</x:v>
      </x:c>
      <x:c r="DY6" s="404" t="s">
        <x:v>437</x:v>
      </x:c>
      <x:c r="DZ6" s="404" t="s">
        <x:v>402</x:v>
      </x:c>
      <x:c r="EA6" s="404" t="s">
        <x:v>418</x:v>
      </x:c>
      <x:c r="EB6" s="404" t="s">
        <x:v>557</x:v>
      </x:c>
      <x:c r="EC6" s="404" t="s">
        <x:v>564</x:v>
      </x:c>
      <x:c r="ED6" s="404" t="s">
        <x:v>556</x:v>
      </x:c>
      <x:c r="EE6" s="404" t="s">
        <x:v>454</x:v>
      </x:c>
      <x:c r="EF6" s="404" t="s">
        <x:v>456</x:v>
      </x:c>
      <x:c r="EG6" s="404" t="s">
        <x:v>561</x:v>
      </x:c>
      <x:c r="EH6" s="404" t="s">
        <x:v>461</x:v>
      </x:c>
      <x:c r="EI6" s="404" t="s">
        <x:v>484</x:v>
      </x:c>
      <x:c r="EJ6" s="404" t="s">
        <x:v>496</x:v>
      </x:c>
      <x:c r="EK6" s="404" t="s">
        <x:v>88</x:v>
      </x:c>
      <x:c r="EL6" s="404" t="s">
        <x:v>87</x:v>
      </x:c>
      <x:c r="EM6" s="404" t="s">
        <x:v>67</x:v>
      </x:c>
      <x:c r="EN6" s="404" t="s">
        <x:v>167</x:v>
      </x:c>
      <x:c r="EO6" s="404" t="s">
        <x:v>236</x:v>
      </x:c>
      <x:c r="EP6" s="404" t="s">
        <x:v>242</x:v>
      </x:c>
      <x:c r="EQ6" s="404" t="s">
        <x:v>259</x:v>
      </x:c>
      <x:c r="ER6" s="404" t="s">
        <x:v>227</x:v>
      </x:c>
      <x:c r="ES6" s="404" t="s">
        <x:v>489</x:v>
      </x:c>
      <x:c r="ET6" s="404" t="s">
        <x:v>577</x:v>
      </x:c>
      <x:c r="EU6" s="404" t="s">
        <x:v>474</x:v>
      </x:c>
      <x:c r="EV6" s="404" t="s">
        <x:v>485</x:v>
      </x:c>
      <x:c r="EW6" s="404" t="s">
        <x:v>260</x:v>
      </x:c>
      <x:c r="EX6" s="404" t="s">
        <x:v>222</x:v>
      </x:c>
      <x:c r="EY6" s="404" t="s">
        <x:v>240</x:v>
      </x:c>
      <x:c r="EZ6" s="404" t="s">
        <x:v>241</x:v>
      </x:c>
      <x:c r="FA6" s="404" t="s">
        <x:v>428</x:v>
      </x:c>
      <x:c r="FB6" s="404" t="s">
        <x:v>479</x:v>
      </x:c>
      <x:c r="FC6" s="404" t="s">
        <x:v>427</x:v>
      </x:c>
      <x:c r="FD6" s="404" t="s">
        <x:v>597</x:v>
      </x:c>
      <x:c r="FE6" s="404" t="s">
        <x:v>523</x:v>
      </x:c>
      <x:c r="FF6" s="404" t="s">
        <x:v>508</x:v>
      </x:c>
      <x:c r="FG6" s="404" t="s">
        <x:v>520</x:v>
      </x:c>
      <x:c r="FH6" s="404" t="s">
        <x:v>447</x:v>
      </x:c>
      <x:c r="FI6" s="404" t="s">
        <x:v>480</x:v>
      </x:c>
      <x:c r="FJ6" s="404" t="s">
        <x:v>458</x:v>
      </x:c>
      <x:c r="FK6" s="404" t="s">
        <x:v>92</x:v>
      </x:c>
      <x:c r="FL6" s="404" t="s">
        <x:v>142</x:v>
      </x:c>
      <x:c r="FM6" s="404" t="s">
        <x:v>424</x:v>
      </x:c>
      <x:c r="FN6" s="404" t="s">
        <x:v>515</x:v>
      </x:c>
      <x:c r="FO6" s="404" t="s">
        <x:v>423</x:v>
      </x:c>
      <x:c r="FP6" s="404" t="s">
        <x:v>566</x:v>
      </x:c>
      <x:c r="FQ6" s="404" t="s">
        <x:v>151</x:v>
      </x:c>
      <x:c r="FR6" s="404" t="s">
        <x:v>99</x:v>
      </x:c>
      <x:c r="FS6" s="404" t="s">
        <x:v>112</x:v>
      </x:c>
      <x:c r="FT6" s="404" t="s">
        <x:v>103</x:v>
      </x:c>
      <x:c r="FU6" s="404" t="s">
        <x:v>558</x:v>
      </x:c>
      <x:c r="FV6" s="404" t="s">
        <x:v>545</x:v>
      </x:c>
      <x:c r="FW6" s="404" t="s">
        <x:v>483</x:v>
      </x:c>
      <x:c r="FX6" s="404" t="s">
        <x:v>567</x:v>
      </x:c>
      <x:c r="FY6" s="404" t="s">
        <x:v>33</x:v>
      </x:c>
      <x:c r="FZ6" s="404" t="s">
        <x:v>115</x:v>
      </x:c>
      <x:c r="GA6" s="404" t="s">
        <x:v>111</x:v>
      </x:c>
      <x:c r="GB6" s="404" t="s">
        <x:v>82</x:v>
      </x:c>
      <x:c r="GC6" s="404" t="s">
        <x:v>113</x:v>
      </x:c>
      <x:c r="GD6" s="404" t="s">
        <x:v>77</x:v>
      </x:c>
      <x:c r="GE6" s="404" t="s">
        <x:v>76</x:v>
      </x:c>
      <x:c r="GF6" s="404" t="s">
        <x:v>74</x:v>
      </x:c>
      <x:c r="GG6" s="404" t="s">
        <x:v>172</x:v>
      </x:c>
      <x:c r="GH6" s="404" t="s">
        <x:v>53</x:v>
      </x:c>
      <x:c r="GI6" s="404" t="s">
        <x:v>375</x:v>
      </x:c>
      <x:c r="GJ6" s="404" t="s">
        <x:v>378</x:v>
      </x:c>
      <x:c r="GK6" s="404" t="s">
        <x:v>42</x:v>
      </x:c>
      <x:c r="GL6" s="404" t="s">
        <x:v>69</x:v>
      </x:c>
      <x:c r="GM6" s="404" t="s">
        <x:v>200</x:v>
      </x:c>
      <x:c r="GN6" s="404" t="s">
        <x:v>72</x:v>
      </x:c>
      <x:c r="GO6" s="404" t="s">
        <x:v>183</x:v>
      </x:c>
      <x:c r="GP6" s="404" t="s">
        <x:v>182</x:v>
      </x:c>
      <x:c r="GQ6" s="404" t="s">
        <x:v>65</x:v>
      </x:c>
      <x:c r="GR6" s="404" t="s">
        <x:v>181</x:v>
      </x:c>
      <x:c r="GS6" s="404" t="s">
        <x:v>199</x:v>
      </x:c>
      <x:c r="GT6" s="404" t="s">
        <x:v>36</x:v>
      </x:c>
      <x:c r="GU6" s="404" t="s">
        <x:v>66</x:v>
      </x:c>
      <x:c r="GV6" s="404" t="s">
        <x:v>32</x:v>
      </x:c>
      <x:c r="GW6" s="404" t="s">
        <x:v>34</x:v>
      </x:c>
      <x:c r="GX6" s="404" t="s">
        <x:v>195</x:v>
      </x:c>
      <x:c r="GY6" s="404" t="s">
        <x:v>145</x:v>
      </x:c>
      <x:c r="GZ6" s="404" t="s">
        <x:v>192</x:v>
      </x:c>
      <x:c r="HA6" s="404" t="s">
        <x:v>560</x:v>
      </x:c>
      <x:c r="HB6" s="404" t="s">
        <x:v>517</x:v>
      </x:c>
      <x:c r="HC6" s="404" t="s">
        <x:v>478</x:v>
      </x:c>
      <x:c r="HD6" s="404" t="s">
        <x:v>475</x:v>
      </x:c>
      <x:c r="HE6" s="404" t="s">
        <x:v>488</x:v>
      </x:c>
      <x:c r="HF6" s="404" t="s">
        <x:v>477</x:v>
      </x:c>
    </x:row>
    <x:row r="7" spans="1:214" s="405" customFormat="1" ht="15" customHeight="1">
      <x:c r="A7" s="403" t="s">
        <x:v>207</x:v>
      </x:c>
      <x:c r="B7" s="403" t="s">
        <x:v>352</x:v>
      </x:c>
      <x:c r="C7" s="403"/>
      <x:c r="D7" s="403">
        <x:v>0</x:v>
      </x:c>
      <x:c r="E7" s="403">
        <x:v>0</x:v>
      </x:c>
      <x:c r="F7" s="403">
        <x:v>0</x:v>
      </x:c>
      <x:c r="G7" s="403">
        <x:v>0</x:v>
      </x:c>
      <x:c r="H7" s="403">
        <x:v>912</x:v>
      </x:c>
      <x:c r="I7" s="403">
        <x:v>61070900</x:v>
      </x:c>
      <x:c r="J7" s="403">
        <x:v>912</x:v>
      </x:c>
      <x:c r="K7" s="403">
        <x:v>61070900</x:v>
      </x:c>
      <x:c r="L7" s="403">
        <x:v>0</x:v>
      </x:c>
      <x:c r="M7" s="403">
        <x:v>0</x:v>
      </x:c>
      <x:c r="N7" s="403">
        <x:v>0</x:v>
      </x:c>
      <x:c r="O7" s="403">
        <x:v>0</x:v>
      </x:c>
      <x:c r="P7" s="403">
        <x:v>0</x:v>
      </x:c>
      <x:c r="Q7" s="403">
        <x:v>0</x:v>
      </x:c>
      <x:c r="R7" s="403">
        <x:v>0</x:v>
      </x:c>
      <x:c r="S7" s="403">
        <x:v>0</x:v>
      </x:c>
      <x:c r="T7" s="403">
        <x:v>0</x:v>
      </x:c>
      <x:c r="U7" s="403">
        <x:v>0</x:v>
      </x:c>
      <x:c r="V7" s="403">
        <x:v>0</x:v>
      </x:c>
      <x:c r="W7" s="403">
        <x:v>0</x:v>
      </x:c>
      <x:c r="X7" s="403">
        <x:v>0</x:v>
      </x:c>
      <x:c r="Y7" s="403">
        <x:v>0</x:v>
      </x:c>
      <x:c r="Z7" s="403">
        <x:v>912</x:v>
      </x:c>
      <x:c r="AA7" s="403">
        <x:v>61070900</x:v>
      </x:c>
      <x:c r="AB7" s="403">
        <x:v>912</x:v>
      </x:c>
      <x:c r="AC7" s="403">
        <x:v>61070900</x:v>
      </x:c>
      <x:c r="AD7" s="403">
        <x:v>0</x:v>
      </x:c>
      <x:c r="AE7" s="403">
        <x:v>0</x:v>
      </x:c>
      <x:c r="AF7" s="403">
        <x:v>0</x:v>
      </x:c>
      <x:c r="AG7" s="403">
        <x:v>0</x:v>
      </x:c>
      <x:c r="AH7" s="403">
        <x:v>0</x:v>
      </x:c>
      <x:c r="AI7" s="403">
        <x:v>0</x:v>
      </x:c>
      <x:c r="AJ7" s="403">
        <x:v>0</x:v>
      </x:c>
      <x:c r="AK7" s="403">
        <x:v>0</x:v>
      </x:c>
      <x:c r="AL7" s="403">
        <x:v>0</x:v>
      </x:c>
      <x:c r="AM7" s="403">
        <x:v>0</x:v>
      </x:c>
      <x:c r="AN7" s="403">
        <x:v>0</x:v>
      </x:c>
      <x:c r="AO7" s="403">
        <x:v>0</x:v>
      </x:c>
      <x:c r="AP7" s="403">
        <x:v>0</x:v>
      </x:c>
      <x:c r="AQ7" s="403">
        <x:v>0</x:v>
      </x:c>
      <x:c r="AR7" s="403">
        <x:v>0</x:v>
      </x:c>
      <x:c r="AS7" s="403">
        <x:v>0</x:v>
      </x:c>
      <x:c r="AT7" s="403">
        <x:v>0</x:v>
      </x:c>
      <x:c r="AU7" s="403">
        <x:v>0</x:v>
      </x:c>
      <x:c r="AV7" s="403">
        <x:v>0</x:v>
      </x:c>
      <x:c r="AW7" s="403">
        <x:v>0</x:v>
      </x:c>
      <x:c r="AX7" s="403">
        <x:v>0</x:v>
      </x:c>
      <x:c r="AY7" s="403">
        <x:v>0</x:v>
      </x:c>
      <x:c r="AZ7" s="403">
        <x:v>0</x:v>
      </x:c>
      <x:c r="BA7" s="403">
        <x:v>0</x:v>
      </x:c>
      <x:c r="BB7" s="403">
        <x:v>0</x:v>
      </x:c>
      <x:c r="BC7" s="403">
        <x:v>0</x:v>
      </x:c>
      <x:c r="BD7" s="403">
        <x:v>0</x:v>
      </x:c>
      <x:c r="BE7" s="403">
        <x:v>0</x:v>
      </x:c>
      <x:c r="BF7" s="403">
        <x:v>4763</x:v>
      </x:c>
      <x:c r="BG7" s="403">
        <x:v>63644450</x:v>
      </x:c>
      <x:c r="BH7" s="403">
        <x:v>4763</x:v>
      </x:c>
      <x:c r="BI7" s="403">
        <x:v>63644450</x:v>
      </x:c>
      <x:c r="BJ7" s="403">
        <x:v>1259768</x:v>
      </x:c>
      <x:c r="BK7" s="403">
        <x:v>535009450</x:v>
      </x:c>
      <x:c r="BL7" s="403">
        <x:v>37886</x:v>
      </x:c>
      <x:c r="BM7" s="403">
        <x:v>128891650</x:v>
      </x:c>
      <x:c r="BN7" s="403">
        <x:v>29801</x:v>
      </x:c>
      <x:c r="BO7" s="403">
        <x:v>135686220</x:v>
      </x:c>
      <x:c r="BP7" s="403">
        <x:v>1327455</x:v>
      </x:c>
      <x:c r="BQ7" s="403">
        <x:v>799587320</x:v>
      </x:c>
      <x:c r="BR7" s="403">
        <x:v>0</x:v>
      </x:c>
      <x:c r="BS7" s="403">
        <x:v>0</x:v>
      </x:c>
      <x:c r="BT7" s="403">
        <x:v>0</x:v>
      </x:c>
      <x:c r="BU7" s="403">
        <x:v>547574</x:v>
      </x:c>
      <x:c r="BV7" s="403">
        <x:v>169097090</x:v>
      </x:c>
      <x:c r="BW7" s="403">
        <x:v>125</x:v>
      </x:c>
      <x:c r="BX7" s="403">
        <x:v>236420</x:v>
      </x:c>
      <x:c r="BY7" s="403">
        <x:v>0</x:v>
      </x:c>
      <x:c r="BZ7" s="403">
        <x:v>0</x:v>
      </x:c>
      <x:c r="CA7" s="403">
        <x:v>547699</x:v>
      </x:c>
      <x:c r="CB7" s="403">
        <x:v>169333510</x:v>
      </x:c>
      <x:c r="CC7" s="403">
        <x:v>18</x:v>
      </x:c>
      <x:c r="CD7" s="403">
        <x:v>32580</x:v>
      </x:c>
      <x:c r="CE7" s="403">
        <x:v>0</x:v>
      </x:c>
      <x:c r="CF7" s="403">
        <x:v>0</x:v>
      </x:c>
      <x:c r="CG7" s="403">
        <x:v>0</x:v>
      </x:c>
      <x:c r="CH7" s="403">
        <x:v>0</x:v>
      </x:c>
      <x:c r="CI7" s="403">
        <x:v>18</x:v>
      </x:c>
      <x:c r="CJ7" s="403">
        <x:v>32580</x:v>
      </x:c>
      <x:c r="CK7" s="403">
        <x:v>547592</x:v>
      </x:c>
      <x:c r="CL7" s="403">
        <x:v>169129670</x:v>
      </x:c>
      <x:c r="CM7" s="403">
        <x:v>125</x:v>
      </x:c>
      <x:c r="CN7" s="403">
        <x:v>236420</x:v>
      </x:c>
      <x:c r="CO7" s="403">
        <x:v>0</x:v>
      </x:c>
      <x:c r="CP7" s="403">
        <x:v>0</x:v>
      </x:c>
      <x:c r="CQ7" s="403">
        <x:v>547717</x:v>
      </x:c>
      <x:c r="CR7" s="403">
        <x:v>169366090</x:v>
      </x:c>
      <x:c r="CS7" s="403">
        <x:v>0</x:v>
      </x:c>
      <x:c r="CT7" s="403">
        <x:v>0</x:v>
      </x:c>
      <x:c r="CU7" s="403">
        <x:v>0</x:v>
      </x:c>
      <x:c r="CV7" s="403">
        <x:v>0</x:v>
      </x:c>
      <x:c r="CW7" s="403">
        <x:v>0</x:v>
      </x:c>
      <x:c r="CX7" s="403">
        <x:v>0</x:v>
      </x:c>
      <x:c r="CY7" s="403">
        <x:v>0</x:v>
      </x:c>
      <x:c r="CZ7" s="403">
        <x:v>0</x:v>
      </x:c>
      <x:c r="DA7" s="403">
        <x:v>0</x:v>
      </x:c>
      <x:c r="DB7" s="403">
        <x:v>0</x:v>
      </x:c>
      <x:c r="DC7" s="403">
        <x:v>0</x:v>
      </x:c>
      <x:c r="DD7" s="403">
        <x:v>0</x:v>
      </x:c>
      <x:c r="DE7" s="403">
        <x:v>0</x:v>
      </x:c>
      <x:c r="DF7" s="403">
        <x:v>0</x:v>
      </x:c>
      <x:c r="DG7" s="403">
        <x:v>0</x:v>
      </x:c>
      <x:c r="DH7" s="403">
        <x:v>0</x:v>
      </x:c>
      <x:c r="DI7" s="403">
        <x:v>0</x:v>
      </x:c>
      <x:c r="DJ7" s="403">
        <x:v>0</x:v>
      </x:c>
      <x:c r="DK7" s="403">
        <x:v>0</x:v>
      </x:c>
      <x:c r="DL7" s="403">
        <x:v>0</x:v>
      </x:c>
      <x:c r="DM7" s="403">
        <x:v>0</x:v>
      </x:c>
      <x:c r="DN7" s="403">
        <x:v>0</x:v>
      </x:c>
      <x:c r="DO7" s="403">
        <x:v>0</x:v>
      </x:c>
      <x:c r="DP7" s="403">
        <x:v>0</x:v>
      </x:c>
      <x:c r="DQ7" s="403">
        <x:v>672666</x:v>
      </x:c>
      <x:c r="DR7" s="403">
        <x:v>362663640</x:v>
      </x:c>
      <x:c r="DS7" s="403">
        <x:v>12793</x:v>
      </x:c>
      <x:c r="DT7" s="403">
        <x:v>30175970</x:v>
      </x:c>
      <x:c r="DU7" s="403">
        <x:v>1481</x:v>
      </x:c>
      <x:c r="DV7" s="403">
        <x:v>6166560</x:v>
      </x:c>
      <x:c r="DW7" s="403">
        <x:v>686940</x:v>
      </x:c>
      <x:c r="DX7" s="403">
        <x:v>399006170</x:v>
      </x:c>
      <x:c r="DY7" s="403">
        <x:v>0</x:v>
      </x:c>
      <x:c r="DZ7" s="403">
        <x:v>0</x:v>
      </x:c>
      <x:c r="EA7" s="403">
        <x:v>0</x:v>
      </x:c>
      <x:c r="EB7" s="403">
        <x:v>0</x:v>
      </x:c>
      <x:c r="EC7" s="403">
        <x:v>0</x:v>
      </x:c>
      <x:c r="ED7" s="403">
        <x:v>0</x:v>
      </x:c>
      <x:c r="EE7" s="403">
        <x:v>0</x:v>
      </x:c>
      <x:c r="EF7" s="403">
        <x:v>0</x:v>
      </x:c>
      <x:c r="EG7" s="403">
        <x:v>672666</x:v>
      </x:c>
      <x:c r="EH7" s="403">
        <x:v>362663640</x:v>
      </x:c>
      <x:c r="EI7" s="403">
        <x:v>12793</x:v>
      </x:c>
      <x:c r="EJ7" s="403">
        <x:v>30175970</x:v>
      </x:c>
      <x:c r="EK7" s="403">
        <x:v>1481</x:v>
      </x:c>
      <x:c r="EL7" s="403">
        <x:v>6166560</x:v>
      </x:c>
      <x:c r="EM7" s="403">
        <x:v>686940</x:v>
      </x:c>
      <x:c r="EN7" s="403">
        <x:v>399006170</x:v>
      </x:c>
      <x:c r="EO7" s="403">
        <x:v>0</x:v>
      </x:c>
      <x:c r="EP7" s="403">
        <x:v>0</x:v>
      </x:c>
      <x:c r="EQ7" s="403">
        <x:v>0</x:v>
      </x:c>
      <x:c r="ER7" s="403">
        <x:v>0</x:v>
      </x:c>
      <x:c r="ES7" s="403">
        <x:v>0</x:v>
      </x:c>
      <x:c r="ET7" s="403">
        <x:v>0</x:v>
      </x:c>
      <x:c r="EU7" s="403">
        <x:v>0</x:v>
      </x:c>
      <x:c r="EV7" s="403">
        <x:v>0</x:v>
      </x:c>
      <x:c r="EW7" s="403">
        <x:v>0</x:v>
      </x:c>
      <x:c r="EX7" s="403">
        <x:v>0</x:v>
      </x:c>
      <x:c r="EY7" s="403">
        <x:v>0</x:v>
      </x:c>
      <x:c r="EZ7" s="403">
        <x:v>0</x:v>
      </x:c>
      <x:c r="FA7" s="403">
        <x:v>0</x:v>
      </x:c>
      <x:c r="FB7" s="403">
        <x:v>0</x:v>
      </x:c>
      <x:c r="FC7" s="403">
        <x:v>0</x:v>
      </x:c>
      <x:c r="FD7" s="403">
        <x:v>0</x:v>
      </x:c>
      <x:c r="FE7" s="403">
        <x:v>0</x:v>
      </x:c>
      <x:c r="FF7" s="403">
        <x:v>0</x:v>
      </x:c>
      <x:c r="FG7" s="403">
        <x:v>0</x:v>
      </x:c>
      <x:c r="FH7" s="403">
        <x:v>0</x:v>
      </x:c>
      <x:c r="FI7" s="403">
        <x:v>0</x:v>
      </x:c>
      <x:c r="FJ7" s="403">
        <x:v>0</x:v>
      </x:c>
      <x:c r="FK7" s="403">
        <x:v>0</x:v>
      </x:c>
      <x:c r="FL7" s="403">
        <x:v>0</x:v>
      </x:c>
      <x:c r="FM7" s="403">
        <x:v>1220240</x:v>
      </x:c>
      <x:c r="FN7" s="403">
        <x:v>531760730</x:v>
      </x:c>
      <x:c r="FO7" s="403">
        <x:v>12918</x:v>
      </x:c>
      <x:c r="FP7" s="403">
        <x:v>30412390</x:v>
      </x:c>
      <x:c r="FQ7" s="403">
        <x:v>1481</x:v>
      </x:c>
      <x:c r="FR7" s="403">
        <x:v>6166560</x:v>
      </x:c>
      <x:c r="FS7" s="403">
        <x:v>1234639</x:v>
      </x:c>
      <x:c r="FT7" s="403">
        <x:v>568339680</x:v>
      </x:c>
      <x:c r="FU7" s="403">
        <x:v>18</x:v>
      </x:c>
      <x:c r="FV7" s="403">
        <x:v>32580</x:v>
      </x:c>
      <x:c r="FW7" s="403">
        <x:v>0</x:v>
      </x:c>
      <x:c r="FX7" s="403">
        <x:v>0</x:v>
      </x:c>
      <x:c r="FY7" s="403">
        <x:v>0</x:v>
      </x:c>
      <x:c r="FZ7" s="403">
        <x:v>0</x:v>
      </x:c>
      <x:c r="GA7" s="403">
        <x:v>18</x:v>
      </x:c>
      <x:c r="GB7" s="403">
        <x:v>32580</x:v>
      </x:c>
      <x:c r="GC7" s="403">
        <x:v>1220258</x:v>
      </x:c>
      <x:c r="GD7" s="403">
        <x:v>531793310</x:v>
      </x:c>
      <x:c r="GE7" s="403">
        <x:v>12918</x:v>
      </x:c>
      <x:c r="GF7" s="403">
        <x:v>30412390</x:v>
      </x:c>
      <x:c r="GG7" s="403">
        <x:v>1481</x:v>
      </x:c>
      <x:c r="GH7" s="403">
        <x:v>6166560</x:v>
      </x:c>
      <x:c r="GI7" s="403">
        <x:v>1234657</x:v>
      </x:c>
      <x:c r="GJ7" s="403">
        <x:v>568372260</x:v>
      </x:c>
      <x:c r="GK7" s="403">
        <x:v>0</x:v>
      </x:c>
      <x:c r="GL7" s="403">
        <x:v>0</x:v>
      </x:c>
      <x:c r="GM7" s="403">
        <x:v>1</x:v>
      </x:c>
      <x:c r="GN7" s="403">
        <x:v>3100</x:v>
      </x:c>
      <x:c r="GO7" s="403">
        <x:v>4</x:v>
      </x:c>
      <x:c r="GP7" s="403">
        <x:v>16920</x:v>
      </x:c>
      <x:c r="GQ7" s="403">
        <x:v>5</x:v>
      </x:c>
      <x:c r="GR7" s="403">
        <x:v>20020</x:v>
      </x:c>
      <x:c r="GS7" s="403">
        <x:v>43</x:v>
      </x:c>
      <x:c r="GT7" s="403">
        <x:v>16020</x:v>
      </x:c>
      <x:c r="GU7" s="403">
        <x:v>69</x:v>
      </x:c>
      <x:c r="GV7" s="403">
        <x:v>143250</x:v>
      </x:c>
      <x:c r="GW7" s="403">
        <x:v>0</x:v>
      </x:c>
      <x:c r="GX7" s="403">
        <x:v>0</x:v>
      </x:c>
      <x:c r="GY7" s="403">
        <x:v>112</x:v>
      </x:c>
      <x:c r="GZ7" s="403">
        <x:v>159270</x:v>
      </x:c>
      <x:c r="HA7" s="403">
        <x:v>467329</x:v>
      </x:c>
      <x:c r="HB7" s="403">
        <x:v>223361670</x:v>
      </x:c>
      <x:c r="HC7" s="403">
        <x:v>388055</x:v>
      </x:c>
      <x:c r="HD7" s="403">
        <x:v>299466590</x:v>
      </x:c>
      <x:c r="HE7" s="403">
        <x:v>855384</x:v>
      </x:c>
      <x:c r="HF7" s="403">
        <x:v>522828260</x:v>
      </x:c>
    </x:row>
    <x:row r="8" spans="1:214" s="405" customFormat="1" ht="15" customHeight="1">
      <x:c r="A8" s="403" t="s">
        <x:v>207</x:v>
      </x:c>
      <x:c r="B8" s="403" t="s">
        <x:v>277</x:v>
      </x:c>
      <x:c r="C8" s="403"/>
      <x:c r="D8" s="403">
        <x:v>0</x:v>
      </x:c>
      <x:c r="E8" s="403">
        <x:v>0</x:v>
      </x:c>
      <x:c r="F8" s="403">
        <x:v>0</x:v>
      </x:c>
      <x:c r="G8" s="403">
        <x:v>0</x:v>
      </x:c>
      <x:c r="H8" s="403">
        <x:v>25065</x:v>
      </x:c>
      <x:c r="I8" s="403">
        <x:v>1021735360</x:v>
      </x:c>
      <x:c r="J8" s="403">
        <x:v>25065</x:v>
      </x:c>
      <x:c r="K8" s="403">
        <x:v>1021735360</x:v>
      </x:c>
      <x:c r="L8" s="403">
        <x:v>0</x:v>
      </x:c>
      <x:c r="M8" s="403">
        <x:v>0</x:v>
      </x:c>
      <x:c r="N8" s="403">
        <x:v>0</x:v>
      </x:c>
      <x:c r="O8" s="403">
        <x:v>0</x:v>
      </x:c>
      <x:c r="P8" s="403">
        <x:v>100</x:v>
      </x:c>
      <x:c r="Q8" s="403">
        <x:v>5829800</x:v>
      </x:c>
      <x:c r="R8" s="403">
        <x:v>100</x:v>
      </x:c>
      <x:c r="S8" s="403">
        <x:v>5829800</x:v>
      </x:c>
      <x:c r="T8" s="403">
        <x:v>0</x:v>
      </x:c>
      <x:c r="U8" s="403">
        <x:v>0</x:v>
      </x:c>
      <x:c r="V8" s="403">
        <x:v>0</x:v>
      </x:c>
      <x:c r="W8" s="403">
        <x:v>0</x:v>
      </x:c>
      <x:c r="X8" s="403">
        <x:v>0</x:v>
      </x:c>
      <x:c r="Y8" s="403">
        <x:v>0</x:v>
      </x:c>
      <x:c r="Z8" s="403">
        <x:v>25165</x:v>
      </x:c>
      <x:c r="AA8" s="403">
        <x:v>1027565160</x:v>
      </x:c>
      <x:c r="AB8" s="403">
        <x:v>25165</x:v>
      </x:c>
      <x:c r="AC8" s="403">
        <x:v>1027565160</x:v>
      </x:c>
      <x:c r="AD8" s="403">
        <x:v>968</x:v>
      </x:c>
      <x:c r="AE8" s="403">
        <x:v>34648900</x:v>
      </x:c>
      <x:c r="AF8" s="403">
        <x:v>0</x:v>
      </x:c>
      <x:c r="AG8" s="403">
        <x:v>0</x:v>
      </x:c>
      <x:c r="AH8" s="403">
        <x:v>709</x:v>
      </x:c>
      <x:c r="AI8" s="403">
        <x:v>33019100</x:v>
      </x:c>
      <x:c r="AJ8" s="403">
        <x:v>1677</x:v>
      </x:c>
      <x:c r="AK8" s="403">
        <x:v>67668000</x:v>
      </x:c>
      <x:c r="AL8" s="403">
        <x:v>23</x:v>
      </x:c>
      <x:c r="AM8" s="403">
        <x:v>927350</x:v>
      </x:c>
      <x:c r="AN8" s="403">
        <x:v>0</x:v>
      </x:c>
      <x:c r="AO8" s="403">
        <x:v>0</x:v>
      </x:c>
      <x:c r="AP8" s="403">
        <x:v>4</x:v>
      </x:c>
      <x:c r="AQ8" s="403">
        <x:v>240150</x:v>
      </x:c>
      <x:c r="AR8" s="403">
        <x:v>27</x:v>
      </x:c>
      <x:c r="AS8" s="403">
        <x:v>1167500</x:v>
      </x:c>
      <x:c r="AT8" s="403">
        <x:v>991</x:v>
      </x:c>
      <x:c r="AU8" s="403">
        <x:v>35576250</x:v>
      </x:c>
      <x:c r="AV8" s="403">
        <x:v>0</x:v>
      </x:c>
      <x:c r="AW8" s="403">
        <x:v>0</x:v>
      </x:c>
      <x:c r="AX8" s="403">
        <x:v>713</x:v>
      </x:c>
      <x:c r="AY8" s="403">
        <x:v>33259250</x:v>
      </x:c>
      <x:c r="AZ8" s="403">
        <x:v>1704</x:v>
      </x:c>
      <x:c r="BA8" s="403">
        <x:v>68835500</x:v>
      </x:c>
      <x:c r="BB8" s="403">
        <x:v>997</x:v>
      </x:c>
      <x:c r="BC8" s="403">
        <x:v>35588880</x:v>
      </x:c>
      <x:c r="BD8" s="403">
        <x:v>0</x:v>
      </x:c>
      <x:c r="BE8" s="403">
        <x:v>0</x:v>
      </x:c>
      <x:c r="BF8" s="403">
        <x:v>60182</x:v>
      </x:c>
      <x:c r="BG8" s="403">
        <x:v>1112430820</x:v>
      </x:c>
      <x:c r="BH8" s="403">
        <x:v>61179</x:v>
      </x:c>
      <x:c r="BI8" s="403">
        <x:v>1148019700</x:v>
      </x:c>
      <x:c r="BJ8" s="403">
        <x:v>4395705</x:v>
      </x:c>
      <x:c r="BK8" s="403">
        <x:v>1504787840</x:v>
      </x:c>
      <x:c r="BL8" s="403">
        <x:v>801157</x:v>
      </x:c>
      <x:c r="BM8" s="403">
        <x:v>2988040320</x:v>
      </x:c>
      <x:c r="BN8" s="403">
        <x:v>894611</x:v>
      </x:c>
      <x:c r="BO8" s="403">
        <x:v>4741130470</x:v>
      </x:c>
      <x:c r="BP8" s="403">
        <x:v>6091473</x:v>
      </x:c>
      <x:c r="BQ8" s="403">
        <x:v>9233958630</x:v>
      </x:c>
      <x:c r="BR8" s="403">
        <x:v>215916590</x:v>
      </x:c>
      <x:c r="BS8" s="403">
        <x:v>445081</x:v>
      </x:c>
      <x:c r="BT8" s="403">
        <x:v>8467610</x:v>
      </x:c>
      <x:c r="BU8" s="403">
        <x:v>1291212</x:v>
      </x:c>
      <x:c r="BV8" s="403">
        <x:v>457730950</x:v>
      </x:c>
      <x:c r="BW8" s="403">
        <x:v>4006</x:v>
      </x:c>
      <x:c r="BX8" s="403">
        <x:v>11235020</x:v>
      </x:c>
      <x:c r="BY8" s="403">
        <x:v>0</x:v>
      </x:c>
      <x:c r="BZ8" s="403">
        <x:v>0</x:v>
      </x:c>
      <x:c r="CA8" s="403">
        <x:v>1295218</x:v>
      </x:c>
      <x:c r="CB8" s="403">
        <x:v>468965970</x:v>
      </x:c>
      <x:c r="CC8" s="403">
        <x:v>4585</x:v>
      </x:c>
      <x:c r="CD8" s="403">
        <x:v>3423380</x:v>
      </x:c>
      <x:c r="CE8" s="403">
        <x:v>0</x:v>
      </x:c>
      <x:c r="CF8" s="403">
        <x:v>0</x:v>
      </x:c>
      <x:c r="CG8" s="403">
        <x:v>0</x:v>
      </x:c>
      <x:c r="CH8" s="403">
        <x:v>0</x:v>
      </x:c>
      <x:c r="CI8" s="403">
        <x:v>4585</x:v>
      </x:c>
      <x:c r="CJ8" s="403">
        <x:v>3423380</x:v>
      </x:c>
      <x:c r="CK8" s="403">
        <x:v>1295797</x:v>
      </x:c>
      <x:c r="CL8" s="403">
        <x:v>461154330</x:v>
      </x:c>
      <x:c r="CM8" s="403">
        <x:v>4006</x:v>
      </x:c>
      <x:c r="CN8" s="403">
        <x:v>11235020</x:v>
      </x:c>
      <x:c r="CO8" s="403">
        <x:v>0</x:v>
      </x:c>
      <x:c r="CP8" s="403">
        <x:v>0</x:v>
      </x:c>
      <x:c r="CQ8" s="403">
        <x:v>1299803</x:v>
      </x:c>
      <x:c r="CR8" s="403">
        <x:v>472389350</x:v>
      </x:c>
      <x:c r="CS8" s="403">
        <x:v>0</x:v>
      </x:c>
      <x:c r="CT8" s="403">
        <x:v>0</x:v>
      </x:c>
      <x:c r="CU8" s="403">
        <x:v>0</x:v>
      </x:c>
      <x:c r="CV8" s="403">
        <x:v>0</x:v>
      </x:c>
      <x:c r="CW8" s="403">
        <x:v>0</x:v>
      </x:c>
      <x:c r="CX8" s="403">
        <x:v>0</x:v>
      </x:c>
      <x:c r="CY8" s="403">
        <x:v>0</x:v>
      </x:c>
      <x:c r="CZ8" s="403">
        <x:v>0</x:v>
      </x:c>
      <x:c r="DA8" s="403">
        <x:v>0</x:v>
      </x:c>
      <x:c r="DB8" s="403">
        <x:v>0</x:v>
      </x:c>
      <x:c r="DC8" s="403">
        <x:v>0</x:v>
      </x:c>
      <x:c r="DD8" s="403">
        <x:v>0</x:v>
      </x:c>
      <x:c r="DE8" s="403">
        <x:v>0</x:v>
      </x:c>
      <x:c r="DF8" s="403">
        <x:v>0</x:v>
      </x:c>
      <x:c r="DG8" s="403">
        <x:v>0</x:v>
      </x:c>
      <x:c r="DH8" s="403">
        <x:v>0</x:v>
      </x:c>
      <x:c r="DI8" s="403">
        <x:v>0</x:v>
      </x:c>
      <x:c r="DJ8" s="403">
        <x:v>0</x:v>
      </x:c>
      <x:c r="DK8" s="403">
        <x:v>0</x:v>
      </x:c>
      <x:c r="DL8" s="403">
        <x:v>0</x:v>
      </x:c>
      <x:c r="DM8" s="403">
        <x:v>0</x:v>
      </x:c>
      <x:c r="DN8" s="403">
        <x:v>0</x:v>
      </x:c>
      <x:c r="DO8" s="403">
        <x:v>0</x:v>
      </x:c>
      <x:c r="DP8" s="403">
        <x:v>0</x:v>
      </x:c>
      <x:c r="DQ8" s="403">
        <x:v>853387</x:v>
      </x:c>
      <x:c r="DR8" s="403">
        <x:v>273257450</x:v>
      </x:c>
      <x:c r="DS8" s="403">
        <x:v>371382</x:v>
      </x:c>
      <x:c r="DT8" s="403">
        <x:v>980063600</x:v>
      </x:c>
      <x:c r="DU8" s="403">
        <x:v>295043</x:v>
      </x:c>
      <x:c r="DV8" s="403">
        <x:v>1172516340</x:v>
      </x:c>
      <x:c r="DW8" s="403">
        <x:v>1519812</x:v>
      </x:c>
      <x:c r="DX8" s="403">
        <x:v>2425837390</x:v>
      </x:c>
      <x:c r="DY8" s="403">
        <x:v>1700</x:v>
      </x:c>
      <x:c r="DZ8" s="403">
        <x:v>3383920</x:v>
      </x:c>
      <x:c r="EA8" s="403">
        <x:v>2767</x:v>
      </x:c>
      <x:c r="EB8" s="403">
        <x:v>84258540</x:v>
      </x:c>
      <x:c r="EC8" s="403">
        <x:v>2</x:v>
      </x:c>
      <x:c r="ED8" s="403">
        <x:v>47000</x:v>
      </x:c>
      <x:c r="EE8" s="403">
        <x:v>4469</x:v>
      </x:c>
      <x:c r="EF8" s="403">
        <x:v>87689460</x:v>
      </x:c>
      <x:c r="EG8" s="403">
        <x:v>855087</x:v>
      </x:c>
      <x:c r="EH8" s="403">
        <x:v>276641370</x:v>
      </x:c>
      <x:c r="EI8" s="403">
        <x:v>374149</x:v>
      </x:c>
      <x:c r="EJ8" s="403">
        <x:v>1064322140</x:v>
      </x:c>
      <x:c r="EK8" s="403">
        <x:v>295045</x:v>
      </x:c>
      <x:c r="EL8" s="403">
        <x:v>1172563340</x:v>
      </x:c>
      <x:c r="EM8" s="403">
        <x:v>1524281</x:v>
      </x:c>
      <x:c r="EN8" s="403">
        <x:v>2513526850</x:v>
      </x:c>
      <x:c r="EO8" s="403">
        <x:v>0</x:v>
      </x:c>
      <x:c r="EP8" s="403">
        <x:v>0</x:v>
      </x:c>
      <x:c r="EQ8" s="403">
        <x:v>0</x:v>
      </x:c>
      <x:c r="ER8" s="403">
        <x:v>0</x:v>
      </x:c>
      <x:c r="ES8" s="403">
        <x:v>0</x:v>
      </x:c>
      <x:c r="ET8" s="403">
        <x:v>0</x:v>
      </x:c>
      <x:c r="EU8" s="403">
        <x:v>0</x:v>
      </x:c>
      <x:c r="EV8" s="403">
        <x:v>0</x:v>
      </x:c>
      <x:c r="EW8" s="403">
        <x:v>0</x:v>
      </x:c>
      <x:c r="EX8" s="403">
        <x:v>0</x:v>
      </x:c>
      <x:c r="EY8" s="403">
        <x:v>0</x:v>
      </x:c>
      <x:c r="EZ8" s="403">
        <x:v>0</x:v>
      </x:c>
      <x:c r="FA8" s="403">
        <x:v>0</x:v>
      </x:c>
      <x:c r="FB8" s="403">
        <x:v>0</x:v>
      </x:c>
      <x:c r="FC8" s="403">
        <x:v>0</x:v>
      </x:c>
      <x:c r="FD8" s="403">
        <x:v>0</x:v>
      </x:c>
      <x:c r="FE8" s="403">
        <x:v>0</x:v>
      </x:c>
      <x:c r="FF8" s="403">
        <x:v>0</x:v>
      </x:c>
      <x:c r="FG8" s="403">
        <x:v>0</x:v>
      </x:c>
      <x:c r="FH8" s="403">
        <x:v>0</x:v>
      </x:c>
      <x:c r="FI8" s="403">
        <x:v>0</x:v>
      </x:c>
      <x:c r="FJ8" s="403">
        <x:v>0</x:v>
      </x:c>
      <x:c r="FK8" s="403">
        <x:v>0</x:v>
      </x:c>
      <x:c r="FL8" s="403">
        <x:v>0</x:v>
      </x:c>
      <x:c r="FM8" s="403">
        <x:v>2144599</x:v>
      </x:c>
      <x:c r="FN8" s="403">
        <x:v>730988400</x:v>
      </x:c>
      <x:c r="FO8" s="403">
        <x:v>375388</x:v>
      </x:c>
      <x:c r="FP8" s="403">
        <x:v>991298620</x:v>
      </x:c>
      <x:c r="FQ8" s="403">
        <x:v>295043</x:v>
      </x:c>
      <x:c r="FR8" s="403">
        <x:v>1172516340</x:v>
      </x:c>
      <x:c r="FS8" s="403">
        <x:v>2815030</x:v>
      </x:c>
      <x:c r="FT8" s="403">
        <x:v>2894803360</x:v>
      </x:c>
      <x:c r="FU8" s="403">
        <x:v>6285</x:v>
      </x:c>
      <x:c r="FV8" s="403">
        <x:v>6807300</x:v>
      </x:c>
      <x:c r="FW8" s="403">
        <x:v>2767</x:v>
      </x:c>
      <x:c r="FX8" s="403">
        <x:v>84258540</x:v>
      </x:c>
      <x:c r="FY8" s="403">
        <x:v>2</x:v>
      </x:c>
      <x:c r="FZ8" s="403">
        <x:v>47000</x:v>
      </x:c>
      <x:c r="GA8" s="403">
        <x:v>9054</x:v>
      </x:c>
      <x:c r="GB8" s="403">
        <x:v>91112840</x:v>
      </x:c>
      <x:c r="GC8" s="403">
        <x:v>2150884</x:v>
      </x:c>
      <x:c r="GD8" s="403">
        <x:v>737795700</x:v>
      </x:c>
      <x:c r="GE8" s="403">
        <x:v>378155</x:v>
      </x:c>
      <x:c r="GF8" s="403">
        <x:v>1075557160</x:v>
      </x:c>
      <x:c r="GG8" s="403">
        <x:v>295045</x:v>
      </x:c>
      <x:c r="GH8" s="403">
        <x:v>1172563340</x:v>
      </x:c>
      <x:c r="GI8" s="403">
        <x:v>2824084</x:v>
      </x:c>
      <x:c r="GJ8" s="403">
        <x:v>2985916200</x:v>
      </x:c>
      <x:c r="GK8" s="403">
        <x:v>280</x:v>
      </x:c>
      <x:c r="GL8" s="403">
        <x:v>142860</x:v>
      </x:c>
      <x:c r="GM8" s="403">
        <x:v>9412</x:v>
      </x:c>
      <x:c r="GN8" s="403">
        <x:v>22746400</x:v>
      </x:c>
      <x:c r="GO8" s="403">
        <x:v>671</x:v>
      </x:c>
      <x:c r="GP8" s="403">
        <x:v>2812120</x:v>
      </x:c>
      <x:c r="GQ8" s="403">
        <x:v>10363</x:v>
      </x:c>
      <x:c r="GR8" s="403">
        <x:v>25701380</x:v>
      </x:c>
      <x:c r="GS8" s="403">
        <x:v>70866</x:v>
      </x:c>
      <x:c r="GT8" s="403">
        <x:v>23337720</x:v>
      </x:c>
      <x:c r="GU8" s="403">
        <x:v>42698</x:v>
      </x:c>
      <x:c r="GV8" s="403">
        <x:v>106564800</x:v>
      </x:c>
      <x:c r="GW8" s="403">
        <x:v>391</x:v>
      </x:c>
      <x:c r="GX8" s="403">
        <x:v>1303390</x:v>
      </x:c>
      <x:c r="GY8" s="403">
        <x:v>113955</x:v>
      </x:c>
      <x:c r="GZ8" s="403">
        <x:v>131205910</x:v>
      </x:c>
      <x:c r="HA8" s="403">
        <x:v>1903216</x:v>
      </x:c>
      <x:c r="HB8" s="403">
        <x:v>3405252660</x:v>
      </x:c>
      <x:c r="HC8" s="403">
        <x:v>490753</x:v>
      </x:c>
      <x:c r="HD8" s="403">
        <x:v>1313631170</x:v>
      </x:c>
      <x:c r="HE8" s="403">
        <x:v>2393969</x:v>
      </x:c>
      <x:c r="HF8" s="403">
        <x:v>4718883830</x:v>
      </x:c>
    </x:row>
    <x:row r="9" spans="1:214" s="405" customFormat="1" ht="15" customHeight="1">
      <x:c r="A9" s="403" t="s">
        <x:v>207</x:v>
      </x:c>
      <x:c r="B9" s="403" t="s">
        <x:v>278</x:v>
      </x:c>
      <x:c r="C9" s="403"/>
      <x:c r="D9" s="403">
        <x:v>0</x:v>
      </x:c>
      <x:c r="E9" s="403">
        <x:v>0</x:v>
      </x:c>
      <x:c r="F9" s="403">
        <x:v>0</x:v>
      </x:c>
      <x:c r="G9" s="403">
        <x:v>0</x:v>
      </x:c>
      <x:c r="H9" s="403">
        <x:v>7586</x:v>
      </x:c>
      <x:c r="I9" s="403">
        <x:v>325914160</x:v>
      </x:c>
      <x:c r="J9" s="403">
        <x:v>7586</x:v>
      </x:c>
      <x:c r="K9" s="403">
        <x:v>325914160</x:v>
      </x:c>
      <x:c r="L9" s="403">
        <x:v>0</x:v>
      </x:c>
      <x:c r="M9" s="403">
        <x:v>0</x:v>
      </x:c>
      <x:c r="N9" s="403">
        <x:v>0</x:v>
      </x:c>
      <x:c r="O9" s="403">
        <x:v>0</x:v>
      </x:c>
      <x:c r="P9" s="403">
        <x:v>41</x:v>
      </x:c>
      <x:c r="Q9" s="403">
        <x:v>4253470</x:v>
      </x:c>
      <x:c r="R9" s="403">
        <x:v>41</x:v>
      </x:c>
      <x:c r="S9" s="403">
        <x:v>4253470</x:v>
      </x:c>
      <x:c r="T9" s="403">
        <x:v>0</x:v>
      </x:c>
      <x:c r="U9" s="403">
        <x:v>0</x:v>
      </x:c>
      <x:c r="V9" s="403">
        <x:v>0</x:v>
      </x:c>
      <x:c r="W9" s="403">
        <x:v>0</x:v>
      </x:c>
      <x:c r="X9" s="403">
        <x:v>0</x:v>
      </x:c>
      <x:c r="Y9" s="403">
        <x:v>0</x:v>
      </x:c>
      <x:c r="Z9" s="403">
        <x:v>7627</x:v>
      </x:c>
      <x:c r="AA9" s="403">
        <x:v>330167630</x:v>
      </x:c>
      <x:c r="AB9" s="403">
        <x:v>7627</x:v>
      </x:c>
      <x:c r="AC9" s="403">
        <x:v>330167630</x:v>
      </x:c>
      <x:c r="AD9" s="403">
        <x:v>495</x:v>
      </x:c>
      <x:c r="AE9" s="403">
        <x:v>18398300</x:v>
      </x:c>
      <x:c r="AF9" s="403">
        <x:v>0</x:v>
      </x:c>
      <x:c r="AG9" s="403">
        <x:v>0</x:v>
      </x:c>
      <x:c r="AH9" s="403">
        <x:v>295</x:v>
      </x:c>
      <x:c r="AI9" s="403">
        <x:v>20850100</x:v>
      </x:c>
      <x:c r="AJ9" s="403">
        <x:v>790</x:v>
      </x:c>
      <x:c r="AK9" s="403">
        <x:v>39248400</x:v>
      </x:c>
      <x:c r="AL9" s="403">
        <x:v>4</x:v>
      </x:c>
      <x:c r="AM9" s="403">
        <x:v>174000</x:v>
      </x:c>
      <x:c r="AN9" s="403">
        <x:v>0</x:v>
      </x:c>
      <x:c r="AO9" s="403">
        <x:v>0</x:v>
      </x:c>
      <x:c r="AP9" s="403">
        <x:v>0</x:v>
      </x:c>
      <x:c r="AQ9" s="403">
        <x:v>0</x:v>
      </x:c>
      <x:c r="AR9" s="403">
        <x:v>4</x:v>
      </x:c>
      <x:c r="AS9" s="403">
        <x:v>174000</x:v>
      </x:c>
      <x:c r="AT9" s="403">
        <x:v>499</x:v>
      </x:c>
      <x:c r="AU9" s="403">
        <x:v>18572300</x:v>
      </x:c>
      <x:c r="AV9" s="403">
        <x:v>0</x:v>
      </x:c>
      <x:c r="AW9" s="403">
        <x:v>0</x:v>
      </x:c>
      <x:c r="AX9" s="403">
        <x:v>295</x:v>
      </x:c>
      <x:c r="AY9" s="403">
        <x:v>20850100</x:v>
      </x:c>
      <x:c r="AZ9" s="403">
        <x:v>794</x:v>
      </x:c>
      <x:c r="BA9" s="403">
        <x:v>39422400</x:v>
      </x:c>
      <x:c r="BB9" s="403">
        <x:v>505</x:v>
      </x:c>
      <x:c r="BC9" s="403">
        <x:v>18586610</x:v>
      </x:c>
      <x:c r="BD9" s="403">
        <x:v>0</x:v>
      </x:c>
      <x:c r="BE9" s="403">
        <x:v>0</x:v>
      </x:c>
      <x:c r="BF9" s="403">
        <x:v>13886</x:v>
      </x:c>
      <x:c r="BG9" s="403">
        <x:v>358734000</x:v>
      </x:c>
      <x:c r="BH9" s="403">
        <x:v>14391</x:v>
      </x:c>
      <x:c r="BI9" s="403">
        <x:v>377320610</x:v>
      </x:c>
      <x:c r="BJ9" s="403">
        <x:v>1762865</x:v>
      </x:c>
      <x:c r="BK9" s="403">
        <x:v>607320510</x:v>
      </x:c>
      <x:c r="BL9" s="403">
        <x:v>183905</x:v>
      </x:c>
      <x:c r="BM9" s="403">
        <x:v>721712930</x:v>
      </x:c>
      <x:c r="BN9" s="403">
        <x:v>748465</x:v>
      </x:c>
      <x:c r="BO9" s="403">
        <x:v>3289409520</x:v>
      </x:c>
      <x:c r="BP9" s="403">
        <x:v>2695235</x:v>
      </x:c>
      <x:c r="BQ9" s="403">
        <x:v>4618442960</x:v>
      </x:c>
      <x:c r="BR9" s="403">
        <x:v>42425630</x:v>
      </x:c>
      <x:c r="BS9" s="403">
        <x:v>123505</x:v>
      </x:c>
      <x:c r="BT9" s="403">
        <x:v>2316440</x:v>
      </x:c>
      <x:c r="BU9" s="403">
        <x:v>554887</x:v>
      </x:c>
      <x:c r="BV9" s="403">
        <x:v>172047320</x:v>
      </x:c>
      <x:c r="BW9" s="403">
        <x:v>0</x:v>
      </x:c>
      <x:c r="BX9" s="403">
        <x:v>0</x:v>
      </x:c>
      <x:c r="BY9" s="403">
        <x:v>0</x:v>
      </x:c>
      <x:c r="BZ9" s="403">
        <x:v>0</x:v>
      </x:c>
      <x:c r="CA9" s="403">
        <x:v>554887</x:v>
      </x:c>
      <x:c r="CB9" s="403">
        <x:v>172047320</x:v>
      </x:c>
      <x:c r="CC9" s="403">
        <x:v>0</x:v>
      </x:c>
      <x:c r="CD9" s="403">
        <x:v>0</x:v>
      </x:c>
      <x:c r="CE9" s="403">
        <x:v>0</x:v>
      </x:c>
      <x:c r="CF9" s="403">
        <x:v>0</x:v>
      </x:c>
      <x:c r="CG9" s="403">
        <x:v>0</x:v>
      </x:c>
      <x:c r="CH9" s="403">
        <x:v>0</x:v>
      </x:c>
      <x:c r="CI9" s="403">
        <x:v>0</x:v>
      </x:c>
      <x:c r="CJ9" s="403">
        <x:v>0</x:v>
      </x:c>
      <x:c r="CK9" s="403">
        <x:v>554887</x:v>
      </x:c>
      <x:c r="CL9" s="403">
        <x:v>172047320</x:v>
      </x:c>
      <x:c r="CM9" s="403">
        <x:v>0</x:v>
      </x:c>
      <x:c r="CN9" s="403">
        <x:v>0</x:v>
      </x:c>
      <x:c r="CO9" s="403">
        <x:v>0</x:v>
      </x:c>
      <x:c r="CP9" s="403">
        <x:v>0</x:v>
      </x:c>
      <x:c r="CQ9" s="403">
        <x:v>554887</x:v>
      </x:c>
      <x:c r="CR9" s="403">
        <x:v>172047320</x:v>
      </x:c>
      <x:c r="CS9" s="403">
        <x:v>0</x:v>
      </x:c>
      <x:c r="CT9" s="403">
        <x:v>0</x:v>
      </x:c>
      <x:c r="CU9" s="403">
        <x:v>0</x:v>
      </x:c>
      <x:c r="CV9" s="403">
        <x:v>0</x:v>
      </x:c>
      <x:c r="CW9" s="403">
        <x:v>0</x:v>
      </x:c>
      <x:c r="CX9" s="403">
        <x:v>0</x:v>
      </x:c>
      <x:c r="CY9" s="403">
        <x:v>0</x:v>
      </x:c>
      <x:c r="CZ9" s="403">
        <x:v>0</x:v>
      </x:c>
      <x:c r="DA9" s="403">
        <x:v>0</x:v>
      </x:c>
      <x:c r="DB9" s="403">
        <x:v>0</x:v>
      </x:c>
      <x:c r="DC9" s="403">
        <x:v>0</x:v>
      </x:c>
      <x:c r="DD9" s="403">
        <x:v>0</x:v>
      </x:c>
      <x:c r="DE9" s="403">
        <x:v>0</x:v>
      </x:c>
      <x:c r="DF9" s="403">
        <x:v>0</x:v>
      </x:c>
      <x:c r="DG9" s="403">
        <x:v>0</x:v>
      </x:c>
      <x:c r="DH9" s="403">
        <x:v>0</x:v>
      </x:c>
      <x:c r="DI9" s="403">
        <x:v>0</x:v>
      </x:c>
      <x:c r="DJ9" s="403">
        <x:v>0</x:v>
      </x:c>
      <x:c r="DK9" s="403">
        <x:v>0</x:v>
      </x:c>
      <x:c r="DL9" s="403">
        <x:v>0</x:v>
      </x:c>
      <x:c r="DM9" s="403">
        <x:v>0</x:v>
      </x:c>
      <x:c r="DN9" s="403">
        <x:v>0</x:v>
      </x:c>
      <x:c r="DO9" s="403">
        <x:v>0</x:v>
      </x:c>
      <x:c r="DP9" s="403">
        <x:v>0</x:v>
      </x:c>
      <x:c r="DQ9" s="403">
        <x:v>346471</x:v>
      </x:c>
      <x:c r="DR9" s="403">
        <x:v>171759020</x:v>
      </x:c>
      <x:c r="DS9" s="403">
        <x:v>58268</x:v>
      </x:c>
      <x:c r="DT9" s="403">
        <x:v>127045390</x:v>
      </x:c>
      <x:c r="DU9" s="403">
        <x:v>80535</x:v>
      </x:c>
      <x:c r="DV9" s="403">
        <x:v>353305570</x:v>
      </x:c>
      <x:c r="DW9" s="403">
        <x:v>485274</x:v>
      </x:c>
      <x:c r="DX9" s="403">
        <x:v>652109980</x:v>
      </x:c>
      <x:c r="DY9" s="403">
        <x:v>9</x:v>
      </x:c>
      <x:c r="DZ9" s="403">
        <x:v>64220</x:v>
      </x:c>
      <x:c r="EA9" s="403">
        <x:v>457</x:v>
      </x:c>
      <x:c r="EB9" s="403">
        <x:v>27541090</x:v>
      </x:c>
      <x:c r="EC9" s="403">
        <x:v>19</x:v>
      </x:c>
      <x:c r="ED9" s="403">
        <x:v>1567900</x:v>
      </x:c>
      <x:c r="EE9" s="403">
        <x:v>485</x:v>
      </x:c>
      <x:c r="EF9" s="403">
        <x:v>29173210</x:v>
      </x:c>
      <x:c r="EG9" s="403">
        <x:v>346480</x:v>
      </x:c>
      <x:c r="EH9" s="403">
        <x:v>171823240</x:v>
      </x:c>
      <x:c r="EI9" s="403">
        <x:v>58725</x:v>
      </x:c>
      <x:c r="EJ9" s="403">
        <x:v>154586480</x:v>
      </x:c>
      <x:c r="EK9" s="403">
        <x:v>80554</x:v>
      </x:c>
      <x:c r="EL9" s="403">
        <x:v>354873470</x:v>
      </x:c>
      <x:c r="EM9" s="403">
        <x:v>485759</x:v>
      </x:c>
      <x:c r="EN9" s="403">
        <x:v>681283190</x:v>
      </x:c>
      <x:c r="EO9" s="403">
        <x:v>0</x:v>
      </x:c>
      <x:c r="EP9" s="403">
        <x:v>0</x:v>
      </x:c>
      <x:c r="EQ9" s="403">
        <x:v>0</x:v>
      </x:c>
      <x:c r="ER9" s="403">
        <x:v>0</x:v>
      </x:c>
      <x:c r="ES9" s="403">
        <x:v>0</x:v>
      </x:c>
      <x:c r="ET9" s="403">
        <x:v>0</x:v>
      </x:c>
      <x:c r="EU9" s="403">
        <x:v>0</x:v>
      </x:c>
      <x:c r="EV9" s="403">
        <x:v>0</x:v>
      </x:c>
      <x:c r="EW9" s="403">
        <x:v>0</x:v>
      </x:c>
      <x:c r="EX9" s="403">
        <x:v>0</x:v>
      </x:c>
      <x:c r="EY9" s="403">
        <x:v>0</x:v>
      </x:c>
      <x:c r="EZ9" s="403">
        <x:v>0</x:v>
      </x:c>
      <x:c r="FA9" s="403">
        <x:v>0</x:v>
      </x:c>
      <x:c r="FB9" s="403">
        <x:v>0</x:v>
      </x:c>
      <x:c r="FC9" s="403">
        <x:v>0</x:v>
      </x:c>
      <x:c r="FD9" s="403">
        <x:v>0</x:v>
      </x:c>
      <x:c r="FE9" s="403">
        <x:v>0</x:v>
      </x:c>
      <x:c r="FF9" s="403">
        <x:v>0</x:v>
      </x:c>
      <x:c r="FG9" s="403">
        <x:v>0</x:v>
      </x:c>
      <x:c r="FH9" s="403">
        <x:v>0</x:v>
      </x:c>
      <x:c r="FI9" s="403">
        <x:v>0</x:v>
      </x:c>
      <x:c r="FJ9" s="403">
        <x:v>0</x:v>
      </x:c>
      <x:c r="FK9" s="403">
        <x:v>0</x:v>
      </x:c>
      <x:c r="FL9" s="403">
        <x:v>0</x:v>
      </x:c>
      <x:c r="FM9" s="403">
        <x:v>901358</x:v>
      </x:c>
      <x:c r="FN9" s="403">
        <x:v>343806340</x:v>
      </x:c>
      <x:c r="FO9" s="403">
        <x:v>58268</x:v>
      </x:c>
      <x:c r="FP9" s="403">
        <x:v>127045390</x:v>
      </x:c>
      <x:c r="FQ9" s="403">
        <x:v>80535</x:v>
      </x:c>
      <x:c r="FR9" s="403">
        <x:v>353305570</x:v>
      </x:c>
      <x:c r="FS9" s="403">
        <x:v>1040161</x:v>
      </x:c>
      <x:c r="FT9" s="403">
        <x:v>824157300</x:v>
      </x:c>
      <x:c r="FU9" s="403">
        <x:v>9</x:v>
      </x:c>
      <x:c r="FV9" s="403">
        <x:v>64220</x:v>
      </x:c>
      <x:c r="FW9" s="403">
        <x:v>457</x:v>
      </x:c>
      <x:c r="FX9" s="403">
        <x:v>27541090</x:v>
      </x:c>
      <x:c r="FY9" s="403">
        <x:v>19</x:v>
      </x:c>
      <x:c r="FZ9" s="403">
        <x:v>1567900</x:v>
      </x:c>
      <x:c r="GA9" s="403">
        <x:v>485</x:v>
      </x:c>
      <x:c r="GB9" s="403">
        <x:v>29173210</x:v>
      </x:c>
      <x:c r="GC9" s="403">
        <x:v>901367</x:v>
      </x:c>
      <x:c r="GD9" s="403">
        <x:v>343870560</x:v>
      </x:c>
      <x:c r="GE9" s="403">
        <x:v>58725</x:v>
      </x:c>
      <x:c r="GF9" s="403">
        <x:v>154586480</x:v>
      </x:c>
      <x:c r="GG9" s="403">
        <x:v>80554</x:v>
      </x:c>
      <x:c r="GH9" s="403">
        <x:v>354873470</x:v>
      </x:c>
      <x:c r="GI9" s="403">
        <x:v>1040646</x:v>
      </x:c>
      <x:c r="GJ9" s="403">
        <x:v>853330510</x:v>
      </x:c>
      <x:c r="GK9" s="403">
        <x:v>63</x:v>
      </x:c>
      <x:c r="GL9" s="403">
        <x:v>28350</x:v>
      </x:c>
      <x:c r="GM9" s="403">
        <x:v>5223</x:v>
      </x:c>
      <x:c r="GN9" s="403">
        <x:v>12225520</x:v>
      </x:c>
      <x:c r="GO9" s="403">
        <x:v>726</x:v>
      </x:c>
      <x:c r="GP9" s="403">
        <x:v>2906170</x:v>
      </x:c>
      <x:c r="GQ9" s="403">
        <x:v>6012</x:v>
      </x:c>
      <x:c r="GR9" s="403">
        <x:v>15160040</x:v>
      </x:c>
      <x:c r="GS9" s="403">
        <x:v>20105</x:v>
      </x:c>
      <x:c r="GT9" s="403">
        <x:v>6358020</x:v>
      </x:c>
      <x:c r="GU9" s="403">
        <x:v>8671</x:v>
      </x:c>
      <x:c r="GV9" s="403">
        <x:v>18001270</x:v>
      </x:c>
      <x:c r="GW9" s="403">
        <x:v>97</x:v>
      </x:c>
      <x:c r="GX9" s="403">
        <x:v>318520</x:v>
      </x:c>
      <x:c r="GY9" s="403">
        <x:v>28873</x:v>
      </x:c>
      <x:c r="GZ9" s="403">
        <x:v>24677810</x:v>
      </x:c>
      <x:c r="HA9" s="403">
        <x:v>1075913</x:v>
      </x:c>
      <x:c r="HB9" s="403">
        <x:v>2433637160</x:v>
      </x:c>
      <x:c r="HC9" s="403">
        <x:v>78451</x:v>
      </x:c>
      <x:c r="HD9" s="403">
        <x:v>121182250</x:v>
      </x:c>
      <x:c r="HE9" s="403">
        <x:v>1154364</x:v>
      </x:c>
      <x:c r="HF9" s="403">
        <x:v>2554819410</x:v>
      </x:c>
    </x:row>
    <x:row r="10" spans="1:214" s="405" customFormat="1" ht="15" customHeight="1">
      <x:c r="A10" s="406" t="s">
        <x:v>212</x:v>
      </x:c>
      <x:c r="B10" s="406"/>
      <x:c r="C10" s="406"/>
      <x:c r="D10" s="406">
        <x:v>0</x:v>
      </x:c>
      <x:c r="E10" s="406">
        <x:v>0</x:v>
      </x:c>
      <x:c r="F10" s="406">
        <x:v>0</x:v>
      </x:c>
      <x:c r="G10" s="406">
        <x:v>0</x:v>
      </x:c>
      <x:c r="H10" s="406">
        <x:v>33563</x:v>
      </x:c>
      <x:c r="I10" s="406">
        <x:v>1408720420</x:v>
      </x:c>
      <x:c r="J10" s="406">
        <x:v>33563</x:v>
      </x:c>
      <x:c r="K10" s="406">
        <x:v>1408720420</x:v>
      </x:c>
      <x:c r="L10" s="406">
        <x:v>0</x:v>
      </x:c>
      <x:c r="M10" s="406">
        <x:v>0</x:v>
      </x:c>
      <x:c r="N10" s="406">
        <x:v>0</x:v>
      </x:c>
      <x:c r="O10" s="406">
        <x:v>0</x:v>
      </x:c>
      <x:c r="P10" s="406">
        <x:v>141</x:v>
      </x:c>
      <x:c r="Q10" s="406">
        <x:v>10083270</x:v>
      </x:c>
      <x:c r="R10" s="406">
        <x:v>141</x:v>
      </x:c>
      <x:c r="S10" s="406">
        <x:v>10083270</x:v>
      </x:c>
      <x:c r="T10" s="406">
        <x:v>0</x:v>
      </x:c>
      <x:c r="U10" s="406">
        <x:v>0</x:v>
      </x:c>
      <x:c r="V10" s="406">
        <x:v>0</x:v>
      </x:c>
      <x:c r="W10" s="406">
        <x:v>0</x:v>
      </x:c>
      <x:c r="X10" s="406">
        <x:v>0</x:v>
      </x:c>
      <x:c r="Y10" s="406">
        <x:v>0</x:v>
      </x:c>
      <x:c r="Z10" s="406">
        <x:v>33704</x:v>
      </x:c>
      <x:c r="AA10" s="406">
        <x:v>1418803690</x:v>
      </x:c>
      <x:c r="AB10" s="406">
        <x:v>33704</x:v>
      </x:c>
      <x:c r="AC10" s="406">
        <x:v>1418803690</x:v>
      </x:c>
      <x:c r="AD10" s="406">
        <x:v>1463</x:v>
      </x:c>
      <x:c r="AE10" s="406">
        <x:v>53047200</x:v>
      </x:c>
      <x:c r="AF10" s="406">
        <x:v>0</x:v>
      </x:c>
      <x:c r="AG10" s="406">
        <x:v>0</x:v>
      </x:c>
      <x:c r="AH10" s="406">
        <x:v>1004</x:v>
      </x:c>
      <x:c r="AI10" s="406">
        <x:v>53869200</x:v>
      </x:c>
      <x:c r="AJ10" s="406">
        <x:v>2467</x:v>
      </x:c>
      <x:c r="AK10" s="406">
        <x:v>106916400</x:v>
      </x:c>
      <x:c r="AL10" s="406">
        <x:v>27</x:v>
      </x:c>
      <x:c r="AM10" s="406">
        <x:v>1101350</x:v>
      </x:c>
      <x:c r="AN10" s="406">
        <x:v>0</x:v>
      </x:c>
      <x:c r="AO10" s="406">
        <x:v>0</x:v>
      </x:c>
      <x:c r="AP10" s="406">
        <x:v>4</x:v>
      </x:c>
      <x:c r="AQ10" s="406">
        <x:v>240150</x:v>
      </x:c>
      <x:c r="AR10" s="406">
        <x:v>31</x:v>
      </x:c>
      <x:c r="AS10" s="406">
        <x:v>1341500</x:v>
      </x:c>
      <x:c r="AT10" s="406">
        <x:v>1490</x:v>
      </x:c>
      <x:c r="AU10" s="406">
        <x:v>54148550</x:v>
      </x:c>
      <x:c r="AV10" s="406">
        <x:v>0</x:v>
      </x:c>
      <x:c r="AW10" s="406">
        <x:v>0</x:v>
      </x:c>
      <x:c r="AX10" s="406">
        <x:v>1008</x:v>
      </x:c>
      <x:c r="AY10" s="406">
        <x:v>54109350</x:v>
      </x:c>
      <x:c r="AZ10" s="406">
        <x:v>2498</x:v>
      </x:c>
      <x:c r="BA10" s="406">
        <x:v>108257900</x:v>
      </x:c>
      <x:c r="BB10" s="406">
        <x:v>1502</x:v>
      </x:c>
      <x:c r="BC10" s="406">
        <x:v>54175490</x:v>
      </x:c>
      <x:c r="BD10" s="406">
        <x:v>0</x:v>
      </x:c>
      <x:c r="BE10" s="406">
        <x:v>0</x:v>
      </x:c>
      <x:c r="BF10" s="406">
        <x:v>78831</x:v>
      </x:c>
      <x:c r="BG10" s="406">
        <x:v>1534809270</x:v>
      </x:c>
      <x:c r="BH10" s="406">
        <x:v>80333</x:v>
      </x:c>
      <x:c r="BI10" s="406">
        <x:v>1588984760</x:v>
      </x:c>
      <x:c r="BJ10" s="406">
        <x:v>7418338</x:v>
      </x:c>
      <x:c r="BK10" s="406">
        <x:v>2647117800</x:v>
      </x:c>
      <x:c r="BL10" s="406">
        <x:v>1022948</x:v>
      </x:c>
      <x:c r="BM10" s="406">
        <x:v>3838644900</x:v>
      </x:c>
      <x:c r="BN10" s="406">
        <x:v>1672877</x:v>
      </x:c>
      <x:c r="BO10" s="406">
        <x:v>8166226210</x:v>
      </x:c>
      <x:c r="BP10" s="406">
        <x:v>10114163</x:v>
      </x:c>
      <x:c r="BQ10" s="406">
        <x:v>14651988910</x:v>
      </x:c>
      <x:c r="BR10" s="406">
        <x:v>258342220</x:v>
      </x:c>
      <x:c r="BS10" s="406">
        <x:v>568586</x:v>
      </x:c>
      <x:c r="BT10" s="406">
        <x:v>10784050</x:v>
      </x:c>
      <x:c r="BU10" s="406">
        <x:v>2393673</x:v>
      </x:c>
      <x:c r="BV10" s="406">
        <x:v>798875360</x:v>
      </x:c>
      <x:c r="BW10" s="406">
        <x:v>4131</x:v>
      </x:c>
      <x:c r="BX10" s="406">
        <x:v>11471440</x:v>
      </x:c>
      <x:c r="BY10" s="406">
        <x:v>0</x:v>
      </x:c>
      <x:c r="BZ10" s="406">
        <x:v>0</x:v>
      </x:c>
      <x:c r="CA10" s="406">
        <x:v>2397804</x:v>
      </x:c>
      <x:c r="CB10" s="406">
        <x:v>810346800</x:v>
      </x:c>
      <x:c r="CC10" s="406">
        <x:v>4603</x:v>
      </x:c>
      <x:c r="CD10" s="406">
        <x:v>3455960</x:v>
      </x:c>
      <x:c r="CE10" s="406">
        <x:v>0</x:v>
      </x:c>
      <x:c r="CF10" s="406">
        <x:v>0</x:v>
      </x:c>
      <x:c r="CG10" s="406">
        <x:v>0</x:v>
      </x:c>
      <x:c r="CH10" s="406">
        <x:v>0</x:v>
      </x:c>
      <x:c r="CI10" s="406">
        <x:v>4603</x:v>
      </x:c>
      <x:c r="CJ10" s="406">
        <x:v>3455960</x:v>
      </x:c>
      <x:c r="CK10" s="406">
        <x:v>2398276</x:v>
      </x:c>
      <x:c r="CL10" s="406">
        <x:v>802331320</x:v>
      </x:c>
      <x:c r="CM10" s="406">
        <x:v>4131</x:v>
      </x:c>
      <x:c r="CN10" s="406">
        <x:v>11471440</x:v>
      </x:c>
      <x:c r="CO10" s="406">
        <x:v>0</x:v>
      </x:c>
      <x:c r="CP10" s="406">
        <x:v>0</x:v>
      </x:c>
      <x:c r="CQ10" s="406">
        <x:v>2402407</x:v>
      </x:c>
      <x:c r="CR10" s="406">
        <x:v>813802760</x:v>
      </x:c>
      <x:c r="CS10" s="406">
        <x:v>0</x:v>
      </x:c>
      <x:c r="CT10" s="406">
        <x:v>0</x:v>
      </x:c>
      <x:c r="CU10" s="406">
        <x:v>0</x:v>
      </x:c>
      <x:c r="CV10" s="406">
        <x:v>0</x:v>
      </x:c>
      <x:c r="CW10" s="406">
        <x:v>0</x:v>
      </x:c>
      <x:c r="CX10" s="406">
        <x:v>0</x:v>
      </x:c>
      <x:c r="CY10" s="406">
        <x:v>0</x:v>
      </x:c>
      <x:c r="CZ10" s="406">
        <x:v>0</x:v>
      </x:c>
      <x:c r="DA10" s="406">
        <x:v>0</x:v>
      </x:c>
      <x:c r="DB10" s="406">
        <x:v>0</x:v>
      </x:c>
      <x:c r="DC10" s="406">
        <x:v>0</x:v>
      </x:c>
      <x:c r="DD10" s="406">
        <x:v>0</x:v>
      </x:c>
      <x:c r="DE10" s="406">
        <x:v>0</x:v>
      </x:c>
      <x:c r="DF10" s="406">
        <x:v>0</x:v>
      </x:c>
      <x:c r="DG10" s="406">
        <x:v>0</x:v>
      </x:c>
      <x:c r="DH10" s="406">
        <x:v>0</x:v>
      </x:c>
      <x:c r="DI10" s="406">
        <x:v>0</x:v>
      </x:c>
      <x:c r="DJ10" s="406">
        <x:v>0</x:v>
      </x:c>
      <x:c r="DK10" s="406">
        <x:v>0</x:v>
      </x:c>
      <x:c r="DL10" s="406">
        <x:v>0</x:v>
      </x:c>
      <x:c r="DM10" s="406">
        <x:v>0</x:v>
      </x:c>
      <x:c r="DN10" s="406">
        <x:v>0</x:v>
      </x:c>
      <x:c r="DO10" s="406">
        <x:v>0</x:v>
      </x:c>
      <x:c r="DP10" s="406">
        <x:v>0</x:v>
      </x:c>
      <x:c r="DQ10" s="406">
        <x:v>1872524</x:v>
      </x:c>
      <x:c r="DR10" s="406">
        <x:v>807680110</x:v>
      </x:c>
      <x:c r="DS10" s="406">
        <x:v>442443</x:v>
      </x:c>
      <x:c r="DT10" s="406">
        <x:v>1137284960</x:v>
      </x:c>
      <x:c r="DU10" s="406">
        <x:v>377059</x:v>
      </x:c>
      <x:c r="DV10" s="406">
        <x:v>1531988470</x:v>
      </x:c>
      <x:c r="DW10" s="406">
        <x:v>2692026</x:v>
      </x:c>
      <x:c r="DX10" s="406">
        <x:v>3476953540</x:v>
      </x:c>
      <x:c r="DY10" s="406">
        <x:v>1709</x:v>
      </x:c>
      <x:c r="DZ10" s="406">
        <x:v>3448140</x:v>
      </x:c>
      <x:c r="EA10" s="406">
        <x:v>3224</x:v>
      </x:c>
      <x:c r="EB10" s="406">
        <x:v>111799630</x:v>
      </x:c>
      <x:c r="EC10" s="406">
        <x:v>21</x:v>
      </x:c>
      <x:c r="ED10" s="406">
        <x:v>1614900</x:v>
      </x:c>
      <x:c r="EE10" s="406">
        <x:v>4954</x:v>
      </x:c>
      <x:c r="EF10" s="406">
        <x:v>116862670</x:v>
      </x:c>
      <x:c r="EG10" s="406">
        <x:v>1874233</x:v>
      </x:c>
      <x:c r="EH10" s="406">
        <x:v>811128250</x:v>
      </x:c>
      <x:c r="EI10" s="406">
        <x:v>445667</x:v>
      </x:c>
      <x:c r="EJ10" s="406">
        <x:v>1249084590</x:v>
      </x:c>
      <x:c r="EK10" s="406">
        <x:v>377080</x:v>
      </x:c>
      <x:c r="EL10" s="406">
        <x:v>1533603370</x:v>
      </x:c>
      <x:c r="EM10" s="406">
        <x:v>2696980</x:v>
      </x:c>
      <x:c r="EN10" s="406">
        <x:v>3593816210</x:v>
      </x:c>
      <x:c r="EO10" s="406">
        <x:v>0</x:v>
      </x:c>
      <x:c r="EP10" s="406">
        <x:v>0</x:v>
      </x:c>
      <x:c r="EQ10" s="406">
        <x:v>0</x:v>
      </x:c>
      <x:c r="ER10" s="406">
        <x:v>0</x:v>
      </x:c>
      <x:c r="ES10" s="406">
        <x:v>0</x:v>
      </x:c>
      <x:c r="ET10" s="406">
        <x:v>0</x:v>
      </x:c>
      <x:c r="EU10" s="406">
        <x:v>0</x:v>
      </x:c>
      <x:c r="EV10" s="406">
        <x:v>0</x:v>
      </x:c>
      <x:c r="EW10" s="406">
        <x:v>0</x:v>
      </x:c>
      <x:c r="EX10" s="406">
        <x:v>0</x:v>
      </x:c>
      <x:c r="EY10" s="406">
        <x:v>0</x:v>
      </x:c>
      <x:c r="EZ10" s="406">
        <x:v>0</x:v>
      </x:c>
      <x:c r="FA10" s="406">
        <x:v>0</x:v>
      </x:c>
      <x:c r="FB10" s="406">
        <x:v>0</x:v>
      </x:c>
      <x:c r="FC10" s="406">
        <x:v>0</x:v>
      </x:c>
      <x:c r="FD10" s="406">
        <x:v>0</x:v>
      </x:c>
      <x:c r="FE10" s="406">
        <x:v>0</x:v>
      </x:c>
      <x:c r="FF10" s="406">
        <x:v>0</x:v>
      </x:c>
      <x:c r="FG10" s="406">
        <x:v>0</x:v>
      </x:c>
      <x:c r="FH10" s="406">
        <x:v>0</x:v>
      </x:c>
      <x:c r="FI10" s="406">
        <x:v>0</x:v>
      </x:c>
      <x:c r="FJ10" s="406">
        <x:v>0</x:v>
      </x:c>
      <x:c r="FK10" s="406">
        <x:v>0</x:v>
      </x:c>
      <x:c r="FL10" s="406">
        <x:v>0</x:v>
      </x:c>
      <x:c r="FM10" s="406">
        <x:v>4266197</x:v>
      </x:c>
      <x:c r="FN10" s="406">
        <x:v>1606555470</x:v>
      </x:c>
      <x:c r="FO10" s="406">
        <x:v>446574</x:v>
      </x:c>
      <x:c r="FP10" s="406">
        <x:v>1148756400</x:v>
      </x:c>
      <x:c r="FQ10" s="406">
        <x:v>377059</x:v>
      </x:c>
      <x:c r="FR10" s="406">
        <x:v>1531988470</x:v>
      </x:c>
      <x:c r="FS10" s="406">
        <x:v>5089830</x:v>
      </x:c>
      <x:c r="FT10" s="406">
        <x:v>4287300340</x:v>
      </x:c>
      <x:c r="FU10" s="406">
        <x:v>6312</x:v>
      </x:c>
      <x:c r="FV10" s="406">
        <x:v>6904100</x:v>
      </x:c>
      <x:c r="FW10" s="406">
        <x:v>3224</x:v>
      </x:c>
      <x:c r="FX10" s="406">
        <x:v>111799630</x:v>
      </x:c>
      <x:c r="FY10" s="406">
        <x:v>21</x:v>
      </x:c>
      <x:c r="FZ10" s="406">
        <x:v>1614900</x:v>
      </x:c>
      <x:c r="GA10" s="406">
        <x:v>9557</x:v>
      </x:c>
      <x:c r="GB10" s="406">
        <x:v>120318630</x:v>
      </x:c>
      <x:c r="GC10" s="406">
        <x:v>4272509</x:v>
      </x:c>
      <x:c r="GD10" s="406">
        <x:v>1613459570</x:v>
      </x:c>
      <x:c r="GE10" s="406">
        <x:v>449798</x:v>
      </x:c>
      <x:c r="GF10" s="406">
        <x:v>1260556030</x:v>
      </x:c>
      <x:c r="GG10" s="406">
        <x:v>377080</x:v>
      </x:c>
      <x:c r="GH10" s="406">
        <x:v>1533603370</x:v>
      </x:c>
      <x:c r="GI10" s="406">
        <x:v>5099387</x:v>
      </x:c>
      <x:c r="GJ10" s="406">
        <x:v>4407618970</x:v>
      </x:c>
      <x:c r="GK10" s="406">
        <x:v>343</x:v>
      </x:c>
      <x:c r="GL10" s="406">
        <x:v>171210</x:v>
      </x:c>
      <x:c r="GM10" s="406">
        <x:v>14636</x:v>
      </x:c>
      <x:c r="GN10" s="406">
        <x:v>34975020</x:v>
      </x:c>
      <x:c r="GO10" s="406">
        <x:v>1401</x:v>
      </x:c>
      <x:c r="GP10" s="406">
        <x:v>5735210</x:v>
      </x:c>
      <x:c r="GQ10" s="406">
        <x:v>16380</x:v>
      </x:c>
      <x:c r="GR10" s="406">
        <x:v>40881440</x:v>
      </x:c>
      <x:c r="GS10" s="406">
        <x:v>91014</x:v>
      </x:c>
      <x:c r="GT10" s="406">
        <x:v>29711760</x:v>
      </x:c>
      <x:c r="GU10" s="406">
        <x:v>51438</x:v>
      </x:c>
      <x:c r="GV10" s="406">
        <x:v>124709320</x:v>
      </x:c>
      <x:c r="GW10" s="406">
        <x:v>488</x:v>
      </x:c>
      <x:c r="GX10" s="406">
        <x:v>1621910</x:v>
      </x:c>
      <x:c r="GY10" s="406">
        <x:v>142940</x:v>
      </x:c>
      <x:c r="GZ10" s="406">
        <x:v>156042990</x:v>
      </x:c>
      <x:c r="HA10" s="406">
        <x:v>3446458</x:v>
      </x:c>
      <x:c r="HB10" s="406">
        <x:v>6062251490</x:v>
      </x:c>
      <x:c r="HC10" s="406">
        <x:v>957259</x:v>
      </x:c>
      <x:c r="HD10" s="406">
        <x:v>1734280010</x:v>
      </x:c>
      <x:c r="HE10" s="406">
        <x:v>4403717</x:v>
      </x:c>
      <x:c r="HF10" s="406">
        <x:v>7796531500</x:v>
      </x:c>
    </x:row>
    <x:row r="11" spans="1:27" s="61" customFormat="1">
      <x:c r="A11" s="2"/>
      <x:c r="B11" s="3"/>
      <x:c r="C11" s="3"/>
      <x:c r="D11" s="3"/>
      <x:c r="E11" s="1"/>
      <x:c r="F11" s="1"/>
      <x:c r="G11" s="28"/>
      <x:c r="H11" s="8"/>
      <x:c r="I11" s="8"/>
      <x:c r="J11" s="8"/>
      <x:c r="K11" s="8"/>
      <x:c r="L11" s="8"/>
      <x:c r="M11" s="8"/>
      <x:c r="N11" s="8"/>
      <x:c r="O11" s="6"/>
      <x:c r="P11" s="6"/>
      <x:c r="Q11" s="6"/>
      <x:c r="R11" s="6"/>
      <x:c r="S11" s="6"/>
      <x:c r="T11" s="6"/>
      <x:c r="U11" s="6"/>
      <x:c r="V11" s="6"/>
      <x:c r="W11" s="6"/>
      <x:c r="X11" s="6"/>
      <x:c r="Y11" s="6"/>
      <x:c r="Z11" s="6"/>
      <x:c r="AA11" s="6"/>
    </x:row>
    <x:row r="12" spans="1:27" s="61" customFormat="1">
      <x:c r="A12" s="2"/>
      <x:c r="B12" s="3"/>
      <x:c r="C12" s="3"/>
      <x:c r="D12" s="3"/>
      <x:c r="E12" s="1"/>
      <x:c r="F12" s="1"/>
      <x:c r="G12" s="28"/>
      <x:c r="H12" s="8"/>
      <x:c r="I12" s="8"/>
      <x:c r="J12" s="8"/>
      <x:c r="K12" s="8"/>
      <x:c r="L12" s="8"/>
      <x:c r="M12" s="8"/>
      <x:c r="N12" s="8"/>
      <x:c r="O12" s="6"/>
      <x:c r="P12" s="6"/>
      <x:c r="Q12" s="6"/>
      <x:c r="R12" s="6"/>
      <x:c r="S12" s="6"/>
      <x:c r="T12" s="6"/>
      <x:c r="U12" s="6"/>
      <x:c r="V12" s="6"/>
      <x:c r="W12" s="6"/>
      <x:c r="X12" s="6"/>
      <x:c r="Y12" s="6"/>
      <x:c r="Z12" s="6"/>
      <x:c r="AA12" s="6"/>
    </x:row>
    <x:row r="13" spans="1:27" s="61" customFormat="1" ht="12.199999999999999">
      <x:c r="A13" s="224" t="s">
        <x:v>213</x:v>
      </x:c>
      <x:c r="B13" s="3" t="s">
        <x:v>276</x:v>
      </x:c>
      <x:c r="C13" s="3" t="s">
        <x:v>279</x:v>
      </x:c>
      <x:c r="D13" s="3" t="s">
        <x:v>304</x:v>
      </x:c>
      <x:c r="E13" s="1" t="s">
        <x:v>342</x:v>
      </x:c>
      <x:c r="F13" s="1" t="s">
        <x:v>212</x:v>
      </x:c>
      <x:c r="G13" s="28"/>
      <x:c r="H13" s="8"/>
      <x:c r="I13" s="8"/>
      <x:c r="J13" s="8"/>
      <x:c r="K13" s="8"/>
      <x:c r="L13" s="8"/>
      <x:c r="M13" s="8"/>
      <x:c r="N13" s="8"/>
      <x:c r="O13" s="6"/>
      <x:c r="P13" s="6"/>
      <x:c r="Q13" s="6"/>
      <x:c r="R13" s="6"/>
      <x:c r="S13" s="6"/>
      <x:c r="T13" s="6"/>
      <x:c r="U13" s="6"/>
      <x:c r="V13" s="6"/>
      <x:c r="W13" s="6"/>
      <x:c r="X13" s="6"/>
      <x:c r="Y13" s="6"/>
      <x:c r="Z13" s="6"/>
      <x:c r="AA13" s="6"/>
    </x:row>
    <x:row r="14" spans="1:27" s="61" customFormat="1" ht="12.199999999999999">
      <x:c r="A14" s="225" t="s">
        <x:v>352</x:v>
      </x:c>
      <x:c r="B14" s="3">
        <x:f>GT2+HR2+HV2</x:f>
        <x:v>2573550</x:v>
      </x:c>
      <x:c r="C14" s="3">
        <x:f>BA7</x:f>
        <x:v>0</x:v>
      </x:c>
      <x:c r="D14" s="3">
        <x:f>AC7</x:f>
        <x:v>61070900</x:v>
      </x:c>
      <x:c r="E14" s="407">
        <x:f>L23</x:f>
        <x:v>90815</x:v>
      </x:c>
      <x:c r="F14" s="1">
        <x:v>71201820</x:v>
      </x:c>
      <x:c r="G14" s="28"/>
      <x:c r="H14" s="8"/>
      <x:c r="I14" s="8"/>
      <x:c r="J14" s="8"/>
      <x:c r="K14" s="8"/>
      <x:c r="L14" s="8"/>
      <x:c r="M14" s="8"/>
      <x:c r="N14" s="8"/>
      <x:c r="O14" s="6"/>
      <x:c r="P14" s="6"/>
      <x:c r="Q14" s="6"/>
      <x:c r="R14" s="6"/>
      <x:c r="S14" s="6"/>
      <x:c r="T14" s="6"/>
      <x:c r="U14" s="6"/>
      <x:c r="V14" s="6"/>
      <x:c r="W14" s="6"/>
      <x:c r="X14" s="6"/>
      <x:c r="Y14" s="6"/>
      <x:c r="Z14" s="6"/>
      <x:c r="AA14" s="6"/>
    </x:row>
    <x:row r="15" spans="1:27" s="61" customFormat="1" ht="12.199999999999999">
      <x:c r="A15" s="225" t="s">
        <x:v>277</x:v>
      </x:c>
      <x:c r="B15" s="3">
        <x:f>GT3+HR3+HV3</x:f>
        <x:v>51619040</x:v>
      </x:c>
      <x:c r="C15" s="3">
        <x:f>BA8</x:f>
        <x:v>68835500</x:v>
      </x:c>
      <x:c r="D15" s="3">
        <x:f>AC8</x:f>
        <x:v>1027565160</x:v>
      </x:c>
      <x:c r="E15" s="407">
        <x:f>L24</x:f>
        <x:v>-99300</x:v>
      </x:c>
      <x:c r="F15" s="1">
        <x:v>1303022410</x:v>
      </x:c>
      <x:c r="G15" s="28"/>
      <x:c r="H15" s="8"/>
      <x:c r="I15" s="8"/>
      <x:c r="J15" s="8"/>
      <x:c r="K15" s="8"/>
      <x:c r="L15" s="8"/>
      <x:c r="M15" s="8"/>
      <x:c r="N15" s="8"/>
      <x:c r="O15" s="6"/>
      <x:c r="P15" s="6"/>
      <x:c r="Q15" s="6"/>
      <x:c r="R15" s="6"/>
      <x:c r="S15" s="6"/>
      <x:c r="T15" s="6"/>
      <x:c r="U15" s="6"/>
      <x:c r="V15" s="6"/>
      <x:c r="W15" s="6"/>
      <x:c r="X15" s="6"/>
      <x:c r="Y15" s="6"/>
      <x:c r="Z15" s="6"/>
      <x:c r="AA15" s="6"/>
    </x:row>
    <x:row r="16" spans="1:27" s="61" customFormat="1" ht="12.199999999999999">
      <x:c r="A16" s="225" t="s">
        <x:v>278</x:v>
      </x:c>
      <x:c r="B16" s="3">
        <x:f>GT4+HR4+HV4</x:f>
        <x:v>7730580</x:v>
      </x:c>
      <x:c r="C16" s="3">
        <x:f>BA9</x:f>
        <x:v>39422400</x:v>
      </x:c>
      <x:c r="D16" s="3">
        <x:f>AC9</x:f>
        <x:v>330167630</x:v>
      </x:c>
      <x:c r="E16" s="407">
        <x:f>L25</x:f>
        <x:v>209104</x:v>
      </x:c>
      <x:c r="F16" s="1">
        <x:v>431391360</x:v>
      </x:c>
      <x:c r="G16" s="28"/>
      <x:c r="H16" s="8"/>
      <x:c r="I16" s="8"/>
      <x:c r="J16" s="8"/>
      <x:c r="K16" s="8"/>
      <x:c r="L16" s="8"/>
      <x:c r="M16" s="8"/>
      <x:c r="N16" s="8"/>
      <x:c r="O16" s="6"/>
      <x:c r="P16" s="6"/>
      <x:c r="Q16" s="6"/>
      <x:c r="R16" s="6"/>
      <x:c r="S16" s="6"/>
      <x:c r="T16" s="6"/>
      <x:c r="U16" s="6"/>
      <x:c r="V16" s="6"/>
      <x:c r="W16" s="6"/>
      <x:c r="X16" s="6"/>
      <x:c r="Y16" s="6"/>
      <x:c r="Z16" s="6"/>
      <x:c r="AA16" s="6"/>
    </x:row>
    <x:row r="17" spans="1:27" s="61" customFormat="1" ht="12.199999999999999">
      <x:c r="A17" s="226" t="s">
        <x:v>212</x:v>
      </x:c>
      <x:c r="B17" s="3">
        <x:f>SUM(B14:B16)</x:f>
        <x:v>61923170</x:v>
      </x:c>
      <x:c r="C17" s="3">
        <x:f>SUM(C14:C16)</x:f>
        <x:v>108257900</x:v>
      </x:c>
      <x:c r="D17" s="3">
        <x:f>SUM(D14:D16)</x:f>
        <x:v>1418803690</x:v>
      </x:c>
      <x:c r="E17" s="407">
        <x:f>L26</x:f>
        <x:v>200619</x:v>
      </x:c>
      <x:c r="F17" s="1">
        <x:f>SUM(F14:F16)</x:f>
        <x:v>1805615590</x:v>
      </x:c>
      <x:c r="G17" s="28"/>
      <x:c r="H17" s="8"/>
      <x:c r="I17" s="8"/>
      <x:c r="J17" s="8"/>
      <x:c r="K17" s="8"/>
      <x:c r="L17" s="8"/>
      <x:c r="M17" s="8"/>
      <x:c r="N17" s="8"/>
      <x:c r="O17" s="6"/>
      <x:c r="P17" s="6"/>
      <x:c r="Q17" s="6"/>
      <x:c r="R17" s="6"/>
      <x:c r="S17" s="6"/>
      <x:c r="T17" s="6"/>
      <x:c r="U17" s="6"/>
      <x:c r="V17" s="6"/>
      <x:c r="W17" s="6"/>
      <x:c r="X17" s="6"/>
      <x:c r="Y17" s="6"/>
      <x:c r="Z17" s="6"/>
      <x:c r="AA17" s="6"/>
    </x:row>
    <x:row r="18" spans="1:27" s="61" customFormat="1">
      <x:c r="A18" s="3"/>
      <x:c r="B18" s="3"/>
      <x:c r="C18" s="3"/>
      <x:c r="D18" s="3"/>
      <x:c r="E18" s="1"/>
      <x:c r="F18" s="1"/>
      <x:c r="G18" s="28"/>
      <x:c r="H18" s="8"/>
      <x:c r="I18" s="8"/>
      <x:c r="J18" s="8"/>
      <x:c r="K18" s="8"/>
      <x:c r="L18" s="8"/>
      <x:c r="M18" s="8"/>
      <x:c r="N18" s="8"/>
      <x:c r="O18" s="6"/>
      <x:c r="P18" s="6"/>
      <x:c r="Q18" s="6"/>
      <x:c r="R18" s="6"/>
      <x:c r="S18" s="6"/>
      <x:c r="T18" s="6"/>
      <x:c r="U18" s="6"/>
      <x:c r="V18" s="6"/>
      <x:c r="W18" s="6"/>
      <x:c r="X18" s="6"/>
      <x:c r="Y18" s="6"/>
      <x:c r="Z18" s="6"/>
      <x:c r="AA18" s="6"/>
    </x:row>
    <x:row r="19" spans="1:27" s="61" customFormat="1">
      <x:c r="A19" s="2"/>
      <x:c r="B19" s="3"/>
      <x:c r="C19" s="3"/>
      <x:c r="D19" s="3"/>
      <x:c r="E19" s="1"/>
      <x:c r="F19" s="1"/>
      <x:c r="G19" s="28"/>
      <x:c r="H19" s="8"/>
      <x:c r="I19" s="8"/>
      <x:c r="J19" s="8"/>
      <x:c r="K19" s="8"/>
      <x:c r="L19" s="8"/>
      <x:c r="M19" s="8"/>
      <x:c r="N19" s="8"/>
      <x:c r="O19" s="6"/>
      <x:c r="P19" s="6"/>
      <x:c r="Q19" s="6"/>
      <x:c r="R19" s="6"/>
      <x:c r="S19" s="6"/>
      <x:c r="T19" s="6"/>
      <x:c r="U19" s="6"/>
      <x:c r="V19" s="6"/>
      <x:c r="W19" s="6"/>
      <x:c r="X19" s="6"/>
      <x:c r="Y19" s="6"/>
      <x:c r="Z19" s="6"/>
      <x:c r="AA19" s="6"/>
    </x:row>
    <x:row r="20" spans="1:14" s="228" customFormat="1" ht="12.75" customHeight="1">
      <x:c r="A20" s="542" t="s">
        <x:v>264</x:v>
      </x:c>
      <x:c r="B20" s="542" t="s">
        <x:v>311</x:v>
      </x:c>
      <x:c r="C20" s="542" t="s">
        <x:v>361</x:v>
      </x:c>
      <x:c r="D20" s="227" t="s">
        <x:v>319</x:v>
      </x:c>
      <x:c r="E20" s="543" t="s">
        <x:v>356</x:v>
      </x:c>
      <x:c r="F20" s="543" t="s">
        <x:v>356</x:v>
      </x:c>
      <x:c r="G20" s="543" t="s">
        <x:v>356</x:v>
      </x:c>
      <x:c r="H20" s="543" t="s">
        <x:v>356</x:v>
      </x:c>
      <x:c r="I20" s="543" t="s">
        <x:v>356</x:v>
      </x:c>
      <x:c r="J20" s="543" t="s">
        <x:v>356</x:v>
      </x:c>
      <x:c r="K20" s="543" t="s">
        <x:v>356</x:v>
      </x:c>
      <x:c r="L20" s="544" t="s">
        <x:v>0</x:v>
      </x:c>
      <x:c r="M20" s="542" t="s">
        <x:v>401</x:v>
      </x:c>
      <x:c r="N20" s="542" t="s">
        <x:v>398</x:v>
      </x:c>
    </x:row>
    <x:row r="21" spans="1:14" s="228" customFormat="1" ht="12.75" customHeight="1">
      <x:c r="A21" s="542" t="s">
        <x:v>264</x:v>
      </x:c>
      <x:c r="B21" s="542" t="s">
        <x:v>311</x:v>
      </x:c>
      <x:c r="C21" s="542" t="s">
        <x:v>361</x:v>
      </x:c>
      <x:c r="D21" s="542" t="s">
        <x:v>263</x:v>
      </x:c>
      <x:c r="E21" s="542" t="s">
        <x:v>362</x:v>
      </x:c>
      <x:c r="F21" s="542" t="s">
        <x:v>362</x:v>
      </x:c>
      <x:c r="G21" s="542" t="s">
        <x:v>362</x:v>
      </x:c>
      <x:c r="H21" s="542" t="s">
        <x:v>393</x:v>
      </x:c>
      <x:c r="I21" s="542" t="s">
        <x:v>314</x:v>
      </x:c>
      <x:c r="J21" s="542" t="s">
        <x:v>357</x:v>
      </x:c>
      <x:c r="K21" s="542" t="s">
        <x:v>271</x:v>
      </x:c>
      <x:c r="L21" s="544" t="s">
        <x:v>0</x:v>
      </x:c>
      <x:c r="M21" s="542" t="s">
        <x:v>401</x:v>
      </x:c>
      <x:c r="N21" s="542" t="s">
        <x:v>398</x:v>
      </x:c>
    </x:row>
    <x:row r="22" spans="1:14" s="228" customFormat="1" ht="12.75" customHeight="1">
      <x:c r="A22" s="542" t="s">
        <x:v>264</x:v>
      </x:c>
      <x:c r="B22" s="542" t="s">
        <x:v>311</x:v>
      </x:c>
      <x:c r="C22" s="542" t="s">
        <x:v>361</x:v>
      </x:c>
      <x:c r="D22" s="542" t="s">
        <x:v>263</x:v>
      </x:c>
      <x:c r="E22" s="229" t="s">
        <x:v>294</x:v>
      </x:c>
      <x:c r="F22" s="229" t="s">
        <x:v>307</x:v>
      </x:c>
      <x:c r="G22" s="229" t="s">
        <x:v>271</x:v>
      </x:c>
      <x:c r="H22" s="542" t="s">
        <x:v>393</x:v>
      </x:c>
      <x:c r="I22" s="542" t="s">
        <x:v>314</x:v>
      </x:c>
      <x:c r="J22" s="542" t="s">
        <x:v>357</x:v>
      </x:c>
      <x:c r="K22" s="542" t="s">
        <x:v>271</x:v>
      </x:c>
      <x:c r="L22" s="544" t="s">
        <x:v>0</x:v>
      </x:c>
      <x:c r="M22" s="542" t="s">
        <x:v>401</x:v>
      </x:c>
      <x:c r="N22" s="542" t="s">
        <x:v>398</x:v>
      </x:c>
    </x:row>
    <x:row r="23" spans="1:14" s="405" customFormat="1" ht="15.75" customHeight="1">
      <x:c r="A23" s="407" t="s">
        <x:v>207</x:v>
      </x:c>
      <x:c r="B23" s="407" t="s">
        <x:v>352</x:v>
      </x:c>
      <x:c r="C23" s="407"/>
      <x:c r="D23" s="407">
        <x:v>0</x:v>
      </x:c>
      <x:c r="E23" s="407">
        <x:v>0</x:v>
      </x:c>
      <x:c r="F23" s="407">
        <x:v>0</x:v>
      </x:c>
      <x:c r="G23" s="407">
        <x:v>0</x:v>
      </x:c>
      <x:c r="H23" s="407">
        <x:v>71775</x:v>
      </x:c>
      <x:c r="I23" s="407">
        <x:v>19040</x:v>
      </x:c>
      <x:c r="J23" s="407">
        <x:v>0</x:v>
      </x:c>
      <x:c r="K23" s="407">
        <x:v>90815</x:v>
      </x:c>
      <x:c r="L23" s="407">
        <x:v>90815</x:v>
      </x:c>
      <x:c r="M23" s="407">
        <x:v>19040</x:v>
      </x:c>
      <x:c r="N23" s="407">
        <x:v>0</x:v>
      </x:c>
    </x:row>
    <x:row r="24" spans="1:14" s="405" customFormat="1" ht="15.75" customHeight="1">
      <x:c r="A24" s="407" t="s">
        <x:v>207</x:v>
      </x:c>
      <x:c r="B24" s="407" t="s">
        <x:v>277</x:v>
      </x:c>
      <x:c r="C24" s="407"/>
      <x:c r="D24" s="407">
        <x:v>99300</x:v>
      </x:c>
      <x:c r="E24" s="407">
        <x:v>0</x:v>
      </x:c>
      <x:c r="F24" s="407">
        <x:v>0</x:v>
      </x:c>
      <x:c r="G24" s="407">
        <x:v>0</x:v>
      </x:c>
      <x:c r="H24" s="407">
        <x:v>0</x:v>
      </x:c>
      <x:c r="I24" s="407">
        <x:v>0</x:v>
      </x:c>
      <x:c r="J24" s="407">
        <x:v>0</x:v>
      </x:c>
      <x:c r="K24" s="407">
        <x:v>0</x:v>
      </x:c>
      <x:c r="L24" s="407">
        <x:v>-99300</x:v>
      </x:c>
      <x:c r="M24" s="407">
        <x:v>0</x:v>
      </x:c>
      <x:c r="N24" s="407">
        <x:v>0</x:v>
      </x:c>
    </x:row>
    <x:row r="25" spans="1:14" s="405" customFormat="1" ht="15.75" customHeight="1">
      <x:c r="A25" s="407" t="s">
        <x:v>207</x:v>
      </x:c>
      <x:c r="B25" s="407" t="s">
        <x:v>278</x:v>
      </x:c>
      <x:c r="C25" s="407"/>
      <x:c r="D25" s="407">
        <x:v>0</x:v>
      </x:c>
      <x:c r="E25" s="407">
        <x:v>0</x:v>
      </x:c>
      <x:c r="F25" s="407">
        <x:v>0</x:v>
      </x:c>
      <x:c r="G25" s="407">
        <x:v>0</x:v>
      </x:c>
      <x:c r="H25" s="407">
        <x:v>165264</x:v>
      </x:c>
      <x:c r="I25" s="407">
        <x:v>43840</x:v>
      </x:c>
      <x:c r="J25" s="407">
        <x:v>0</x:v>
      </x:c>
      <x:c r="K25" s="407">
        <x:v>209104</x:v>
      </x:c>
      <x:c r="L25" s="407">
        <x:v>209104</x:v>
      </x:c>
      <x:c r="M25" s="407">
        <x:v>43840</x:v>
      </x:c>
      <x:c r="N25" s="407">
        <x:v>0</x:v>
      </x:c>
    </x:row>
    <x:row r="26" spans="1:14" s="405" customFormat="1" ht="15.75" customHeight="1">
      <x:c r="A26" s="408" t="s">
        <x:v>267</x:v>
      </x:c>
      <x:c r="B26" s="408"/>
      <x:c r="C26" s="408"/>
      <x:c r="D26" s="408">
        <x:v>99300</x:v>
      </x:c>
      <x:c r="E26" s="408">
        <x:v>0</x:v>
      </x:c>
      <x:c r="F26" s="408">
        <x:v>0</x:v>
      </x:c>
      <x:c r="G26" s="408">
        <x:v>0</x:v>
      </x:c>
      <x:c r="H26" s="408">
        <x:v>237039</x:v>
      </x:c>
      <x:c r="I26" s="408">
        <x:v>62880</x:v>
      </x:c>
      <x:c r="J26" s="408">
        <x:v>0</x:v>
      </x:c>
      <x:c r="K26" s="408">
        <x:v>299919</x:v>
      </x:c>
      <x:c r="L26" s="408">
        <x:v>200619</x:v>
      </x:c>
      <x:c r="M26" s="408">
        <x:v>62880</x:v>
      </x:c>
      <x:c r="N26" s="408">
        <x:v>0</x:v>
      </x:c>
    </x:row>
    <x:row r="27" spans="1:27" s="61" customFormat="1">
      <x:c r="A27" s="2"/>
      <x:c r="B27" s="3"/>
      <x:c r="C27" s="3"/>
      <x:c r="D27" s="3"/>
      <x:c r="E27" s="1"/>
      <x:c r="F27" s="1"/>
      <x:c r="G27" s="28"/>
      <x:c r="H27" s="8"/>
      <x:c r="I27" s="8"/>
      <x:c r="J27" s="8"/>
      <x:c r="K27" s="8"/>
      <x:c r="L27" s="8"/>
      <x:c r="M27" s="8"/>
      <x:c r="N27" s="8"/>
      <x:c r="O27" s="6"/>
      <x:c r="P27" s="6"/>
      <x:c r="Q27" s="6"/>
      <x:c r="R27" s="6"/>
      <x:c r="S27" s="6"/>
      <x:c r="T27" s="6"/>
      <x:c r="U27" s="6"/>
      <x:c r="V27" s="6"/>
      <x:c r="W27" s="6"/>
      <x:c r="X27" s="6"/>
      <x:c r="Y27" s="6"/>
      <x:c r="Z27" s="6"/>
      <x:c r="AA27" s="6"/>
    </x:row>
    <x:row r="28" spans="1:27" s="61" customFormat="1">
      <x:c r="A28" s="2"/>
      <x:c r="B28" s="3"/>
      <x:c r="C28" s="3"/>
      <x:c r="D28" s="3"/>
      <x:c r="E28" s="1"/>
      <x:c r="F28" s="1"/>
      <x:c r="G28" s="28"/>
      <x:c r="H28" s="8"/>
      <x:c r="I28" s="8"/>
      <x:c r="J28" s="8"/>
      <x:c r="K28" s="8"/>
      <x:c r="L28" s="8"/>
      <x:c r="M28" s="8"/>
      <x:c r="N28" s="8"/>
      <x:c r="O28" s="6"/>
      <x:c r="P28" s="6"/>
      <x:c r="Q28" s="6"/>
      <x:c r="R28" s="6"/>
      <x:c r="S28" s="6"/>
      <x:c r="T28" s="6"/>
      <x:c r="U28" s="6"/>
      <x:c r="V28" s="6"/>
      <x:c r="W28" s="6"/>
      <x:c r="X28" s="6"/>
      <x:c r="Y28" s="6"/>
      <x:c r="Z28" s="6"/>
      <x:c r="AA28" s="6"/>
    </x:row>
    <x:row r="29" spans="1:27" s="61" customFormat="1">
      <x:c r="A29" s="2"/>
      <x:c r="B29" s="3"/>
      <x:c r="C29" s="3"/>
      <x:c r="D29" s="3"/>
      <x:c r="E29" s="1"/>
      <x:c r="F29" s="1"/>
      <x:c r="G29" s="28"/>
      <x:c r="H29" s="8"/>
      <x:c r="I29" s="8"/>
      <x:c r="J29" s="8"/>
      <x:c r="K29" s="8"/>
      <x:c r="L29" s="8"/>
      <x:c r="M29" s="8"/>
      <x:c r="N29" s="8"/>
      <x:c r="O29" s="6"/>
      <x:c r="P29" s="6"/>
      <x:c r="Q29" s="6"/>
      <x:c r="R29" s="6"/>
      <x:c r="S29" s="6"/>
      <x:c r="T29" s="6"/>
      <x:c r="U29" s="6"/>
      <x:c r="V29" s="6"/>
      <x:c r="W29" s="6"/>
      <x:c r="X29" s="6"/>
      <x:c r="Y29" s="6"/>
      <x:c r="Z29" s="6"/>
      <x:c r="AA29" s="6"/>
    </x:row>
  </x:sheetData>
  <x:mergeCells count="13">
    <x:mergeCell ref="N20:N22"/>
    <x:mergeCell ref="D21:D22"/>
    <x:mergeCell ref="E21:G21"/>
    <x:mergeCell ref="H21:H22"/>
    <x:mergeCell ref="I21:I22"/>
    <x:mergeCell ref="J21:J22"/>
    <x:mergeCell ref="K21:K22"/>
    <x:mergeCell ref="M20:M22"/>
    <x:mergeCell ref="A20:A22"/>
    <x:mergeCell ref="B20:B22"/>
    <x:mergeCell ref="C20:C22"/>
    <x:mergeCell ref="E20:K20"/>
    <x:mergeCell ref="L20:L22"/>
  </x:mergeCells>
  <x:pageMargins left="0.15986111760139465" right="0.20986111462116241" top="0.15986111760139465" bottom="0.15986111760139465" header="0.18972222506999969" footer="0.1897222250699996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>
    <x:pageSetUpPr autoPageBreaks="1" fitToPage="1"/>
  </x:sheetPr>
  <x:dimension ref="A1:M48"/>
  <x:sheetViews>
    <x:sheetView topLeftCell="A16" zoomScaleNormal="100" workbookViewId="0">
      <x:pane xSplit="1" ySplit="0" topLeftCell="C16" activePane="topRight" state="frozen"/>
      <x:selection pane="topRight" activeCell="A1" activeCellId="0" sqref="A1:I1"/>
    </x:sheetView>
  </x:sheetViews>
  <x:sheetFormatPr defaultColWidth="8.88671875" defaultRowHeight="13.35"/>
  <x:cols>
    <x:col min="1" max="1" width="16.875" style="353" customWidth="1"/>
    <x:col min="2" max="2" width="15.25" style="353" customWidth="1"/>
    <x:col min="3" max="3" width="16.75" style="353" customWidth="1"/>
    <x:col min="4" max="6" width="14.375" style="353" customWidth="1"/>
    <x:col min="7" max="8" width="15" style="353" customWidth="1"/>
    <x:col min="9" max="9" width="15.875" style="353" customWidth="1"/>
    <x:col min="10" max="10" width="14.625" style="353" customWidth="1"/>
    <x:col min="11" max="11" width="16.125" style="353" customWidth="1"/>
    <x:col min="12" max="12" width="14.375" style="353" customWidth="1"/>
    <x:col min="13" max="13" width="14.625" style="353" bestFit="1" customWidth="1"/>
    <x:col min="14" max="16384" width="9" style="353"/>
  </x:cols>
  <x:sheetData>
    <x:row r="1" spans="1:10" s="435" customFormat="1" ht="20.649999999999999">
      <x:c r="A1" s="502" t="s">
        <x:v>613</x:v>
      </x:c>
      <x:c r="B1" s="502"/>
      <x:c r="C1" s="502"/>
      <x:c r="D1" s="502"/>
      <x:c r="E1" s="502"/>
      <x:c r="F1" s="502"/>
      <x:c r="G1" s="502"/>
      <x:c r="H1" s="502"/>
      <x:c r="I1" s="502"/>
      <x:c r="J1" s="436"/>
    </x:row>
    <x:row r="2" spans="2:10" ht="13.5" customHeight="1">
      <x:c r="B2" s="434"/>
      <x:c r="C2" s="434"/>
      <x:c r="D2" s="434"/>
      <x:c r="E2" s="434"/>
      <x:c r="F2" s="434"/>
      <x:c r="G2" s="434"/>
      <x:c r="H2" s="434"/>
      <x:c r="I2" s="434"/>
      <x:c r="J2" s="434"/>
    </x:row>
    <x:row r="3" spans="1:10" ht="13.5" customHeight="1">
      <x:c r="A3" s="437" t="s">
        <x:v>269</x:v>
      </x:c>
      <x:c r="B3" s="438" t="s">
        <x:v>353</x:v>
      </x:c>
      <x:c r="C3" s="438" t="s">
        <x:v>348</x:v>
      </x:c>
      <x:c r="D3" s="438" t="s">
        <x:v>212</x:v>
      </x:c>
      <x:c r="E3" s="434"/>
      <x:c r="F3" s="434"/>
      <x:c r="G3" s="434"/>
      <x:c r="H3" s="434"/>
      <x:c r="I3" s="439"/>
      <x:c r="J3" s="434"/>
    </x:row>
    <x:row r="4" spans="1:12" ht="13.5" customHeight="1">
      <x:c r="A4" s="440" t="s">
        <x:v>277</x:v>
      </x:c>
      <x:c r="B4" s="441">
        <x:f>SUM(I10,I16)</x:f>
        <x:v>1175100</x:v>
      </x:c>
      <x:c r="C4" s="441">
        <x:f>SUM(I22,I28,I34,I40,I46)</x:f>
        <x:v>24204065</x:v>
      </x:c>
      <x:c r="D4" s="442">
        <x:f>SUM(B4:C4)</x:f>
        <x:v>25379165</x:v>
      </x:c>
      <x:c r="E4" s="434"/>
      <x:c r="F4" s="434"/>
      <x:c r="G4" s="434"/>
      <x:c r="H4" s="434"/>
      <x:c r="I4" s="434"/>
      <x:c r="J4" s="434"/>
      <x:c r="L4" s="434"/>
    </x:row>
    <x:row r="5" spans="1:12" ht="13.5" customHeight="1">
      <x:c r="A5" s="440" t="s">
        <x:v>278</x:v>
      </x:c>
      <x:c r="B5" s="441">
        <x:f>SUM(I11,I17)</x:f>
        <x:v>585390</x:v>
      </x:c>
      <x:c r="C5" s="441">
        <x:f>SUM(I23,I29,I35,I41,I47)</x:f>
        <x:v>5943531</x:v>
      </x:c>
      <x:c r="D5" s="442">
        <x:f>SUM(B5:C5)</x:f>
        <x:v>6528921</x:v>
      </x:c>
      <x:c r="E5" s="434"/>
      <x:c r="F5" s="434"/>
      <x:c r="G5" s="434"/>
      <x:c r="H5" s="434"/>
      <x:c r="I5" s="434"/>
      <x:c r="J5" s="434"/>
      <x:c r="L5" s="434"/>
    </x:row>
    <x:row r="6" spans="1:10" ht="13.5" customHeight="1">
      <x:c r="A6" s="443" t="s">
        <x:v>212</x:v>
      </x:c>
      <x:c r="B6" s="441">
        <x:f>SUM(B4:B5)</x:f>
        <x:v>1760490</x:v>
      </x:c>
      <x:c r="C6" s="441">
        <x:f>SUM(C4:C5)</x:f>
        <x:v>30147596</x:v>
      </x:c>
      <x:c r="D6" s="441">
        <x:f>SUM(D4:D5)</x:f>
        <x:v>31908086</x:v>
      </x:c>
      <x:c r="E6" s="434"/>
      <x:c r="F6" s="434"/>
      <x:c r="G6" s="434"/>
      <x:c r="H6" s="434"/>
      <x:c r="I6" s="434"/>
      <x:c r="J6" s="434"/>
    </x:row>
    <x:row r="7" ht="13.5" customHeight="1"/>
    <x:row r="8" spans="1:6" ht="13.5" customHeight="1">
      <x:c r="A8" s="462" t="s">
        <x:v>219</x:v>
      </x:c>
      <x:c r="B8" s="463"/>
      <x:c r="C8" s="463"/>
      <x:c r="D8" s="463"/>
      <x:c r="E8" s="434"/>
      <x:c r="F8" s="434"/>
    </x:row>
    <x:row r="9" spans="1:9" ht="13.5" customHeight="1">
      <x:c r="A9" s="437" t="s">
        <x:v>269</x:v>
      </x:c>
      <x:c r="B9" s="438" t="s">
        <x:v>284</x:v>
      </x:c>
      <x:c r="C9" s="438" t="s">
        <x:v>290</x:v>
      </x:c>
      <x:c r="D9" s="438" t="s">
        <x:v>283</x:v>
      </x:c>
      <x:c r="E9" s="438" t="s">
        <x:v>312</x:v>
      </x:c>
      <x:c r="F9" s="438" t="s">
        <x:v>295</x:v>
      </x:c>
      <x:c r="G9" s="438" t="s">
        <x:v>285</x:v>
      </x:c>
      <x:c r="H9" s="438" t="s">
        <x:v>293</x:v>
      </x:c>
      <x:c r="I9" s="438" t="s">
        <x:v>212</x:v>
      </x:c>
    </x:row>
    <x:row r="10" spans="1:9" ht="13.5" customHeight="1">
      <x:c r="A10" s="440" t="s">
        <x:v>277</x:v>
      </x:c>
      <x:c r="B10" s="218"/>
      <x:c r="C10" s="218"/>
      <x:c r="D10" s="218">
        <x:v>252000</x:v>
      </x:c>
      <x:c r="E10" s="218">
        <x:v>91300</x:v>
      </x:c>
      <x:c r="F10" s="491">
        <x:v>0</x:v>
      </x:c>
      <x:c r="G10" s="491">
        <x:v>36800</x:v>
      </x:c>
      <x:c r="H10" s="433"/>
      <x:c r="I10" s="433">
        <x:f>SUM(B10:H10)</x:f>
        <x:v>380100</x:v>
      </x:c>
    </x:row>
    <x:row r="11" spans="1:9" ht="13.5" customHeight="1">
      <x:c r="A11" s="440" t="s">
        <x:v>278</x:v>
      </x:c>
      <x:c r="B11" s="218"/>
      <x:c r="C11" s="218"/>
      <x:c r="D11" s="218">
        <x:v>0</x:v>
      </x:c>
      <x:c r="E11" s="218">
        <x:v>0</x:v>
      </x:c>
      <x:c r="F11" s="219">
        <x:v>0</x:v>
      </x:c>
      <x:c r="G11" s="219"/>
      <x:c r="H11" s="433"/>
      <x:c r="I11" s="433">
        <x:f>SUM(B11:H11)</x:f>
        <x:v>0</x:v>
      </x:c>
    </x:row>
    <x:row r="12" spans="1:9" ht="13.5" customHeight="1">
      <x:c r="A12" s="443" t="s">
        <x:v>212</x:v>
      </x:c>
      <x:c r="B12" s="433">
        <x:f>SUM(B10:B11)</x:f>
        <x:v>0</x:v>
      </x:c>
      <x:c r="C12" s="433">
        <x:f>SUM(C10:C11)</x:f>
        <x:v>0</x:v>
      </x:c>
      <x:c r="D12" s="433">
        <x:f>SUM(D10:D11)</x:f>
        <x:v>252000</x:v>
      </x:c>
      <x:c r="E12" s="433">
        <x:f>SUM(E10:E11)</x:f>
        <x:v>91300</x:v>
      </x:c>
      <x:c r="F12" s="433">
        <x:f>SUM(F10:F11)</x:f>
        <x:v>0</x:v>
      </x:c>
      <x:c r="G12" s="433">
        <x:f>SUM(G10:G11)</x:f>
        <x:v>36800</x:v>
      </x:c>
      <x:c r="H12" s="433">
        <x:f>SUM(H10:H11)</x:f>
        <x:v>0</x:v>
      </x:c>
      <x:c r="I12" s="433">
        <x:f>SUM(B12:H12)</x:f>
        <x:v>380100</x:v>
      </x:c>
    </x:row>
    <x:row r="13" ht="13.5" customHeight="1"/>
    <x:row r="14" spans="1:6" ht="13.5" customHeight="1">
      <x:c r="A14" s="462" t="s">
        <x:v>220</x:v>
      </x:c>
      <x:c r="B14" s="463"/>
      <x:c r="C14" s="463"/>
      <x:c r="D14" s="463"/>
      <x:c r="E14" s="434"/>
      <x:c r="F14" s="434"/>
    </x:row>
    <x:row r="15" spans="1:9" ht="13.5" customHeight="1">
      <x:c r="A15" s="437" t="s">
        <x:v>269</x:v>
      </x:c>
      <x:c r="B15" s="438" t="s">
        <x:v>284</x:v>
      </x:c>
      <x:c r="C15" s="438" t="s">
        <x:v>290</x:v>
      </x:c>
      <x:c r="D15" s="438" t="s">
        <x:v>283</x:v>
      </x:c>
      <x:c r="E15" s="438" t="s">
        <x:v>312</x:v>
      </x:c>
      <x:c r="F15" s="438" t="s">
        <x:v>295</x:v>
      </x:c>
      <x:c r="G15" s="438" t="s">
        <x:v>285</x:v>
      </x:c>
      <x:c r="H15" s="438" t="s">
        <x:v>293</x:v>
      </x:c>
      <x:c r="I15" s="438" t="s">
        <x:v>212</x:v>
      </x:c>
    </x:row>
    <x:row r="16" spans="1:9" ht="13.5" customHeight="1">
      <x:c r="A16" s="440" t="s">
        <x:v>277</x:v>
      </x:c>
      <x:c r="B16" s="214">
        <x:v>0</x:v>
      </x:c>
      <x:c r="C16" s="214"/>
      <x:c r="D16" s="214">
        <x:v>106000</x:v>
      </x:c>
      <x:c r="E16" s="214">
        <x:v>159000</x:v>
      </x:c>
      <x:c r="F16" s="214">
        <x:v>530000</x:v>
      </x:c>
      <x:c r="G16" s="214"/>
      <x:c r="H16" s="433"/>
      <x:c r="I16" s="433">
        <x:f>SUM(B16:H16)</x:f>
        <x:v>795000</x:v>
      </x:c>
    </x:row>
    <x:row r="17" spans="1:9" ht="13.5" customHeight="1">
      <x:c r="A17" s="440" t="s">
        <x:v>278</x:v>
      </x:c>
      <x:c r="B17" s="214">
        <x:v>390390</x:v>
      </x:c>
      <x:c r="C17" s="214"/>
      <x:c r="D17" s="214">
        <x:v>195000</x:v>
      </x:c>
      <x:c r="E17" s="214"/>
      <x:c r="F17" s="214"/>
      <x:c r="G17" s="214"/>
      <x:c r="H17" s="433"/>
      <x:c r="I17" s="433">
        <x:f>SUM(B17:H17)</x:f>
        <x:v>585390</x:v>
      </x:c>
    </x:row>
    <x:row r="18" spans="1:9" ht="13.5" customHeight="1">
      <x:c r="A18" s="443" t="s">
        <x:v>212</x:v>
      </x:c>
      <x:c r="B18" s="433">
        <x:f>SUM(B16:B17)</x:f>
        <x:v>390390</x:v>
      </x:c>
      <x:c r="C18" s="433">
        <x:f>SUM(C16:C17)</x:f>
        <x:v>0</x:v>
      </x:c>
      <x:c r="D18" s="433">
        <x:f>SUM(D16:D17)</x:f>
        <x:v>301000</x:v>
      </x:c>
      <x:c r="E18" s="433">
        <x:f>SUM(E16:E17)</x:f>
        <x:v>159000</x:v>
      </x:c>
      <x:c r="F18" s="433">
        <x:f>SUM(F16:F17)</x:f>
        <x:v>530000</x:v>
      </x:c>
      <x:c r="G18" s="433">
        <x:f>SUM(G16:G17)</x:f>
        <x:v>0</x:v>
      </x:c>
      <x:c r="H18" s="433">
        <x:f>SUM(H16:H17)</x:f>
        <x:v>0</x:v>
      </x:c>
      <x:c r="I18" s="433">
        <x:f>SUM(B18:H18)</x:f>
        <x:v>1380390</x:v>
      </x:c>
    </x:row>
    <x:row r="19" ht="13.5" customHeight="1"/>
    <x:row r="20" spans="1:6" ht="13.5" customHeight="1">
      <x:c r="A20" s="464" t="s">
        <x:v>392</x:v>
      </x:c>
      <x:c r="B20" s="465"/>
      <x:c r="C20" s="465"/>
      <x:c r="D20" s="465"/>
      <x:c r="E20" s="434"/>
      <x:c r="F20" s="434"/>
    </x:row>
    <x:row r="21" spans="1:12" ht="13.5" customHeight="1">
      <x:c r="A21" s="437" t="s">
        <x:v>269</x:v>
      </x:c>
      <x:c r="B21" s="438" t="s">
        <x:v>284</x:v>
      </x:c>
      <x:c r="C21" s="438" t="s">
        <x:v>290</x:v>
      </x:c>
      <x:c r="D21" s="438" t="s">
        <x:v>283</x:v>
      </x:c>
      <x:c r="E21" s="438" t="s">
        <x:v>312</x:v>
      </x:c>
      <x:c r="F21" s="438" t="s">
        <x:v>295</x:v>
      </x:c>
      <x:c r="G21" s="438" t="s">
        <x:v>285</x:v>
      </x:c>
      <x:c r="H21" s="438" t="s">
        <x:v>293</x:v>
      </x:c>
      <x:c r="I21" s="438" t="s">
        <x:v>212</x:v>
      </x:c>
      <x:c r="L21" s="354"/>
    </x:row>
    <x:row r="22" spans="1:12" ht="13.5" customHeight="1">
      <x:c r="A22" s="440" t="s">
        <x:v>277</x:v>
      </x:c>
      <x:c r="B22" s="433">
        <x:v>1500</x:v>
      </x:c>
      <x:c r="C22" s="433">
        <x:v>103700</x:v>
      </x:c>
      <x:c r="D22" s="444">
        <x:v>185600</x:v>
      </x:c>
      <x:c r="E22" s="445">
        <x:v>436800</x:v>
      </x:c>
      <x:c r="F22" s="433">
        <x:v>83000</x:v>
      </x:c>
      <x:c r="G22" s="433">
        <x:v>41700</x:v>
      </x:c>
      <x:c r="H22" s="433">
        <x:v>8897000</x:v>
      </x:c>
      <x:c r="I22" s="433">
        <x:f>SUM(B22:G22)</x:f>
        <x:v>852300</x:v>
      </x:c>
      <x:c r="J22" s="446"/>
      <x:c r="K22" s="446"/>
      <x:c r="L22" s="447"/>
    </x:row>
    <x:row r="23" spans="1:12" ht="13.5" customHeight="1">
      <x:c r="A23" s="440" t="s">
        <x:v>278</x:v>
      </x:c>
      <x:c r="B23" s="446">
        <x:v>38100</x:v>
      </x:c>
      <x:c r="C23" s="448">
        <x:v>223200</x:v>
      </x:c>
      <x:c r="D23" s="444">
        <x:v>19900</x:v>
      </x:c>
      <x:c r="E23" s="445">
        <x:v>102600</x:v>
      </x:c>
      <x:c r="F23" s="433">
        <x:v>39100</x:v>
      </x:c>
      <x:c r="G23" s="433">
        <x:v>140100</x:v>
      </x:c>
      <x:c r="H23" s="433">
        <x:v>5532400</x:v>
      </x:c>
      <x:c r="I23" s="433">
        <x:f>SUM(B23:G23)</x:f>
        <x:v>563000</x:v>
      </x:c>
      <x:c r="J23" s="446"/>
      <x:c r="K23" s="446"/>
      <x:c r="L23" s="447"/>
    </x:row>
    <x:row r="24" spans="1:12" ht="13.5" customHeight="1">
      <x:c r="A24" s="443" t="s">
        <x:v>212</x:v>
      </x:c>
      <x:c r="B24" s="433">
        <x:f>SUM(B22:B23)</x:f>
        <x:v>39600</x:v>
      </x:c>
      <x:c r="C24" s="433">
        <x:f>SUM(C22:C23)</x:f>
        <x:v>326900</x:v>
      </x:c>
      <x:c r="D24" s="433">
        <x:f>SUM(D22:D23)</x:f>
        <x:v>205500</x:v>
      </x:c>
      <x:c r="E24" s="433">
        <x:f>SUM(E22:E23)</x:f>
        <x:v>539400</x:v>
      </x:c>
      <x:c r="F24" s="433">
        <x:f>SUM(F22:F23)</x:f>
        <x:v>122100</x:v>
      </x:c>
      <x:c r="G24" s="433">
        <x:f>SUM(G22:G23)</x:f>
        <x:v>181800</x:v>
      </x:c>
      <x:c r="H24" s="433">
        <x:f>SUM(H22:H23)</x:f>
        <x:v>14429400</x:v>
      </x:c>
      <x:c r="I24" s="433">
        <x:f>SUM(B24:G24)</x:f>
        <x:v>1415300</x:v>
      </x:c>
      <x:c r="J24" s="446"/>
      <x:c r="K24" s="446"/>
      <x:c r="L24" s="447"/>
    </x:row>
    <x:row r="25" spans="1:12" ht="13.5" customHeight="1">
      <x:c r="A25" s="449"/>
      <x:c r="B25" s="341"/>
      <x:c r="C25" s="341"/>
      <x:c r="D25" s="341"/>
      <x:c r="E25" s="341"/>
      <x:c r="F25" s="341"/>
      <x:c r="G25" s="341"/>
      <x:c r="H25" s="341"/>
      <x:c r="I25" s="341"/>
      <x:c r="J25" s="446"/>
      <x:c r="K25" s="446"/>
      <x:c r="L25" s="447"/>
    </x:row>
    <x:row r="26" spans="1:6" ht="13.5" customHeight="1">
      <x:c r="A26" s="464" t="s">
        <x:v>218</x:v>
      </x:c>
      <x:c r="B26" s="465"/>
      <x:c r="C26" s="465"/>
      <x:c r="D26" s="465"/>
      <x:c r="E26" s="434"/>
      <x:c r="F26" s="434"/>
    </x:row>
    <x:row r="27" spans="1:12" ht="13.5" customHeight="1">
      <x:c r="A27" s="437" t="s">
        <x:v>269</x:v>
      </x:c>
      <x:c r="B27" s="438" t="s">
        <x:v>284</x:v>
      </x:c>
      <x:c r="C27" s="438" t="s">
        <x:v>290</x:v>
      </x:c>
      <x:c r="D27" s="438" t="s">
        <x:v>283</x:v>
      </x:c>
      <x:c r="E27" s="438" t="s">
        <x:v>312</x:v>
      </x:c>
      <x:c r="F27" s="438" t="s">
        <x:v>295</x:v>
      </x:c>
      <x:c r="G27" s="438" t="s">
        <x:v>285</x:v>
      </x:c>
      <x:c r="H27" s="438" t="s">
        <x:v>293</x:v>
      </x:c>
      <x:c r="I27" s="438" t="s">
        <x:v>212</x:v>
      </x:c>
      <x:c r="L27" s="354"/>
    </x:row>
    <x:row r="28" spans="1:12" ht="13.5" customHeight="1">
      <x:c r="A28" s="440" t="s">
        <x:v>277</x:v>
      </x:c>
      <x:c r="B28" s="450">
        <x:v>90020</x:v>
      </x:c>
      <x:c r="C28" s="450">
        <x:v>457660</x:v>
      </x:c>
      <x:c r="D28" s="451">
        <x:v>87990</x:v>
      </x:c>
      <x:c r="E28" s="402">
        <x:v>136810</x:v>
      </x:c>
      <x:c r="F28" s="452">
        <x:v>207200</x:v>
      </x:c>
      <x:c r="G28" s="433">
        <x:v>146050</x:v>
      </x:c>
      <x:c r="H28" s="433">
        <x:v>552195</x:v>
      </x:c>
      <x:c r="I28" s="433">
        <x:f>SUM(B28:G28)</x:f>
        <x:v>1125730</x:v>
      </x:c>
      <x:c r="J28" s="446"/>
      <x:c r="K28" s="446"/>
      <x:c r="L28" s="447"/>
    </x:row>
    <x:row r="29" spans="1:12" ht="13.5" customHeight="1">
      <x:c r="A29" s="440" t="s">
        <x:v>278</x:v>
      </x:c>
      <x:c r="B29" s="453">
        <x:v>19390</x:v>
      </x:c>
      <x:c r="C29" s="454">
        <x:v>106120</x:v>
      </x:c>
      <x:c r="D29" s="451">
        <x:v>14630</x:v>
      </x:c>
      <x:c r="E29" s="402">
        <x:v>45435</x:v>
      </x:c>
      <x:c r="F29" s="452">
        <x:v>50750</x:v>
      </x:c>
      <x:c r="G29" s="433">
        <x:v>27515</x:v>
      </x:c>
      <x:c r="H29" s="433">
        <x:v>120750</x:v>
      </x:c>
      <x:c r="I29" s="433">
        <x:f>SUM(B29:G29)</x:f>
        <x:v>263840</x:v>
      </x:c>
      <x:c r="J29" s="446"/>
      <x:c r="K29" s="446"/>
      <x:c r="L29" s="447"/>
    </x:row>
    <x:row r="30" spans="1:12" ht="13.5" customHeight="1">
      <x:c r="A30" s="443" t="s">
        <x:v>212</x:v>
      </x:c>
      <x:c r="B30" s="433">
        <x:f>SUM(B28:B29)</x:f>
        <x:v>109410</x:v>
      </x:c>
      <x:c r="C30" s="433">
        <x:f>SUM(C28:C29)</x:f>
        <x:v>563780</x:v>
      </x:c>
      <x:c r="D30" s="433">
        <x:f>SUM(D28:D29)</x:f>
        <x:v>102620</x:v>
      </x:c>
      <x:c r="E30" s="433">
        <x:f>SUM(E28:E29)</x:f>
        <x:v>182245</x:v>
      </x:c>
      <x:c r="F30" s="433">
        <x:f>SUM(F28:F29)</x:f>
        <x:v>257950</x:v>
      </x:c>
      <x:c r="G30" s="433">
        <x:f>SUM(G28:G29)</x:f>
        <x:v>173565</x:v>
      </x:c>
      <x:c r="H30" s="433">
        <x:f>SUM(H28:H29)</x:f>
        <x:v>672945</x:v>
      </x:c>
      <x:c r="I30" s="433">
        <x:f>SUM(B30:G30)</x:f>
        <x:v>1389570</x:v>
      </x:c>
      <x:c r="J30" s="446"/>
      <x:c r="K30" s="446"/>
      <x:c r="L30" s="447"/>
    </x:row>
    <x:row r="31" ht="13.5" customHeight="1"/>
    <x:row r="32" spans="1:13" ht="13.5" customHeight="1">
      <x:c r="A32" s="464" t="s">
        <x:v>612</x:v>
      </x:c>
      <x:c r="B32" s="465"/>
      <x:c r="C32" s="465"/>
      <x:c r="D32" s="465"/>
      <x:c r="E32" s="434"/>
      <x:c r="F32" s="434"/>
      <x:c r="J32" s="468" t="s">
        <x:v>293</x:v>
      </x:c>
      <x:c r="K32" s="468" t="s">
        <x:v>293</x:v>
      </x:c>
      <x:c r="L32" s="468" t="s">
        <x:v>285</x:v>
      </x:c>
      <x:c r="M32" s="469"/>
    </x:row>
    <x:row r="33" spans="1:13" ht="13.5" customHeight="1">
      <x:c r="A33" s="437" t="s">
        <x:v>269</x:v>
      </x:c>
      <x:c r="B33" s="438" t="s">
        <x:v>284</x:v>
      </x:c>
      <x:c r="C33" s="438" t="s">
        <x:v>290</x:v>
      </x:c>
      <x:c r="D33" s="438" t="s">
        <x:v>283</x:v>
      </x:c>
      <x:c r="E33" s="438" t="s">
        <x:v>312</x:v>
      </x:c>
      <x:c r="F33" s="438" t="s">
        <x:v>295</x:v>
      </x:c>
      <x:c r="G33" s="438" t="s">
        <x:v>285</x:v>
      </x:c>
      <x:c r="H33" s="438" t="s">
        <x:v>293</x:v>
      </x:c>
      <x:c r="I33" s="438" t="s">
        <x:v>212</x:v>
      </x:c>
      <x:c r="J33" s="468" t="s">
        <x:v>273</x:v>
      </x:c>
      <x:c r="K33" s="468" t="s">
        <x:v>308</x:v>
      </x:c>
      <x:c r="L33" s="468" t="s">
        <x:v>320</x:v>
      </x:c>
      <x:c r="M33" s="468" t="s">
        <x:v>212</x:v>
      </x:c>
    </x:row>
    <x:row r="34" spans="1:13" ht="13.5" customHeight="1">
      <x:c r="A34" s="440" t="s">
        <x:v>277</x:v>
      </x:c>
      <x:c r="B34" s="455"/>
      <x:c r="C34" s="455"/>
      <x:c r="D34" s="455"/>
      <x:c r="E34" s="433"/>
      <x:c r="F34" s="450"/>
      <x:c r="G34" s="433"/>
      <x:c r="H34" s="433"/>
      <x:c r="I34" s="433">
        <x:f>M34</x:f>
        <x:v>21650035</x:v>
      </x:c>
      <x:c r="J34" s="470">
        <x:v>5348080</x:v>
      </x:c>
      <x:c r="K34" s="471">
        <x:v>13259000</x:v>
      </x:c>
      <x:c r="L34" s="471">
        <x:v>3042955</x:v>
      </x:c>
      <x:c r="M34" s="472">
        <x:f>SUM(J34:L34)</x:f>
        <x:v>21650035</x:v>
      </x:c>
    </x:row>
    <x:row r="35" spans="1:13" ht="13.5" customHeight="1">
      <x:c r="A35" s="440" t="s">
        <x:v>278</x:v>
      </x:c>
      <x:c r="B35" s="455"/>
      <x:c r="C35" s="455"/>
      <x:c r="D35" s="455"/>
      <x:c r="E35" s="433"/>
      <x:c r="F35" s="450"/>
      <x:c r="G35" s="433"/>
      <x:c r="H35" s="433"/>
      <x:c r="I35" s="433">
        <x:f>M35</x:f>
        <x:v>4960691</x:v>
      </x:c>
      <x:c r="J35" s="471">
        <x:v>1118320</x:v>
      </x:c>
      <x:c r="K35" s="471">
        <x:v>3144000</x:v>
      </x:c>
      <x:c r="L35" s="471">
        <x:v>698371</x:v>
      </x:c>
      <x:c r="M35" s="472">
        <x:f>SUM(J35:L35)</x:f>
        <x:v>4960691</x:v>
      </x:c>
    </x:row>
    <x:row r="36" spans="1:13" ht="13.5" customHeight="1">
      <x:c r="A36" s="443" t="s">
        <x:v>212</x:v>
      </x:c>
      <x:c r="B36" s="455"/>
      <x:c r="C36" s="455"/>
      <x:c r="D36" s="455"/>
      <x:c r="E36" s="433"/>
      <x:c r="F36" s="450"/>
      <x:c r="G36" s="433"/>
      <x:c r="H36" s="433"/>
      <x:c r="I36" s="433">
        <x:f>SUM(I34:I35)</x:f>
        <x:v>26610726</x:v>
      </x:c>
      <x:c r="J36" s="471">
        <x:f>SUM(J34:J35)</x:f>
        <x:v>6466400</x:v>
      </x:c>
      <x:c r="K36" s="471">
        <x:f>SUM(K34:K35)</x:f>
        <x:v>16403000</x:v>
      </x:c>
      <x:c r="L36" s="471">
        <x:f>SUM(L34:L35)</x:f>
        <x:v>3741326</x:v>
      </x:c>
      <x:c r="M36" s="471">
        <x:f>SUM(M34:M35)</x:f>
        <x:v>26610726</x:v>
      </x:c>
    </x:row>
    <x:row r="37" spans="1:12" ht="13.5" customHeight="1">
      <x:c r="A37" s="449"/>
      <x:c r="B37" s="434"/>
      <x:c r="C37" s="434"/>
      <x:c r="D37" s="434"/>
      <x:c r="E37" s="341"/>
      <x:c r="F37" s="341"/>
      <x:c r="G37" s="341"/>
      <x:c r="H37" s="341"/>
      <x:c r="I37" s="341"/>
      <x:c r="J37" s="446"/>
      <x:c r="K37" s="446"/>
      <x:c r="L37" s="446"/>
    </x:row>
    <x:row r="38" spans="1:12" ht="13.5" customHeight="1">
      <x:c r="A38" s="464" t="s">
        <x:v>609</x:v>
      </x:c>
      <x:c r="B38" s="465"/>
      <x:c r="C38" s="465"/>
      <x:c r="D38" s="465"/>
      <x:c r="E38" s="434"/>
      <x:c r="F38" s="434"/>
      <x:c r="J38" s="446"/>
      <x:c r="K38" s="446"/>
      <x:c r="L38" s="446"/>
    </x:row>
    <x:row r="39" spans="1:12" ht="13.5" customHeight="1">
      <x:c r="A39" s="437" t="s">
        <x:v>269</x:v>
      </x:c>
      <x:c r="B39" s="438" t="s">
        <x:v>295</x:v>
      </x:c>
      <x:c r="C39" s="438" t="s">
        <x:v>285</x:v>
      </x:c>
      <x:c r="D39" s="438" t="s">
        <x:v>293</x:v>
      </x:c>
      <x:c r="E39" s="438" t="s">
        <x:v>292</x:v>
      </x:c>
      <x:c r="F39" s="438" t="s">
        <x:v>300</x:v>
      </x:c>
      <x:c r="G39" s="438" t="s">
        <x:v>288</x:v>
      </x:c>
      <x:c r="H39" s="438" t="s">
        <x:v>293</x:v>
      </x:c>
      <x:c r="I39" s="438" t="s">
        <x:v>212</x:v>
      </x:c>
      <x:c r="J39" s="446"/>
      <x:c r="K39" s="446"/>
      <x:c r="L39" s="446"/>
    </x:row>
    <x:row r="40" spans="1:12" ht="13.5" customHeight="1">
      <x:c r="A40" s="440" t="s">
        <x:v>277</x:v>
      </x:c>
      <x:c r="B40" s="433">
        <x:v>216000</x:v>
      </x:c>
      <x:c r="C40" s="445">
        <x:v>240000</x:v>
      </x:c>
      <x:c r="D40" s="455">
        <x:v>120000</x:v>
      </x:c>
      <x:c r="E40" s="433"/>
      <x:c r="F40" s="433"/>
      <x:c r="G40" s="433"/>
      <x:c r="H40" s="433"/>
      <x:c r="I40" s="433">
        <x:f>SUM(B40:G40)</x:f>
        <x:v>576000</x:v>
      </x:c>
      <x:c r="J40" s="446"/>
      <x:c r="K40" s="446"/>
      <x:c r="L40" s="446"/>
    </x:row>
    <x:row r="41" spans="1:12" ht="13.5" customHeight="1">
      <x:c r="A41" s="440" t="s">
        <x:v>278</x:v>
      </x:c>
      <x:c r="B41" s="433">
        <x:v>24000</x:v>
      </x:c>
      <x:c r="C41" s="445">
        <x:v>60000</x:v>
      </x:c>
      <x:c r="D41" s="455">
        <x:v>72000</x:v>
      </x:c>
      <x:c r="E41" s="433"/>
      <x:c r="F41" s="433"/>
      <x:c r="G41" s="433"/>
      <x:c r="H41" s="433"/>
      <x:c r="I41" s="433">
        <x:f>SUM(B41:G41)</x:f>
        <x:v>156000</x:v>
      </x:c>
      <x:c r="J41" s="446"/>
      <x:c r="K41" s="446"/>
      <x:c r="L41" s="446"/>
    </x:row>
    <x:row r="42" spans="1:12" ht="13.5" customHeight="1">
      <x:c r="A42" s="443" t="s">
        <x:v>212</x:v>
      </x:c>
      <x:c r="B42" s="433">
        <x:f>SUM(B40:B41)</x:f>
        <x:v>240000</x:v>
      </x:c>
      <x:c r="C42" s="433">
        <x:f>SUM(C40:C41)</x:f>
        <x:v>300000</x:v>
      </x:c>
      <x:c r="D42" s="433">
        <x:f>SUM(D40:D41)</x:f>
        <x:v>192000</x:v>
      </x:c>
      <x:c r="E42" s="433">
        <x:f>SUM(E40:E41)</x:f>
        <x:v>0</x:v>
      </x:c>
      <x:c r="F42" s="433">
        <x:f>SUM(F40:F41)</x:f>
        <x:v>0</x:v>
      </x:c>
      <x:c r="G42" s="433">
        <x:f>SUM(G40:G41)</x:f>
        <x:v>0</x:v>
      </x:c>
      <x:c r="H42" s="433">
        <x:f>SUM(H40:H41)</x:f>
        <x:v>0</x:v>
      </x:c>
      <x:c r="I42" s="433">
        <x:f>SUM(B42:G42)</x:f>
        <x:v>732000</x:v>
      </x:c>
      <x:c r="J42" s="446"/>
      <x:c r="K42" s="446"/>
      <x:c r="L42" s="446"/>
    </x:row>
    <x:row r="43" ht="13.5" customHeight="1"/>
    <x:row r="44" spans="1:6" ht="13.5" customHeight="1">
      <x:c r="A44" s="464" t="s">
        <x:v>610</x:v>
      </x:c>
      <x:c r="B44" s="465"/>
      <x:c r="C44" s="465"/>
      <x:c r="D44" s="465"/>
      <x:c r="E44" s="434"/>
      <x:c r="F44" s="434"/>
    </x:row>
    <x:row r="45" spans="1:9" ht="13.5" customHeight="1">
      <x:c r="A45" s="437" t="s">
        <x:v>269</x:v>
      </x:c>
      <x:c r="B45" s="438" t="s">
        <x:v>284</x:v>
      </x:c>
      <x:c r="C45" s="438" t="s">
        <x:v>290</x:v>
      </x:c>
      <x:c r="D45" s="438" t="s">
        <x:v>283</x:v>
      </x:c>
      <x:c r="E45" s="438" t="s">
        <x:v>312</x:v>
      </x:c>
      <x:c r="F45" s="438" t="s">
        <x:v>295</x:v>
      </x:c>
      <x:c r="G45" s="438" t="s">
        <x:v>285</x:v>
      </x:c>
      <x:c r="H45" s="438" t="s">
        <x:v>293</x:v>
      </x:c>
      <x:c r="I45" s="438" t="s">
        <x:v>212</x:v>
      </x:c>
    </x:row>
    <x:row r="46" spans="1:9" ht="13.5" customHeight="1">
      <x:c r="A46" s="440" t="s">
        <x:v>277</x:v>
      </x:c>
      <x:c r="B46" s="457"/>
      <x:c r="C46" s="457"/>
      <x:c r="D46" s="457"/>
      <x:c r="E46" s="457"/>
      <x:c r="F46" s="458"/>
      <x:c r="G46" s="457"/>
      <x:c r="H46" s="457"/>
      <x:c r="I46" s="458">
        <x:f>SUM(B46:H46)</x:f>
        <x:v>0</x:v>
      </x:c>
    </x:row>
    <x:row r="47" spans="1:9" ht="13.5" customHeight="1">
      <x:c r="A47" s="440" t="s">
        <x:v>360</x:v>
      </x:c>
      <x:c r="B47" s="457"/>
      <x:c r="C47" s="457"/>
      <x:c r="D47" s="457"/>
      <x:c r="E47" s="457"/>
      <x:c r="F47" s="458"/>
      <x:c r="G47" s="457"/>
      <x:c r="H47" s="457"/>
      <x:c r="I47" s="458">
        <x:f>SUM(B47:H47)</x:f>
        <x:v>0</x:v>
      </x:c>
    </x:row>
    <x:row r="48" spans="1:9" ht="13.5" customHeight="1">
      <x:c r="A48" s="443" t="s">
        <x:v>212</x:v>
      </x:c>
      <x:c r="B48" s="433">
        <x:f>SUM(B46:B47)</x:f>
        <x:v>0</x:v>
      </x:c>
      <x:c r="C48" s="433">
        <x:f>SUM(C46:C47)</x:f>
        <x:v>0</x:v>
      </x:c>
      <x:c r="D48" s="433">
        <x:f>SUM(D46:D47)</x:f>
        <x:v>0</x:v>
      </x:c>
      <x:c r="E48" s="433">
        <x:f>SUM(E46:E47)</x:f>
        <x:v>0</x:v>
      </x:c>
      <x:c r="F48" s="450">
        <x:f>SUM(F46:F47)</x:f>
        <x:v>0</x:v>
      </x:c>
      <x:c r="G48" s="433">
        <x:f>SUM(G46:G47)</x:f>
        <x:v>0</x:v>
      </x:c>
      <x:c r="H48" s="433">
        <x:f>SUM(H46:H47)</x:f>
        <x:v>0</x:v>
      </x:c>
      <x:c r="I48" s="458">
        <x:f>SUM(B48:H48)</x:f>
        <x:v>0</x:v>
      </x:c>
    </x:row>
    <x:row r="49" ht="13.5" customHeight="1"/>
    <x:row r="50" ht="13.5" customHeight="1"/>
    <x:row r="51" ht="13.5" customHeight="1"/>
    <x:row r="52" ht="13.5" customHeight="1"/>
    <x:row r="53" ht="13.5" customHeight="1"/>
    <x:row r="54" ht="13.5" customHeight="1"/>
    <x:row r="55" ht="13.5" customHeight="1"/>
    <x:row r="56" ht="13.5" customHeight="1"/>
    <x:row r="57" ht="13.5" customHeight="1"/>
    <x:row r="58" ht="13.5" customHeight="1"/>
    <x:row r="59" ht="13.5" customHeight="1"/>
    <x:row r="60" ht="13.5" customHeight="1"/>
    <x:row r="61" ht="13.5" customHeight="1"/>
    <x:row r="62" ht="13.5" customHeight="1"/>
    <x:row r="63" ht="13.5" customHeight="1"/>
    <x:row r="64" ht="13.5" customHeight="1"/>
    <x:row r="65" ht="13.5" customHeight="1"/>
    <x:row r="66" ht="13.5" customHeight="1"/>
    <x:row r="67" ht="13.5" customHeight="1"/>
    <x:row r="68" ht="13.5" customHeight="1"/>
    <x:row r="69" ht="13.5" customHeight="1"/>
    <x:row r="70" ht="13.5" customHeight="1"/>
    <x:row r="71" ht="13.5" customHeight="1"/>
    <x:row r="72" ht="13.5" customHeight="1"/>
    <x:row r="73" ht="13.5" customHeight="1"/>
    <x:row r="74" ht="13.5" customHeight="1"/>
    <x:row r="75" ht="13.5" customHeight="1"/>
    <x:row r="76" ht="13.5" customHeight="1"/>
    <x:row r="77" ht="13.5" customHeight="1"/>
    <x:row r="78" ht="13.5" customHeight="1"/>
    <x:row r="79" ht="13.5" customHeight="1"/>
    <x:row r="80" ht="13.5" customHeight="1"/>
    <x:row r="81" ht="13.5" customHeight="1"/>
    <x:row r="82" ht="13.5" customHeight="1"/>
    <x:row r="83" ht="13.5" customHeight="1"/>
    <x:row r="84" ht="13.5" customHeight="1"/>
    <x:row r="85" ht="13.5" customHeight="1"/>
    <x:row r="86" ht="13.5" customHeight="1"/>
    <x:row r="87" ht="13.5" customHeight="1"/>
    <x:row r="88" ht="13.5" customHeight="1"/>
    <x:row r="89" ht="13.5" customHeight="1"/>
    <x:row r="90" ht="13.5" customHeight="1"/>
    <x:row r="91" ht="13.5" customHeight="1"/>
    <x:row r="92" ht="13.5" customHeight="1"/>
    <x:row r="93" ht="13.5" customHeight="1"/>
    <x:row r="94" ht="13.5" customHeight="1"/>
    <x:row r="95" ht="13.5" customHeight="1"/>
    <x:row r="96" ht="13.5" customHeight="1"/>
    <x:row r="97" ht="13.5" customHeight="1"/>
    <x:row r="98" ht="13.5" customHeight="1"/>
    <x:row r="99" ht="13.5" customHeight="1"/>
    <x:row r="100" ht="13.5" customHeight="1"/>
    <x:row r="101" ht="13.5" customHeight="1"/>
    <x:row r="102" ht="13.5" customHeight="1"/>
    <x:row r="103" ht="13.5" customHeight="1"/>
    <x:row r="104" ht="13.5" customHeight="1"/>
    <x:row r="105" ht="13.5" customHeight="1"/>
    <x:row r="106" ht="13.5" customHeight="1"/>
    <x:row r="107" ht="13.5" customHeight="1"/>
    <x:row r="108" ht="13.5" customHeight="1"/>
    <x:row r="109" ht="13.5" customHeight="1"/>
    <x:row r="110" ht="13.5" customHeight="1"/>
    <x:row r="111" ht="13.5" customHeight="1"/>
    <x:row r="112" ht="13.5" customHeight="1"/>
    <x:row r="113" ht="13.5" customHeight="1"/>
    <x:row r="114" ht="13.5" customHeight="1"/>
    <x:row r="115" ht="13.5" customHeight="1"/>
    <x:row r="116" ht="13.5" customHeight="1"/>
    <x:row r="117" ht="13.5" customHeight="1"/>
    <x:row r="118" ht="13.5" customHeight="1"/>
    <x:row r="119" ht="13.5" customHeight="1"/>
    <x:row r="120" ht="13.5" customHeight="1"/>
    <x:row r="121" ht="13.5" customHeight="1"/>
    <x:row r="122" ht="13.5" customHeight="1"/>
    <x:row r="123" ht="13.5" customHeight="1"/>
    <x:row r="124" ht="13.5" customHeight="1"/>
    <x:row r="125" ht="13.5" customHeight="1"/>
    <x:row r="126" ht="13.5" customHeight="1"/>
    <x:row r="127" ht="13.5" customHeight="1"/>
    <x:row r="128" ht="13.5" customHeight="1"/>
    <x:row r="129" ht="13.5" customHeight="1"/>
    <x:row r="130" ht="13.5" customHeight="1"/>
    <x:row r="131" ht="13.5" customHeight="1"/>
    <x:row r="132" ht="13.5" customHeight="1"/>
    <x:row r="133" ht="13.5" customHeight="1"/>
    <x:row r="134" ht="13.5" customHeight="1"/>
    <x:row r="135" ht="13.5" customHeight="1"/>
    <x:row r="136" ht="13.5" customHeight="1"/>
    <x:row r="137" ht="13.5" customHeight="1"/>
    <x:row r="138" ht="13.5" customHeight="1"/>
    <x:row r="139" ht="13.5" customHeight="1"/>
    <x:row r="140" ht="13.5" customHeight="1"/>
    <x:row r="141" ht="13.5" customHeight="1"/>
    <x:row r="142" ht="13.5" customHeight="1"/>
    <x:row r="143" ht="13.5" customHeight="1"/>
    <x:row r="144" ht="13.5" customHeight="1"/>
    <x:row r="145" ht="13.5" customHeight="1"/>
    <x:row r="146" ht="13.5" customHeight="1"/>
    <x:row r="147" ht="13.5" customHeight="1"/>
    <x:row r="148" ht="13.5" customHeight="1"/>
    <x:row r="149" ht="13.5" customHeight="1"/>
    <x:row r="150" ht="13.5" customHeight="1"/>
    <x:row r="151" ht="13.5" customHeight="1"/>
    <x:row r="152" ht="13.5" customHeight="1"/>
    <x:row r="153" ht="13.5" customHeight="1"/>
    <x:row r="154" ht="13.5" customHeight="1"/>
    <x:row r="155" ht="13.5" customHeight="1"/>
    <x:row r="156" ht="13.5" customHeight="1"/>
    <x:row r="157" ht="13.5" customHeight="1"/>
    <x:row r="158" ht="13.5" customHeight="1"/>
    <x:row r="159" ht="13.5" customHeight="1"/>
    <x:row r="160" ht="13.5" customHeight="1"/>
    <x:row r="161" ht="13.5" customHeight="1"/>
    <x:row r="162" ht="13.5" customHeight="1"/>
    <x:row r="163" ht="13.5" customHeight="1"/>
    <x:row r="164" ht="13.5" customHeight="1"/>
    <x:row r="165" ht="13.5" customHeight="1"/>
    <x:row r="166" ht="13.5" customHeight="1"/>
    <x:row r="167" ht="13.5" customHeight="1"/>
    <x:row r="168" ht="13.5" customHeight="1"/>
    <x:row r="169" ht="13.5" customHeight="1"/>
    <x:row r="170" ht="13.5" customHeight="1"/>
    <x:row r="171" ht="13.5" customHeight="1"/>
    <x:row r="172" ht="13.5" customHeight="1"/>
    <x:row r="173" ht="13.5" customHeight="1"/>
    <x:row r="174" ht="13.5" customHeight="1"/>
    <x:row r="175" ht="13.5" customHeight="1"/>
    <x:row r="176" ht="13.5" customHeight="1"/>
    <x:row r="177" ht="13.5" customHeight="1"/>
    <x:row r="178" ht="13.5" customHeight="1"/>
    <x:row r="179" ht="13.5" customHeight="1"/>
    <x:row r="180" ht="13.5" customHeight="1"/>
    <x:row r="181" ht="13.5" customHeight="1"/>
    <x:row r="182" ht="13.5" customHeight="1"/>
    <x:row r="183" ht="13.5" customHeight="1"/>
    <x:row r="184" ht="13.5" customHeight="1"/>
    <x:row r="185" ht="13.5" customHeight="1"/>
    <x:row r="186" ht="13.5" customHeight="1"/>
    <x:row r="187" ht="13.5" customHeight="1"/>
    <x:row r="188" ht="13.5" customHeight="1"/>
    <x:row r="189" ht="13.5" customHeight="1"/>
    <x:row r="190" ht="13.5" customHeight="1"/>
    <x:row r="191" ht="13.5" customHeight="1"/>
    <x:row r="192" ht="13.5" customHeight="1"/>
    <x:row r="193" ht="13.5" customHeight="1"/>
    <x:row r="194" ht="13.5" customHeight="1"/>
    <x:row r="195" ht="13.5" customHeight="1"/>
    <x:row r="196" ht="13.5" customHeight="1"/>
    <x:row r="197" ht="13.5" customHeight="1"/>
    <x:row r="198" ht="13.5" customHeight="1"/>
    <x:row r="199" ht="13.5" customHeight="1"/>
    <x:row r="200" ht="13.5" customHeight="1"/>
    <x:row r="201" ht="13.5" customHeight="1"/>
    <x:row r="202" ht="13.5" customHeight="1"/>
    <x:row r="203" ht="13.5" customHeight="1"/>
    <x:row r="204" ht="13.5" customHeight="1"/>
    <x:row r="205" ht="13.5" customHeight="1"/>
    <x:row r="206" ht="13.5" customHeight="1"/>
    <x:row r="207" ht="13.5" customHeight="1"/>
    <x:row r="208" ht="13.5" customHeight="1"/>
    <x:row r="209" ht="13.5" customHeight="1"/>
    <x:row r="210" ht="13.5" customHeight="1"/>
    <x:row r="211" ht="13.5" customHeight="1"/>
    <x:row r="212" ht="13.5" customHeight="1"/>
    <x:row r="213" ht="13.5" customHeight="1"/>
    <x:row r="214" ht="13.5" customHeight="1"/>
    <x:row r="215" ht="13.5" customHeight="1"/>
    <x:row r="216" ht="13.5" customHeight="1"/>
    <x:row r="217" ht="13.5" customHeight="1"/>
    <x:row r="218" ht="13.5" customHeight="1"/>
    <x:row r="219" ht="13.5" customHeight="1"/>
    <x:row r="220" ht="13.5" customHeight="1"/>
    <x:row r="221" ht="13.5" customHeight="1"/>
    <x:row r="222" ht="13.5" customHeight="1"/>
    <x:row r="223" ht="13.5" customHeight="1"/>
    <x:row r="224" ht="13.5" customHeight="1"/>
    <x:row r="225" ht="13.5" customHeight="1"/>
    <x:row r="226" ht="13.5" customHeight="1"/>
    <x:row r="227" ht="13.5" customHeight="1"/>
    <x:row r="228" ht="13.5" customHeight="1"/>
    <x:row r="229" ht="13.5" customHeight="1"/>
    <x:row r="230" ht="13.5" customHeight="1"/>
    <x:row r="231" ht="13.5" customHeight="1"/>
    <x:row r="232" ht="13.5" customHeight="1"/>
    <x:row r="233" ht="13.5" customHeight="1"/>
    <x:row r="234" ht="13.5" customHeight="1"/>
    <x:row r="235" ht="13.5" customHeight="1"/>
    <x:row r="236" ht="13.5" customHeight="1"/>
    <x:row r="237" ht="13.5" customHeight="1"/>
    <x:row r="238" ht="13.5" customHeight="1"/>
    <x:row r="239" ht="13.5" customHeight="1"/>
    <x:row r="240" ht="13.5" customHeight="1"/>
    <x:row r="241" ht="13.5" customHeight="1"/>
    <x:row r="242" ht="13.5" customHeight="1"/>
    <x:row r="243" ht="13.5" customHeight="1"/>
    <x:row r="244" ht="13.5" customHeight="1"/>
    <x:row r="245" ht="13.5" customHeight="1"/>
    <x:row r="246" ht="13.5" customHeight="1"/>
    <x:row r="247" ht="13.5" customHeight="1"/>
    <x:row r="248" ht="13.5" customHeight="1"/>
    <x:row r="249" ht="13.5" customHeight="1"/>
    <x:row r="250" ht="13.5" customHeight="1"/>
    <x:row r="251" ht="13.5" customHeight="1"/>
    <x:row r="252" ht="13.5" customHeight="1"/>
    <x:row r="253" ht="13.5" customHeight="1"/>
    <x:row r="254" ht="13.5" customHeight="1"/>
    <x:row r="255" ht="13.5" customHeight="1"/>
    <x:row r="256" ht="13.5" customHeight="1"/>
    <x:row r="257" ht="13.5" customHeight="1"/>
    <x:row r="258" ht="13.5" customHeight="1"/>
    <x:row r="259" ht="13.5" customHeight="1"/>
    <x:row r="260" ht="13.5" customHeight="1"/>
    <x:row r="261" ht="13.5" customHeight="1"/>
    <x:row r="262" ht="13.5" customHeight="1"/>
    <x:row r="263" ht="13.5" customHeight="1"/>
    <x:row r="264" ht="13.5" customHeight="1"/>
    <x:row r="265" ht="13.5" customHeight="1"/>
    <x:row r="266" ht="13.5" customHeight="1"/>
    <x:row r="267" ht="13.5" customHeight="1"/>
    <x:row r="268" ht="13.5" customHeight="1"/>
    <x:row r="269" ht="13.5" customHeight="1"/>
    <x:row r="270" ht="13.5" customHeight="1"/>
    <x:row r="271" ht="13.5" customHeight="1"/>
    <x:row r="272" ht="13.5" customHeight="1"/>
    <x:row r="273" ht="13.5" customHeight="1"/>
    <x:row r="274" ht="13.5" customHeight="1"/>
    <x:row r="275" ht="13.5" customHeight="1"/>
    <x:row r="276" ht="13.5" customHeight="1"/>
    <x:row r="277" ht="13.5" customHeight="1"/>
    <x:row r="278" ht="13.5" customHeight="1"/>
    <x:row r="279" ht="13.5" customHeight="1"/>
    <x:row r="280" ht="13.5" customHeight="1"/>
    <x:row r="281" ht="13.5" customHeight="1"/>
    <x:row r="282" ht="13.5" customHeight="1"/>
    <x:row r="283" ht="13.5" customHeight="1"/>
    <x:row r="284" ht="13.5" customHeight="1"/>
    <x:row r="285" ht="13.5" customHeight="1"/>
    <x:row r="286" ht="13.5" customHeight="1"/>
    <x:row r="287" ht="13.5" customHeight="1"/>
    <x:row r="288" ht="13.5" customHeight="1"/>
    <x:row r="289" ht="13.5" customHeight="1"/>
    <x:row r="290" ht="13.5" customHeight="1"/>
    <x:row r="291" ht="13.5" customHeight="1"/>
    <x:row r="292" ht="13.5" customHeight="1"/>
    <x:row r="293" ht="13.5" customHeight="1"/>
    <x:row r="294" ht="13.5" customHeight="1"/>
    <x:row r="295" ht="13.5" customHeight="1"/>
    <x:row r="296" ht="13.5" customHeight="1"/>
    <x:row r="297" ht="13.5" customHeight="1"/>
    <x:row r="298" ht="13.5" customHeight="1"/>
    <x:row r="299" ht="13.5" customHeight="1"/>
    <x:row r="300" ht="13.5" customHeight="1"/>
    <x:row r="301" ht="13.5" customHeight="1"/>
    <x:row r="302" ht="13.5" customHeight="1"/>
    <x:row r="303" ht="13.5" customHeight="1"/>
    <x:row r="304" ht="13.5" customHeight="1"/>
    <x:row r="305" ht="13.5" customHeight="1"/>
    <x:row r="306" ht="13.5" customHeight="1"/>
    <x:row r="307" ht="13.5" customHeight="1"/>
    <x:row r="308" ht="13.5" customHeight="1"/>
    <x:row r="309" ht="13.5" customHeight="1"/>
    <x:row r="310" ht="13.5" customHeight="1"/>
    <x:row r="311" ht="13.5" customHeight="1"/>
    <x:row r="312" ht="13.5" customHeight="1"/>
    <x:row r="313" ht="13.5" customHeight="1"/>
    <x:row r="314" ht="13.5" customHeight="1"/>
    <x:row r="315" ht="13.5" customHeight="1"/>
    <x:row r="316" ht="13.5" customHeight="1"/>
    <x:row r="317" ht="13.5" customHeight="1"/>
    <x:row r="318" ht="13.5" customHeight="1"/>
    <x:row r="319" ht="13.5" customHeight="1"/>
    <x:row r="320" ht="13.5" customHeight="1"/>
    <x:row r="321" ht="13.5" customHeight="1"/>
    <x:row r="322" ht="13.5" customHeight="1"/>
    <x:row r="323" ht="13.5" customHeight="1"/>
    <x:row r="324" ht="13.5" customHeight="1"/>
    <x:row r="325" ht="13.5" customHeight="1"/>
    <x:row r="326" ht="13.5" customHeight="1"/>
    <x:row r="327" ht="13.5" customHeight="1"/>
    <x:row r="328" ht="13.5" customHeight="1"/>
    <x:row r="329" ht="13.5" customHeight="1"/>
    <x:row r="330" ht="13.5" customHeight="1"/>
    <x:row r="331" ht="13.5" customHeight="1"/>
    <x:row r="332" ht="13.5" customHeight="1"/>
    <x:row r="333" ht="13.5" customHeight="1"/>
    <x:row r="334" ht="13.5" customHeight="1"/>
    <x:row r="335" ht="13.5" customHeight="1"/>
    <x:row r="336" ht="13.5" customHeight="1"/>
    <x:row r="337" ht="13.5" customHeight="1"/>
    <x:row r="338" ht="13.5" customHeight="1"/>
    <x:row r="339" ht="13.5" customHeight="1"/>
    <x:row r="340" ht="13.5" customHeight="1"/>
    <x:row r="341" ht="13.5" customHeight="1"/>
    <x:row r="342" ht="13.5" customHeight="1"/>
    <x:row r="343" ht="13.5" customHeight="1"/>
    <x:row r="344" ht="13.5" customHeight="1"/>
    <x:row r="345" ht="13.5" customHeight="1"/>
    <x:row r="346" ht="13.5" customHeight="1"/>
    <x:row r="347" ht="13.5" customHeight="1"/>
    <x:row r="348" ht="13.5" customHeight="1"/>
    <x:row r="349" ht="13.5" customHeight="1"/>
    <x:row r="350" ht="13.5" customHeight="1"/>
    <x:row r="351" ht="13.5" customHeight="1"/>
    <x:row r="352" ht="13.5" customHeight="1"/>
    <x:row r="353" ht="13.5" customHeight="1"/>
    <x:row r="354" ht="13.5" customHeight="1"/>
    <x:row r="355" ht="13.5" customHeight="1"/>
    <x:row r="356" ht="13.5" customHeight="1"/>
    <x:row r="357" ht="13.5" customHeight="1"/>
    <x:row r="358" ht="13.5" customHeight="1"/>
    <x:row r="359" ht="13.5" customHeight="1"/>
    <x:row r="360" ht="13.5" customHeight="1"/>
    <x:row r="361" ht="13.5" customHeight="1"/>
    <x:row r="362" ht="13.5" customHeight="1"/>
    <x:row r="363" ht="13.5" customHeight="1"/>
    <x:row r="364" ht="13.5" customHeight="1"/>
    <x:row r="365" ht="13.5" customHeight="1"/>
    <x:row r="366" ht="13.5" customHeight="1"/>
    <x:row r="367" ht="13.5" customHeight="1"/>
    <x:row r="368" ht="13.5" customHeight="1"/>
    <x:row r="369" ht="13.5" customHeight="1"/>
    <x:row r="370" ht="13.5" customHeight="1"/>
    <x:row r="371" ht="13.5" customHeight="1"/>
    <x:row r="372" ht="13.5" customHeight="1"/>
    <x:row r="373" ht="13.5" customHeight="1"/>
    <x:row r="374" ht="13.5" customHeight="1"/>
    <x:row r="375" ht="13.5" customHeight="1"/>
    <x:row r="376" ht="13.5" customHeight="1"/>
    <x:row r="377" ht="13.5" customHeight="1"/>
    <x:row r="378" ht="13.5" customHeight="1"/>
    <x:row r="379" ht="13.5" customHeight="1"/>
    <x:row r="380" ht="13.5" customHeight="1"/>
    <x:row r="381" ht="13.5" customHeight="1"/>
    <x:row r="382" ht="13.5" customHeight="1"/>
    <x:row r="383" ht="13.5" customHeight="1"/>
    <x:row r="384" ht="13.5" customHeight="1"/>
    <x:row r="385" ht="13.5" customHeight="1"/>
    <x:row r="386" ht="13.5" customHeight="1"/>
    <x:row r="387" ht="13.5" customHeight="1"/>
    <x:row r="388" ht="13.5" customHeight="1"/>
  </x:sheetData>
  <x:mergeCells count="1">
    <x:mergeCell ref="A1:I1"/>
  </x:mergeCells>
  <x:pageMargins left="0.69972223043441772" right="0.69972223043441772" top="0.3333333432674408" bottom="0.75" header="0.30000001192092896" footer="0.30000001192092896"/>
  <x:pageSetup paperSize="9" scale="79" firstPageNumber="1" fitToWidth="0" fitToHeight="1" orientation="landscape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>
    <x:pageSetUpPr autoPageBreaks="1" fitToPage="1"/>
  </x:sheetPr>
  <x:dimension ref="A1:R55"/>
  <x:sheetViews>
    <x:sheetView topLeftCell="A1" zoomScaleNormal="100" workbookViewId="0">
      <x:pane xSplit="1" ySplit="0" topLeftCell="E1" activePane="topRight" state="frozen"/>
      <x:selection pane="topRight" activeCell="F28" activeCellId="0" sqref="F28:F28"/>
    </x:sheetView>
  </x:sheetViews>
  <x:sheetFormatPr defaultColWidth="8.88671875" defaultRowHeight="13.35"/>
  <x:cols>
    <x:col min="1" max="1" width="16.875" style="353" customWidth="1"/>
    <x:col min="2" max="2" width="15.25" style="353" customWidth="1"/>
    <x:col min="3" max="3" width="16.75" style="353" customWidth="1"/>
    <x:col min="4" max="6" width="14.375" style="353" customWidth="1"/>
    <x:col min="7" max="13" width="15" style="353" customWidth="1"/>
    <x:col min="14" max="14" width="15.875" style="353" customWidth="1"/>
    <x:col min="15" max="15" width="14.625" style="353" customWidth="1"/>
    <x:col min="16" max="16" width="16.125" style="353" customWidth="1"/>
    <x:col min="17" max="17" width="14.375" style="353" customWidth="1"/>
    <x:col min="18" max="18" width="14.625" style="353" bestFit="1" customWidth="1"/>
    <x:col min="19" max="16384" width="9" style="353"/>
  </x:cols>
  <x:sheetData>
    <x:row r="1" spans="1:15" s="435" customFormat="1" ht="20.649999999999999">
      <x:c r="A1" s="502" t="s">
        <x:v>217</x:v>
      </x:c>
      <x:c r="B1" s="502"/>
      <x:c r="C1" s="502"/>
      <x:c r="D1" s="502"/>
      <x:c r="E1" s="502"/>
      <x:c r="F1" s="502"/>
      <x:c r="G1" s="502"/>
      <x:c r="H1" s="502"/>
      <x:c r="I1" s="502"/>
      <x:c r="J1" s="502"/>
      <x:c r="K1" s="502"/>
      <x:c r="L1" s="502"/>
      <x:c r="M1" s="502"/>
      <x:c r="N1" s="502"/>
      <x:c r="O1" s="436"/>
    </x:row>
    <x:row r="2" spans="1:15" ht="13.5" customHeight="1">
      <x:c r="A2" s="476" t="s">
        <x:v>18</x:v>
      </x:c>
      <x:c r="B2" s="434"/>
      <x:c r="C2" s="434"/>
      <x:c r="D2" s="434"/>
      <x:c r="E2" s="434"/>
      <x:c r="F2" s="477" t="s">
        <x:v>359</x:v>
      </x:c>
      <x:c r="G2" s="434"/>
      <x:c r="H2" s="434"/>
      <x:c r="I2" s="434"/>
      <x:c r="J2" s="434"/>
      <x:c r="K2" s="434"/>
      <x:c r="L2" s="434"/>
      <x:c r="M2" s="434"/>
      <x:c r="N2" s="434"/>
      <x:c r="O2" s="434"/>
    </x:row>
    <x:row r="3" spans="1:15" ht="13.5" customHeight="1">
      <x:c r="A3" s="437" t="s">
        <x:v>269</x:v>
      </x:c>
      <x:c r="B3" s="438" t="s">
        <x:v>353</x:v>
      </x:c>
      <x:c r="C3" s="438" t="s">
        <x:v>348</x:v>
      </x:c>
      <x:c r="D3" s="438" t="s">
        <x:v>212</x:v>
      </x:c>
      <x:c r="E3" s="434"/>
      <x:c r="F3" s="437" t="s">
        <x:v>269</x:v>
      </x:c>
      <x:c r="G3" s="438" t="s">
        <x:v>353</x:v>
      </x:c>
      <x:c r="H3" s="438" t="s">
        <x:v>348</x:v>
      </x:c>
      <x:c r="I3" s="438" t="s">
        <x:v>212</x:v>
      </x:c>
      <x:c r="J3" s="434"/>
      <x:c r="K3" s="434"/>
      <x:c r="L3" s="434"/>
      <x:c r="M3" s="434"/>
      <x:c r="N3" s="439"/>
      <x:c r="O3" s="434"/>
    </x:row>
    <x:row r="4" spans="1:17" ht="13.5" customHeight="1">
      <x:c r="A4" s="440" t="s">
        <x:v>277</x:v>
      </x:c>
      <x:c r="B4" s="441">
        <x:f>SUM(N10,N16)</x:f>
        <x:v>47477690</x:v>
      </x:c>
      <x:c r="C4" s="441">
        <x:f>SUM(N22,N28,E53,N46)</x:f>
        <x:v>42870200</x:v>
      </x:c>
      <x:c r="D4" s="442">
        <x:f>SUM(B4:C4)</x:f>
        <x:v>90347890</x:v>
      </x:c>
      <x:c r="E4" s="434"/>
      <x:c r="F4" s="440" t="s">
        <x:v>277</x:v>
      </x:c>
      <x:c r="G4" s="441">
        <x:f>SUM(B16:H16,B10:H10)</x:f>
        <x:v>37452190</x:v>
      </x:c>
      <x:c r="H4" s="441">
        <x:f>SUM(B22:H22,B28:H28,N34,B46:H46)</x:f>
        <x:v>27734176</x:v>
      </x:c>
      <x:c r="I4" s="442">
        <x:f>SUM(G4:H4)</x:f>
        <x:v>65186366</x:v>
      </x:c>
      <x:c r="J4" s="434"/>
      <x:c r="K4" s="434"/>
      <x:c r="L4" s="434"/>
      <x:c r="M4" s="434"/>
      <x:c r="N4" s="434"/>
      <x:c r="O4" s="434"/>
      <x:c r="Q4" s="434"/>
    </x:row>
    <x:row r="5" spans="1:17" ht="13.5" customHeight="1">
      <x:c r="A5" s="440" t="s">
        <x:v>278</x:v>
      </x:c>
      <x:c r="B5" s="441">
        <x:f>SUM(N11,N17)</x:f>
        <x:v>9736540</x:v>
      </x:c>
      <x:c r="C5" s="441">
        <x:f>SUM(N23,N29,E54,N47)</x:f>
        <x:v>10174756</x:v>
      </x:c>
      <x:c r="D5" s="442">
        <x:f>SUM(B5:C5)</x:f>
        <x:v>19911296</x:v>
      </x:c>
      <x:c r="E5" s="434"/>
      <x:c r="F5" s="440" t="s">
        <x:v>278</x:v>
      </x:c>
      <x:c r="G5" s="441">
        <x:f>SUM(B17:H17,B11:H11)</x:f>
        <x:v>8666240</x:v>
      </x:c>
      <x:c r="H5" s="441">
        <x:f>SUM(B23:H23,B29:H29,N35,B47:H47)</x:f>
        <x:v>6445975</x:v>
      </x:c>
      <x:c r="I5" s="442">
        <x:f>SUM(G5:H5)</x:f>
        <x:v>15112215</x:v>
      </x:c>
      <x:c r="J5" s="434"/>
      <x:c r="K5" s="434"/>
      <x:c r="L5" s="434"/>
      <x:c r="M5" s="434"/>
      <x:c r="N5" s="434"/>
      <x:c r="O5" s="434"/>
      <x:c r="Q5" s="434"/>
    </x:row>
    <x:row r="6" spans="1:15" ht="13.5" customHeight="1">
      <x:c r="A6" s="443" t="s">
        <x:v>212</x:v>
      </x:c>
      <x:c r="B6" s="441">
        <x:f>SUM(B4:B5)</x:f>
        <x:v>57214230</x:v>
      </x:c>
      <x:c r="C6" s="441">
        <x:f>SUM(N24,N30,E55,N48)</x:f>
        <x:v>53044956</x:v>
      </x:c>
      <x:c r="D6" s="441">
        <x:f>SUM(D4:D5)</x:f>
        <x:v>110259186</x:v>
      </x:c>
      <x:c r="E6" s="434"/>
      <x:c r="F6" s="443" t="s">
        <x:v>212</x:v>
      </x:c>
      <x:c r="G6" s="441">
        <x:f>SUM(G4:G5)</x:f>
        <x:v>46118430</x:v>
      </x:c>
      <x:c r="H6" s="441">
        <x:f>SUM(H4:H5)</x:f>
        <x:v>34180151</x:v>
      </x:c>
      <x:c r="I6" s="441">
        <x:f>SUM(I4:I5)</x:f>
        <x:v>80298581</x:v>
      </x:c>
      <x:c r="J6" s="434"/>
      <x:c r="K6" s="434"/>
      <x:c r="L6" s="434"/>
      <x:c r="M6" s="434"/>
      <x:c r="N6" s="434"/>
      <x:c r="O6" s="434"/>
    </x:row>
    <x:row r="7" ht="13.5" customHeight="1"/>
    <x:row r="8" spans="1:6" ht="13.5" customHeight="1">
      <x:c r="A8" s="462" t="s">
        <x:v>219</x:v>
      </x:c>
      <x:c r="B8" s="463"/>
      <x:c r="C8" s="463"/>
      <x:c r="D8" s="463"/>
      <x:c r="E8" s="434"/>
      <x:c r="F8" s="434"/>
    </x:row>
    <x:row r="9" spans="1:14" ht="13.5" customHeight="1">
      <x:c r="A9" s="437" t="s">
        <x:v>269</x:v>
      </x:c>
      <x:c r="B9" s="438" t="s">
        <x:v>284</x:v>
      </x:c>
      <x:c r="C9" s="438" t="s">
        <x:v>290</x:v>
      </x:c>
      <x:c r="D9" s="438" t="s">
        <x:v>283</x:v>
      </x:c>
      <x:c r="E9" s="438" t="s">
        <x:v>312</x:v>
      </x:c>
      <x:c r="F9" s="438" t="s">
        <x:v>295</x:v>
      </x:c>
      <x:c r="G9" s="438" t="s">
        <x:v>285</x:v>
      </x:c>
      <x:c r="H9" s="438" t="s">
        <x:v>293</x:v>
      </x:c>
      <x:c r="I9" s="438" t="s">
        <x:v>292</x:v>
      </x:c>
      <x:c r="J9" s="438" t="s">
        <x:v>300</x:v>
      </x:c>
      <x:c r="K9" s="438" t="s">
        <x:v>288</x:v>
      </x:c>
      <x:c r="L9" s="438" t="s">
        <x:v>262</x:v>
      </x:c>
      <x:c r="M9" s="438" t="s">
        <x:v>299</x:v>
      </x:c>
      <x:c r="N9" s="438" t="s">
        <x:v>212</x:v>
      </x:c>
    </x:row>
    <x:row r="10" spans="1:14" ht="13.5" customHeight="1">
      <x:c r="A10" s="440" t="s">
        <x:v>277</x:v>
      </x:c>
      <x:c r="B10" s="433">
        <x:v>29409700</x:v>
      </x:c>
      <x:c r="C10" s="433">
        <x:v>371000</x:v>
      </x:c>
      <x:c r="D10" s="433">
        <x:v>255000</x:v>
      </x:c>
      <x:c r="E10" s="433">
        <x:v>73400</x:v>
      </x:c>
      <x:c r="F10" s="433">
        <x:v>96300</x:v>
      </x:c>
      <x:c r="G10" s="433">
        <x:v>255000</x:v>
      </x:c>
      <x:c r="H10" s="433">
        <x:v>85000</x:v>
      </x:c>
      <x:c r="I10" s="433">
        <x:v>170000</x:v>
      </x:c>
      <x:c r="J10" s="433">
        <x:v>176200</x:v>
      </x:c>
      <x:c r="K10" s="433"/>
      <x:c r="L10" s="433"/>
      <x:c r="M10" s="433">
        <x:v>300200</x:v>
      </x:c>
      <x:c r="N10" s="433">
        <x:f>SUM(B10:M10)</x:f>
        <x:v>31191800</x:v>
      </x:c>
    </x:row>
    <x:row r="11" spans="1:14" ht="13.5" customHeight="1">
      <x:c r="A11" s="440" t="s">
        <x:v>278</x:v>
      </x:c>
      <x:c r="B11" s="433">
        <x:v>0</x:v>
      </x:c>
      <x:c r="C11" s="433">
        <x:v>4043400</x:v>
      </x:c>
      <x:c r="D11" s="433">
        <x:v>0</x:v>
      </x:c>
      <x:c r="E11" s="433">
        <x:v>276000</x:v>
      </x:c>
      <x:c r="F11" s="433"/>
      <x:c r="G11" s="433"/>
      <x:c r="H11" s="433">
        <x:v>0</x:v>
      </x:c>
      <x:c r="I11" s="433">
        <x:v>9500</x:v>
      </x:c>
      <x:c r="J11" s="433">
        <x:v>0</x:v>
      </x:c>
      <x:c r="K11" s="433"/>
      <x:c r="L11" s="433"/>
      <x:c r="M11" s="433">
        <x:v>274800</x:v>
      </x:c>
      <x:c r="N11" s="433">
        <x:f>SUM(B11:M11)</x:f>
        <x:v>4603700</x:v>
      </x:c>
    </x:row>
    <x:row r="12" spans="1:14" ht="13.5" customHeight="1">
      <x:c r="A12" s="443" t="s">
        <x:v>212</x:v>
      </x:c>
      <x:c r="B12" s="433">
        <x:f>SUM(B10:B11)</x:f>
        <x:v>29409700</x:v>
      </x:c>
      <x:c r="C12" s="433">
        <x:f>SUM(C10:C11)</x:f>
        <x:v>4414400</x:v>
      </x:c>
      <x:c r="D12" s="433">
        <x:f>SUM(D10:D11)</x:f>
        <x:v>255000</x:v>
      </x:c>
      <x:c r="E12" s="433">
        <x:f>SUM(E10:E11)</x:f>
        <x:v>349400</x:v>
      </x:c>
      <x:c r="F12" s="433">
        <x:f>SUM(F10:F11)</x:f>
        <x:v>96300</x:v>
      </x:c>
      <x:c r="G12" s="433">
        <x:f>SUM(G10:G11)</x:f>
        <x:v>255000</x:v>
      </x:c>
      <x:c r="H12" s="433">
        <x:f>SUM(H10:H11)</x:f>
        <x:v>85000</x:v>
      </x:c>
      <x:c r="I12" s="433">
        <x:f>SUM(I10:I11)</x:f>
        <x:v>179500</x:v>
      </x:c>
      <x:c r="J12" s="433">
        <x:f>SUM(J10:J11)</x:f>
        <x:v>176200</x:v>
      </x:c>
      <x:c r="K12" s="433">
        <x:f>SUM(K10:K11)</x:f>
        <x:v>0</x:v>
      </x:c>
      <x:c r="L12" s="433">
        <x:f>SUM(L10:L11)</x:f>
        <x:v>0</x:v>
      </x:c>
      <x:c r="M12" s="433">
        <x:f>SUM(M10:M11)</x:f>
        <x:v>575000</x:v>
      </x:c>
      <x:c r="N12" s="433">
        <x:f>SUM(B12:M12)</x:f>
        <x:v>35795500</x:v>
      </x:c>
    </x:row>
    <x:row r="13" ht="13.5" customHeight="1"/>
    <x:row r="14" spans="1:6" ht="13.5" customHeight="1">
      <x:c r="A14" s="462" t="s">
        <x:v>220</x:v>
      </x:c>
      <x:c r="B14" s="463"/>
      <x:c r="C14" s="463"/>
      <x:c r="D14" s="463"/>
      <x:c r="E14" s="434"/>
      <x:c r="F14" s="434"/>
    </x:row>
    <x:row r="15" spans="1:14" ht="13.5" customHeight="1">
      <x:c r="A15" s="437" t="s">
        <x:v>269</x:v>
      </x:c>
      <x:c r="B15" s="438" t="s">
        <x:v>284</x:v>
      </x:c>
      <x:c r="C15" s="438" t="s">
        <x:v>290</x:v>
      </x:c>
      <x:c r="D15" s="438" t="s">
        <x:v>283</x:v>
      </x:c>
      <x:c r="E15" s="438" t="s">
        <x:v>312</x:v>
      </x:c>
      <x:c r="F15" s="438" t="s">
        <x:v>295</x:v>
      </x:c>
      <x:c r="G15" s="438" t="s">
        <x:v>285</x:v>
      </x:c>
      <x:c r="H15" s="438" t="s">
        <x:v>293</x:v>
      </x:c>
      <x:c r="I15" s="438" t="s">
        <x:v>292</x:v>
      </x:c>
      <x:c r="J15" s="438" t="s">
        <x:v>300</x:v>
      </x:c>
      <x:c r="K15" s="438" t="s">
        <x:v>288</x:v>
      </x:c>
      <x:c r="L15" s="438" t="s">
        <x:v>262</x:v>
      </x:c>
      <x:c r="M15" s="438" t="s">
        <x:v>299</x:v>
      </x:c>
      <x:c r="N15" s="438" t="s">
        <x:v>212</x:v>
      </x:c>
    </x:row>
    <x:row r="16" spans="1:14" ht="13.5" customHeight="1">
      <x:c r="A16" s="440" t="s">
        <x:v>277</x:v>
      </x:c>
      <x:c r="B16" s="214">
        <x:v>106000</x:v>
      </x:c>
      <x:c r="C16" s="214">
        <x:v>477000</x:v>
      </x:c>
      <x:c r="D16" s="214">
        <x:v>159000</x:v>
      </x:c>
      <x:c r="E16" s="214">
        <x:v>5740790</x:v>
      </x:c>
      <x:c r="F16" s="214">
        <x:v>159000</x:v>
      </x:c>
      <x:c r="G16" s="214">
        <x:v>106000</x:v>
      </x:c>
      <x:c r="H16" s="214">
        <x:v>159000</x:v>
      </x:c>
      <x:c r="I16" s="214">
        <x:v>159000</x:v>
      </x:c>
      <x:c r="J16" s="214">
        <x:v>7480100</x:v>
      </x:c>
      <x:c r="K16" s="214">
        <x:v>40000</x:v>
      </x:c>
      <x:c r="L16" s="214">
        <x:v>1700000</x:v>
      </x:c>
      <x:c r="M16" s="214">
        <x:v>0</x:v>
      </x:c>
      <x:c r="N16" s="433">
        <x:f>SUM(B16:M16)</x:f>
        <x:v>16285890</x:v>
      </x:c>
    </x:row>
    <x:row r="17" spans="1:14" ht="13.5" customHeight="1">
      <x:c r="A17" s="440" t="s">
        <x:v>278</x:v>
      </x:c>
      <x:c r="B17" s="214"/>
      <x:c r="C17" s="214"/>
      <x:c r="D17" s="214"/>
      <x:c r="E17" s="214"/>
      <x:c r="F17" s="214">
        <x:v>3761450</x:v>
      </x:c>
      <x:c r="G17" s="214">
        <x:v>390390</x:v>
      </x:c>
      <x:c r="H17" s="214">
        <x:v>195000</x:v>
      </x:c>
      <x:c r="I17" s="214"/>
      <x:c r="J17" s="214">
        <x:v>44000</x:v>
      </x:c>
      <x:c r="K17" s="214">
        <x:v>0</x:v>
      </x:c>
      <x:c r="L17" s="214">
        <x:v>742000</x:v>
      </x:c>
      <x:c r="M17" s="214">
        <x:v>0</x:v>
      </x:c>
      <x:c r="N17" s="433">
        <x:f>SUM(B17:M17)</x:f>
        <x:v>5132840</x:v>
      </x:c>
    </x:row>
    <x:row r="18" spans="1:14" ht="13.5" customHeight="1">
      <x:c r="A18" s="443" t="s">
        <x:v>212</x:v>
      </x:c>
      <x:c r="B18" s="433">
        <x:f>SUM(B16:B17)</x:f>
        <x:v>106000</x:v>
      </x:c>
      <x:c r="C18" s="433">
        <x:f>SUM(C16:C17)</x:f>
        <x:v>477000</x:v>
      </x:c>
      <x:c r="D18" s="433">
        <x:f>SUM(D16:D17)</x:f>
        <x:v>159000</x:v>
      </x:c>
      <x:c r="E18" s="433">
        <x:f>SUM(E16:E17)</x:f>
        <x:v>5740790</x:v>
      </x:c>
      <x:c r="F18" s="433">
        <x:f>SUM(F16:F17)</x:f>
        <x:v>3920450</x:v>
      </x:c>
      <x:c r="G18" s="433">
        <x:f>SUM(G16:G17)</x:f>
        <x:v>496390</x:v>
      </x:c>
      <x:c r="H18" s="433">
        <x:f>SUM(H16:H17)</x:f>
        <x:v>354000</x:v>
      </x:c>
      <x:c r="I18" s="433">
        <x:f>SUM(I16:I17)</x:f>
        <x:v>159000</x:v>
      </x:c>
      <x:c r="J18" s="433">
        <x:f>SUM(J16:J17)</x:f>
        <x:v>7524100</x:v>
      </x:c>
      <x:c r="K18" s="433">
        <x:f>SUM(K16:K17)</x:f>
        <x:v>40000</x:v>
      </x:c>
      <x:c r="L18" s="433">
        <x:f>SUM(L16:L17)</x:f>
        <x:v>2442000</x:v>
      </x:c>
      <x:c r="M18" s="433">
        <x:f>SUM(M16:M17)</x:f>
        <x:v>0</x:v>
      </x:c>
      <x:c r="N18" s="433">
        <x:f>SUM(B18:M18)</x:f>
        <x:v>21418730</x:v>
      </x:c>
    </x:row>
    <x:row r="19" ht="13.5" customHeight="1"/>
    <x:row r="20" spans="1:6" ht="13.5" customHeight="1">
      <x:c r="A20" s="464" t="s">
        <x:v>392</x:v>
      </x:c>
      <x:c r="B20" s="465"/>
      <x:c r="C20" s="465"/>
      <x:c r="D20" s="465"/>
      <x:c r="E20" s="434"/>
      <x:c r="F20" s="434"/>
    </x:row>
    <x:row r="21" spans="1:17" ht="13.5" customHeight="1">
      <x:c r="A21" s="437" t="s">
        <x:v>269</x:v>
      </x:c>
      <x:c r="B21" s="438" t="s">
        <x:v>284</x:v>
      </x:c>
      <x:c r="C21" s="438" t="s">
        <x:v>290</x:v>
      </x:c>
      <x:c r="D21" s="438" t="s">
        <x:v>283</x:v>
      </x:c>
      <x:c r="E21" s="438" t="s">
        <x:v>312</x:v>
      </x:c>
      <x:c r="F21" s="438" t="s">
        <x:v>295</x:v>
      </x:c>
      <x:c r="G21" s="438" t="s">
        <x:v>285</x:v>
      </x:c>
      <x:c r="H21" s="438" t="s">
        <x:v>293</x:v>
      </x:c>
      <x:c r="I21" s="438" t="s">
        <x:v>292</x:v>
      </x:c>
      <x:c r="J21" s="438" t="s">
        <x:v>300</x:v>
      </x:c>
      <x:c r="K21" s="438" t="s">
        <x:v>288</x:v>
      </x:c>
      <x:c r="L21" s="438" t="s">
        <x:v>262</x:v>
      </x:c>
      <x:c r="M21" s="438" t="s">
        <x:v>299</x:v>
      </x:c>
      <x:c r="N21" s="438" t="s">
        <x:v>212</x:v>
      </x:c>
      <x:c r="Q21" s="354"/>
    </x:row>
    <x:row r="22" spans="1:17" ht="13.5" customHeight="1">
      <x:c r="A22" s="440" t="s">
        <x:v>277</x:v>
      </x:c>
      <x:c r="B22" s="214">
        <x:v>45600</x:v>
      </x:c>
      <x:c r="C22" s="214">
        <x:v>77400</x:v>
      </x:c>
      <x:c r="D22" s="214">
        <x:v>137100</x:v>
      </x:c>
      <x:c r="E22" s="214">
        <x:v>25200</x:v>
      </x:c>
      <x:c r="F22" s="214">
        <x:v>101100</x:v>
      </x:c>
      <x:c r="G22" s="214">
        <x:v>13200</x:v>
      </x:c>
      <x:c r="H22" s="214">
        <x:v>29400</x:v>
      </x:c>
      <x:c r="I22" s="214">
        <x:v>11400</x:v>
      </x:c>
      <x:c r="J22" s="214">
        <x:v>26400</x:v>
      </x:c>
      <x:c r="K22" s="214">
        <x:v>45000</x:v>
      </x:c>
      <x:c r="L22" s="214">
        <x:v>153900</x:v>
      </x:c>
      <x:c r="M22" s="214">
        <x:v>63400</x:v>
      </x:c>
      <x:c r="N22" s="433">
        <x:f>SUM(B22:M22)</x:f>
        <x:v>729100</x:v>
      </x:c>
      <x:c r="O22" s="446"/>
      <x:c r="P22" s="446"/>
      <x:c r="Q22" s="447"/>
    </x:row>
    <x:row r="23" spans="1:17" ht="13.5" customHeight="1">
      <x:c r="A23" s="440" t="s">
        <x:v>278</x:v>
      </x:c>
      <x:c r="B23" s="214">
        <x:v>10800</x:v>
      </x:c>
      <x:c r="C23" s="214">
        <x:v>30000</x:v>
      </x:c>
      <x:c r="D23" s="214">
        <x:v>66600</x:v>
      </x:c>
      <x:c r="E23" s="214">
        <x:v>125100</x:v>
      </x:c>
      <x:c r="F23" s="214">
        <x:v>5100</x:v>
      </x:c>
      <x:c r="G23" s="214">
        <x:v>78300</x:v>
      </x:c>
      <x:c r="H23" s="214">
        <x:v>74700</x:v>
      </x:c>
      <x:c r="I23" s="214">
        <x:v>73500</x:v>
      </x:c>
      <x:c r="J23" s="214">
        <x:v>60300</x:v>
      </x:c>
      <x:c r="K23" s="214">
        <x:v>98100</x:v>
      </x:c>
      <x:c r="L23" s="214">
        <x:v>72000</x:v>
      </x:c>
      <x:c r="M23" s="214">
        <x:v>67500</x:v>
      </x:c>
      <x:c r="N23" s="433">
        <x:f>SUM(B23:M23)</x:f>
        <x:v>762000</x:v>
      </x:c>
      <x:c r="O23" s="446"/>
      <x:c r="P23" s="446"/>
      <x:c r="Q23" s="447"/>
    </x:row>
    <x:row r="24" spans="1:17" ht="13.5" customHeight="1">
      <x:c r="A24" s="443" t="s">
        <x:v>212</x:v>
      </x:c>
      <x:c r="B24" s="433">
        <x:f>SUM(B22:B23)</x:f>
        <x:v>56400</x:v>
      </x:c>
      <x:c r="C24" s="433">
        <x:f>SUM(C22:C23)</x:f>
        <x:v>107400</x:v>
      </x:c>
      <x:c r="D24" s="433">
        <x:f>SUM(D22:D23)</x:f>
        <x:v>203700</x:v>
      </x:c>
      <x:c r="E24" s="433">
        <x:f>SUM(E22:E23)</x:f>
        <x:v>150300</x:v>
      </x:c>
      <x:c r="F24" s="433">
        <x:f>SUM(F22:F23)</x:f>
        <x:v>106200</x:v>
      </x:c>
      <x:c r="G24" s="433">
        <x:f>SUM(G22:G23)</x:f>
        <x:v>91500</x:v>
      </x:c>
      <x:c r="H24" s="433">
        <x:f>SUM(H22:H23)</x:f>
        <x:v>104100</x:v>
      </x:c>
      <x:c r="I24" s="433">
        <x:f>SUM(I22:I23)</x:f>
        <x:v>84900</x:v>
      </x:c>
      <x:c r="J24" s="433">
        <x:f>SUM(J22:J23)</x:f>
        <x:v>86700</x:v>
      </x:c>
      <x:c r="K24" s="433">
        <x:f>SUM(K22:K23)</x:f>
        <x:v>143100</x:v>
      </x:c>
      <x:c r="L24" s="433">
        <x:f>SUM(L22:L23)</x:f>
        <x:v>225900</x:v>
      </x:c>
      <x:c r="M24" s="433">
        <x:f>SUM(M22:M23)</x:f>
        <x:v>130900</x:v>
      </x:c>
      <x:c r="N24" s="433">
        <x:f>SUM(N22:N23)</x:f>
        <x:v>1491100</x:v>
      </x:c>
      <x:c r="O24" s="446"/>
      <x:c r="P24" s="446"/>
      <x:c r="Q24" s="447"/>
    </x:row>
    <x:row r="25" spans="1:17" ht="13.5" customHeight="1">
      <x:c r="A25" s="449"/>
      <x:c r="B25" s="341"/>
      <x:c r="C25" s="341"/>
      <x:c r="D25" s="341"/>
      <x:c r="E25" s="341"/>
      <x:c r="F25" s="341"/>
      <x:c r="G25" s="341"/>
      <x:c r="H25" s="341"/>
      <x:c r="I25" s="341"/>
      <x:c r="J25" s="341"/>
      <x:c r="K25" s="341"/>
      <x:c r="L25" s="341"/>
      <x:c r="M25" s="341"/>
      <x:c r="N25" s="341"/>
      <x:c r="O25" s="446"/>
      <x:c r="P25" s="446"/>
      <x:c r="Q25" s="447"/>
    </x:row>
    <x:row r="26" spans="1:6" ht="13.5" customHeight="1">
      <x:c r="A26" s="464" t="s">
        <x:v>218</x:v>
      </x:c>
      <x:c r="B26" s="465"/>
      <x:c r="C26" s="465"/>
      <x:c r="D26" s="465"/>
      <x:c r="E26" s="434"/>
      <x:c r="F26" s="434"/>
    </x:row>
    <x:row r="27" spans="1:17" ht="13.5" customHeight="1">
      <x:c r="A27" s="437" t="s">
        <x:v>269</x:v>
      </x:c>
      <x:c r="B27" s="438" t="s">
        <x:v>284</x:v>
      </x:c>
      <x:c r="C27" s="438" t="s">
        <x:v>290</x:v>
      </x:c>
      <x:c r="D27" s="438" t="s">
        <x:v>283</x:v>
      </x:c>
      <x:c r="E27" s="438" t="s">
        <x:v>312</x:v>
      </x:c>
      <x:c r="F27" s="438" t="s">
        <x:v>295</x:v>
      </x:c>
      <x:c r="G27" s="438" t="s">
        <x:v>285</x:v>
      </x:c>
      <x:c r="H27" s="438" t="s">
        <x:v>293</x:v>
      </x:c>
      <x:c r="I27" s="438" t="s">
        <x:v>292</x:v>
      </x:c>
      <x:c r="J27" s="438" t="s">
        <x:v>300</x:v>
      </x:c>
      <x:c r="K27" s="438" t="s">
        <x:v>288</x:v>
      </x:c>
      <x:c r="L27" s="438" t="s">
        <x:v>262</x:v>
      </x:c>
      <x:c r="M27" s="438" t="s">
        <x:v>299</x:v>
      </x:c>
      <x:c r="N27" s="438" t="s">
        <x:v>212</x:v>
      </x:c>
      <x:c r="Q27" s="354"/>
    </x:row>
    <x:row r="28" spans="1:17" ht="13.5" customHeight="1">
      <x:c r="A28" s="440" t="s">
        <x:v>277</x:v>
      </x:c>
      <x:c r="B28" s="214">
        <x:v>184340</x:v>
      </x:c>
      <x:c r="C28" s="214">
        <x:v>191450</x:v>
      </x:c>
      <x:c r="D28" s="214">
        <x:v>37800</x:v>
      </x:c>
      <x:c r="E28" s="214">
        <x:v>161310</x:v>
      </x:c>
      <x:c r="F28" s="214">
        <x:v>2533265</x:v>
      </x:c>
      <x:c r="G28" s="214">
        <x:v>237540</x:v>
      </x:c>
      <x:c r="H28" s="433">
        <x:v>243320</x:v>
      </x:c>
      <x:c r="I28" s="433">
        <x:v>665980</x:v>
      </x:c>
      <x:c r="J28" s="433">
        <x:v>545650</x:v>
      </x:c>
      <x:c r="K28" s="433">
        <x:v>143955</x:v>
      </x:c>
      <x:c r="L28" s="433">
        <x:v>377545</x:v>
      </x:c>
      <x:c r="M28" s="433">
        <x:v>597205</x:v>
      </x:c>
      <x:c r="N28" s="433">
        <x:f>SUM(B28:M28)</x:f>
        <x:v>5919360</x:v>
      </x:c>
      <x:c r="O28" s="446"/>
      <x:c r="P28" s="446"/>
      <x:c r="Q28" s="447"/>
    </x:row>
    <x:row r="29" spans="1:17" ht="13.5" customHeight="1">
      <x:c r="A29" s="440" t="s">
        <x:v>278</x:v>
      </x:c>
      <x:c r="B29" s="214">
        <x:v>76725</x:v>
      </x:c>
      <x:c r="C29" s="214">
        <x:v>86900</x:v>
      </x:c>
      <x:c r="D29" s="214">
        <x:v>18235</x:v>
      </x:c>
      <x:c r="E29" s="214">
        <x:v>44665</x:v>
      </x:c>
      <x:c r="F29" s="214">
        <x:v>36610</x:v>
      </x:c>
      <x:c r="G29" s="214">
        <x:v>115505</x:v>
      </x:c>
      <x:c r="H29" s="433">
        <x:v>46445</x:v>
      </x:c>
      <x:c r="I29" s="433">
        <x:v>53480</x:v>
      </x:c>
      <x:c r="J29" s="433">
        <x:v>48650</x:v>
      </x:c>
      <x:c r="K29" s="433">
        <x:v>37205</x:v>
      </x:c>
      <x:c r="L29" s="433">
        <x:v>89600</x:v>
      </x:c>
      <x:c r="M29" s="433">
        <x:v>115010</x:v>
      </x:c>
      <x:c r="N29" s="433">
        <x:f>SUM(B29:M29)</x:f>
        <x:v>769030</x:v>
      </x:c>
      <x:c r="O29" s="446"/>
      <x:c r="P29" s="446"/>
      <x:c r="Q29" s="447"/>
    </x:row>
    <x:row r="30" spans="1:17" ht="13.5" customHeight="1">
      <x:c r="A30" s="443" t="s">
        <x:v>212</x:v>
      </x:c>
      <x:c r="B30" s="433">
        <x:f>SUM(B28:B29)</x:f>
        <x:v>261065</x:v>
      </x:c>
      <x:c r="C30" s="433">
        <x:f>SUM(C28:C29)</x:f>
        <x:v>278350</x:v>
      </x:c>
      <x:c r="D30" s="433">
        <x:f>SUM(D28:D29)</x:f>
        <x:v>56035</x:v>
      </x:c>
      <x:c r="E30" s="433">
        <x:f>SUM(E28:E29)</x:f>
        <x:v>205975</x:v>
      </x:c>
      <x:c r="F30" s="433">
        <x:f>SUM(F28:F29)</x:f>
        <x:v>2569875</x:v>
      </x:c>
      <x:c r="G30" s="433">
        <x:f>SUM(G28:G29)</x:f>
        <x:v>353045</x:v>
      </x:c>
      <x:c r="H30" s="433">
        <x:f>SUM(H28:H29)</x:f>
        <x:v>289765</x:v>
      </x:c>
      <x:c r="I30" s="433">
        <x:f>SUM(I28:I29)</x:f>
        <x:v>719460</x:v>
      </x:c>
      <x:c r="J30" s="433">
        <x:f>SUM(J28:J29)</x:f>
        <x:v>594300</x:v>
      </x:c>
      <x:c r="K30" s="433">
        <x:f>SUM(K28:K29)</x:f>
        <x:v>181160</x:v>
      </x:c>
      <x:c r="L30" s="433">
        <x:f>SUM(L28:L29)</x:f>
        <x:v>467145</x:v>
      </x:c>
      <x:c r="M30" s="433">
        <x:f>SUM(M28:M29)</x:f>
        <x:v>712215</x:v>
      </x:c>
      <x:c r="N30" s="433">
        <x:f>SUM(N28:N29)</x:f>
        <x:v>6688390</x:v>
      </x:c>
      <x:c r="O30" s="446"/>
      <x:c r="P30" s="446"/>
      <x:c r="Q30" s="447"/>
    </x:row>
    <x:row r="31" spans="5:13" ht="13.5" customHeight="1">
      <x:c r="E31" s="447"/>
      <x:c r="F31" s="447"/>
      <x:c r="G31" s="447"/>
      <x:c r="H31" s="473"/>
      <x:c r="I31" s="473"/>
      <x:c r="J31" s="473"/>
      <x:c r="K31" s="473"/>
      <x:c r="L31" s="473"/>
      <x:c r="M31" s="473"/>
    </x:row>
    <x:row r="32" spans="1:18" ht="13.5" customHeight="1">
      <x:c r="A32" s="464" t="s">
        <x:v>612</x:v>
      </x:c>
      <x:c r="B32" s="465"/>
      <x:c r="C32" s="465"/>
      <x:c r="D32" s="465"/>
      <x:c r="E32" s="434"/>
      <x:c r="F32" s="434"/>
      <x:c r="O32" s="468" t="s">
        <x:v>293</x:v>
      </x:c>
      <x:c r="P32" s="468" t="s">
        <x:v>293</x:v>
      </x:c>
      <x:c r="Q32" s="468" t="s">
        <x:v>22</x:v>
      </x:c>
      <x:c r="R32" s="469"/>
    </x:row>
    <x:row r="33" spans="1:18" ht="13.5" customHeight="1">
      <x:c r="A33" s="437" t="s">
        <x:v>269</x:v>
      </x:c>
      <x:c r="B33" s="438" t="s">
        <x:v>284</x:v>
      </x:c>
      <x:c r="C33" s="438" t="s">
        <x:v>290</x:v>
      </x:c>
      <x:c r="D33" s="438" t="s">
        <x:v>283</x:v>
      </x:c>
      <x:c r="E33" s="438" t="s">
        <x:v>312</x:v>
      </x:c>
      <x:c r="F33" s="438" t="s">
        <x:v>295</x:v>
      </x:c>
      <x:c r="G33" s="438" t="s">
        <x:v>285</x:v>
      </x:c>
      <x:c r="H33" s="438" t="s">
        <x:v>293</x:v>
      </x:c>
      <x:c r="I33" s="438" t="s">
        <x:v>292</x:v>
      </x:c>
      <x:c r="J33" s="438" t="s">
        <x:v>300</x:v>
      </x:c>
      <x:c r="K33" s="438" t="s">
        <x:v>288</x:v>
      </x:c>
      <x:c r="L33" s="438" t="s">
        <x:v>262</x:v>
      </x:c>
      <x:c r="M33" s="438" t="s">
        <x:v>299</x:v>
      </x:c>
      <x:c r="N33" s="438" t="s">
        <x:v>212</x:v>
      </x:c>
      <x:c r="O33" s="468" t="s">
        <x:v>273</x:v>
      </x:c>
      <x:c r="P33" s="468" t="s">
        <x:v>308</x:v>
      </x:c>
      <x:c r="Q33" s="468" t="s">
        <x:v>320</x:v>
      </x:c>
      <x:c r="R33" s="468" t="s">
        <x:v>212</x:v>
      </x:c>
    </x:row>
    <x:row r="34" spans="1:18" ht="13.5" customHeight="1">
      <x:c r="A34" s="440" t="s">
        <x:v>277</x:v>
      </x:c>
      <x:c r="B34" s="455"/>
      <x:c r="C34" s="455"/>
      <x:c r="D34" s="455"/>
      <x:c r="E34" s="433"/>
      <x:c r="F34" s="450"/>
      <x:c r="G34" s="433"/>
      <x:c r="H34" s="433"/>
      <x:c r="I34" s="433"/>
      <x:c r="J34" s="433"/>
      <x:c r="K34" s="433"/>
      <x:c r="L34" s="433"/>
      <x:c r="M34" s="433"/>
      <x:c r="N34" s="433">
        <x:f>R34</x:f>
        <x:v>22489151</x:v>
      </x:c>
      <x:c r="O34" s="470">
        <x:v>4423190</x:v>
      </x:c>
      <x:c r="P34" s="471">
        <x:v>16420000</x:v>
      </x:c>
      <x:c r="Q34" s="471">
        <x:v>1645961</x:v>
      </x:c>
      <x:c r="R34" s="472">
        <x:f>SUM(O34:Q34)</x:f>
        <x:v>22489151</x:v>
      </x:c>
    </x:row>
    <x:row r="35" spans="1:18" ht="13.5" customHeight="1">
      <x:c r="A35" s="440" t="s">
        <x:v>278</x:v>
      </x:c>
      <x:c r="B35" s="455"/>
      <x:c r="C35" s="455"/>
      <x:c r="D35" s="455"/>
      <x:c r="E35" s="433"/>
      <x:c r="F35" s="450"/>
      <x:c r="G35" s="433"/>
      <x:c r="H35" s="433"/>
      <x:c r="I35" s="433"/>
      <x:c r="J35" s="433"/>
      <x:c r="K35" s="433"/>
      <x:c r="L35" s="433"/>
      <x:c r="M35" s="433"/>
      <x:c r="N35" s="433">
        <x:f>R35</x:f>
        <x:v>5594290</x:v>
      </x:c>
      <x:c r="O35" s="471">
        <x:v>1260690</x:v>
      </x:c>
      <x:c r="P35" s="471">
        <x:v>3990000</x:v>
      </x:c>
      <x:c r="Q35" s="471">
        <x:v>343600</x:v>
      </x:c>
      <x:c r="R35" s="472">
        <x:f>SUM(O35:Q35)</x:f>
        <x:v>5594290</x:v>
      </x:c>
    </x:row>
    <x:row r="36" spans="1:18" ht="13.5" customHeight="1">
      <x:c r="A36" s="443" t="s">
        <x:v>212</x:v>
      </x:c>
      <x:c r="B36" s="455"/>
      <x:c r="C36" s="455"/>
      <x:c r="D36" s="455"/>
      <x:c r="E36" s="433"/>
      <x:c r="F36" s="450"/>
      <x:c r="G36" s="433">
        <x:f>SUM(G34:G35)</x:f>
        <x:v>0</x:v>
      </x:c>
      <x:c r="H36" s="433"/>
      <x:c r="I36" s="433"/>
      <x:c r="J36" s="433"/>
      <x:c r="K36" s="433"/>
      <x:c r="L36" s="433"/>
      <x:c r="M36" s="433"/>
      <x:c r="N36" s="433">
        <x:f>R36</x:f>
        <x:v>28083441</x:v>
      </x:c>
      <x:c r="O36" s="471">
        <x:f>SUM(O34:O35)</x:f>
        <x:v>5683880</x:v>
      </x:c>
      <x:c r="P36" s="471">
        <x:f>SUM(P34:P35)</x:f>
        <x:v>20410000</x:v>
      </x:c>
      <x:c r="Q36" s="471">
        <x:f>SUM(Q34:Q35)</x:f>
        <x:v>1989561</x:v>
      </x:c>
      <x:c r="R36" s="471">
        <x:f>SUM(R34:R35)</x:f>
        <x:v>28083441</x:v>
      </x:c>
    </x:row>
    <x:row r="37" spans="1:17" ht="13.5" customHeight="1">
      <x:c r="A37" s="449"/>
      <x:c r="B37" s="434"/>
      <x:c r="C37" s="434"/>
      <x:c r="D37" s="434"/>
      <x:c r="E37" s="341"/>
      <x:c r="F37" s="341"/>
      <x:c r="G37" s="341"/>
      <x:c r="H37" s="341"/>
      <x:c r="I37" s="341"/>
      <x:c r="J37" s="341"/>
      <x:c r="K37" s="341"/>
      <x:c r="L37" s="341"/>
      <x:c r="M37" s="341"/>
      <x:c r="N37" s="341"/>
      <x:c r="O37" s="446"/>
      <x:c r="P37" s="446"/>
      <x:c r="Q37" s="446"/>
    </x:row>
    <x:row r="38" spans="1:17" ht="13.5" hidden="1" customHeight="1">
      <x:c r="A38" s="464" t="s">
        <x:v>609</x:v>
      </x:c>
      <x:c r="B38" s="465"/>
      <x:c r="C38" s="465"/>
      <x:c r="D38" s="465"/>
      <x:c r="E38" s="434"/>
      <x:c r="F38" s="434"/>
      <x:c r="O38" s="446"/>
      <x:c r="P38" s="446"/>
      <x:c r="Q38" s="446"/>
    </x:row>
    <x:row r="39" spans="1:17" ht="13.5" hidden="1" customHeight="1">
      <x:c r="A39" s="437" t="s">
        <x:v>269</x:v>
      </x:c>
      <x:c r="B39" s="438" t="s">
        <x:v>295</x:v>
      </x:c>
      <x:c r="C39" s="438" t="s">
        <x:v>285</x:v>
      </x:c>
      <x:c r="D39" s="438" t="s">
        <x:v>293</x:v>
      </x:c>
      <x:c r="E39" s="438" t="s">
        <x:v>292</x:v>
      </x:c>
      <x:c r="F39" s="438" t="s">
        <x:v>300</x:v>
      </x:c>
      <x:c r="G39" s="438" t="s">
        <x:v>288</x:v>
      </x:c>
      <x:c r="H39" s="438" t="s">
        <x:v>293</x:v>
      </x:c>
      <x:c r="I39" s="438" t="s">
        <x:v>292</x:v>
      </x:c>
      <x:c r="J39" s="438" t="s">
        <x:v>300</x:v>
      </x:c>
      <x:c r="K39" s="438" t="s">
        <x:v>288</x:v>
      </x:c>
      <x:c r="L39" s="438" t="s">
        <x:v>262</x:v>
      </x:c>
      <x:c r="M39" s="438" t="s">
        <x:v>299</x:v>
      </x:c>
      <x:c r="N39" s="438" t="s">
        <x:v>212</x:v>
      </x:c>
      <x:c r="O39" s="446"/>
      <x:c r="P39" s="446"/>
      <x:c r="Q39" s="446"/>
    </x:row>
    <x:row r="40" spans="1:17" ht="13.5" hidden="1" customHeight="1">
      <x:c r="A40" s="440" t="s">
        <x:v>277</x:v>
      </x:c>
      <x:c r="B40" s="433"/>
      <x:c r="C40" s="445"/>
      <x:c r="D40" s="455"/>
      <x:c r="E40" s="433"/>
      <x:c r="F40" s="433"/>
      <x:c r="G40" s="433"/>
      <x:c r="H40" s="433"/>
      <x:c r="I40" s="433"/>
      <x:c r="J40" s="433"/>
      <x:c r="K40" s="433"/>
      <x:c r="L40" s="433"/>
      <x:c r="M40" s="433"/>
      <x:c r="N40" s="433">
        <x:f>SUM(B40:G40)</x:f>
        <x:v>0</x:v>
      </x:c>
      <x:c r="O40" s="446"/>
      <x:c r="P40" s="446"/>
      <x:c r="Q40" s="446"/>
    </x:row>
    <x:row r="41" spans="1:17" ht="13.5" hidden="1" customHeight="1">
      <x:c r="A41" s="440" t="s">
        <x:v>278</x:v>
      </x:c>
      <x:c r="B41" s="433"/>
      <x:c r="C41" s="445"/>
      <x:c r="D41" s="455"/>
      <x:c r="E41" s="433"/>
      <x:c r="F41" s="433"/>
      <x:c r="G41" s="433"/>
      <x:c r="H41" s="433"/>
      <x:c r="I41" s="433"/>
      <x:c r="J41" s="433"/>
      <x:c r="K41" s="433"/>
      <x:c r="L41" s="433"/>
      <x:c r="M41" s="433"/>
      <x:c r="N41" s="433">
        <x:f>SUM(B41:G41)</x:f>
        <x:v>0</x:v>
      </x:c>
      <x:c r="O41" s="446"/>
      <x:c r="P41" s="446"/>
      <x:c r="Q41" s="446"/>
    </x:row>
    <x:row r="42" spans="1:17" ht="13.5" hidden="1" customHeight="1">
      <x:c r="A42" s="443" t="s">
        <x:v>212</x:v>
      </x:c>
      <x:c r="B42" s="433">
        <x:f>SUM(B40:B41)</x:f>
        <x:v>0</x:v>
      </x:c>
      <x:c r="C42" s="433">
        <x:f>SUM(C40:C41)</x:f>
        <x:v>0</x:v>
      </x:c>
      <x:c r="D42" s="455"/>
      <x:c r="E42" s="433"/>
      <x:c r="F42" s="433"/>
      <x:c r="G42" s="433"/>
      <x:c r="H42" s="433"/>
      <x:c r="I42" s="433"/>
      <x:c r="J42" s="433"/>
      <x:c r="K42" s="433"/>
      <x:c r="L42" s="433"/>
      <x:c r="M42" s="433"/>
      <x:c r="N42" s="433">
        <x:f>SUM(B42:G42)</x:f>
        <x:v>0</x:v>
      </x:c>
      <x:c r="O42" s="446"/>
      <x:c r="P42" s="446"/>
      <x:c r="Q42" s="446"/>
    </x:row>
    <x:row r="43" ht="13.5" customHeight="1"/>
    <x:row r="44" spans="1:6" ht="13.5" customHeight="1">
      <x:c r="A44" s="464" t="s">
        <x:v>610</x:v>
      </x:c>
      <x:c r="B44" s="465"/>
      <x:c r="C44" s="465"/>
      <x:c r="D44" s="465"/>
      <x:c r="E44" s="434"/>
      <x:c r="F44" s="434"/>
    </x:row>
    <x:row r="45" spans="1:14" ht="13.5" customHeight="1">
      <x:c r="A45" s="437" t="s">
        <x:v>269</x:v>
      </x:c>
      <x:c r="B45" s="438" t="s">
        <x:v>284</x:v>
      </x:c>
      <x:c r="C45" s="438" t="s">
        <x:v>290</x:v>
      </x:c>
      <x:c r="D45" s="438" t="s">
        <x:v>283</x:v>
      </x:c>
      <x:c r="E45" s="438" t="s">
        <x:v>312</x:v>
      </x:c>
      <x:c r="F45" s="438" t="s">
        <x:v>295</x:v>
      </x:c>
      <x:c r="G45" s="438" t="s">
        <x:v>285</x:v>
      </x:c>
      <x:c r="H45" s="438" t="s">
        <x:v>293</x:v>
      </x:c>
      <x:c r="I45" s="438" t="s">
        <x:v>292</x:v>
      </x:c>
      <x:c r="J45" s="438" t="s">
        <x:v>300</x:v>
      </x:c>
      <x:c r="K45" s="438" t="s">
        <x:v>288</x:v>
      </x:c>
      <x:c r="L45" s="438" t="s">
        <x:v>262</x:v>
      </x:c>
      <x:c r="M45" s="438" t="s">
        <x:v>299</x:v>
      </x:c>
      <x:c r="N45" s="438" t="s">
        <x:v>212</x:v>
      </x:c>
    </x:row>
    <x:row r="46" spans="1:14" ht="13.5" customHeight="1">
      <x:c r="A46" s="440" t="s">
        <x:v>277</x:v>
      </x:c>
      <x:c r="B46" s="214">
        <x:v>1206000</x:v>
      </x:c>
      <x:c r="C46" s="214">
        <x:v>0</x:v>
      </x:c>
      <x:c r="D46" s="214">
        <x:v>0</x:v>
      </x:c>
      <x:c r="E46" s="214">
        <x:v>0</x:v>
      </x:c>
      <x:c r="F46" s="214"/>
      <x:c r="G46" s="214">
        <x:v>21000</x:v>
      </x:c>
      <x:c r="H46" s="445"/>
      <x:c r="I46" s="445"/>
      <x:c r="J46" s="445"/>
      <x:c r="K46" s="445"/>
      <x:c r="L46" s="445">
        <x:v>3000</x:v>
      </x:c>
      <x:c r="M46" s="445"/>
      <x:c r="N46" s="402">
        <x:f>SUM(B46:M46)</x:f>
        <x:v>1230000</x:v>
      </x:c>
    </x:row>
    <x:row r="47" spans="1:14" ht="13.5" customHeight="1">
      <x:c r="A47" s="440" t="s">
        <x:v>278</x:v>
      </x:c>
      <x:c r="B47" s="214">
        <x:v>27000</x:v>
      </x:c>
      <x:c r="C47" s="214">
        <x:v>3000</x:v>
      </x:c>
      <x:c r="D47" s="214">
        <x:v>0</x:v>
      </x:c>
      <x:c r="E47" s="214">
        <x:v>6000</x:v>
      </x:c>
      <x:c r="F47" s="214"/>
      <x:c r="G47" s="214"/>
      <x:c r="H47" s="445"/>
      <x:c r="I47" s="445">
        <x:v>6000</x:v>
      </x:c>
      <x:c r="J47" s="445">
        <x:v>6000</x:v>
      </x:c>
      <x:c r="K47" s="445">
        <x:v>21000</x:v>
      </x:c>
      <x:c r="L47" s="445"/>
      <x:c r="M47" s="445">
        <x:v>144000</x:v>
      </x:c>
      <x:c r="N47" s="402">
        <x:f>SUM(B47:M47)</x:f>
        <x:v>213000</x:v>
      </x:c>
    </x:row>
    <x:row r="48" spans="1:14" ht="13.5" customHeight="1">
      <x:c r="A48" s="467" t="s">
        <x:v>212</x:v>
      </x:c>
      <x:c r="B48" s="433">
        <x:f>SUM(B46:B47)</x:f>
        <x:v>1233000</x:v>
      </x:c>
      <x:c r="C48" s="433">
        <x:f>SUM(C46:C47)</x:f>
        <x:v>3000</x:v>
      </x:c>
      <x:c r="D48" s="433">
        <x:f>SUM(D46:D47)</x:f>
        <x:v>0</x:v>
      </x:c>
      <x:c r="E48" s="433">
        <x:f>SUM(E46:E47)</x:f>
        <x:v>6000</x:v>
      </x:c>
      <x:c r="F48" s="450">
        <x:f>SUM(F46:F47)</x:f>
        <x:v>0</x:v>
      </x:c>
      <x:c r="G48" s="433">
        <x:f>SUM(G46:G47)</x:f>
        <x:v>21000</x:v>
      </x:c>
      <x:c r="H48" s="433">
        <x:f>SUM(H46:H47)</x:f>
        <x:v>0</x:v>
      </x:c>
      <x:c r="I48" s="433">
        <x:f>SUM(I46:I47)</x:f>
        <x:v>6000</x:v>
      </x:c>
      <x:c r="J48" s="433">
        <x:f>SUM(J46:J47)</x:f>
        <x:v>6000</x:v>
      </x:c>
      <x:c r="K48" s="433">
        <x:f>SUM(K46:K47)</x:f>
        <x:v>21000</x:v>
      </x:c>
      <x:c r="L48" s="433">
        <x:f>SUM(L46:L47)</x:f>
        <x:v>3000</x:v>
      </x:c>
      <x:c r="M48" s="433">
        <x:f>SUM(M46:M47)</x:f>
        <x:v>144000</x:v>
      </x:c>
      <x:c r="N48" s="402">
        <x:f>SUM(B48:M48)</x:f>
        <x:v>1443000</x:v>
      </x:c>
    </x:row>
    <x:row r="49" ht="13.5" customHeight="1"/>
    <x:row r="50" ht="13.5" customHeight="1"/>
    <x:row r="51" spans="1:5" ht="13.5" customHeight="1">
      <x:c r="A51" s="545" t="s">
        <x:v>399</x:v>
      </x:c>
      <x:c r="B51" s="545"/>
      <x:c r="C51" s="213"/>
      <x:c r="D51" s="213"/>
      <x:c r="E51" s="213"/>
    </x:row>
    <x:row r="52" spans="1:5" ht="13.5" customHeight="1">
      <x:c r="A52" s="474" t="s">
        <x:v>269</x:v>
      </x:c>
      <x:c r="B52" s="475" t="s">
        <x:v>273</x:v>
      </x:c>
      <x:c r="C52" s="475" t="s">
        <x:v>308</x:v>
      </x:c>
      <x:c r="D52" s="475" t="s">
        <x:v>320</x:v>
      </x:c>
      <x:c r="E52" s="475" t="s">
        <x:v>212</x:v>
      </x:c>
    </x:row>
    <x:row r="53" spans="1:5" ht="13.5" customHeight="1">
      <x:c r="A53" s="440" t="s">
        <x:v>277</x:v>
      </x:c>
      <x:c r="B53" s="216">
        <x:v>6457790</x:v>
      </x:c>
      <x:c r="C53" s="216">
        <x:v>24165000</x:v>
      </x:c>
      <x:c r="D53" s="216">
        <x:v>4368950</x:v>
      </x:c>
      <x:c r="E53" s="216">
        <x:f>SUM(B53:D53)</x:f>
        <x:v>34991740</x:v>
      </x:c>
    </x:row>
    <x:row r="54" spans="1:5" ht="13.5" customHeight="1">
      <x:c r="A54" s="440" t="s">
        <x:v>278</x:v>
      </x:c>
      <x:c r="B54" s="216">
        <x:v>1689870</x:v>
      </x:c>
      <x:c r="C54" s="216">
        <x:v>5758000</x:v>
      </x:c>
      <x:c r="D54" s="216">
        <x:v>982856</x:v>
      </x:c>
      <x:c r="E54" s="216">
        <x:f>SUM(B54:D54)</x:f>
        <x:v>8430726</x:v>
      </x:c>
    </x:row>
    <x:row r="55" spans="1:5" ht="13.5" customHeight="1">
      <x:c r="A55" s="467" t="s">
        <x:v>212</x:v>
      </x:c>
      <x:c r="B55" s="445">
        <x:f>SUM(B53:B54)</x:f>
        <x:v>8147660</x:v>
      </x:c>
      <x:c r="C55" s="445">
        <x:f>SUM(C53:C54)</x:f>
        <x:v>29923000</x:v>
      </x:c>
      <x:c r="D55" s="445">
        <x:f>SUM(D53:D54)</x:f>
        <x:v>5351806</x:v>
      </x:c>
      <x:c r="E55" s="445">
        <x:f>SUM(E53:E54)</x:f>
        <x:v>43422466</x:v>
      </x:c>
    </x:row>
    <x:row r="56" ht="13.5" customHeight="1"/>
    <x:row r="57" ht="13.5" customHeight="1"/>
    <x:row r="58" ht="13.5" customHeight="1"/>
    <x:row r="59" ht="13.5" customHeight="1"/>
    <x:row r="60" ht="13.5" customHeight="1"/>
    <x:row r="61" ht="13.5" customHeight="1"/>
    <x:row r="62" ht="13.5" customHeight="1"/>
    <x:row r="63" ht="13.5" customHeight="1"/>
    <x:row r="64" ht="13.5" customHeight="1"/>
    <x:row r="65" ht="13.5" customHeight="1"/>
    <x:row r="66" ht="13.5" customHeight="1"/>
    <x:row r="67" ht="13.5" customHeight="1"/>
    <x:row r="68" ht="13.5" customHeight="1"/>
    <x:row r="69" ht="13.5" customHeight="1"/>
    <x:row r="70" ht="13.5" customHeight="1"/>
    <x:row r="71" ht="13.5" customHeight="1"/>
    <x:row r="72" ht="13.5" customHeight="1"/>
    <x:row r="73" ht="13.5" customHeight="1"/>
    <x:row r="74" ht="13.5" customHeight="1"/>
    <x:row r="75" ht="13.5" customHeight="1"/>
    <x:row r="76" ht="13.5" customHeight="1"/>
    <x:row r="77" ht="13.5" customHeight="1"/>
    <x:row r="78" ht="13.5" customHeight="1"/>
    <x:row r="79" ht="13.5" customHeight="1"/>
    <x:row r="80" ht="13.5" customHeight="1"/>
    <x:row r="81" ht="13.5" customHeight="1"/>
    <x:row r="82" ht="13.5" customHeight="1"/>
    <x:row r="83" ht="13.5" customHeight="1"/>
    <x:row r="84" ht="13.5" customHeight="1"/>
    <x:row r="85" ht="13.5" customHeight="1"/>
    <x:row r="86" ht="13.5" customHeight="1"/>
    <x:row r="87" ht="13.5" customHeight="1"/>
    <x:row r="88" ht="13.5" customHeight="1"/>
    <x:row r="89" ht="13.5" customHeight="1"/>
    <x:row r="90" ht="13.5" customHeight="1"/>
    <x:row r="91" ht="13.5" customHeight="1"/>
    <x:row r="92" ht="13.5" customHeight="1"/>
    <x:row r="93" ht="13.5" customHeight="1"/>
    <x:row r="94" ht="13.5" customHeight="1"/>
    <x:row r="95" ht="13.5" customHeight="1"/>
    <x:row r="96" ht="13.5" customHeight="1"/>
    <x:row r="97" ht="13.5" customHeight="1"/>
    <x:row r="98" ht="13.5" customHeight="1"/>
    <x:row r="99" ht="13.5" customHeight="1"/>
    <x:row r="100" ht="13.5" customHeight="1"/>
    <x:row r="101" ht="13.5" customHeight="1"/>
    <x:row r="102" ht="13.5" customHeight="1"/>
    <x:row r="103" ht="13.5" customHeight="1"/>
    <x:row r="104" ht="13.5" customHeight="1"/>
    <x:row r="105" ht="13.5" customHeight="1"/>
    <x:row r="106" ht="13.5" customHeight="1"/>
    <x:row r="107" ht="13.5" customHeight="1"/>
    <x:row r="108" ht="13.5" customHeight="1"/>
    <x:row r="109" ht="13.5" customHeight="1"/>
    <x:row r="110" ht="13.5" customHeight="1"/>
    <x:row r="111" ht="13.5" customHeight="1"/>
    <x:row r="112" ht="13.5" customHeight="1"/>
    <x:row r="113" ht="13.5" customHeight="1"/>
    <x:row r="114" ht="13.5" customHeight="1"/>
    <x:row r="115" ht="13.5" customHeight="1"/>
    <x:row r="116" ht="13.5" customHeight="1"/>
    <x:row r="117" ht="13.5" customHeight="1"/>
    <x:row r="118" ht="13.5" customHeight="1"/>
    <x:row r="119" ht="13.5" customHeight="1"/>
    <x:row r="120" ht="13.5" customHeight="1"/>
    <x:row r="121" ht="13.5" customHeight="1"/>
    <x:row r="122" ht="13.5" customHeight="1"/>
    <x:row r="123" ht="13.5" customHeight="1"/>
    <x:row r="124" ht="13.5" customHeight="1"/>
    <x:row r="125" ht="13.5" customHeight="1"/>
    <x:row r="126" ht="13.5" customHeight="1"/>
    <x:row r="127" ht="13.5" customHeight="1"/>
    <x:row r="128" ht="13.5" customHeight="1"/>
    <x:row r="129" ht="13.5" customHeight="1"/>
    <x:row r="130" ht="13.5" customHeight="1"/>
    <x:row r="131" ht="13.5" customHeight="1"/>
    <x:row r="132" ht="13.5" customHeight="1"/>
    <x:row r="133" ht="13.5" customHeight="1"/>
    <x:row r="134" ht="13.5" customHeight="1"/>
    <x:row r="135" ht="13.5" customHeight="1"/>
    <x:row r="136" ht="13.5" customHeight="1"/>
    <x:row r="137" ht="13.5" customHeight="1"/>
    <x:row r="138" ht="13.5" customHeight="1"/>
    <x:row r="139" ht="13.5" customHeight="1"/>
    <x:row r="140" ht="13.5" customHeight="1"/>
    <x:row r="141" ht="13.5" customHeight="1"/>
    <x:row r="142" ht="13.5" customHeight="1"/>
    <x:row r="143" ht="13.5" customHeight="1"/>
    <x:row r="144" ht="13.5" customHeight="1"/>
    <x:row r="145" ht="13.5" customHeight="1"/>
    <x:row r="146" ht="13.5" customHeight="1"/>
    <x:row r="147" ht="13.5" customHeight="1"/>
    <x:row r="148" ht="13.5" customHeight="1"/>
    <x:row r="149" ht="13.5" customHeight="1"/>
    <x:row r="150" ht="13.5" customHeight="1"/>
    <x:row r="151" ht="13.5" customHeight="1"/>
    <x:row r="152" ht="13.5" customHeight="1"/>
    <x:row r="153" ht="13.5" customHeight="1"/>
    <x:row r="154" ht="13.5" customHeight="1"/>
    <x:row r="155" ht="13.5" customHeight="1"/>
    <x:row r="156" ht="13.5" customHeight="1"/>
    <x:row r="157" ht="13.5" customHeight="1"/>
    <x:row r="158" ht="13.5" customHeight="1"/>
    <x:row r="159" ht="13.5" customHeight="1"/>
    <x:row r="160" ht="13.5" customHeight="1"/>
    <x:row r="161" ht="13.5" customHeight="1"/>
    <x:row r="162" ht="13.5" customHeight="1"/>
    <x:row r="163" ht="13.5" customHeight="1"/>
    <x:row r="164" ht="13.5" customHeight="1"/>
    <x:row r="165" ht="13.5" customHeight="1"/>
    <x:row r="166" ht="13.5" customHeight="1"/>
    <x:row r="167" ht="13.5" customHeight="1"/>
    <x:row r="168" ht="13.5" customHeight="1"/>
    <x:row r="169" ht="13.5" customHeight="1"/>
    <x:row r="170" ht="13.5" customHeight="1"/>
    <x:row r="171" ht="13.5" customHeight="1"/>
    <x:row r="172" ht="13.5" customHeight="1"/>
    <x:row r="173" ht="13.5" customHeight="1"/>
    <x:row r="174" ht="13.5" customHeight="1"/>
    <x:row r="175" ht="13.5" customHeight="1"/>
    <x:row r="176" ht="13.5" customHeight="1"/>
    <x:row r="177" ht="13.5" customHeight="1"/>
    <x:row r="178" ht="13.5" customHeight="1"/>
    <x:row r="179" ht="13.5" customHeight="1"/>
    <x:row r="180" ht="13.5" customHeight="1"/>
    <x:row r="181" ht="13.5" customHeight="1"/>
    <x:row r="182" ht="13.5" customHeight="1"/>
    <x:row r="183" ht="13.5" customHeight="1"/>
    <x:row r="184" ht="13.5" customHeight="1"/>
    <x:row r="185" ht="13.5" customHeight="1"/>
    <x:row r="186" ht="13.5" customHeight="1"/>
    <x:row r="187" ht="13.5" customHeight="1"/>
    <x:row r="188" ht="13.5" customHeight="1"/>
    <x:row r="189" ht="13.5" customHeight="1"/>
    <x:row r="190" ht="13.5" customHeight="1"/>
    <x:row r="191" ht="13.5" customHeight="1"/>
    <x:row r="192" ht="13.5" customHeight="1"/>
    <x:row r="193" ht="13.5" customHeight="1"/>
    <x:row r="194" ht="13.5" customHeight="1"/>
    <x:row r="195" ht="13.5" customHeight="1"/>
    <x:row r="196" ht="13.5" customHeight="1"/>
    <x:row r="197" ht="13.5" customHeight="1"/>
    <x:row r="198" ht="13.5" customHeight="1"/>
    <x:row r="199" ht="13.5" customHeight="1"/>
    <x:row r="200" ht="13.5" customHeight="1"/>
    <x:row r="201" ht="13.5" customHeight="1"/>
    <x:row r="202" ht="13.5" customHeight="1"/>
    <x:row r="203" ht="13.5" customHeight="1"/>
    <x:row r="204" ht="13.5" customHeight="1"/>
    <x:row r="205" ht="13.5" customHeight="1"/>
    <x:row r="206" ht="13.5" customHeight="1"/>
    <x:row r="207" ht="13.5" customHeight="1"/>
    <x:row r="208" ht="13.5" customHeight="1"/>
    <x:row r="209" ht="13.5" customHeight="1"/>
    <x:row r="210" ht="13.5" customHeight="1"/>
    <x:row r="211" ht="13.5" customHeight="1"/>
    <x:row r="212" ht="13.5" customHeight="1"/>
    <x:row r="213" ht="13.5" customHeight="1"/>
    <x:row r="214" ht="13.5" customHeight="1"/>
    <x:row r="215" ht="13.5" customHeight="1"/>
    <x:row r="216" ht="13.5" customHeight="1"/>
    <x:row r="217" ht="13.5" customHeight="1"/>
    <x:row r="218" ht="13.5" customHeight="1"/>
    <x:row r="219" ht="13.5" customHeight="1"/>
    <x:row r="220" ht="13.5" customHeight="1"/>
    <x:row r="221" ht="13.5" customHeight="1"/>
    <x:row r="222" ht="13.5" customHeight="1"/>
    <x:row r="223" ht="13.5" customHeight="1"/>
    <x:row r="224" ht="13.5" customHeight="1"/>
    <x:row r="225" ht="13.5" customHeight="1"/>
    <x:row r="226" ht="13.5" customHeight="1"/>
    <x:row r="227" ht="13.5" customHeight="1"/>
    <x:row r="228" ht="13.5" customHeight="1"/>
    <x:row r="229" ht="13.5" customHeight="1"/>
    <x:row r="230" ht="13.5" customHeight="1"/>
    <x:row r="231" ht="13.5" customHeight="1"/>
    <x:row r="232" ht="13.5" customHeight="1"/>
    <x:row r="233" ht="13.5" customHeight="1"/>
    <x:row r="234" ht="13.5" customHeight="1"/>
    <x:row r="235" ht="13.5" customHeight="1"/>
    <x:row r="236" ht="13.5" customHeight="1"/>
    <x:row r="237" ht="13.5" customHeight="1"/>
    <x:row r="238" ht="13.5" customHeight="1"/>
    <x:row r="239" ht="13.5" customHeight="1"/>
    <x:row r="240" ht="13.5" customHeight="1"/>
    <x:row r="241" ht="13.5" customHeight="1"/>
    <x:row r="242" ht="13.5" customHeight="1"/>
    <x:row r="243" ht="13.5" customHeight="1"/>
    <x:row r="244" ht="13.5" customHeight="1"/>
    <x:row r="245" ht="13.5" customHeight="1"/>
    <x:row r="246" ht="13.5" customHeight="1"/>
    <x:row r="247" ht="13.5" customHeight="1"/>
    <x:row r="248" ht="13.5" customHeight="1"/>
    <x:row r="249" ht="13.5" customHeight="1"/>
    <x:row r="250" ht="13.5" customHeight="1"/>
    <x:row r="251" ht="13.5" customHeight="1"/>
    <x:row r="252" ht="13.5" customHeight="1"/>
    <x:row r="253" ht="13.5" customHeight="1"/>
    <x:row r="254" ht="13.5" customHeight="1"/>
    <x:row r="255" ht="13.5" customHeight="1"/>
    <x:row r="256" ht="13.5" customHeight="1"/>
    <x:row r="257" ht="13.5" customHeight="1"/>
    <x:row r="258" ht="13.5" customHeight="1"/>
    <x:row r="259" ht="13.5" customHeight="1"/>
    <x:row r="260" ht="13.5" customHeight="1"/>
    <x:row r="261" ht="13.5" customHeight="1"/>
    <x:row r="262" ht="13.5" customHeight="1"/>
    <x:row r="263" ht="13.5" customHeight="1"/>
    <x:row r="264" ht="13.5" customHeight="1"/>
    <x:row r="265" ht="13.5" customHeight="1"/>
    <x:row r="266" ht="13.5" customHeight="1"/>
    <x:row r="267" ht="13.5" customHeight="1"/>
    <x:row r="268" ht="13.5" customHeight="1"/>
    <x:row r="269" ht="13.5" customHeight="1"/>
    <x:row r="270" ht="13.5" customHeight="1"/>
    <x:row r="271" ht="13.5" customHeight="1"/>
    <x:row r="272" ht="13.5" customHeight="1"/>
    <x:row r="273" ht="13.5" customHeight="1"/>
    <x:row r="274" ht="13.5" customHeight="1"/>
    <x:row r="275" ht="13.5" customHeight="1"/>
    <x:row r="276" ht="13.5" customHeight="1"/>
    <x:row r="277" ht="13.5" customHeight="1"/>
    <x:row r="278" ht="13.5" customHeight="1"/>
    <x:row r="279" ht="13.5" customHeight="1"/>
    <x:row r="280" ht="13.5" customHeight="1"/>
    <x:row r="281" ht="13.5" customHeight="1"/>
    <x:row r="282" ht="13.5" customHeight="1"/>
    <x:row r="283" ht="13.5" customHeight="1"/>
    <x:row r="284" ht="13.5" customHeight="1"/>
    <x:row r="285" ht="13.5" customHeight="1"/>
    <x:row r="286" ht="13.5" customHeight="1"/>
    <x:row r="287" ht="13.5" customHeight="1"/>
    <x:row r="288" ht="13.5" customHeight="1"/>
    <x:row r="289" ht="13.5" customHeight="1"/>
    <x:row r="290" ht="13.5" customHeight="1"/>
    <x:row r="291" ht="13.5" customHeight="1"/>
    <x:row r="292" ht="13.5" customHeight="1"/>
    <x:row r="293" ht="13.5" customHeight="1"/>
    <x:row r="294" ht="13.5" customHeight="1"/>
    <x:row r="295" ht="13.5" customHeight="1"/>
    <x:row r="296" ht="13.5" customHeight="1"/>
    <x:row r="297" ht="13.5" customHeight="1"/>
    <x:row r="298" ht="13.5" customHeight="1"/>
    <x:row r="299" ht="13.5" customHeight="1"/>
    <x:row r="300" ht="13.5" customHeight="1"/>
    <x:row r="301" ht="13.5" customHeight="1"/>
    <x:row r="302" ht="13.5" customHeight="1"/>
    <x:row r="303" ht="13.5" customHeight="1"/>
    <x:row r="304" ht="13.5" customHeight="1"/>
    <x:row r="305" ht="13.5" customHeight="1"/>
    <x:row r="306" ht="13.5" customHeight="1"/>
    <x:row r="307" ht="13.5" customHeight="1"/>
    <x:row r="308" ht="13.5" customHeight="1"/>
    <x:row r="309" ht="13.5" customHeight="1"/>
    <x:row r="310" ht="13.5" customHeight="1"/>
    <x:row r="311" ht="13.5" customHeight="1"/>
    <x:row r="312" ht="13.5" customHeight="1"/>
    <x:row r="313" ht="13.5" customHeight="1"/>
    <x:row r="314" ht="13.5" customHeight="1"/>
    <x:row r="315" ht="13.5" customHeight="1"/>
    <x:row r="316" ht="13.5" customHeight="1"/>
    <x:row r="317" ht="13.5" customHeight="1"/>
    <x:row r="318" ht="13.5" customHeight="1"/>
    <x:row r="319" ht="13.5" customHeight="1"/>
    <x:row r="320" ht="13.5" customHeight="1"/>
    <x:row r="321" ht="13.5" customHeight="1"/>
    <x:row r="322" ht="13.5" customHeight="1"/>
    <x:row r="323" ht="13.5" customHeight="1"/>
    <x:row r="324" ht="13.5" customHeight="1"/>
    <x:row r="325" ht="13.5" customHeight="1"/>
    <x:row r="326" ht="13.5" customHeight="1"/>
    <x:row r="327" ht="13.5" customHeight="1"/>
    <x:row r="328" ht="13.5" customHeight="1"/>
    <x:row r="329" ht="13.5" customHeight="1"/>
    <x:row r="330" ht="13.5" customHeight="1"/>
    <x:row r="331" ht="13.5" customHeight="1"/>
    <x:row r="332" ht="13.5" customHeight="1"/>
    <x:row r="333" ht="13.5" customHeight="1"/>
    <x:row r="334" ht="13.5" customHeight="1"/>
    <x:row r="335" ht="13.5" customHeight="1"/>
    <x:row r="336" ht="13.5" customHeight="1"/>
    <x:row r="337" ht="13.5" customHeight="1"/>
    <x:row r="338" ht="13.5" customHeight="1"/>
    <x:row r="339" ht="13.5" customHeight="1"/>
    <x:row r="340" ht="13.5" customHeight="1"/>
    <x:row r="341" ht="13.5" customHeight="1"/>
    <x:row r="342" ht="13.5" customHeight="1"/>
    <x:row r="343" ht="13.5" customHeight="1"/>
    <x:row r="344" ht="13.5" customHeight="1"/>
    <x:row r="345" ht="13.5" customHeight="1"/>
    <x:row r="346" ht="13.5" customHeight="1"/>
    <x:row r="347" ht="13.5" customHeight="1"/>
    <x:row r="348" ht="13.5" customHeight="1"/>
    <x:row r="349" ht="13.5" customHeight="1"/>
    <x:row r="350" ht="13.5" customHeight="1"/>
    <x:row r="351" ht="13.5" customHeight="1"/>
    <x:row r="352" ht="13.5" customHeight="1"/>
    <x:row r="353" ht="13.5" customHeight="1"/>
    <x:row r="354" ht="13.5" customHeight="1"/>
    <x:row r="355" ht="13.5" customHeight="1"/>
    <x:row r="356" ht="13.5" customHeight="1"/>
    <x:row r="357" ht="13.5" customHeight="1"/>
    <x:row r="358" ht="13.5" customHeight="1"/>
    <x:row r="359" ht="13.5" customHeight="1"/>
    <x:row r="360" ht="13.5" customHeight="1"/>
    <x:row r="361" ht="13.5" customHeight="1"/>
    <x:row r="362" ht="13.5" customHeight="1"/>
    <x:row r="363" ht="13.5" customHeight="1"/>
    <x:row r="364" ht="13.5" customHeight="1"/>
    <x:row r="365" ht="13.5" customHeight="1"/>
    <x:row r="366" ht="13.5" customHeight="1"/>
    <x:row r="367" ht="13.5" customHeight="1"/>
    <x:row r="368" ht="13.5" customHeight="1"/>
    <x:row r="369" ht="13.5" customHeight="1"/>
    <x:row r="370" ht="13.5" customHeight="1"/>
    <x:row r="371" ht="13.5" customHeight="1"/>
    <x:row r="372" ht="13.5" customHeight="1"/>
    <x:row r="373" ht="13.5" customHeight="1"/>
    <x:row r="374" ht="13.5" customHeight="1"/>
    <x:row r="375" ht="13.5" customHeight="1"/>
    <x:row r="376" ht="13.5" customHeight="1"/>
    <x:row r="377" ht="13.5" customHeight="1"/>
    <x:row r="378" ht="13.5" customHeight="1"/>
    <x:row r="379" ht="13.5" customHeight="1"/>
    <x:row r="380" ht="13.5" customHeight="1"/>
    <x:row r="381" ht="13.5" customHeight="1"/>
  </x:sheetData>
  <x:mergeCells count="2">
    <x:mergeCell ref="A1:N1"/>
    <x:mergeCell ref="A51:B51"/>
  </x:mergeCells>
  <x:pageMargins left="0.69972223043441772" right="0.69972223043441772" top="0.3333333432674408" bottom="0.75" header="0.30000001192092896" footer="0.30000001192092896"/>
  <x:pageSetup paperSize="9" scale="75" firstPageNumber="1" fitToWidth="0" fitToHeight="1" orientation="landscape" usePrinterDefaults="1" blackAndWhite="0" draft="0" useFirstPageNumber="0" horizontalDpi="600" verticalDpi="600" copies="1"/>
  <x:legacy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O31"/>
  <x:sheetViews>
    <x:sheetView topLeftCell="A1" zoomScaleNormal="100" workbookViewId="0">
      <x:selection activeCell="M30" activeCellId="0" sqref="M30:M30"/>
    </x:sheetView>
  </x:sheetViews>
  <x:sheetFormatPr defaultColWidth="8.88671875" defaultRowHeight="16.399999999999999"/>
  <x:cols>
    <x:col min="1" max="1" width="9.88671875" style="153" customWidth="1"/>
    <x:col min="2" max="13" width="9.88671875" style="120" customWidth="1"/>
    <x:col min="14" max="14" width="12.21875" style="120" customWidth="1"/>
    <x:col min="15" max="15" width="8.109375" style="120" customWidth="1"/>
    <x:col min="16" max="255" width="8.88671875" style="120"/>
    <x:col min="256" max="262" width="9.88671875" style="120" customWidth="1"/>
    <x:col min="263" max="263" width="11.21875" style="120" customWidth="1"/>
    <x:col min="264" max="269" width="9.88671875" style="120" customWidth="1"/>
    <x:col min="270" max="270" width="12.21875" style="120" customWidth="1"/>
    <x:col min="271" max="271" width="8.109375" style="120" customWidth="1"/>
    <x:col min="272" max="511" width="8.88671875" style="120"/>
    <x:col min="512" max="518" width="9.88671875" style="120" customWidth="1"/>
    <x:col min="519" max="519" width="11.21875" style="120" customWidth="1"/>
    <x:col min="520" max="525" width="9.88671875" style="120" customWidth="1"/>
    <x:col min="526" max="526" width="12.21875" style="120" customWidth="1"/>
    <x:col min="527" max="527" width="8.109375" style="120" customWidth="1"/>
    <x:col min="528" max="767" width="8.88671875" style="120"/>
    <x:col min="768" max="774" width="9.88671875" style="120" customWidth="1"/>
    <x:col min="775" max="775" width="11.21875" style="120" customWidth="1"/>
    <x:col min="776" max="781" width="9.88671875" style="120" customWidth="1"/>
    <x:col min="782" max="782" width="12.21875" style="120" customWidth="1"/>
    <x:col min="783" max="783" width="8.109375" style="120" customWidth="1"/>
    <x:col min="784" max="1023" width="8.88671875" style="120"/>
    <x:col min="1024" max="1030" width="9.88671875" style="120" customWidth="1"/>
    <x:col min="1031" max="1031" width="11.21875" style="120" customWidth="1"/>
    <x:col min="1032" max="1037" width="9.88671875" style="120" customWidth="1"/>
    <x:col min="1038" max="1038" width="12.21875" style="120" customWidth="1"/>
    <x:col min="1039" max="1039" width="8.109375" style="120" customWidth="1"/>
    <x:col min="1040" max="1279" width="8.88671875" style="120"/>
    <x:col min="1280" max="1286" width="9.88671875" style="120" customWidth="1"/>
    <x:col min="1287" max="1287" width="11.21875" style="120" customWidth="1"/>
    <x:col min="1288" max="1293" width="9.88671875" style="120" customWidth="1"/>
    <x:col min="1294" max="1294" width="12.21875" style="120" customWidth="1"/>
    <x:col min="1295" max="1295" width="8.109375" style="120" customWidth="1"/>
    <x:col min="1296" max="1535" width="8.88671875" style="120"/>
    <x:col min="1536" max="1542" width="9.88671875" style="120" customWidth="1"/>
    <x:col min="1543" max="1543" width="11.21875" style="120" customWidth="1"/>
    <x:col min="1544" max="1549" width="9.88671875" style="120" customWidth="1"/>
    <x:col min="1550" max="1550" width="12.21875" style="120" customWidth="1"/>
    <x:col min="1551" max="1551" width="8.109375" style="120" customWidth="1"/>
    <x:col min="1552" max="1791" width="8.88671875" style="120"/>
    <x:col min="1792" max="1798" width="9.88671875" style="120" customWidth="1"/>
    <x:col min="1799" max="1799" width="11.21875" style="120" customWidth="1"/>
    <x:col min="1800" max="1805" width="9.88671875" style="120" customWidth="1"/>
    <x:col min="1806" max="1806" width="12.21875" style="120" customWidth="1"/>
    <x:col min="1807" max="1807" width="8.109375" style="120" customWidth="1"/>
    <x:col min="1808" max="2047" width="8.88671875" style="120"/>
    <x:col min="2048" max="2054" width="9.88671875" style="120" customWidth="1"/>
    <x:col min="2055" max="2055" width="11.21875" style="120" customWidth="1"/>
    <x:col min="2056" max="2061" width="9.88671875" style="120" customWidth="1"/>
    <x:col min="2062" max="2062" width="12.21875" style="120" customWidth="1"/>
    <x:col min="2063" max="2063" width="8.109375" style="120" customWidth="1"/>
    <x:col min="2064" max="2303" width="8.88671875" style="120"/>
    <x:col min="2304" max="2310" width="9.88671875" style="120" customWidth="1"/>
    <x:col min="2311" max="2311" width="11.21875" style="120" customWidth="1"/>
    <x:col min="2312" max="2317" width="9.88671875" style="120" customWidth="1"/>
    <x:col min="2318" max="2318" width="12.21875" style="120" customWidth="1"/>
    <x:col min="2319" max="2319" width="8.109375" style="120" customWidth="1"/>
    <x:col min="2320" max="2559" width="8.88671875" style="120"/>
    <x:col min="2560" max="2566" width="9.88671875" style="120" customWidth="1"/>
    <x:col min="2567" max="2567" width="11.21875" style="120" customWidth="1"/>
    <x:col min="2568" max="2573" width="9.88671875" style="120" customWidth="1"/>
    <x:col min="2574" max="2574" width="12.21875" style="120" customWidth="1"/>
    <x:col min="2575" max="2575" width="8.109375" style="120" customWidth="1"/>
    <x:col min="2576" max="2815" width="8.88671875" style="120"/>
    <x:col min="2816" max="2822" width="9.88671875" style="120" customWidth="1"/>
    <x:col min="2823" max="2823" width="11.21875" style="120" customWidth="1"/>
    <x:col min="2824" max="2829" width="9.88671875" style="120" customWidth="1"/>
    <x:col min="2830" max="2830" width="12.21875" style="120" customWidth="1"/>
    <x:col min="2831" max="2831" width="8.109375" style="120" customWidth="1"/>
    <x:col min="2832" max="3071" width="8.88671875" style="120"/>
    <x:col min="3072" max="3078" width="9.88671875" style="120" customWidth="1"/>
    <x:col min="3079" max="3079" width="11.21875" style="120" customWidth="1"/>
    <x:col min="3080" max="3085" width="9.88671875" style="120" customWidth="1"/>
    <x:col min="3086" max="3086" width="12.21875" style="120" customWidth="1"/>
    <x:col min="3087" max="3087" width="8.109375" style="120" customWidth="1"/>
    <x:col min="3088" max="3327" width="8.88671875" style="120"/>
    <x:col min="3328" max="3334" width="9.88671875" style="120" customWidth="1"/>
    <x:col min="3335" max="3335" width="11.21875" style="120" customWidth="1"/>
    <x:col min="3336" max="3341" width="9.88671875" style="120" customWidth="1"/>
    <x:col min="3342" max="3342" width="12.21875" style="120" customWidth="1"/>
    <x:col min="3343" max="3343" width="8.109375" style="120" customWidth="1"/>
    <x:col min="3344" max="3583" width="8.88671875" style="120"/>
    <x:col min="3584" max="3590" width="9.88671875" style="120" customWidth="1"/>
    <x:col min="3591" max="3591" width="11.21875" style="120" customWidth="1"/>
    <x:col min="3592" max="3597" width="9.88671875" style="120" customWidth="1"/>
    <x:col min="3598" max="3598" width="12.21875" style="120" customWidth="1"/>
    <x:col min="3599" max="3599" width="8.109375" style="120" customWidth="1"/>
    <x:col min="3600" max="3839" width="8.88671875" style="120"/>
    <x:col min="3840" max="3846" width="9.88671875" style="120" customWidth="1"/>
    <x:col min="3847" max="3847" width="11.21875" style="120" customWidth="1"/>
    <x:col min="3848" max="3853" width="9.88671875" style="120" customWidth="1"/>
    <x:col min="3854" max="3854" width="12.21875" style="120" customWidth="1"/>
    <x:col min="3855" max="3855" width="8.109375" style="120" customWidth="1"/>
    <x:col min="3856" max="4095" width="8.88671875" style="120"/>
    <x:col min="4096" max="4102" width="9.88671875" style="120" customWidth="1"/>
    <x:col min="4103" max="4103" width="11.21875" style="120" customWidth="1"/>
    <x:col min="4104" max="4109" width="9.88671875" style="120" customWidth="1"/>
    <x:col min="4110" max="4110" width="12.21875" style="120" customWidth="1"/>
    <x:col min="4111" max="4111" width="8.109375" style="120" customWidth="1"/>
    <x:col min="4112" max="4351" width="8.88671875" style="120"/>
    <x:col min="4352" max="4358" width="9.88671875" style="120" customWidth="1"/>
    <x:col min="4359" max="4359" width="11.21875" style="120" customWidth="1"/>
    <x:col min="4360" max="4365" width="9.88671875" style="120" customWidth="1"/>
    <x:col min="4366" max="4366" width="12.21875" style="120" customWidth="1"/>
    <x:col min="4367" max="4367" width="8.109375" style="120" customWidth="1"/>
    <x:col min="4368" max="4607" width="8.88671875" style="120"/>
    <x:col min="4608" max="4614" width="9.88671875" style="120" customWidth="1"/>
    <x:col min="4615" max="4615" width="11.21875" style="120" customWidth="1"/>
    <x:col min="4616" max="4621" width="9.88671875" style="120" customWidth="1"/>
    <x:col min="4622" max="4622" width="12.21875" style="120" customWidth="1"/>
    <x:col min="4623" max="4623" width="8.109375" style="120" customWidth="1"/>
    <x:col min="4624" max="4863" width="8.88671875" style="120"/>
    <x:col min="4864" max="4870" width="9.88671875" style="120" customWidth="1"/>
    <x:col min="4871" max="4871" width="11.21875" style="120" customWidth="1"/>
    <x:col min="4872" max="4877" width="9.88671875" style="120" customWidth="1"/>
    <x:col min="4878" max="4878" width="12.21875" style="120" customWidth="1"/>
    <x:col min="4879" max="4879" width="8.109375" style="120" customWidth="1"/>
    <x:col min="4880" max="5119" width="8.88671875" style="120"/>
    <x:col min="5120" max="5126" width="9.88671875" style="120" customWidth="1"/>
    <x:col min="5127" max="5127" width="11.21875" style="120" customWidth="1"/>
    <x:col min="5128" max="5133" width="9.88671875" style="120" customWidth="1"/>
    <x:col min="5134" max="5134" width="12.21875" style="120" customWidth="1"/>
    <x:col min="5135" max="5135" width="8.109375" style="120" customWidth="1"/>
    <x:col min="5136" max="5375" width="8.88671875" style="120"/>
    <x:col min="5376" max="5382" width="9.88671875" style="120" customWidth="1"/>
    <x:col min="5383" max="5383" width="11.21875" style="120" customWidth="1"/>
    <x:col min="5384" max="5389" width="9.88671875" style="120" customWidth="1"/>
    <x:col min="5390" max="5390" width="12.21875" style="120" customWidth="1"/>
    <x:col min="5391" max="5391" width="8.109375" style="120" customWidth="1"/>
    <x:col min="5392" max="5631" width="8.88671875" style="120"/>
    <x:col min="5632" max="5638" width="9.88671875" style="120" customWidth="1"/>
    <x:col min="5639" max="5639" width="11.21875" style="120" customWidth="1"/>
    <x:col min="5640" max="5645" width="9.88671875" style="120" customWidth="1"/>
    <x:col min="5646" max="5646" width="12.21875" style="120" customWidth="1"/>
    <x:col min="5647" max="5647" width="8.109375" style="120" customWidth="1"/>
    <x:col min="5648" max="5887" width="8.88671875" style="120"/>
    <x:col min="5888" max="5894" width="9.88671875" style="120" customWidth="1"/>
    <x:col min="5895" max="5895" width="11.21875" style="120" customWidth="1"/>
    <x:col min="5896" max="5901" width="9.88671875" style="120" customWidth="1"/>
    <x:col min="5902" max="5902" width="12.21875" style="120" customWidth="1"/>
    <x:col min="5903" max="5903" width="8.109375" style="120" customWidth="1"/>
    <x:col min="5904" max="6143" width="8.88671875" style="120"/>
    <x:col min="6144" max="6150" width="9.88671875" style="120" customWidth="1"/>
    <x:col min="6151" max="6151" width="11.21875" style="120" customWidth="1"/>
    <x:col min="6152" max="6157" width="9.88671875" style="120" customWidth="1"/>
    <x:col min="6158" max="6158" width="12.21875" style="120" customWidth="1"/>
    <x:col min="6159" max="6159" width="8.109375" style="120" customWidth="1"/>
    <x:col min="6160" max="6399" width="8.88671875" style="120"/>
    <x:col min="6400" max="6406" width="9.88671875" style="120" customWidth="1"/>
    <x:col min="6407" max="6407" width="11.21875" style="120" customWidth="1"/>
    <x:col min="6408" max="6413" width="9.88671875" style="120" customWidth="1"/>
    <x:col min="6414" max="6414" width="12.21875" style="120" customWidth="1"/>
    <x:col min="6415" max="6415" width="8.109375" style="120" customWidth="1"/>
    <x:col min="6416" max="6655" width="8.88671875" style="120"/>
    <x:col min="6656" max="6662" width="9.88671875" style="120" customWidth="1"/>
    <x:col min="6663" max="6663" width="11.21875" style="120" customWidth="1"/>
    <x:col min="6664" max="6669" width="9.88671875" style="120" customWidth="1"/>
    <x:col min="6670" max="6670" width="12.21875" style="120" customWidth="1"/>
    <x:col min="6671" max="6671" width="8.109375" style="120" customWidth="1"/>
    <x:col min="6672" max="6911" width="8.88671875" style="120"/>
    <x:col min="6912" max="6918" width="9.88671875" style="120" customWidth="1"/>
    <x:col min="6919" max="6919" width="11.21875" style="120" customWidth="1"/>
    <x:col min="6920" max="6925" width="9.88671875" style="120" customWidth="1"/>
    <x:col min="6926" max="6926" width="12.21875" style="120" customWidth="1"/>
    <x:col min="6927" max="6927" width="8.109375" style="120" customWidth="1"/>
    <x:col min="6928" max="7167" width="8.88671875" style="120"/>
    <x:col min="7168" max="7174" width="9.88671875" style="120" customWidth="1"/>
    <x:col min="7175" max="7175" width="11.21875" style="120" customWidth="1"/>
    <x:col min="7176" max="7181" width="9.88671875" style="120" customWidth="1"/>
    <x:col min="7182" max="7182" width="12.21875" style="120" customWidth="1"/>
    <x:col min="7183" max="7183" width="8.109375" style="120" customWidth="1"/>
    <x:col min="7184" max="7423" width="8.88671875" style="120"/>
    <x:col min="7424" max="7430" width="9.88671875" style="120" customWidth="1"/>
    <x:col min="7431" max="7431" width="11.21875" style="120" customWidth="1"/>
    <x:col min="7432" max="7437" width="9.88671875" style="120" customWidth="1"/>
    <x:col min="7438" max="7438" width="12.21875" style="120" customWidth="1"/>
    <x:col min="7439" max="7439" width="8.109375" style="120" customWidth="1"/>
    <x:col min="7440" max="7679" width="8.88671875" style="120"/>
    <x:col min="7680" max="7686" width="9.88671875" style="120" customWidth="1"/>
    <x:col min="7687" max="7687" width="11.21875" style="120" customWidth="1"/>
    <x:col min="7688" max="7693" width="9.88671875" style="120" customWidth="1"/>
    <x:col min="7694" max="7694" width="12.21875" style="120" customWidth="1"/>
    <x:col min="7695" max="7695" width="8.109375" style="120" customWidth="1"/>
    <x:col min="7696" max="7935" width="8.88671875" style="120"/>
    <x:col min="7936" max="7942" width="9.88671875" style="120" customWidth="1"/>
    <x:col min="7943" max="7943" width="11.21875" style="120" customWidth="1"/>
    <x:col min="7944" max="7949" width="9.88671875" style="120" customWidth="1"/>
    <x:col min="7950" max="7950" width="12.21875" style="120" customWidth="1"/>
    <x:col min="7951" max="7951" width="8.109375" style="120" customWidth="1"/>
    <x:col min="7952" max="8191" width="8.88671875" style="120"/>
    <x:col min="8192" max="8198" width="9.88671875" style="120" customWidth="1"/>
    <x:col min="8199" max="8199" width="11.21875" style="120" customWidth="1"/>
    <x:col min="8200" max="8205" width="9.88671875" style="120" customWidth="1"/>
    <x:col min="8206" max="8206" width="12.21875" style="120" customWidth="1"/>
    <x:col min="8207" max="8207" width="8.109375" style="120" customWidth="1"/>
    <x:col min="8208" max="8447" width="8.88671875" style="120"/>
    <x:col min="8448" max="8454" width="9.88671875" style="120" customWidth="1"/>
    <x:col min="8455" max="8455" width="11.21875" style="120" customWidth="1"/>
    <x:col min="8456" max="8461" width="9.88671875" style="120" customWidth="1"/>
    <x:col min="8462" max="8462" width="12.21875" style="120" customWidth="1"/>
    <x:col min="8463" max="8463" width="8.109375" style="120" customWidth="1"/>
    <x:col min="8464" max="8703" width="8.88671875" style="120"/>
    <x:col min="8704" max="8710" width="9.88671875" style="120" customWidth="1"/>
    <x:col min="8711" max="8711" width="11.21875" style="120" customWidth="1"/>
    <x:col min="8712" max="8717" width="9.88671875" style="120" customWidth="1"/>
    <x:col min="8718" max="8718" width="12.21875" style="120" customWidth="1"/>
    <x:col min="8719" max="8719" width="8.109375" style="120" customWidth="1"/>
    <x:col min="8720" max="8959" width="8.88671875" style="120"/>
    <x:col min="8960" max="8966" width="9.88671875" style="120" customWidth="1"/>
    <x:col min="8967" max="8967" width="11.21875" style="120" customWidth="1"/>
    <x:col min="8968" max="8973" width="9.88671875" style="120" customWidth="1"/>
    <x:col min="8974" max="8974" width="12.21875" style="120" customWidth="1"/>
    <x:col min="8975" max="8975" width="8.109375" style="120" customWidth="1"/>
    <x:col min="8976" max="9215" width="8.88671875" style="120"/>
    <x:col min="9216" max="9222" width="9.88671875" style="120" customWidth="1"/>
    <x:col min="9223" max="9223" width="11.21875" style="120" customWidth="1"/>
    <x:col min="9224" max="9229" width="9.88671875" style="120" customWidth="1"/>
    <x:col min="9230" max="9230" width="12.21875" style="120" customWidth="1"/>
    <x:col min="9231" max="9231" width="8.109375" style="120" customWidth="1"/>
    <x:col min="9232" max="9471" width="8.88671875" style="120"/>
    <x:col min="9472" max="9478" width="9.88671875" style="120" customWidth="1"/>
    <x:col min="9479" max="9479" width="11.21875" style="120" customWidth="1"/>
    <x:col min="9480" max="9485" width="9.88671875" style="120" customWidth="1"/>
    <x:col min="9486" max="9486" width="12.21875" style="120" customWidth="1"/>
    <x:col min="9487" max="9487" width="8.109375" style="120" customWidth="1"/>
    <x:col min="9488" max="9727" width="8.88671875" style="120"/>
    <x:col min="9728" max="9734" width="9.88671875" style="120" customWidth="1"/>
    <x:col min="9735" max="9735" width="11.21875" style="120" customWidth="1"/>
    <x:col min="9736" max="9741" width="9.88671875" style="120" customWidth="1"/>
    <x:col min="9742" max="9742" width="12.21875" style="120" customWidth="1"/>
    <x:col min="9743" max="9743" width="8.109375" style="120" customWidth="1"/>
    <x:col min="9744" max="9983" width="8.88671875" style="120"/>
    <x:col min="9984" max="9990" width="9.88671875" style="120" customWidth="1"/>
    <x:col min="9991" max="9991" width="11.21875" style="120" customWidth="1"/>
    <x:col min="9992" max="9997" width="9.88671875" style="120" customWidth="1"/>
    <x:col min="9998" max="9998" width="12.21875" style="120" customWidth="1"/>
    <x:col min="9999" max="9999" width="8.109375" style="120" customWidth="1"/>
    <x:col min="10000" max="10239" width="8.88671875" style="120"/>
    <x:col min="10240" max="10246" width="9.88671875" style="120" customWidth="1"/>
    <x:col min="10247" max="10247" width="11.21875" style="120" customWidth="1"/>
    <x:col min="10248" max="10253" width="9.88671875" style="120" customWidth="1"/>
    <x:col min="10254" max="10254" width="12.21875" style="120" customWidth="1"/>
    <x:col min="10255" max="10255" width="8.109375" style="120" customWidth="1"/>
    <x:col min="10256" max="10495" width="8.88671875" style="120"/>
    <x:col min="10496" max="10502" width="9.88671875" style="120" customWidth="1"/>
    <x:col min="10503" max="10503" width="11.21875" style="120" customWidth="1"/>
    <x:col min="10504" max="10509" width="9.88671875" style="120" customWidth="1"/>
    <x:col min="10510" max="10510" width="12.21875" style="120" customWidth="1"/>
    <x:col min="10511" max="10511" width="8.109375" style="120" customWidth="1"/>
    <x:col min="10512" max="10751" width="8.88671875" style="120"/>
    <x:col min="10752" max="10758" width="9.88671875" style="120" customWidth="1"/>
    <x:col min="10759" max="10759" width="11.21875" style="120" customWidth="1"/>
    <x:col min="10760" max="10765" width="9.88671875" style="120" customWidth="1"/>
    <x:col min="10766" max="10766" width="12.21875" style="120" customWidth="1"/>
    <x:col min="10767" max="10767" width="8.109375" style="120" customWidth="1"/>
    <x:col min="10768" max="11007" width="8.88671875" style="120"/>
    <x:col min="11008" max="11014" width="9.88671875" style="120" customWidth="1"/>
    <x:col min="11015" max="11015" width="11.21875" style="120" customWidth="1"/>
    <x:col min="11016" max="11021" width="9.88671875" style="120" customWidth="1"/>
    <x:col min="11022" max="11022" width="12.21875" style="120" customWidth="1"/>
    <x:col min="11023" max="11023" width="8.109375" style="120" customWidth="1"/>
    <x:col min="11024" max="11263" width="8.88671875" style="120"/>
    <x:col min="11264" max="11270" width="9.88671875" style="120" customWidth="1"/>
    <x:col min="11271" max="11271" width="11.21875" style="120" customWidth="1"/>
    <x:col min="11272" max="11277" width="9.88671875" style="120" customWidth="1"/>
    <x:col min="11278" max="11278" width="12.21875" style="120" customWidth="1"/>
    <x:col min="11279" max="11279" width="8.109375" style="120" customWidth="1"/>
    <x:col min="11280" max="11519" width="8.88671875" style="120"/>
    <x:col min="11520" max="11526" width="9.88671875" style="120" customWidth="1"/>
    <x:col min="11527" max="11527" width="11.21875" style="120" customWidth="1"/>
    <x:col min="11528" max="11533" width="9.88671875" style="120" customWidth="1"/>
    <x:col min="11534" max="11534" width="12.21875" style="120" customWidth="1"/>
    <x:col min="11535" max="11535" width="8.109375" style="120" customWidth="1"/>
    <x:col min="11536" max="11775" width="8.88671875" style="120"/>
    <x:col min="11776" max="11782" width="9.88671875" style="120" customWidth="1"/>
    <x:col min="11783" max="11783" width="11.21875" style="120" customWidth="1"/>
    <x:col min="11784" max="11789" width="9.88671875" style="120" customWidth="1"/>
    <x:col min="11790" max="11790" width="12.21875" style="120" customWidth="1"/>
    <x:col min="11791" max="11791" width="8.109375" style="120" customWidth="1"/>
    <x:col min="11792" max="12031" width="8.88671875" style="120"/>
    <x:col min="12032" max="12038" width="9.88671875" style="120" customWidth="1"/>
    <x:col min="12039" max="12039" width="11.21875" style="120" customWidth="1"/>
    <x:col min="12040" max="12045" width="9.88671875" style="120" customWidth="1"/>
    <x:col min="12046" max="12046" width="12.21875" style="120" customWidth="1"/>
    <x:col min="12047" max="12047" width="8.109375" style="120" customWidth="1"/>
    <x:col min="12048" max="12287" width="8.88671875" style="120"/>
    <x:col min="12288" max="12294" width="9.88671875" style="120" customWidth="1"/>
    <x:col min="12295" max="12295" width="11.21875" style="120" customWidth="1"/>
    <x:col min="12296" max="12301" width="9.88671875" style="120" customWidth="1"/>
    <x:col min="12302" max="12302" width="12.21875" style="120" customWidth="1"/>
    <x:col min="12303" max="12303" width="8.109375" style="120" customWidth="1"/>
    <x:col min="12304" max="12543" width="8.88671875" style="120"/>
    <x:col min="12544" max="12550" width="9.88671875" style="120" customWidth="1"/>
    <x:col min="12551" max="12551" width="11.21875" style="120" customWidth="1"/>
    <x:col min="12552" max="12557" width="9.88671875" style="120" customWidth="1"/>
    <x:col min="12558" max="12558" width="12.21875" style="120" customWidth="1"/>
    <x:col min="12559" max="12559" width="8.109375" style="120" customWidth="1"/>
    <x:col min="12560" max="12799" width="8.88671875" style="120"/>
    <x:col min="12800" max="12806" width="9.88671875" style="120" customWidth="1"/>
    <x:col min="12807" max="12807" width="11.21875" style="120" customWidth="1"/>
    <x:col min="12808" max="12813" width="9.88671875" style="120" customWidth="1"/>
    <x:col min="12814" max="12814" width="12.21875" style="120" customWidth="1"/>
    <x:col min="12815" max="12815" width="8.109375" style="120" customWidth="1"/>
    <x:col min="12816" max="13055" width="8.88671875" style="120"/>
    <x:col min="13056" max="13062" width="9.88671875" style="120" customWidth="1"/>
    <x:col min="13063" max="13063" width="11.21875" style="120" customWidth="1"/>
    <x:col min="13064" max="13069" width="9.88671875" style="120" customWidth="1"/>
    <x:col min="13070" max="13070" width="12.21875" style="120" customWidth="1"/>
    <x:col min="13071" max="13071" width="8.109375" style="120" customWidth="1"/>
    <x:col min="13072" max="13311" width="8.88671875" style="120"/>
    <x:col min="13312" max="13318" width="9.88671875" style="120" customWidth="1"/>
    <x:col min="13319" max="13319" width="11.21875" style="120" customWidth="1"/>
    <x:col min="13320" max="13325" width="9.88671875" style="120" customWidth="1"/>
    <x:col min="13326" max="13326" width="12.21875" style="120" customWidth="1"/>
    <x:col min="13327" max="13327" width="8.109375" style="120" customWidth="1"/>
    <x:col min="13328" max="13567" width="8.88671875" style="120"/>
    <x:col min="13568" max="13574" width="9.88671875" style="120" customWidth="1"/>
    <x:col min="13575" max="13575" width="11.21875" style="120" customWidth="1"/>
    <x:col min="13576" max="13581" width="9.88671875" style="120" customWidth="1"/>
    <x:col min="13582" max="13582" width="12.21875" style="120" customWidth="1"/>
    <x:col min="13583" max="13583" width="8.109375" style="120" customWidth="1"/>
    <x:col min="13584" max="13823" width="8.88671875" style="120"/>
    <x:col min="13824" max="13830" width="9.88671875" style="120" customWidth="1"/>
    <x:col min="13831" max="13831" width="11.21875" style="120" customWidth="1"/>
    <x:col min="13832" max="13837" width="9.88671875" style="120" customWidth="1"/>
    <x:col min="13838" max="13838" width="12.21875" style="120" customWidth="1"/>
    <x:col min="13839" max="13839" width="8.109375" style="120" customWidth="1"/>
    <x:col min="13840" max="14079" width="8.88671875" style="120"/>
    <x:col min="14080" max="14086" width="9.88671875" style="120" customWidth="1"/>
    <x:col min="14087" max="14087" width="11.21875" style="120" customWidth="1"/>
    <x:col min="14088" max="14093" width="9.88671875" style="120" customWidth="1"/>
    <x:col min="14094" max="14094" width="12.21875" style="120" customWidth="1"/>
    <x:col min="14095" max="14095" width="8.109375" style="120" customWidth="1"/>
    <x:col min="14096" max="14335" width="8.88671875" style="120"/>
    <x:col min="14336" max="14342" width="9.88671875" style="120" customWidth="1"/>
    <x:col min="14343" max="14343" width="11.21875" style="120" customWidth="1"/>
    <x:col min="14344" max="14349" width="9.88671875" style="120" customWidth="1"/>
    <x:col min="14350" max="14350" width="12.21875" style="120" customWidth="1"/>
    <x:col min="14351" max="14351" width="8.109375" style="120" customWidth="1"/>
    <x:col min="14352" max="14591" width="8.88671875" style="120"/>
    <x:col min="14592" max="14598" width="9.88671875" style="120" customWidth="1"/>
    <x:col min="14599" max="14599" width="11.21875" style="120" customWidth="1"/>
    <x:col min="14600" max="14605" width="9.88671875" style="120" customWidth="1"/>
    <x:col min="14606" max="14606" width="12.21875" style="120" customWidth="1"/>
    <x:col min="14607" max="14607" width="8.109375" style="120" customWidth="1"/>
    <x:col min="14608" max="14847" width="8.88671875" style="120"/>
    <x:col min="14848" max="14854" width="9.88671875" style="120" customWidth="1"/>
    <x:col min="14855" max="14855" width="11.21875" style="120" customWidth="1"/>
    <x:col min="14856" max="14861" width="9.88671875" style="120" customWidth="1"/>
    <x:col min="14862" max="14862" width="12.21875" style="120" customWidth="1"/>
    <x:col min="14863" max="14863" width="8.109375" style="120" customWidth="1"/>
    <x:col min="14864" max="15103" width="8.88671875" style="120"/>
    <x:col min="15104" max="15110" width="9.88671875" style="120" customWidth="1"/>
    <x:col min="15111" max="15111" width="11.21875" style="120" customWidth="1"/>
    <x:col min="15112" max="15117" width="9.88671875" style="120" customWidth="1"/>
    <x:col min="15118" max="15118" width="12.21875" style="120" customWidth="1"/>
    <x:col min="15119" max="15119" width="8.109375" style="120" customWidth="1"/>
    <x:col min="15120" max="15359" width="8.88671875" style="120"/>
    <x:col min="15360" max="15366" width="9.88671875" style="120" customWidth="1"/>
    <x:col min="15367" max="15367" width="11.21875" style="120" customWidth="1"/>
    <x:col min="15368" max="15373" width="9.88671875" style="120" customWidth="1"/>
    <x:col min="15374" max="15374" width="12.21875" style="120" customWidth="1"/>
    <x:col min="15375" max="15375" width="8.109375" style="120" customWidth="1"/>
    <x:col min="15376" max="15615" width="8.88671875" style="120"/>
    <x:col min="15616" max="15622" width="9.88671875" style="120" customWidth="1"/>
    <x:col min="15623" max="15623" width="11.21875" style="120" customWidth="1"/>
    <x:col min="15624" max="15629" width="9.88671875" style="120" customWidth="1"/>
    <x:col min="15630" max="15630" width="12.21875" style="120" customWidth="1"/>
    <x:col min="15631" max="15631" width="8.109375" style="120" customWidth="1"/>
    <x:col min="15632" max="15871" width="8.88671875" style="120"/>
    <x:col min="15872" max="15878" width="9.88671875" style="120" customWidth="1"/>
    <x:col min="15879" max="15879" width="11.21875" style="120" customWidth="1"/>
    <x:col min="15880" max="15885" width="9.88671875" style="120" customWidth="1"/>
    <x:col min="15886" max="15886" width="12.21875" style="120" customWidth="1"/>
    <x:col min="15887" max="15887" width="8.109375" style="120" customWidth="1"/>
    <x:col min="15888" max="16127" width="8.88671875" style="120"/>
    <x:col min="16128" max="16134" width="9.88671875" style="120" customWidth="1"/>
    <x:col min="16135" max="16135" width="11.21875" style="120" customWidth="1"/>
    <x:col min="16136" max="16141" width="9.88671875" style="120" customWidth="1"/>
    <x:col min="16142" max="16142" width="12.21875" style="120" customWidth="1"/>
    <x:col min="16143" max="16143" width="8.109375" style="120" customWidth="1"/>
    <x:col min="16144" max="16384" width="8.88671875" style="120"/>
  </x:cols>
  <x:sheetData>
    <x:row r="1" spans="1:15" ht="30" customHeight="1">
      <x:c r="A1" s="117" t="s">
        <x:v>3</x:v>
      </x:c>
      <x:c r="B1" s="118"/>
      <x:c r="C1" s="119"/>
      <x:c r="D1" s="119"/>
      <x:c r="E1" s="119"/>
      <x:c r="F1" s="119"/>
      <x:c r="G1" s="119"/>
      <x:c r="H1" s="119"/>
      <x:c r="I1" s="119"/>
      <x:c r="J1" s="119"/>
      <x:c r="K1" s="119"/>
      <x:c r="L1" s="119"/>
      <x:c r="M1" s="119"/>
      <x:c r="N1" s="119"/>
      <x:c r="O1" s="119"/>
    </x:row>
    <x:row r="2" spans="1:15" ht="30" customHeight="1">
      <x:c r="A2" s="121"/>
      <x:c r="B2" s="122"/>
      <x:c r="C2" s="122"/>
      <x:c r="D2" s="122"/>
      <x:c r="E2" s="122"/>
      <x:c r="F2" s="122"/>
      <x:c r="G2" s="122"/>
      <x:c r="H2" s="122"/>
      <x:c r="I2" s="122"/>
      <x:c r="J2" s="122"/>
      <x:c r="K2" s="122"/>
      <x:c r="L2" s="122"/>
      <x:c r="M2" s="122"/>
      <x:c r="N2" s="122"/>
      <x:c r="O2" s="122"/>
    </x:row>
    <x:row r="3" spans="1:15" ht="30" customHeight="1">
      <x:c r="A3" s="121"/>
      <x:c r="B3" s="122"/>
      <x:c r="C3" s="122"/>
      <x:c r="D3" s="122"/>
      <x:c r="E3" s="122"/>
      <x:c r="F3" s="122"/>
      <x:c r="G3" s="122"/>
      <x:c r="H3" s="122"/>
      <x:c r="I3" s="122"/>
      <x:c r="J3" s="122"/>
      <x:c r="K3" s="122"/>
      <x:c r="L3" s="122"/>
      <x:c r="M3" s="122"/>
      <x:c r="N3" s="122"/>
      <x:c r="O3" s="122"/>
    </x:row>
    <x:row r="4" spans="1:15" ht="30" customHeight="1">
      <x:c r="A4" s="123" t="s">
        <x:v>349</x:v>
      </x:c>
      <x:c r="B4" s="124"/>
      <x:c r="C4" s="124"/>
      <x:c r="D4" s="124"/>
      <x:c r="E4" s="124"/>
      <x:c r="F4" s="124"/>
      <x:c r="G4" s="124"/>
      <x:c r="H4" s="124"/>
      <x:c r="I4" s="124"/>
      <x:c r="J4" s="124"/>
      <x:c r="K4" s="124"/>
      <x:c r="L4" s="125"/>
      <x:c r="M4" s="124"/>
      <x:c r="N4" s="124"/>
      <x:c r="O4" s="126" t="s">
        <x:v>395</x:v>
      </x:c>
    </x:row>
    <x:row r="5" spans="1:14" ht="9.9499999999999993" customHeight="1">
      <x:c r="A5" s="127"/>
      <x:c r="B5" s="124"/>
      <x:c r="C5" s="124"/>
      <x:c r="D5" s="124"/>
      <x:c r="E5" s="124"/>
      <x:c r="F5" s="124"/>
      <x:c r="G5" s="124"/>
      <x:c r="H5" s="124"/>
      <x:c r="I5" s="124"/>
      <x:c r="J5" s="124"/>
      <x:c r="K5" s="124"/>
      <x:c r="L5" s="124"/>
      <x:c r="M5" s="124"/>
      <x:c r="N5" s="126"/>
    </x:row>
    <x:row r="6" spans="1:15" s="132" customFormat="1" ht="30" customHeight="1">
      <x:c r="A6" s="128" t="s">
        <x:v>339</x:v>
      </x:c>
      <x:c r="B6" s="129" t="s">
        <x:v>284</x:v>
      </x:c>
      <x:c r="C6" s="129" t="s">
        <x:v>290</x:v>
      </x:c>
      <x:c r="D6" s="129" t="s">
        <x:v>283</x:v>
      </x:c>
      <x:c r="E6" s="129" t="s">
        <x:v>312</x:v>
      </x:c>
      <x:c r="F6" s="129" t="s">
        <x:v>295</x:v>
      </x:c>
      <x:c r="G6" s="129" t="s">
        <x:v>285</x:v>
      </x:c>
      <x:c r="H6" s="129" t="s">
        <x:v>293</x:v>
      </x:c>
      <x:c r="I6" s="129" t="s">
        <x:v>292</x:v>
      </x:c>
      <x:c r="J6" s="129" t="s">
        <x:v>300</x:v>
      </x:c>
      <x:c r="K6" s="129" t="s">
        <x:v>288</x:v>
      </x:c>
      <x:c r="L6" s="129" t="s">
        <x:v>262</x:v>
      </x:c>
      <x:c r="M6" s="129" t="s">
        <x:v>299</x:v>
      </x:c>
      <x:c r="N6" s="130" t="s">
        <x:v>271</x:v>
      </x:c>
      <x:c r="O6" s="131" t="s">
        <x:v>282</x:v>
      </x:c>
    </x:row>
    <x:row r="7" spans="1:15" s="137" customFormat="1" ht="30" customHeight="1">
      <x:c r="A7" s="133" t="s">
        <x:v>210</x:v>
      </x:c>
      <x:c r="B7" s="134">
        <x:f>SUM('[1]국제통상'!B7,'[1]국제소포'!B7,'[1]EMS'!B7)</x:f>
        <x:v>14008</x:v>
      </x:c>
      <x:c r="C7" s="134">
        <x:f>SUM('[1]국제통상'!C7,'[1]국제소포'!C7,'[1]EMS'!C7)</x:f>
        <x:v>14185</x:v>
      </x:c>
      <x:c r="D7" s="134">
        <x:f>SUM('[1]국제통상'!D7,'[1]국제소포'!D7,'[1]EMS'!D7)</x:f>
        <x:v>14451</x:v>
      </x:c>
      <x:c r="E7" s="134">
        <x:f>SUM('[1]국제통상'!E7,'[1]국제소포'!E7,'[1]EMS'!E7)</x:f>
        <x:v>14586</x:v>
      </x:c>
      <x:c r="F7" s="134">
        <x:f>SUM('[1]국제통상'!F7,'[1]국제소포'!F7,'[1]EMS'!F7)</x:f>
        <x:v>14179</x:v>
      </x:c>
      <x:c r="G7" s="134">
        <x:f>SUM('[1]국제통상'!G7,'[1]국제소포'!G7,'[1]EMS'!G7)</x:f>
        <x:v>13480</x:v>
      </x:c>
      <x:c r="H7" s="134">
        <x:f>SUM('[1]국제통상'!I7,'[1]국제소포'!I7,'[1]EMS'!I7)</x:f>
        <x:v>13559</x:v>
      </x:c>
      <x:c r="I7" s="134">
        <x:f>SUM('[1]국제통상'!J7,'[1]국제소포'!J7,'[1]EMS'!J7)</x:f>
        <x:v>13568</x:v>
      </x:c>
      <x:c r="J7" s="134">
        <x:f>SUM('[1]국제통상'!K7,'[1]국제소포'!K7,'[1]EMS'!K7)</x:f>
        <x:v>15010</x:v>
      </x:c>
      <x:c r="K7" s="134">
        <x:f>SUM('[1]국제통상'!L7,'[1]국제소포'!L7,'[1]EMS'!L7)</x:f>
        <x:v>20649</x:v>
      </x:c>
      <x:c r="L7" s="134">
        <x:f>SUM('[1]국제통상'!M7,'[1]국제소포'!M7,'[1]EMS'!M7)</x:f>
        <x:v>21408</x:v>
      </x:c>
      <x:c r="M7" s="134">
        <x:f>SUM('[1]국제통상'!N7,'[1]국제소포'!N7,'[1]EMS'!N7)</x:f>
        <x:v>21542</x:v>
      </x:c>
      <x:c r="N7" s="135">
        <x:f>SUM(B7:G7,H7:M7)</x:f>
        <x:v>190625</x:v>
      </x:c>
      <x:c r="O7" s="136">
        <x:f>N7/$N$16*100</x:f>
        <x:v>43.323863636363633</x:v>
      </x:c>
    </x:row>
    <x:row r="8" spans="1:15" s="137" customFormat="1" ht="30" customHeight="1">
      <x:c r="A8" s="133" t="s">
        <x:v>211</x:v>
      </x:c>
      <x:c r="B8" s="134">
        <x:f>SUM('[1]국제통상'!B8,'[1]국제소포'!B8,'[1]EMS'!B8)</x:f>
        <x:v>9235</x:v>
      </x:c>
      <x:c r="C8" s="134">
        <x:f>SUM('[1]국제통상'!C8,'[1]국제소포'!C8,'[1]EMS'!C8)</x:f>
        <x:v>9365</x:v>
      </x:c>
      <x:c r="D8" s="134">
        <x:f>SUM('[1]국제통상'!D8,'[1]국제소포'!D8,'[1]EMS'!D8)</x:f>
        <x:v>9527</x:v>
      </x:c>
      <x:c r="E8" s="134">
        <x:f>SUM('[1]국제통상'!E8,'[1]국제소포'!E8,'[1]EMS'!E8)</x:f>
        <x:v>9520</x:v>
      </x:c>
      <x:c r="F8" s="134">
        <x:f>SUM('[1]국제통상'!F8,'[1]국제소포'!F8,'[1]EMS'!F8)</x:f>
        <x:v>9330</x:v>
      </x:c>
      <x:c r="G8" s="134">
        <x:f>SUM('[1]국제통상'!G8,'[1]국제소포'!G8,'[1]EMS'!G8)</x:f>
        <x:v>8883</x:v>
      </x:c>
      <x:c r="H8" s="134">
        <x:f>SUM('[1]국제통상'!I8,'[1]국제소포'!I8,'[1]EMS'!I8)</x:f>
        <x:v>8913</x:v>
      </x:c>
      <x:c r="I8" s="134">
        <x:f>SUM('[1]국제통상'!J8,'[1]국제소포'!J8,'[1]EMS'!J8)</x:f>
        <x:v>8934</x:v>
      </x:c>
      <x:c r="J8" s="134">
        <x:f>SUM('[1]국제통상'!K8,'[1]국제소포'!K8,'[1]EMS'!K8)</x:f>
        <x:v>9846</x:v>
      </x:c>
      <x:c r="K8" s="134">
        <x:f>SUM('[1]국제통상'!L8,'[1]국제소포'!L8,'[1]EMS'!L8)</x:f>
        <x:v>13592</x:v>
      </x:c>
      <x:c r="L8" s="134">
        <x:f>SUM('[1]국제통상'!M8,'[1]국제소포'!M8,'[1]EMS'!M8)</x:f>
        <x:v>14101</x:v>
      </x:c>
      <x:c r="M8" s="134">
        <x:f>SUM('[1]국제통상'!N8,'[1]국제소포'!N8,'[1]EMS'!N8)</x:f>
        <x:v>14158</x:v>
      </x:c>
      <x:c r="N8" s="135">
        <x:f>SUM(B8:G8,H8:M8)</x:f>
        <x:v>125404</x:v>
      </x:c>
      <x:c r="O8" s="136">
        <x:f>N8/$N$16*100</x:f>
        <x:v>28.500909090909094</x:v>
      </x:c>
    </x:row>
    <x:row r="9" spans="1:15" s="137" customFormat="1" ht="30" customHeight="1">
      <x:c r="A9" s="133" t="s">
        <x:v>205</x:v>
      </x:c>
      <x:c r="B9" s="134">
        <x:f>SUM('[1]국제통상'!B9,'[1]국제소포'!B9,'[1]EMS'!B9)</x:f>
        <x:v>3302</x:v>
      </x:c>
      <x:c r="C9" s="134">
        <x:f>SUM('[1]국제통상'!C9,'[1]국제소포'!C9,'[1]EMS'!C9)</x:f>
        <x:v>3349</x:v>
      </x:c>
      <x:c r="D9" s="134">
        <x:f>SUM('[1]국제통상'!D9,'[1]국제소포'!D9,'[1]EMS'!D9)</x:f>
        <x:v>3412</x:v>
      </x:c>
      <x:c r="E9" s="134">
        <x:f>SUM('[1]국제통상'!E9,'[1]국제소포'!E9,'[1]EMS'!E9)</x:f>
        <x:v>3388</x:v>
      </x:c>
      <x:c r="F9" s="134">
        <x:f>SUM('[1]국제통상'!F9,'[1]국제소포'!F9,'[1]EMS'!F9)</x:f>
        <x:v>3339</x:v>
      </x:c>
      <x:c r="G9" s="134">
        <x:f>SUM('[1]국제통상'!G9,'[1]국제소포'!G9,'[1]EMS'!G9)</x:f>
        <x:v>3173</x:v>
      </x:c>
      <x:c r="H9" s="134">
        <x:f>SUM('[1]국제통상'!I9,'[1]국제소포'!I9,'[1]EMS'!I9)</x:f>
        <x:v>3176</x:v>
      </x:c>
      <x:c r="I9" s="134">
        <x:f>SUM('[1]국제통상'!J9,'[1]국제소포'!J9,'[1]EMS'!J9)</x:f>
        <x:v>3181</x:v>
      </x:c>
      <x:c r="J9" s="134">
        <x:f>SUM('[1]국제통상'!K9,'[1]국제소포'!K9,'[1]EMS'!K9)</x:f>
        <x:v>3516</x:v>
      </x:c>
      <x:c r="K9" s="134">
        <x:f>SUM('[1]국제통상'!L9,'[1]국제소포'!L9,'[1]EMS'!L9)</x:f>
        <x:v>4862</x:v>
      </x:c>
      <x:c r="L9" s="134">
        <x:f>SUM('[1]국제통상'!M9,'[1]국제소포'!M9,'[1]EMS'!M9)</x:f>
        <x:v>5051</x:v>
      </x:c>
      <x:c r="M9" s="134">
        <x:f>SUM('[1]국제통상'!N9,'[1]국제소포'!N9,'[1]EMS'!N9)</x:f>
        <x:v>5060</x:v>
      </x:c>
      <x:c r="N9" s="135">
        <x:f>SUM(B9:G9,H9:M9)</x:f>
        <x:v>44809</x:v>
      </x:c>
      <x:c r="O9" s="136">
        <x:f>N9/$N$16*100</x:f>
        <x:v>10.183863636363636</x:v>
      </x:c>
    </x:row>
    <x:row r="10" spans="1:15" s="137" customFormat="1" ht="30" customHeight="1">
      <x:c r="A10" s="133" t="s">
        <x:v>206</x:v>
      </x:c>
      <x:c r="B10" s="134">
        <x:f>SUM('[1]국제통상'!B10,'[1]국제소포'!B10,'[1]EMS'!B10)</x:f>
        <x:v>1869</x:v>
      </x:c>
      <x:c r="C10" s="134">
        <x:f>SUM('[1]국제통상'!C10,'[1]국제소포'!C10,'[1]EMS'!C10)</x:f>
        <x:v>1898</x:v>
      </x:c>
      <x:c r="D10" s="134">
        <x:f>SUM('[1]국제통상'!D10,'[1]국제소포'!D10,'[1]EMS'!D10)</x:f>
        <x:v>1929</x:v>
      </x:c>
      <x:c r="E10" s="134">
        <x:f>SUM('[1]국제통상'!E10,'[1]국제소포'!E10,'[1]EMS'!E10)</x:f>
        <x:v>1900</x:v>
      </x:c>
      <x:c r="F10" s="134">
        <x:f>SUM('[1]국제통상'!F10,'[1]국제소포'!F10,'[1]EMS'!F10)</x:f>
        <x:v>1885</x:v>
      </x:c>
      <x:c r="G10" s="134">
        <x:f>SUM('[1]국제통상'!G10,'[1]국제소포'!G10,'[1]EMS'!G10)</x:f>
        <x:v>1799</x:v>
      </x:c>
      <x:c r="H10" s="134">
        <x:f>SUM('[1]국제통상'!I10,'[1]국제소포'!I10,'[1]EMS'!I10)</x:f>
        <x:v>1794</x:v>
      </x:c>
      <x:c r="I10" s="134">
        <x:f>SUM('[1]국제통상'!J10,'[1]국제소포'!J10,'[1]EMS'!J10)</x:f>
        <x:v>1802</x:v>
      </x:c>
      <x:c r="J10" s="134">
        <x:f>SUM('[1]국제통상'!K10,'[1]국제소포'!K10,'[1]EMS'!K10)</x:f>
        <x:v>1980</x:v>
      </x:c>
      <x:c r="K10" s="134">
        <x:f>SUM('[1]국제통상'!L10,'[1]국제소포'!L10,'[1]EMS'!L10)</x:f>
        <x:v>2746</x:v>
      </x:c>
      <x:c r="L10" s="134">
        <x:f>SUM('[1]국제통상'!M10,'[1]국제소포'!M10,'[1]EMS'!M10)</x:f>
        <x:v>2855</x:v>
      </x:c>
      <x:c r="M10" s="134">
        <x:f>SUM('[1]국제통상'!N10,'[1]국제소포'!N10,'[1]EMS'!N10)</x:f>
        <x:v>2855</x:v>
      </x:c>
      <x:c r="N10" s="135">
        <x:f>SUM(B10:G10,H10:M10)</x:f>
        <x:v>25312</x:v>
      </x:c>
      <x:c r="O10" s="136">
        <x:f>N10/$N$16*100</x:f>
        <x:v>5.7527272727272729</x:v>
      </x:c>
    </x:row>
    <x:row r="11" spans="1:15" s="137" customFormat="1" ht="30" customHeight="1">
      <x:c r="A11" s="133" t="s">
        <x:v>203</x:v>
      </x:c>
      <x:c r="B11" s="134">
        <x:f>SUM('[1]국제통상'!B11,'[1]국제소포'!B11,'[1]EMS'!B11)</x:f>
        <x:v>767</x:v>
      </x:c>
      <x:c r="C11" s="134">
        <x:f>SUM('[1]국제통상'!C11,'[1]국제소포'!C11,'[1]EMS'!C11)</x:f>
        <x:v>780</x:v>
      </x:c>
      <x:c r="D11" s="134">
        <x:f>SUM('[1]국제통상'!D11,'[1]국제소포'!D11,'[1]EMS'!D11)</x:f>
        <x:v>792</x:v>
      </x:c>
      <x:c r="E11" s="134">
        <x:f>SUM('[1]국제통상'!E11,'[1]국제소포'!E11,'[1]EMS'!E11)</x:f>
        <x:v>775</x:v>
      </x:c>
      <x:c r="F11" s="134">
        <x:f>SUM('[1]국제통상'!F11,'[1]국제소포'!F11,'[1]EMS'!F11)</x:f>
        <x:v>773</x:v>
      </x:c>
      <x:c r="G11" s="134">
        <x:f>SUM('[1]국제통상'!G11,'[1]국제소포'!G11,'[1]EMS'!G11)</x:f>
        <x:v>738</x:v>
      </x:c>
      <x:c r="H11" s="134">
        <x:f>SUM('[1]국제통상'!I11,'[1]국제소포'!I11,'[1]EMS'!I11)</x:f>
        <x:v>735</x:v>
      </x:c>
      <x:c r="I11" s="134">
        <x:f>SUM('[1]국제통상'!J11,'[1]국제소포'!J11,'[1]EMS'!J11)</x:f>
        <x:v>740</x:v>
      </x:c>
      <x:c r="J11" s="134">
        <x:f>SUM('[1]국제통상'!K11,'[1]국제소포'!K11,'[1]EMS'!K11)</x:f>
        <x:v>810</x:v>
      </x:c>
      <x:c r="K11" s="134">
        <x:f>SUM('[1]국제통상'!L11,'[1]국제소포'!L11,'[1]EMS'!L11)</x:f>
        <x:v>1125</x:v>
      </x:c>
      <x:c r="L11" s="134">
        <x:f>SUM('[1]국제통상'!M11,'[1]국제소포'!M11,'[1]EMS'!M11)</x:f>
        <x:v>1170</x:v>
      </x:c>
      <x:c r="M11" s="134">
        <x:f>SUM('[1]국제통상'!N11,'[1]국제소포'!N11,'[1]EMS'!N11)</x:f>
        <x:v>1169</x:v>
      </x:c>
      <x:c r="N11" s="135">
        <x:f>SUM(B11:G11,H11:M11)</x:f>
        <x:v>10374</x:v>
      </x:c>
      <x:c r="O11" s="136">
        <x:f>N11/$N$16*100</x:f>
        <x:v>2.3577272727272729</x:v>
      </x:c>
    </x:row>
    <x:row r="12" spans="1:15" s="137" customFormat="1" ht="30" customHeight="1">
      <x:c r="A12" s="133" t="s">
        <x:v>209</x:v>
      </x:c>
      <x:c r="B12" s="134">
        <x:f>SUM('[1]국제통상'!B12,'[1]국제소포'!B12,'[1]EMS'!B12)</x:f>
        <x:v>2014</x:v>
      </x:c>
      <x:c r="C12" s="134">
        <x:f>SUM('[1]국제통상'!C12,'[1]국제소포'!C12,'[1]EMS'!C12)</x:f>
        <x:v>2041</x:v>
      </x:c>
      <x:c r="D12" s="134">
        <x:f>SUM('[1]국제통상'!D12,'[1]국제소포'!D12,'[1]EMS'!D12)</x:f>
        <x:v>2079</x:v>
      </x:c>
      <x:c r="E12" s="134">
        <x:f>SUM('[1]국제통상'!E12,'[1]국제소포'!E12,'[1]EMS'!E12)</x:f>
        <x:v>2084</x:v>
      </x:c>
      <x:c r="F12" s="134">
        <x:f>SUM('[1]국제통상'!F12,'[1]국제소포'!F12,'[1]EMS'!F12)</x:f>
        <x:v>2036</x:v>
      </x:c>
      <x:c r="G12" s="134">
        <x:f>SUM('[1]국제통상'!G12,'[1]국제소포'!G12,'[1]EMS'!G12)</x:f>
        <x:v>1939</x:v>
      </x:c>
      <x:c r="H12" s="134">
        <x:f>SUM('[1]국제통상'!I12,'[1]국제소포'!I12,'[1]EMS'!I12)</x:f>
        <x:v>1945</x:v>
      </x:c>
      <x:c r="I12" s="134">
        <x:f>SUM('[1]국제통상'!J12,'[1]국제소포'!J12,'[1]EMS'!J12)</x:f>
        <x:v>1949</x:v>
      </x:c>
      <x:c r="J12" s="134">
        <x:f>SUM('[1]국제통상'!K12,'[1]국제소포'!K12,'[1]EMS'!K12)</x:f>
        <x:v>2152</x:v>
      </x:c>
      <x:c r="K12" s="134">
        <x:f>SUM('[1]국제통상'!L12,'[1]국제소포'!L12,'[1]EMS'!L12)</x:f>
        <x:v>2968</x:v>
      </x:c>
      <x:c r="L12" s="134">
        <x:f>SUM('[1]국제통상'!M12,'[1]국제소포'!M12,'[1]EMS'!M12)</x:f>
        <x:v>3078</x:v>
      </x:c>
      <x:c r="M12" s="134">
        <x:f>SUM('[1]국제통상'!N12,'[1]국제소포'!N12,'[1]EMS'!N12)</x:f>
        <x:v>3091</x:v>
      </x:c>
      <x:c r="N12" s="135">
        <x:f>SUM(B12:G12,H12:M12)</x:f>
        <x:v>27376</x:v>
      </x:c>
      <x:c r="O12" s="136">
        <x:f>N12/$N$16*100</x:f>
        <x:v>6.2218181818181817</x:v>
      </x:c>
    </x:row>
    <x:row r="13" spans="1:15" s="137" customFormat="1" ht="30" customHeight="1">
      <x:c r="A13" s="133" t="s">
        <x:v>202</x:v>
      </x:c>
      <x:c r="B13" s="134">
        <x:f>SUM('[1]국제통상'!B13,'[1]국제소포'!B13,'[1]EMS'!B13)</x:f>
        <x:v>519</x:v>
      </x:c>
      <x:c r="C13" s="134">
        <x:f>SUM('[1]국제통상'!C13,'[1]국제소포'!C13,'[1]EMS'!C13)</x:f>
        <x:v>527</x:v>
      </x:c>
      <x:c r="D13" s="134">
        <x:f>SUM('[1]국제통상'!D13,'[1]국제소포'!D13,'[1]EMS'!D13)</x:f>
        <x:v>537</x:v>
      </x:c>
      <x:c r="E13" s="134">
        <x:f>SUM('[1]국제통상'!E13,'[1]국제소포'!E13,'[1]EMS'!E13)</x:f>
        <x:v>525</x:v>
      </x:c>
      <x:c r="F13" s="134">
        <x:f>SUM('[1]국제통상'!F13,'[1]국제소포'!F13,'[1]EMS'!F13)</x:f>
        <x:v>524</x:v>
      </x:c>
      <x:c r="G13" s="134">
        <x:f>SUM('[1]국제통상'!G13,'[1]국제소포'!G13,'[1]EMS'!G13)</x:f>
        <x:v>498</x:v>
      </x:c>
      <x:c r="H13" s="134">
        <x:f>SUM('[1]국제통상'!I13,'[1]국제소포'!I13,'[1]EMS'!I13)</x:f>
        <x:v>496</x:v>
      </x:c>
      <x:c r="I13" s="134">
        <x:f>SUM('[1]국제통상'!J13,'[1]국제소포'!J13,'[1]EMS'!J13)</x:f>
        <x:v>498</x:v>
      </x:c>
      <x:c r="J13" s="134">
        <x:f>SUM('[1]국제통상'!K13,'[1]국제소포'!K13,'[1]EMS'!K13)</x:f>
        <x:v>548</x:v>
      </x:c>
      <x:c r="K13" s="134">
        <x:f>SUM('[1]국제통상'!L13,'[1]국제소포'!L13,'[1]EMS'!L13)</x:f>
        <x:v>764</x:v>
      </x:c>
      <x:c r="L13" s="134">
        <x:f>SUM('[1]국제통상'!M13,'[1]국제소포'!M13,'[1]EMS'!M13)</x:f>
        <x:v>795</x:v>
      </x:c>
      <x:c r="M13" s="134">
        <x:f>SUM('[1]국제통상'!N13,'[1]국제소포'!N13,'[1]EMS'!N13)</x:f>
        <x:v>792</x:v>
      </x:c>
      <x:c r="N13" s="135">
        <x:f>SUM(B13:G13,H13:M13)</x:f>
        <x:v>7023</x:v>
      </x:c>
      <x:c r="O13" s="136">
        <x:f>N13/$N$16*100</x:f>
        <x:v>1.5961363636363635</x:v>
      </x:c>
    </x:row>
    <x:row r="14" spans="1:15" s="137" customFormat="1" ht="30" customHeight="1">
      <x:c r="A14" s="133" t="s">
        <x:v>204</x:v>
      </x:c>
      <x:c r="B14" s="134">
        <x:f>SUM('[1]국제통상'!B14,'[1]국제소포'!B14,'[1]EMS'!B14)</x:f>
        <x:v>443</x:v>
      </x:c>
      <x:c r="C14" s="134">
        <x:f>SUM('[1]국제통상'!C14,'[1]국제소포'!C14,'[1]EMS'!C14)</x:f>
        <x:v>450</x:v>
      </x:c>
      <x:c r="D14" s="134">
        <x:f>SUM('[1]국제통상'!D14,'[1]국제소포'!D14,'[1]EMS'!D14)</x:f>
        <x:v>458</x:v>
      </x:c>
      <x:c r="E14" s="134">
        <x:f>SUM('[1]국제통상'!E14,'[1]국제소포'!E14,'[1]EMS'!E14)</x:f>
        <x:v>461</x:v>
      </x:c>
      <x:c r="F14" s="134">
        <x:f>SUM('[1]국제통상'!F14,'[1]국제소포'!F14,'[1]EMS'!F14)</x:f>
        <x:v>449</x:v>
      </x:c>
      <x:c r="G14" s="134">
        <x:f>SUM('[1]국제통상'!G14,'[1]국제소포'!G14,'[1]EMS'!G14)</x:f>
        <x:v>428</x:v>
      </x:c>
      <x:c r="H14" s="134">
        <x:f>SUM('[1]국제통상'!I14,'[1]국제소포'!I14,'[1]EMS'!I14)</x:f>
        <x:v>431</x:v>
      </x:c>
      <x:c r="I14" s="134">
        <x:f>SUM('[1]국제통상'!J14,'[1]국제소포'!J14,'[1]EMS'!J14)</x:f>
        <x:v>432</x:v>
      </x:c>
      <x:c r="J14" s="134">
        <x:f>SUM('[1]국제통상'!K14,'[1]국제소포'!K14,'[1]EMS'!K14)</x:f>
        <x:v>475</x:v>
      </x:c>
      <x:c r="K14" s="134">
        <x:f>SUM('[1]국제통상'!L14,'[1]국제소포'!L14,'[1]EMS'!L14)</x:f>
        <x:v>654</x:v>
      </x:c>
      <x:c r="L14" s="134">
        <x:f>SUM('[1]국제통상'!M14,'[1]국제소포'!M14,'[1]EMS'!M14)</x:f>
        <x:v>676</x:v>
      </x:c>
      <x:c r="M14" s="134">
        <x:f>SUM('[1]국제통상'!N14,'[1]국제소포'!N14,'[1]EMS'!N14)</x:f>
        <x:v>682</x:v>
      </x:c>
      <x:c r="N14" s="135">
        <x:f>SUM(B14:G14,H14:M14)</x:f>
        <x:v>6039</x:v>
      </x:c>
      <x:c r="O14" s="136">
        <x:f>N14/$N$16*100</x:f>
        <x:v>1.3724999999999998</x:v>
      </x:c>
    </x:row>
    <x:row r="15" spans="1:15" s="137" customFormat="1" ht="30" customHeight="1">
      <x:c r="A15" s="133" t="s">
        <x:v>207</x:v>
      </x:c>
      <x:c r="B15" s="134">
        <x:f>SUM('[1]국제통상'!B15,'[1]국제소포'!B15,'[1]EMS'!B15)</x:f>
        <x:v>225</x:v>
      </x:c>
      <x:c r="C15" s="134">
        <x:f>SUM('[1]국제통상'!C15,'[1]국제소포'!C15,'[1]EMS'!C15)</x:f>
        <x:v>229</x:v>
      </x:c>
      <x:c r="D15" s="134">
        <x:f>SUM('[1]국제통상'!D15,'[1]국제소포'!D15,'[1]EMS'!D15)</x:f>
        <x:v>233</x:v>
      </x:c>
      <x:c r="E15" s="134">
        <x:f>SUM('[1]국제통상'!E15,'[1]국제소포'!E15,'[1]EMS'!E15)</x:f>
        <x:v>226</x:v>
      </x:c>
      <x:c r="F15" s="134">
        <x:f>SUM('[1]국제통상'!F15,'[1]국제소포'!F15,'[1]EMS'!F15)</x:f>
        <x:v>227</x:v>
      </x:c>
      <x:c r="G15" s="134">
        <x:f>SUM('[1]국제통상'!G15,'[1]국제소포'!G15,'[1]EMS'!G15)</x:f>
        <x:v>215</x:v>
      </x:c>
      <x:c r="H15" s="134">
        <x:f>SUM('[1]국제통상'!I15,'[1]국제소포'!I15,'[1]EMS'!I15)</x:f>
        <x:v>214</x:v>
      </x:c>
      <x:c r="I15" s="134">
        <x:f>SUM('[1]국제통상'!J15,'[1]국제소포'!J15,'[1]EMS'!J15)</x:f>
        <x:v>214</x:v>
      </x:c>
      <x:c r="J15" s="134">
        <x:f>SUM('[1]국제통상'!K15,'[1]국제소포'!K15,'[1]EMS'!K15)</x:f>
        <x:v>237</x:v>
      </x:c>
      <x:c r="K15" s="134">
        <x:f>SUM('[1]국제통상'!L15,'[1]국제소포'!L15,'[1]EMS'!L15)</x:f>
        <x:v>330</x:v>
      </x:c>
      <x:c r="L15" s="134">
        <x:f>SUM('[1]국제통상'!M15,'[1]국제소포'!M15,'[1]EMS'!M15)</x:f>
        <x:v>345</x:v>
      </x:c>
      <x:c r="M15" s="134">
        <x:f>SUM('[1]국제통상'!N15,'[1]국제소포'!N15,'[1]EMS'!N15)</x:f>
        <x:v>343</x:v>
      </x:c>
      <x:c r="N15" s="135">
        <x:f>SUM(B15:G15,H15:M15)</x:f>
        <x:v>3038</x:v>
      </x:c>
      <x:c r="O15" s="136">
        <x:f>N15/$N$16*100</x:f>
        <x:v>0.69045454545454543</x:v>
      </x:c>
    </x:row>
    <x:row r="16" spans="1:15" s="140" customFormat="1" ht="30" customHeight="1">
      <x:c r="A16" s="133" t="s">
        <x:v>271</x:v>
      </x:c>
      <x:c r="B16" s="138">
        <x:f>SUM(B7:B15)</x:f>
        <x:v>32382</x:v>
      </x:c>
      <x:c r="C16" s="138">
        <x:f>SUM(C7:C15)</x:f>
        <x:v>32824</x:v>
      </x:c>
      <x:c r="D16" s="138">
        <x:f>SUM(D7:D15)</x:f>
        <x:v>33418</x:v>
      </x:c>
      <x:c r="E16" s="138">
        <x:f>SUM(E7:E15)</x:f>
        <x:v>33465</x:v>
      </x:c>
      <x:c r="F16" s="138">
        <x:f>SUM(F7:F15)</x:f>
        <x:v>32742</x:v>
      </x:c>
      <x:c r="G16" s="138">
        <x:f>SUM(G7:G15)</x:f>
        <x:v>31153</x:v>
      </x:c>
      <x:c r="H16" s="138">
        <x:f>SUM(H7:H15)</x:f>
        <x:v>31263</x:v>
      </x:c>
      <x:c r="I16" s="138">
        <x:f>SUM(I7:I15)</x:f>
        <x:v>31318</x:v>
      </x:c>
      <x:c r="J16" s="138">
        <x:f>SUM(J7:J15)</x:f>
        <x:v>34574</x:v>
      </x:c>
      <x:c r="K16" s="138">
        <x:f>SUM(K7:K15)</x:f>
        <x:v>47690</x:v>
      </x:c>
      <x:c r="L16" s="138">
        <x:f>SUM(L7:L15)</x:f>
        <x:v>49479</x:v>
      </x:c>
      <x:c r="M16" s="138">
        <x:f>SUM(M7:M15)</x:f>
        <x:v>49692</x:v>
      </x:c>
      <x:c r="N16" s="135">
        <x:f>SUM(N7:N15)</x:f>
        <x:v>440000</x:v>
      </x:c>
      <x:c r="O16" s="139">
        <x:f>N16/$N$16*100</x:f>
        <x:v>100</x:v>
      </x:c>
    </x:row>
    <x:row r="17" spans="1:15" s="145" customFormat="1" ht="30" customHeight="1">
      <x:c r="A17" s="141" t="s">
        <x:v>282</x:v>
      </x:c>
      <x:c r="B17" s="142">
        <x:f>B16/$N$16*100</x:f>
        <x:v>7.3595454545454544</x:v>
      </x:c>
      <x:c r="C17" s="142">
        <x:f>C16/$N$16*100</x:f>
        <x:v>7.46</x:v>
      </x:c>
      <x:c r="D17" s="142">
        <x:f>D16/$N$16*100</x:f>
        <x:v>7.5950000000000006</x:v>
      </x:c>
      <x:c r="E17" s="142">
        <x:f>E16/$N$16*100</x:f>
        <x:v>7.605681818181818</x:v>
      </x:c>
      <x:c r="F17" s="142">
        <x:f>F16/$N$16*100</x:f>
        <x:v>7.4413636363636364</x:v>
      </x:c>
      <x:c r="G17" s="142">
        <x:f>G16/$N$16*100</x:f>
        <x:v>7.0802272727272726</x:v>
      </x:c>
      <x:c r="H17" s="142">
        <x:f>H16/$N$16*100</x:f>
        <x:v>7.1052272727272729</x:v>
      </x:c>
      <x:c r="I17" s="142">
        <x:f>I16/$N$16*100</x:f>
        <x:v>7.1177272727272731</x:v>
      </x:c>
      <x:c r="J17" s="142">
        <x:f>J16/$N$16*100</x:f>
        <x:v>7.8577272727272733</x:v>
      </x:c>
      <x:c r="K17" s="142">
        <x:f>K16/$N$16*100</x:f>
        <x:v>10.838636363636365</x:v>
      </x:c>
      <x:c r="L17" s="142">
        <x:f>L16/$N$16*100</x:f>
        <x:v>11.245227272727274</x:v>
      </x:c>
      <x:c r="M17" s="142">
        <x:f>M16/$N$16*100</x:f>
        <x:v>11.293636363636365</x:v>
      </x:c>
      <x:c r="N17" s="143">
        <x:f>SUM(B17:G17,H17:M17)</x:f>
        <x:v>100</x:v>
      </x:c>
      <x:c r="O17" s="144"/>
    </x:row>
    <x:row r="18" spans="1:15" s="150" customFormat="1" ht="30" customHeight="1">
      <x:c r="A18" s="146"/>
      <x:c r="B18" s="147"/>
      <x:c r="C18" s="147"/>
      <x:c r="D18" s="147"/>
      <x:c r="E18" s="147"/>
      <x:c r="F18" s="147"/>
      <x:c r="G18" s="147"/>
      <x:c r="H18" s="147"/>
      <x:c r="I18" s="147"/>
      <x:c r="J18" s="147"/>
      <x:c r="K18" s="147"/>
      <x:c r="L18" s="147"/>
      <x:c r="M18" s="147"/>
      <x:c r="N18" s="148"/>
      <x:c r="O18" s="149"/>
    </x:row>
    <x:row r="19" spans="1:13" s="151" customFormat="1" ht="30" customHeight="1">
      <x:c r="A19" s="123" t="s">
        <x:v>330</x:v>
      </x:c>
      <x:c r="B19" s="124"/>
      <x:c r="C19" s="124"/>
      <x:c r="D19" s="124"/>
      <x:c r="E19" s="124"/>
      <x:c r="F19" s="124"/>
      <x:c r="G19" s="124"/>
      <x:c r="H19" s="124"/>
      <x:c r="I19" s="124"/>
      <x:c r="J19" s="124"/>
      <x:c r="K19" s="124"/>
      <x:c r="L19" s="125"/>
      <x:c r="M19" s="126" t="s">
        <x:v>395</x:v>
      </x:c>
    </x:row>
    <x:row r="20" spans="1:13" s="152" customFormat="1" ht="30" customHeight="1">
      <x:c r="A20" s="128" t="s">
        <x:v>339</x:v>
      </x:c>
      <x:c r="B20" s="129" t="s">
        <x:v>284</x:v>
      </x:c>
      <x:c r="C20" s="129" t="s">
        <x:v>290</x:v>
      </x:c>
      <x:c r="D20" s="129" t="s">
        <x:v>283</x:v>
      </x:c>
      <x:c r="E20" s="129" t="s">
        <x:v>312</x:v>
      </x:c>
      <x:c r="F20" s="129" t="s">
        <x:v>295</x:v>
      </x:c>
      <x:c r="G20" s="129" t="s">
        <x:v>285</x:v>
      </x:c>
      <x:c r="H20" s="129" t="s">
        <x:v>293</x:v>
      </x:c>
      <x:c r="I20" s="129" t="s">
        <x:v>292</x:v>
      </x:c>
      <x:c r="J20" s="129" t="s">
        <x:v>300</x:v>
      </x:c>
      <x:c r="K20" s="129" t="s">
        <x:v>288</x:v>
      </x:c>
      <x:c r="L20" s="129" t="s">
        <x:v>262</x:v>
      </x:c>
      <x:c r="M20" s="129" t="s">
        <x:v>299</x:v>
      </x:c>
    </x:row>
    <x:row r="21" spans="1:13" s="152" customFormat="1" ht="30" customHeight="1">
      <x:c r="A21" s="133" t="s">
        <x:v>210</x:v>
      </x:c>
      <x:c r="B21" s="134">
        <x:f>B7</x:f>
        <x:v>14008</x:v>
      </x:c>
      <x:c r="C21" s="134">
        <x:f>C7+B21</x:f>
        <x:v>28193</x:v>
      </x:c>
      <x:c r="D21" s="134">
        <x:f>D7+C21</x:f>
        <x:v>42644</x:v>
      </x:c>
      <x:c r="E21" s="134">
        <x:f>E7+D21</x:f>
        <x:v>57230</x:v>
      </x:c>
      <x:c r="F21" s="134">
        <x:f>F7+E21</x:f>
        <x:v>71409</x:v>
      </x:c>
      <x:c r="G21" s="134">
        <x:f>G7+F21</x:f>
        <x:v>84889</x:v>
      </x:c>
      <x:c r="H21" s="134">
        <x:f>H7+G21</x:f>
        <x:v>98448</x:v>
      </x:c>
      <x:c r="I21" s="134">
        <x:f>I7+H21</x:f>
        <x:v>112016</x:v>
      </x:c>
      <x:c r="J21" s="134">
        <x:f>J7+I21</x:f>
        <x:v>127026</x:v>
      </x:c>
      <x:c r="K21" s="134">
        <x:f>K7+J21</x:f>
        <x:v>147675</x:v>
      </x:c>
      <x:c r="L21" s="134">
        <x:f>L7+K21</x:f>
        <x:v>169083</x:v>
      </x:c>
      <x:c r="M21" s="134">
        <x:f>M7+L21</x:f>
        <x:v>190625</x:v>
      </x:c>
    </x:row>
    <x:row r="22" spans="1:13" ht="30" customHeight="1">
      <x:c r="A22" s="133" t="s">
        <x:v>211</x:v>
      </x:c>
      <x:c r="B22" s="134">
        <x:f>B8</x:f>
        <x:v>9235</x:v>
      </x:c>
      <x:c r="C22" s="134">
        <x:f>C8+B22</x:f>
        <x:v>18600</x:v>
      </x:c>
      <x:c r="D22" s="134">
        <x:f>D8+C22</x:f>
        <x:v>28127</x:v>
      </x:c>
      <x:c r="E22" s="134">
        <x:f>E8+D22</x:f>
        <x:v>37647</x:v>
      </x:c>
      <x:c r="F22" s="134">
        <x:f>F8+E22</x:f>
        <x:v>46977</x:v>
      </x:c>
      <x:c r="G22" s="134">
        <x:f>G8+F22</x:f>
        <x:v>55860</x:v>
      </x:c>
      <x:c r="H22" s="134">
        <x:f>H8+G22</x:f>
        <x:v>64773</x:v>
      </x:c>
      <x:c r="I22" s="134">
        <x:f>I8+H22</x:f>
        <x:v>73707</x:v>
      </x:c>
      <x:c r="J22" s="134">
        <x:f>J8+I22</x:f>
        <x:v>83553</x:v>
      </x:c>
      <x:c r="K22" s="134">
        <x:f>K8+J22</x:f>
        <x:v>97145</x:v>
      </x:c>
      <x:c r="L22" s="134">
        <x:f>L8+K22</x:f>
        <x:v>111246</x:v>
      </x:c>
      <x:c r="M22" s="134">
        <x:f>M8+L22</x:f>
        <x:v>125404</x:v>
      </x:c>
    </x:row>
    <x:row r="23" spans="1:13" ht="30" customHeight="1">
      <x:c r="A23" s="133" t="s">
        <x:v>205</x:v>
      </x:c>
      <x:c r="B23" s="134">
        <x:f>B9</x:f>
        <x:v>3302</x:v>
      </x:c>
      <x:c r="C23" s="134">
        <x:f>C9+B23</x:f>
        <x:v>6651</x:v>
      </x:c>
      <x:c r="D23" s="134">
        <x:f>D9+C23</x:f>
        <x:v>10063</x:v>
      </x:c>
      <x:c r="E23" s="134">
        <x:f>E9+D23</x:f>
        <x:v>13451</x:v>
      </x:c>
      <x:c r="F23" s="134">
        <x:f>F9+E23</x:f>
        <x:v>16790</x:v>
      </x:c>
      <x:c r="G23" s="134">
        <x:f>G9+F23</x:f>
        <x:v>19963</x:v>
      </x:c>
      <x:c r="H23" s="134">
        <x:f>H9+G23</x:f>
        <x:v>23139</x:v>
      </x:c>
      <x:c r="I23" s="134">
        <x:f>I9+H23</x:f>
        <x:v>26320</x:v>
      </x:c>
      <x:c r="J23" s="134">
        <x:f>J9+I23</x:f>
        <x:v>29836</x:v>
      </x:c>
      <x:c r="K23" s="134">
        <x:f>K9+J23</x:f>
        <x:v>34698</x:v>
      </x:c>
      <x:c r="L23" s="134">
        <x:f>L9+K23</x:f>
        <x:v>39749</x:v>
      </x:c>
      <x:c r="M23" s="134">
        <x:f>M9+L23</x:f>
        <x:v>44809</x:v>
      </x:c>
    </x:row>
    <x:row r="24" spans="1:13" ht="30" customHeight="1">
      <x:c r="A24" s="133" t="s">
        <x:v>206</x:v>
      </x:c>
      <x:c r="B24" s="134">
        <x:f>B10</x:f>
        <x:v>1869</x:v>
      </x:c>
      <x:c r="C24" s="134">
        <x:f>C10+B24</x:f>
        <x:v>3767</x:v>
      </x:c>
      <x:c r="D24" s="134">
        <x:f>D10+C24</x:f>
        <x:v>5696</x:v>
      </x:c>
      <x:c r="E24" s="134">
        <x:f>E10+D24</x:f>
        <x:v>7596</x:v>
      </x:c>
      <x:c r="F24" s="134">
        <x:f>F10+E24</x:f>
        <x:v>9481</x:v>
      </x:c>
      <x:c r="G24" s="134">
        <x:f>G10+F24</x:f>
        <x:v>11280</x:v>
      </x:c>
      <x:c r="H24" s="134">
        <x:f>H10+G24</x:f>
        <x:v>13074</x:v>
      </x:c>
      <x:c r="I24" s="134">
        <x:f>I10+H24</x:f>
        <x:v>14876</x:v>
      </x:c>
      <x:c r="J24" s="134">
        <x:f>J10+I24</x:f>
        <x:v>16856</x:v>
      </x:c>
      <x:c r="K24" s="134">
        <x:f>K10+J24</x:f>
        <x:v>19602</x:v>
      </x:c>
      <x:c r="L24" s="134">
        <x:f>L10+K24</x:f>
        <x:v>22457</x:v>
      </x:c>
      <x:c r="M24" s="134">
        <x:f>M10+L24</x:f>
        <x:v>25312</x:v>
      </x:c>
    </x:row>
    <x:row r="25" spans="1:13" ht="30" customHeight="1">
      <x:c r="A25" s="133" t="s">
        <x:v>203</x:v>
      </x:c>
      <x:c r="B25" s="134">
        <x:f>B11</x:f>
        <x:v>767</x:v>
      </x:c>
      <x:c r="C25" s="134">
        <x:f>C11+B25</x:f>
        <x:v>1547</x:v>
      </x:c>
      <x:c r="D25" s="134">
        <x:f>D11+C25</x:f>
        <x:v>2339</x:v>
      </x:c>
      <x:c r="E25" s="134">
        <x:f>E11+D25</x:f>
        <x:v>3114</x:v>
      </x:c>
      <x:c r="F25" s="134">
        <x:f>F11+E25</x:f>
        <x:v>3887</x:v>
      </x:c>
      <x:c r="G25" s="134">
        <x:f>G11+F25</x:f>
        <x:v>4625</x:v>
      </x:c>
      <x:c r="H25" s="134">
        <x:f>H11+G25</x:f>
        <x:v>5360</x:v>
      </x:c>
      <x:c r="I25" s="134">
        <x:f>I11+H25</x:f>
        <x:v>6100</x:v>
      </x:c>
      <x:c r="J25" s="134">
        <x:f>J11+I25</x:f>
        <x:v>6910</x:v>
      </x:c>
      <x:c r="K25" s="134">
        <x:f>K11+J25</x:f>
        <x:v>8035</x:v>
      </x:c>
      <x:c r="L25" s="134">
        <x:f>L11+K25</x:f>
        <x:v>9205</x:v>
      </x:c>
      <x:c r="M25" s="134">
        <x:f>M11+L25</x:f>
        <x:v>10374</x:v>
      </x:c>
    </x:row>
    <x:row r="26" spans="1:13" ht="30" customHeight="1">
      <x:c r="A26" s="133" t="s">
        <x:v>209</x:v>
      </x:c>
      <x:c r="B26" s="134">
        <x:f>B12</x:f>
        <x:v>2014</x:v>
      </x:c>
      <x:c r="C26" s="134">
        <x:f>C12+B26</x:f>
        <x:v>4055</x:v>
      </x:c>
      <x:c r="D26" s="134">
        <x:f>D12+C26</x:f>
        <x:v>6134</x:v>
      </x:c>
      <x:c r="E26" s="134">
        <x:f>E12+D26</x:f>
        <x:v>8218</x:v>
      </x:c>
      <x:c r="F26" s="134">
        <x:f>F12+E26</x:f>
        <x:v>10254</x:v>
      </x:c>
      <x:c r="G26" s="134">
        <x:f>G12+F26</x:f>
        <x:v>12193</x:v>
      </x:c>
      <x:c r="H26" s="134">
        <x:f>H12+G26</x:f>
        <x:v>14138</x:v>
      </x:c>
      <x:c r="I26" s="134">
        <x:f>I12+H26</x:f>
        <x:v>16087</x:v>
      </x:c>
      <x:c r="J26" s="134">
        <x:f>J12+I26</x:f>
        <x:v>18239</x:v>
      </x:c>
      <x:c r="K26" s="134">
        <x:f>K12+J26</x:f>
        <x:v>21207</x:v>
      </x:c>
      <x:c r="L26" s="134">
        <x:f>L12+K26</x:f>
        <x:v>24285</x:v>
      </x:c>
      <x:c r="M26" s="134">
        <x:f>M12+L26</x:f>
        <x:v>27376</x:v>
      </x:c>
    </x:row>
    <x:row r="27" spans="1:13" ht="30" customHeight="1">
      <x:c r="A27" s="133" t="s">
        <x:v>202</x:v>
      </x:c>
      <x:c r="B27" s="134">
        <x:f>B13</x:f>
        <x:v>519</x:v>
      </x:c>
      <x:c r="C27" s="134">
        <x:f>C13+B27</x:f>
        <x:v>1046</x:v>
      </x:c>
      <x:c r="D27" s="134">
        <x:f>D13+C27</x:f>
        <x:v>1583</x:v>
      </x:c>
      <x:c r="E27" s="134">
        <x:f>E13+D27</x:f>
        <x:v>2108</x:v>
      </x:c>
      <x:c r="F27" s="134">
        <x:f>F13+E27</x:f>
        <x:v>2632</x:v>
      </x:c>
      <x:c r="G27" s="134">
        <x:f>G13+F27</x:f>
        <x:v>3130</x:v>
      </x:c>
      <x:c r="H27" s="134">
        <x:f>H13+G27</x:f>
        <x:v>3626</x:v>
      </x:c>
      <x:c r="I27" s="134">
        <x:f>I13+H27</x:f>
        <x:v>4124</x:v>
      </x:c>
      <x:c r="J27" s="134">
        <x:f>J13+I27</x:f>
        <x:v>4672</x:v>
      </x:c>
      <x:c r="K27" s="134">
        <x:f>K13+J27</x:f>
        <x:v>5436</x:v>
      </x:c>
      <x:c r="L27" s="134">
        <x:f>L13+K27</x:f>
        <x:v>6231</x:v>
      </x:c>
      <x:c r="M27" s="134">
        <x:f>M13+L27</x:f>
        <x:v>7023</x:v>
      </x:c>
    </x:row>
    <x:row r="28" spans="1:13" ht="30" customHeight="1">
      <x:c r="A28" s="133" t="s">
        <x:v>204</x:v>
      </x:c>
      <x:c r="B28" s="134">
        <x:f>B14</x:f>
        <x:v>443</x:v>
      </x:c>
      <x:c r="C28" s="134">
        <x:f>C14+B28</x:f>
        <x:v>893</x:v>
      </x:c>
      <x:c r="D28" s="134">
        <x:f>D14+C28</x:f>
        <x:v>1351</x:v>
      </x:c>
      <x:c r="E28" s="134">
        <x:f>E14+D28</x:f>
        <x:v>1812</x:v>
      </x:c>
      <x:c r="F28" s="134">
        <x:f>F14+E28</x:f>
        <x:v>2261</x:v>
      </x:c>
      <x:c r="G28" s="134">
        <x:f>G14+F28</x:f>
        <x:v>2689</x:v>
      </x:c>
      <x:c r="H28" s="134">
        <x:f>H14+G28</x:f>
        <x:v>3120</x:v>
      </x:c>
      <x:c r="I28" s="134">
        <x:f>I14+H28</x:f>
        <x:v>3552</x:v>
      </x:c>
      <x:c r="J28" s="134">
        <x:f>J14+I28</x:f>
        <x:v>4027</x:v>
      </x:c>
      <x:c r="K28" s="134">
        <x:f>K14+J28</x:f>
        <x:v>4681</x:v>
      </x:c>
      <x:c r="L28" s="134">
        <x:f>L14+K28</x:f>
        <x:v>5357</x:v>
      </x:c>
      <x:c r="M28" s="134">
        <x:f>M14+L28</x:f>
        <x:v>6039</x:v>
      </x:c>
    </x:row>
    <x:row r="29" spans="1:13" ht="30" customHeight="1">
      <x:c r="A29" s="133" t="s">
        <x:v>207</x:v>
      </x:c>
      <x:c r="B29" s="134">
        <x:f>B15</x:f>
        <x:v>225</x:v>
      </x:c>
      <x:c r="C29" s="134">
        <x:f>C15+B29</x:f>
        <x:v>454</x:v>
      </x:c>
      <x:c r="D29" s="134">
        <x:f>D15+C29</x:f>
        <x:v>687</x:v>
      </x:c>
      <x:c r="E29" s="134">
        <x:f>E15+D29</x:f>
        <x:v>913</x:v>
      </x:c>
      <x:c r="F29" s="134">
        <x:f>F15+E29</x:f>
        <x:v>1140</x:v>
      </x:c>
      <x:c r="G29" s="134">
        <x:f>G15+F29</x:f>
        <x:v>1355</x:v>
      </x:c>
      <x:c r="H29" s="134">
        <x:f>H15+G29</x:f>
        <x:v>1569</x:v>
      </x:c>
      <x:c r="I29" s="134">
        <x:f>I15+H29</x:f>
        <x:v>1783</x:v>
      </x:c>
      <x:c r="J29" s="134">
        <x:f>J15+I29</x:f>
        <x:v>2020</x:v>
      </x:c>
      <x:c r="K29" s="134">
        <x:f>K15+J29</x:f>
        <x:v>2350</x:v>
      </x:c>
      <x:c r="L29" s="134">
        <x:f>L15+K29</x:f>
        <x:v>2695</x:v>
      </x:c>
      <x:c r="M29" s="134">
        <x:f>M15+L29</x:f>
        <x:v>3038</x:v>
      </x:c>
    </x:row>
    <x:row r="30" spans="1:13" ht="30" customHeight="1">
      <x:c r="A30" s="133" t="s">
        <x:v>271</x:v>
      </x:c>
      <x:c r="B30" s="138">
        <x:f>SUM(B21:B29)</x:f>
        <x:v>32382</x:v>
      </x:c>
      <x:c r="C30" s="138">
        <x:f>SUM(C21:C29)</x:f>
        <x:v>65206</x:v>
      </x:c>
      <x:c r="D30" s="138">
        <x:f>SUM(D21:D29)</x:f>
        <x:v>98624</x:v>
      </x:c>
      <x:c r="E30" s="138">
        <x:f>SUM(E21:E29)</x:f>
        <x:v>132089</x:v>
      </x:c>
      <x:c r="F30" s="138">
        <x:f>SUM(F21:F29)</x:f>
        <x:v>164831</x:v>
      </x:c>
      <x:c r="G30" s="138">
        <x:f>SUM(G21:G29)</x:f>
        <x:v>195984</x:v>
      </x:c>
      <x:c r="H30" s="138">
        <x:f>SUM(H21:H29)</x:f>
        <x:v>227247</x:v>
      </x:c>
      <x:c r="I30" s="138">
        <x:f>SUM(I21:I29)</x:f>
        <x:v>258565</x:v>
      </x:c>
      <x:c r="J30" s="138">
        <x:f>SUM(J21:J29)</x:f>
        <x:v>293139</x:v>
      </x:c>
      <x:c r="K30" s="138">
        <x:f>SUM(K21:K29)</x:f>
        <x:v>340829</x:v>
      </x:c>
      <x:c r="L30" s="138">
        <x:f>SUM(L21:L29)</x:f>
        <x:v>390308</x:v>
      </x:c>
      <x:c r="M30" s="138">
        <x:f>SUM(M21:M29)</x:f>
        <x:v>440000</x:v>
      </x:c>
    </x:row>
    <x:row r="31" spans="1:13" ht="30" customHeight="1">
      <x:c r="A31" s="141" t="s">
        <x:v>282</x:v>
      </x:c>
      <x:c r="B31" s="142">
        <x:f>B30/$N$16*100</x:f>
        <x:v>7.3595454545454544</x:v>
      </x:c>
      <x:c r="C31" s="142">
        <x:f>C30/$N$16*100</x:f>
        <x:v>14.819545454545455</x:v>
      </x:c>
      <x:c r="D31" s="142">
        <x:f>D30/$N$16*100</x:f>
        <x:v>22.414545454545454</x:v>
      </x:c>
      <x:c r="E31" s="142">
        <x:f>E30/$N$16*100</x:f>
        <x:v>30.020227272727272</x:v>
      </x:c>
      <x:c r="F31" s="142">
        <x:f>F30/$N$16*100</x:f>
        <x:v>37.461590909090908</x:v>
      </x:c>
      <x:c r="G31" s="142">
        <x:f>G30/$N$16*100</x:f>
        <x:v>44.541818181818179</x:v>
      </x:c>
      <x:c r="H31" s="142">
        <x:f>H30/$N$16*100</x:f>
        <x:v>51.647045454545463</x:v>
      </x:c>
      <x:c r="I31" s="142">
        <x:f>I30/$N$16*100</x:f>
        <x:v>58.764772727272728</x:v>
      </x:c>
      <x:c r="J31" s="142">
        <x:f>J30/$N$16*100</x:f>
        <x:v>66.622500000000002</x:v>
      </x:c>
      <x:c r="K31" s="142">
        <x:f>K30/$N$16*100</x:f>
        <x:v>77.461136363636356</x:v>
      </x:c>
      <x:c r="L31" s="142">
        <x:f>L30/$N$16*100</x:f>
        <x:v>88.706363636363633</x:v>
      </x:c>
      <x:c r="M31" s="142">
        <x:f>M30/$N$16*100</x:f>
        <x:v>100</x:v>
      </x:c>
    </x:row>
  </x:sheetData>
  <x:printOptions horizontalCentered="1" verticalCentered="0" headings="0" gridLines="0" gridLinesSet="1"/>
  <x:pageMargins left="0.47972223162651062" right="0.15722222626209259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A1"/>
  <x:sheetViews>
    <x:sheetView topLeftCell="A1" zoomScaleNormal="100" workbookViewId="0">
      <x:selection activeCell="M27" activeCellId="0" sqref="M27:M27"/>
    </x:sheetView>
  </x:sheetViews>
  <x:sheetFormatPr defaultColWidth="8.88671875" defaultRowHeight="13.3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1" baseType="lpstr">
      <vt:lpstr>data</vt:lpstr>
      <vt:lpstr>2015총괄(청별)</vt:lpstr>
      <vt:lpstr>2015잡수익(청별)</vt:lpstr>
      <vt:lpstr>2014잡수익(청별)</vt:lpstr>
      <vt:lpstr>총괄국</vt:lpstr>
      <vt:lpstr>총괄국국제2015</vt:lpstr>
      <vt:lpstr>총괄국국제2014</vt:lpstr>
      <vt:lpstr>2015잡수익(총괄국별)</vt:lpstr>
      <vt:lpstr>2014잡수익(총괄국별)</vt:lpstr>
      <vt:lpstr>종합</vt:lpstr>
      <vt:lpstr>Sheet1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308</cp:revision>
  <cp:lastPrinted>2015-08-31T08:41:22.344</cp:lastPrinted>
  <dcterms:created xsi:type="dcterms:W3CDTF">2010-03-04T06:48:43.000</dcterms:created>
  <dcterms:modified xsi:type="dcterms:W3CDTF">2015-09-08T06:33:01.930</dcterms:modified>
</cp:coreProperties>
</file>