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경비" sheetId="1" r:id="rId1"/>
  </sheets>
  <definedNames>
    <definedName name="_xlnm.Print_Area" localSheetId="0">경비!$A$1:$E$38</definedName>
  </definedNames>
  <calcPr calcId="124519"/>
</workbook>
</file>

<file path=xl/calcChain.xml><?xml version="1.0" encoding="utf-8"?>
<calcChain xmlns="http://schemas.openxmlformats.org/spreadsheetml/2006/main">
  <c r="D35" i="1"/>
  <c r="D34"/>
  <c r="D29"/>
  <c r="D28"/>
  <c r="D36" l="1"/>
  <c r="D10"/>
  <c r="D11" s="1"/>
  <c r="D8"/>
  <c r="D9" s="1"/>
  <c r="D32"/>
  <c r="D27"/>
  <c r="D26"/>
  <c r="D25"/>
  <c r="D24"/>
  <c r="D23"/>
  <c r="D21"/>
  <c r="D20"/>
  <c r="D19"/>
  <c r="D18"/>
  <c r="D17"/>
  <c r="D16"/>
  <c r="D15"/>
  <c r="D14"/>
  <c r="D5"/>
  <c r="D7" s="1"/>
  <c r="D30" l="1"/>
  <c r="D22"/>
  <c r="D38" s="1"/>
</calcChain>
</file>

<file path=xl/sharedStrings.xml><?xml version="1.0" encoding="utf-8"?>
<sst xmlns="http://schemas.openxmlformats.org/spreadsheetml/2006/main" count="83" uniqueCount="72">
  <si>
    <t>세부내역</t>
    <phoneticPr fontId="2" type="noConversion"/>
  </si>
  <si>
    <t>금  액</t>
    <phoneticPr fontId="2" type="noConversion"/>
  </si>
  <si>
    <t>비 고</t>
  </si>
  <si>
    <t>항공료</t>
    <phoneticPr fontId="2" type="noConversion"/>
  </si>
  <si>
    <t>광주↔제주</t>
    <phoneticPr fontId="2" type="noConversion"/>
  </si>
  <si>
    <t>아시아나 기준</t>
    <phoneticPr fontId="2" type="noConversion"/>
  </si>
  <si>
    <t>차량료</t>
    <phoneticPr fontId="2" type="noConversion"/>
  </si>
  <si>
    <t>대형버스</t>
    <phoneticPr fontId="2" type="noConversion"/>
  </si>
  <si>
    <t>￦330,000×3일×1대</t>
    <phoneticPr fontId="2" type="noConversion"/>
  </si>
  <si>
    <t>제주일원</t>
    <phoneticPr fontId="2" type="noConversion"/>
  </si>
  <si>
    <t>가이드안내</t>
    <phoneticPr fontId="2" type="noConversion"/>
  </si>
  <si>
    <t>￦100,000×3일×1인</t>
    <phoneticPr fontId="2" type="noConversion"/>
  </si>
  <si>
    <t xml:space="preserve">                                                     </t>
    <phoneticPr fontId="2" type="noConversion"/>
  </si>
  <si>
    <t>식사료</t>
    <phoneticPr fontId="2" type="noConversion"/>
  </si>
  <si>
    <t>제1일 중식</t>
    <phoneticPr fontId="2" type="noConversion"/>
  </si>
  <si>
    <t>￦20,000×44명</t>
    <phoneticPr fontId="2" type="noConversion"/>
  </si>
  <si>
    <t>향토음식</t>
    <phoneticPr fontId="2" type="noConversion"/>
  </si>
  <si>
    <t>제1일 석식</t>
    <phoneticPr fontId="2" type="noConversion"/>
  </si>
  <si>
    <t>￦30,000×44명</t>
    <phoneticPr fontId="2" type="noConversion"/>
  </si>
  <si>
    <t>회정식</t>
    <phoneticPr fontId="2" type="noConversion"/>
  </si>
  <si>
    <t>제2일 조식</t>
    <phoneticPr fontId="2" type="noConversion"/>
  </si>
  <si>
    <t>￦10,000×44명</t>
    <phoneticPr fontId="2" type="noConversion"/>
  </si>
  <si>
    <t>해장국</t>
    <phoneticPr fontId="2" type="noConversion"/>
  </si>
  <si>
    <t>제2일 중식</t>
    <phoneticPr fontId="2" type="noConversion"/>
  </si>
  <si>
    <t>￦29,500×44명</t>
    <phoneticPr fontId="2" type="noConversion"/>
  </si>
  <si>
    <t>카오카오뷔페</t>
    <phoneticPr fontId="2" type="noConversion"/>
  </si>
  <si>
    <t>제2일 석식</t>
    <phoneticPr fontId="2" type="noConversion"/>
  </si>
  <si>
    <t>흑돼지구이</t>
    <phoneticPr fontId="2" type="noConversion"/>
  </si>
  <si>
    <t>제3일 조식</t>
    <phoneticPr fontId="2" type="noConversion"/>
  </si>
  <si>
    <t>￦15,000×44명</t>
    <phoneticPr fontId="2" type="noConversion"/>
  </si>
  <si>
    <t>전복뚝배기</t>
    <phoneticPr fontId="2" type="noConversion"/>
  </si>
  <si>
    <t>제3일 중식</t>
    <phoneticPr fontId="2" type="noConversion"/>
  </si>
  <si>
    <t>입장료</t>
    <phoneticPr fontId="2" type="noConversion"/>
  </si>
  <si>
    <t>차귀도섬탐방</t>
    <phoneticPr fontId="2" type="noConversion"/>
  </si>
  <si>
    <t>￦16,000×44명</t>
    <phoneticPr fontId="2" type="noConversion"/>
  </si>
  <si>
    <t>노리매공원</t>
    <phoneticPr fontId="2" type="noConversion"/>
  </si>
  <si>
    <t>￦8,000×44명</t>
    <phoneticPr fontId="2" type="noConversion"/>
  </si>
  <si>
    <t>더마파크</t>
    <phoneticPr fontId="2" type="noConversion"/>
  </si>
  <si>
    <t>￦18,000×44명</t>
    <phoneticPr fontId="2" type="noConversion"/>
  </si>
  <si>
    <t>상그릴라요트</t>
    <phoneticPr fontId="2" type="noConversion"/>
  </si>
  <si>
    <t>￦38,000×44명</t>
    <phoneticPr fontId="2" type="noConversion"/>
  </si>
  <si>
    <t>허브동산</t>
    <phoneticPr fontId="2" type="noConversion"/>
  </si>
  <si>
    <t>￦12,000×44명</t>
    <phoneticPr fontId="2" type="noConversion"/>
  </si>
  <si>
    <t>기타</t>
    <phoneticPr fontId="2" type="noConversion"/>
  </si>
  <si>
    <t>여행자보험</t>
    <phoneticPr fontId="2" type="noConversion"/>
  </si>
  <si>
    <t>1인1,000원×44명</t>
    <phoneticPr fontId="2" type="noConversion"/>
  </si>
  <si>
    <t>소요예산 산출조서</t>
    <phoneticPr fontId="2" type="noConversion"/>
  </si>
  <si>
    <t>제주 화북동수련원</t>
    <phoneticPr fontId="2" type="noConversion"/>
  </si>
  <si>
    <t>왕복 119,350원 × 44명</t>
    <phoneticPr fontId="2" type="noConversion"/>
  </si>
  <si>
    <t>(공항이용료+유류할증료포함)</t>
    <phoneticPr fontId="2" type="noConversion"/>
  </si>
  <si>
    <t>숙박비</t>
    <phoneticPr fontId="2" type="noConversion"/>
  </si>
  <si>
    <t>숙  소</t>
    <phoneticPr fontId="2" type="noConversion"/>
  </si>
  <si>
    <t>4인1실 15,000원Ⅹ2박Ⅹ44명</t>
    <phoneticPr fontId="2" type="noConversion"/>
  </si>
  <si>
    <t>임차비</t>
    <phoneticPr fontId="2" type="noConversion"/>
  </si>
  <si>
    <t>강의실 임차</t>
    <phoneticPr fontId="2" type="noConversion"/>
  </si>
  <si>
    <t>150천원Ⅹ1일</t>
    <phoneticPr fontId="2" type="noConversion"/>
  </si>
  <si>
    <t>위탁사업비 합계</t>
    <phoneticPr fontId="2" type="noConversion"/>
  </si>
  <si>
    <t>행사용품구입비</t>
    <phoneticPr fontId="2" type="noConversion"/>
  </si>
  <si>
    <t>현수막, 기타 소모품 등</t>
    <phoneticPr fontId="2" type="noConversion"/>
  </si>
  <si>
    <t>간식비</t>
    <phoneticPr fontId="2" type="noConversion"/>
  </si>
  <si>
    <t>의약품비</t>
    <phoneticPr fontId="2" type="noConversion"/>
  </si>
  <si>
    <t>수수료 및 부가세</t>
    <phoneticPr fontId="2" type="noConversion"/>
  </si>
  <si>
    <t>제주레일바이크</t>
    <phoneticPr fontId="2" type="noConversion"/>
  </si>
  <si>
    <t>￦11,000×44명</t>
    <phoneticPr fontId="2" type="noConversion"/>
  </si>
  <si>
    <t>허브동산</t>
    <phoneticPr fontId="2" type="noConversion"/>
  </si>
  <si>
    <t>이용금액의 ×3% + 부가세</t>
    <phoneticPr fontId="2" type="noConversion"/>
  </si>
  <si>
    <t>여행자보험</t>
    <phoneticPr fontId="2" type="noConversion"/>
  </si>
  <si>
    <t>구      분</t>
    <phoneticPr fontId="2" type="noConversion"/>
  </si>
  <si>
    <t>소계</t>
    <phoneticPr fontId="2" type="noConversion"/>
  </si>
  <si>
    <t>소계</t>
    <phoneticPr fontId="2" type="noConversion"/>
  </si>
  <si>
    <t>1일 5,000원 ×3일 ×44명</t>
    <phoneticPr fontId="2" type="noConversion"/>
  </si>
  <si>
    <t>1인 2,000원×44명</t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</si>
</sst>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"/>
    <numFmt numFmtId="177" formatCode="&quot;₩&quot;#,##0_);[Red]\(&quot;₩&quot;#,##0\)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20"/>
      <name val="돋움"/>
      <family val="3"/>
      <charset val="129"/>
    </font>
    <font>
      <b/>
      <u/>
      <sz val="18"/>
      <name val="돋움"/>
      <family val="3"/>
      <charset val="129"/>
    </font>
    <font>
      <b/>
      <sz val="13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rgb="FFFF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4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4" xfId="0" applyFont="1" applyBorder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0" borderId="0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7" xfId="0" applyBorder="1">
      <alignment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177" fontId="14" fillId="0" borderId="19" xfId="0" applyNumberFormat="1" applyFont="1" applyBorder="1" applyAlignment="1">
      <alignment horizontal="left" vertical="center"/>
    </xf>
    <xf numFmtId="177" fontId="14" fillId="0" borderId="13" xfId="0" applyNumberFormat="1" applyFont="1" applyBorder="1" applyAlignment="1">
      <alignment horizontal="left" vertical="center"/>
    </xf>
    <xf numFmtId="0" fontId="13" fillId="0" borderId="13" xfId="0" applyFont="1" applyBorder="1" applyAlignment="1">
      <alignment horizontal="center" vertical="center" wrapText="1"/>
    </xf>
    <xf numFmtId="176" fontId="13" fillId="0" borderId="13" xfId="0" applyNumberFormat="1" applyFont="1" applyBorder="1" applyAlignment="1">
      <alignment horizontal="right" vertical="center"/>
    </xf>
    <xf numFmtId="41" fontId="15" fillId="0" borderId="0" xfId="1" applyFont="1">
      <alignment vertical="center"/>
    </xf>
    <xf numFmtId="41" fontId="12" fillId="0" borderId="16" xfId="1" applyFont="1" applyBorder="1" applyAlignment="1">
      <alignment horizontal="right" vertical="center" shrinkToFit="1"/>
    </xf>
    <xf numFmtId="176" fontId="0" fillId="0" borderId="0" xfId="0" applyNumberFormat="1">
      <alignment vertical="center"/>
    </xf>
    <xf numFmtId="0" fontId="7" fillId="0" borderId="13" xfId="0" applyFont="1" applyBorder="1" applyAlignment="1">
      <alignment horizontal="center" vertical="center"/>
    </xf>
    <xf numFmtId="42" fontId="0" fillId="0" borderId="13" xfId="2" applyFont="1" applyBorder="1" applyAlignment="1">
      <alignment vertical="center"/>
    </xf>
    <xf numFmtId="176" fontId="7" fillId="0" borderId="13" xfId="0" applyNumberFormat="1" applyFont="1" applyBorder="1" applyAlignment="1">
      <alignment vertical="center"/>
    </xf>
    <xf numFmtId="42" fontId="11" fillId="0" borderId="13" xfId="2" applyFont="1" applyBorder="1" applyAlignment="1">
      <alignment vertical="center"/>
    </xf>
    <xf numFmtId="0" fontId="9" fillId="3" borderId="16" xfId="0" applyFont="1" applyFill="1" applyBorder="1" applyAlignment="1">
      <alignment horizontal="center" vertical="center"/>
    </xf>
    <xf numFmtId="177" fontId="9" fillId="3" borderId="16" xfId="0" applyNumberFormat="1" applyFont="1" applyFill="1" applyBorder="1" applyAlignment="1">
      <alignment vertical="center"/>
    </xf>
    <xf numFmtId="176" fontId="9" fillId="3" borderId="16" xfId="0" applyNumberFormat="1" applyFont="1" applyFill="1" applyBorder="1" applyAlignment="1">
      <alignment vertical="center"/>
    </xf>
    <xf numFmtId="0" fontId="10" fillId="3" borderId="17" xfId="0" applyFont="1" applyFill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177" fontId="7" fillId="0" borderId="24" xfId="0" applyNumberFormat="1" applyFont="1" applyBorder="1" applyAlignment="1">
      <alignment horizontal="left" vertical="center"/>
    </xf>
    <xf numFmtId="176" fontId="7" fillId="0" borderId="24" xfId="0" applyNumberFormat="1" applyFont="1" applyBorder="1" applyAlignment="1">
      <alignment vertical="center"/>
    </xf>
    <xf numFmtId="0" fontId="11" fillId="0" borderId="25" xfId="0" applyFont="1" applyBorder="1" applyAlignment="1">
      <alignment vertical="center"/>
    </xf>
    <xf numFmtId="0" fontId="9" fillId="3" borderId="22" xfId="0" applyFont="1" applyFill="1" applyBorder="1" applyAlignment="1">
      <alignment horizontal="center" vertical="center"/>
    </xf>
    <xf numFmtId="177" fontId="9" fillId="3" borderId="22" xfId="0" applyNumberFormat="1" applyFont="1" applyFill="1" applyBorder="1" applyAlignment="1">
      <alignment vertical="center"/>
    </xf>
    <xf numFmtId="176" fontId="9" fillId="3" borderId="22" xfId="0" applyNumberFormat="1" applyFont="1" applyFill="1" applyBorder="1" applyAlignment="1">
      <alignment horizontal="right" vertical="center"/>
    </xf>
    <xf numFmtId="0" fontId="10" fillId="3" borderId="23" xfId="0" applyFont="1" applyFill="1" applyBorder="1" applyAlignment="1">
      <alignment vertical="center"/>
    </xf>
    <xf numFmtId="177" fontId="7" fillId="0" borderId="13" xfId="0" applyNumberFormat="1" applyFont="1" applyBorder="1" applyAlignment="1">
      <alignment horizontal="left" vertical="center"/>
    </xf>
    <xf numFmtId="176" fontId="1" fillId="0" borderId="13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2" fillId="0" borderId="14" xfId="0" applyFont="1" applyBorder="1" applyAlignment="1">
      <alignment vertical="center" wrapText="1"/>
    </xf>
    <xf numFmtId="176" fontId="12" fillId="3" borderId="22" xfId="0" applyNumberFormat="1" applyFont="1" applyFill="1" applyBorder="1" applyAlignment="1">
      <alignment horizontal="right" vertical="center"/>
    </xf>
    <xf numFmtId="0" fontId="13" fillId="0" borderId="19" xfId="0" applyFont="1" applyBorder="1" applyAlignment="1">
      <alignment horizontal="center" vertical="center" wrapText="1"/>
    </xf>
    <xf numFmtId="176" fontId="13" fillId="0" borderId="19" xfId="0" applyNumberFormat="1" applyFont="1" applyBorder="1" applyAlignment="1">
      <alignment horizontal="right" vertical="center"/>
    </xf>
    <xf numFmtId="0" fontId="11" fillId="0" borderId="20" xfId="0" applyFont="1" applyBorder="1" applyAlignment="1">
      <alignment vertical="center"/>
    </xf>
    <xf numFmtId="0" fontId="13" fillId="0" borderId="13" xfId="0" applyFont="1" applyBorder="1" applyAlignment="1">
      <alignment horizontal="center" vertical="center"/>
    </xf>
    <xf numFmtId="176" fontId="13" fillId="0" borderId="13" xfId="0" applyNumberFormat="1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2" fillId="3" borderId="22" xfId="0" applyFont="1" applyFill="1" applyBorder="1" applyAlignment="1">
      <alignment horizontal="center" vertical="center"/>
    </xf>
    <xf numFmtId="177" fontId="9" fillId="3" borderId="22" xfId="0" applyNumberFormat="1" applyFont="1" applyFill="1" applyBorder="1" applyAlignment="1">
      <alignment horizontal="left" vertical="center"/>
    </xf>
    <xf numFmtId="176" fontId="12" fillId="3" borderId="22" xfId="0" applyNumberFormat="1" applyFont="1" applyFill="1" applyBorder="1" applyAlignment="1">
      <alignment vertical="center"/>
    </xf>
    <xf numFmtId="177" fontId="0" fillId="0" borderId="13" xfId="0" applyNumberFormat="1" applyBorder="1" applyAlignment="1">
      <alignment horizontal="left" vertical="center"/>
    </xf>
    <xf numFmtId="0" fontId="7" fillId="0" borderId="16" xfId="0" applyFont="1" applyBorder="1" applyAlignment="1">
      <alignment vertical="center"/>
    </xf>
    <xf numFmtId="0" fontId="11" fillId="0" borderId="17" xfId="0" applyFont="1" applyBorder="1" applyAlignment="1">
      <alignment vertical="center" wrapText="1"/>
    </xf>
    <xf numFmtId="0" fontId="7" fillId="4" borderId="19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177" fontId="9" fillId="5" borderId="22" xfId="0" applyNumberFormat="1" applyFont="1" applyFill="1" applyBorder="1" applyAlignment="1">
      <alignment vertical="center"/>
    </xf>
    <xf numFmtId="0" fontId="10" fillId="5" borderId="23" xfId="0" applyFont="1" applyFill="1" applyBorder="1" applyAlignment="1">
      <alignment vertical="center"/>
    </xf>
    <xf numFmtId="176" fontId="9" fillId="3" borderId="22" xfId="0" applyNumberFormat="1" applyFont="1" applyFill="1" applyBorder="1" applyAlignment="1">
      <alignment vertical="center"/>
    </xf>
    <xf numFmtId="177" fontId="0" fillId="4" borderId="19" xfId="0" applyNumberFormat="1" applyFill="1" applyBorder="1" applyAlignment="1">
      <alignment vertical="center"/>
    </xf>
    <xf numFmtId="176" fontId="7" fillId="4" borderId="19" xfId="0" applyNumberFormat="1" applyFont="1" applyFill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177" fontId="9" fillId="6" borderId="30" xfId="0" applyNumberFormat="1" applyFont="1" applyFill="1" applyBorder="1">
      <alignment vertical="center"/>
    </xf>
    <xf numFmtId="0" fontId="10" fillId="6" borderId="31" xfId="0" applyFont="1" applyFill="1" applyBorder="1">
      <alignment vertical="center"/>
    </xf>
    <xf numFmtId="0" fontId="7" fillId="0" borderId="26" xfId="0" applyFont="1" applyBorder="1" applyAlignment="1">
      <alignment horizontal="center" vertical="center"/>
    </xf>
    <xf numFmtId="177" fontId="0" fillId="0" borderId="26" xfId="0" applyNumberFormat="1" applyBorder="1" applyAlignment="1">
      <alignment horizontal="left" vertical="center"/>
    </xf>
    <xf numFmtId="176" fontId="7" fillId="0" borderId="26" xfId="0" applyNumberFormat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177" fontId="0" fillId="0" borderId="13" xfId="0" applyNumberFormat="1" applyBorder="1" applyAlignment="1">
      <alignment vertical="center"/>
    </xf>
    <xf numFmtId="0" fontId="13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vertical="center"/>
    </xf>
    <xf numFmtId="0" fontId="9" fillId="5" borderId="26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vertical="center"/>
    </xf>
    <xf numFmtId="176" fontId="9" fillId="5" borderId="26" xfId="0" applyNumberFormat="1" applyFont="1" applyFill="1" applyBorder="1" applyAlignment="1">
      <alignment horizontal="right" vertical="center"/>
    </xf>
    <xf numFmtId="0" fontId="10" fillId="5" borderId="27" xfId="0" applyFont="1" applyFill="1" applyBorder="1" applyAlignment="1">
      <alignment vertical="center"/>
    </xf>
    <xf numFmtId="0" fontId="7" fillId="0" borderId="35" xfId="0" applyFont="1" applyBorder="1" applyAlignment="1">
      <alignment horizontal="center" vertical="center" wrapText="1"/>
    </xf>
    <xf numFmtId="0" fontId="12" fillId="5" borderId="22" xfId="0" applyFont="1" applyFill="1" applyBorder="1" applyAlignment="1">
      <alignment vertical="center"/>
    </xf>
    <xf numFmtId="176" fontId="9" fillId="5" borderId="22" xfId="0" applyNumberFormat="1" applyFont="1" applyFill="1" applyBorder="1" applyAlignment="1">
      <alignment horizontal="right" vertical="center"/>
    </xf>
    <xf numFmtId="0" fontId="11" fillId="4" borderId="20" xfId="0" applyFont="1" applyFill="1" applyBorder="1" applyAlignment="1">
      <alignment vertical="center"/>
    </xf>
    <xf numFmtId="0" fontId="11" fillId="5" borderId="23" xfId="0" applyFont="1" applyFill="1" applyBorder="1" applyAlignment="1">
      <alignment vertical="center"/>
    </xf>
    <xf numFmtId="176" fontId="9" fillId="6" borderId="30" xfId="0" applyNumberFormat="1" applyFont="1" applyFill="1" applyBorder="1" applyAlignment="1">
      <alignment horizontal="right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9" fillId="6" borderId="28" xfId="0" applyFont="1" applyFill="1" applyBorder="1" applyAlignment="1">
      <alignment horizontal="center" vertical="center"/>
    </xf>
    <xf numFmtId="0" fontId="9" fillId="6" borderId="2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 sqref="A1:E1"/>
    </sheetView>
  </sheetViews>
  <sheetFormatPr defaultRowHeight="13.5"/>
  <cols>
    <col min="1" max="1" width="10.21875" customWidth="1"/>
    <col min="2" max="2" width="15.5546875" customWidth="1"/>
    <col min="3" max="3" width="26" customWidth="1"/>
    <col min="4" max="4" width="16.6640625" customWidth="1"/>
    <col min="5" max="5" width="19.6640625" customWidth="1"/>
    <col min="6" max="6" width="12.21875" style="1" customWidth="1"/>
    <col min="7" max="7" width="11.6640625" customWidth="1"/>
  </cols>
  <sheetData>
    <row r="1" spans="1:7" ht="27" customHeight="1">
      <c r="A1" s="94" t="s">
        <v>46</v>
      </c>
      <c r="B1" s="93"/>
      <c r="C1" s="93"/>
      <c r="D1" s="93"/>
      <c r="E1" s="95"/>
    </row>
    <row r="2" spans="1:7" ht="15" customHeight="1">
      <c r="A2" s="2"/>
      <c r="B2" s="3"/>
      <c r="C2" s="3"/>
      <c r="D2" s="3"/>
      <c r="E2" s="4"/>
    </row>
    <row r="3" spans="1:7" ht="20.25" customHeight="1">
      <c r="A3" s="5"/>
      <c r="B3" s="6"/>
      <c r="C3" s="7"/>
      <c r="D3" s="8"/>
      <c r="E3" s="9"/>
    </row>
    <row r="4" spans="1:7" ht="23.25" customHeight="1">
      <c r="A4" s="84" t="s">
        <v>67</v>
      </c>
      <c r="B4" s="85"/>
      <c r="C4" s="10" t="s">
        <v>0</v>
      </c>
      <c r="D4" s="10" t="s">
        <v>1</v>
      </c>
      <c r="E4" s="11" t="s">
        <v>2</v>
      </c>
    </row>
    <row r="5" spans="1:7" ht="20.100000000000001" customHeight="1">
      <c r="A5" s="86" t="s">
        <v>3</v>
      </c>
      <c r="B5" s="20" t="s">
        <v>4</v>
      </c>
      <c r="C5" s="21" t="s">
        <v>48</v>
      </c>
      <c r="D5" s="22">
        <f>119350*44</f>
        <v>5251400</v>
      </c>
      <c r="E5" s="12" t="s">
        <v>5</v>
      </c>
    </row>
    <row r="6" spans="1:7" ht="18" customHeight="1">
      <c r="A6" s="82"/>
      <c r="B6" s="20"/>
      <c r="C6" s="23" t="s">
        <v>49</v>
      </c>
      <c r="D6" s="22"/>
      <c r="E6" s="12"/>
    </row>
    <row r="7" spans="1:7" ht="20.100000000000001" customHeight="1">
      <c r="A7" s="82"/>
      <c r="B7" s="24" t="s">
        <v>68</v>
      </c>
      <c r="C7" s="25"/>
      <c r="D7" s="26">
        <f>SUM(D5:D6)</f>
        <v>5251400</v>
      </c>
      <c r="E7" s="27"/>
    </row>
    <row r="8" spans="1:7" ht="24" customHeight="1">
      <c r="A8" s="81" t="s">
        <v>50</v>
      </c>
      <c r="B8" s="53" t="s">
        <v>51</v>
      </c>
      <c r="C8" s="58" t="s">
        <v>52</v>
      </c>
      <c r="D8" s="59">
        <f>15000*2*44</f>
        <v>1320000</v>
      </c>
      <c r="E8" s="78" t="s">
        <v>47</v>
      </c>
    </row>
    <row r="9" spans="1:7" ht="20.25" customHeight="1">
      <c r="A9" s="83"/>
      <c r="B9" s="54" t="s">
        <v>69</v>
      </c>
      <c r="C9" s="55"/>
      <c r="D9" s="57">
        <f>SUM(D8)</f>
        <v>1320000</v>
      </c>
      <c r="E9" s="79"/>
    </row>
    <row r="10" spans="1:7" ht="24" customHeight="1">
      <c r="A10" s="81" t="s">
        <v>53</v>
      </c>
      <c r="B10" s="53" t="s">
        <v>54</v>
      </c>
      <c r="C10" s="58" t="s">
        <v>55</v>
      </c>
      <c r="D10" s="59">
        <f>150000*1</f>
        <v>150000</v>
      </c>
      <c r="E10" s="78" t="s">
        <v>47</v>
      </c>
    </row>
    <row r="11" spans="1:7" ht="20.25" customHeight="1">
      <c r="A11" s="83"/>
      <c r="B11" s="54" t="s">
        <v>69</v>
      </c>
      <c r="C11" s="55"/>
      <c r="D11" s="57">
        <f>SUM(D10)</f>
        <v>150000</v>
      </c>
      <c r="E11" s="56"/>
    </row>
    <row r="12" spans="1:7" ht="22.5" customHeight="1">
      <c r="A12" s="87" t="s">
        <v>6</v>
      </c>
      <c r="B12" s="28" t="s">
        <v>7</v>
      </c>
      <c r="C12" s="29" t="s">
        <v>8</v>
      </c>
      <c r="D12" s="30">
        <v>990000</v>
      </c>
      <c r="E12" s="31" t="s">
        <v>9</v>
      </c>
    </row>
    <row r="13" spans="1:7" ht="19.5" customHeight="1">
      <c r="A13" s="87"/>
      <c r="B13" s="28" t="s">
        <v>10</v>
      </c>
      <c r="C13" s="29" t="s">
        <v>11</v>
      </c>
      <c r="D13" s="30">
        <v>300000</v>
      </c>
      <c r="E13" s="31"/>
      <c r="G13" t="s">
        <v>12</v>
      </c>
    </row>
    <row r="14" spans="1:7" ht="18.75" customHeight="1">
      <c r="A14" s="88"/>
      <c r="B14" s="32" t="s">
        <v>68</v>
      </c>
      <c r="C14" s="33"/>
      <c r="D14" s="34">
        <f>SUM(D12:D13)</f>
        <v>1290000</v>
      </c>
      <c r="E14" s="35"/>
    </row>
    <row r="15" spans="1:7" ht="20.100000000000001" customHeight="1">
      <c r="A15" s="82" t="s">
        <v>13</v>
      </c>
      <c r="B15" s="20" t="s">
        <v>14</v>
      </c>
      <c r="C15" s="36" t="s">
        <v>15</v>
      </c>
      <c r="D15" s="37">
        <f>20000*44</f>
        <v>880000</v>
      </c>
      <c r="E15" s="38" t="s">
        <v>16</v>
      </c>
    </row>
    <row r="16" spans="1:7" ht="20.100000000000001" customHeight="1">
      <c r="A16" s="82"/>
      <c r="B16" s="20" t="s">
        <v>17</v>
      </c>
      <c r="C16" s="36" t="s">
        <v>18</v>
      </c>
      <c r="D16" s="37">
        <f>30000*44</f>
        <v>1320000</v>
      </c>
      <c r="E16" s="38" t="s">
        <v>19</v>
      </c>
    </row>
    <row r="17" spans="1:7" ht="20.100000000000001" customHeight="1">
      <c r="A17" s="82"/>
      <c r="B17" s="20" t="s">
        <v>20</v>
      </c>
      <c r="C17" s="36" t="s">
        <v>21</v>
      </c>
      <c r="D17" s="37">
        <f>10000*44</f>
        <v>440000</v>
      </c>
      <c r="E17" s="38" t="s">
        <v>22</v>
      </c>
    </row>
    <row r="18" spans="1:7" ht="20.100000000000001" customHeight="1">
      <c r="A18" s="82"/>
      <c r="B18" s="20" t="s">
        <v>23</v>
      </c>
      <c r="C18" s="36" t="s">
        <v>24</v>
      </c>
      <c r="D18" s="37">
        <f>29500*44</f>
        <v>1298000</v>
      </c>
      <c r="E18" s="38" t="s">
        <v>25</v>
      </c>
    </row>
    <row r="19" spans="1:7" ht="20.100000000000001" customHeight="1">
      <c r="A19" s="82"/>
      <c r="B19" s="20" t="s">
        <v>26</v>
      </c>
      <c r="C19" s="36" t="s">
        <v>18</v>
      </c>
      <c r="D19" s="37">
        <f>30000*44</f>
        <v>1320000</v>
      </c>
      <c r="E19" s="39" t="s">
        <v>27</v>
      </c>
    </row>
    <row r="20" spans="1:7" ht="20.100000000000001" customHeight="1">
      <c r="A20" s="82"/>
      <c r="B20" s="20" t="s">
        <v>28</v>
      </c>
      <c r="C20" s="36" t="s">
        <v>29</v>
      </c>
      <c r="D20" s="37">
        <f>15000*44</f>
        <v>660000</v>
      </c>
      <c r="E20" s="38" t="s">
        <v>30</v>
      </c>
    </row>
    <row r="21" spans="1:7" ht="20.100000000000001" customHeight="1">
      <c r="A21" s="82"/>
      <c r="B21" s="20" t="s">
        <v>31</v>
      </c>
      <c r="C21" s="36" t="s">
        <v>15</v>
      </c>
      <c r="D21" s="37">
        <f>15000*44</f>
        <v>660000</v>
      </c>
      <c r="E21" s="38" t="s">
        <v>16</v>
      </c>
    </row>
    <row r="22" spans="1:7" ht="20.100000000000001" customHeight="1">
      <c r="A22" s="83"/>
      <c r="B22" s="32" t="s">
        <v>68</v>
      </c>
      <c r="C22" s="33"/>
      <c r="D22" s="40">
        <f>SUM(D15:D21)</f>
        <v>6578000</v>
      </c>
      <c r="E22" s="35"/>
    </row>
    <row r="23" spans="1:7" ht="20.100000000000001" customHeight="1">
      <c r="A23" s="82" t="s">
        <v>32</v>
      </c>
      <c r="B23" s="41" t="s">
        <v>33</v>
      </c>
      <c r="C23" s="13" t="s">
        <v>34</v>
      </c>
      <c r="D23" s="42">
        <f>16000*44</f>
        <v>704000</v>
      </c>
      <c r="E23" s="43"/>
    </row>
    <row r="24" spans="1:7" ht="20.100000000000001" customHeight="1">
      <c r="A24" s="82"/>
      <c r="B24" s="44" t="s">
        <v>35</v>
      </c>
      <c r="C24" s="14" t="s">
        <v>36</v>
      </c>
      <c r="D24" s="45">
        <f>8000*44</f>
        <v>352000</v>
      </c>
      <c r="E24" s="46"/>
    </row>
    <row r="25" spans="1:7" ht="20.100000000000001" customHeight="1">
      <c r="A25" s="82"/>
      <c r="B25" s="44" t="s">
        <v>37</v>
      </c>
      <c r="C25" s="14" t="s">
        <v>38</v>
      </c>
      <c r="D25" s="45">
        <f>18000*44</f>
        <v>792000</v>
      </c>
      <c r="E25" s="46"/>
    </row>
    <row r="26" spans="1:7" ht="20.100000000000001" customHeight="1">
      <c r="A26" s="82"/>
      <c r="B26" s="15" t="s">
        <v>39</v>
      </c>
      <c r="C26" s="14" t="s">
        <v>40</v>
      </c>
      <c r="D26" s="16">
        <f>38000*44</f>
        <v>1672000</v>
      </c>
      <c r="E26" s="46"/>
    </row>
    <row r="27" spans="1:7" ht="20.100000000000001" customHeight="1">
      <c r="A27" s="82"/>
      <c r="B27" s="15" t="s">
        <v>41</v>
      </c>
      <c r="C27" s="14" t="s">
        <v>42</v>
      </c>
      <c r="D27" s="16">
        <f>12000*44</f>
        <v>528000</v>
      </c>
      <c r="E27" s="46"/>
    </row>
    <row r="28" spans="1:7" ht="20.100000000000001" customHeight="1">
      <c r="A28" s="82"/>
      <c r="B28" s="69" t="s">
        <v>62</v>
      </c>
      <c r="C28" s="14" t="s">
        <v>63</v>
      </c>
      <c r="D28" s="45">
        <f>11000*44</f>
        <v>484000</v>
      </c>
      <c r="E28" s="70"/>
    </row>
    <row r="29" spans="1:7" ht="20.100000000000001" customHeight="1">
      <c r="A29" s="82"/>
      <c r="B29" s="69" t="s">
        <v>64</v>
      </c>
      <c r="C29" s="14" t="s">
        <v>42</v>
      </c>
      <c r="D29" s="45">
        <f>12000*44</f>
        <v>528000</v>
      </c>
      <c r="E29" s="70"/>
    </row>
    <row r="30" spans="1:7" ht="18" customHeight="1">
      <c r="A30" s="83"/>
      <c r="B30" s="47" t="s">
        <v>68</v>
      </c>
      <c r="C30" s="48"/>
      <c r="D30" s="49">
        <f>SUM(D23:D29)</f>
        <v>5060000</v>
      </c>
      <c r="E30" s="35"/>
      <c r="F30" s="17"/>
    </row>
    <row r="31" spans="1:7" s="1" customFormat="1" ht="21.75" customHeight="1">
      <c r="A31" s="61" t="s">
        <v>66</v>
      </c>
      <c r="B31" s="20" t="s">
        <v>44</v>
      </c>
      <c r="C31" s="50" t="s">
        <v>45</v>
      </c>
      <c r="D31" s="22">
        <v>44000</v>
      </c>
      <c r="E31" s="46"/>
      <c r="G31"/>
    </row>
    <row r="32" spans="1:7" s="1" customFormat="1" ht="17.25" customHeight="1">
      <c r="A32" s="60"/>
      <c r="B32" s="71" t="s">
        <v>69</v>
      </c>
      <c r="C32" s="72"/>
      <c r="D32" s="73">
        <f>SUM(D31:D31)</f>
        <v>44000</v>
      </c>
      <c r="E32" s="74"/>
      <c r="G32"/>
    </row>
    <row r="33" spans="1:7" ht="20.100000000000001" customHeight="1">
      <c r="A33" s="81" t="s">
        <v>43</v>
      </c>
      <c r="B33" s="64" t="s">
        <v>57</v>
      </c>
      <c r="C33" s="65" t="s">
        <v>58</v>
      </c>
      <c r="D33" s="66">
        <v>260000</v>
      </c>
      <c r="E33" s="43"/>
      <c r="F33"/>
    </row>
    <row r="34" spans="1:7" ht="20.100000000000001" customHeight="1">
      <c r="A34" s="82"/>
      <c r="B34" s="20" t="s">
        <v>59</v>
      </c>
      <c r="C34" s="50" t="s">
        <v>70</v>
      </c>
      <c r="D34" s="22">
        <f>15000*44</f>
        <v>660000</v>
      </c>
      <c r="E34" s="46"/>
      <c r="F34"/>
    </row>
    <row r="35" spans="1:7" ht="24" customHeight="1">
      <c r="A35" s="82"/>
      <c r="B35" s="67" t="s">
        <v>60</v>
      </c>
      <c r="C35" s="68" t="s">
        <v>71</v>
      </c>
      <c r="D35" s="22">
        <f>2000*44</f>
        <v>88000</v>
      </c>
      <c r="E35" s="46"/>
      <c r="F35"/>
    </row>
    <row r="36" spans="1:7" ht="20.100000000000001" customHeight="1">
      <c r="A36" s="75"/>
      <c r="B36" s="54" t="s">
        <v>69</v>
      </c>
      <c r="C36" s="76"/>
      <c r="D36" s="77">
        <f>SUM(D33:D35)</f>
        <v>1008000</v>
      </c>
      <c r="E36" s="56"/>
      <c r="F36"/>
    </row>
    <row r="37" spans="1:7" s="1" customFormat="1" ht="24" customHeight="1">
      <c r="A37" s="89" t="s">
        <v>61</v>
      </c>
      <c r="B37" s="90"/>
      <c r="C37" s="51" t="s">
        <v>65</v>
      </c>
      <c r="D37" s="18">
        <v>682000</v>
      </c>
      <c r="E37" s="52"/>
      <c r="G37"/>
    </row>
    <row r="38" spans="1:7" ht="18.75" customHeight="1">
      <c r="A38" s="91" t="s">
        <v>56</v>
      </c>
      <c r="B38" s="92"/>
      <c r="C38" s="62"/>
      <c r="D38" s="80">
        <f>D7+D9+D11+D14+D22+D30+D32+D36+D37</f>
        <v>21383400</v>
      </c>
      <c r="E38" s="63"/>
      <c r="F38" s="19"/>
    </row>
    <row r="40" spans="1:7">
      <c r="D40" s="19"/>
    </row>
    <row r="41" spans="1:7">
      <c r="D41" s="19"/>
    </row>
  </sheetData>
  <mergeCells count="11">
    <mergeCell ref="A37:B37"/>
    <mergeCell ref="A38:B38"/>
    <mergeCell ref="A1:E1"/>
    <mergeCell ref="A33:A35"/>
    <mergeCell ref="A23:A30"/>
    <mergeCell ref="A10:A11"/>
    <mergeCell ref="A4:B4"/>
    <mergeCell ref="A5:A7"/>
    <mergeCell ref="A8:A9"/>
    <mergeCell ref="A12:A14"/>
    <mergeCell ref="A15:A22"/>
  </mergeCells>
  <phoneticPr fontId="2" type="noConversion"/>
  <pageMargins left="0.56999999999999995" right="0.31" top="0.59" bottom="0.34" header="0.22" footer="0.17"/>
  <pageSetup paperSize="9" scale="9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경비</vt:lpstr>
      <vt:lpstr>경비!Print_Area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사무</cp:lastModifiedBy>
  <cp:lastPrinted>2015-08-28T01:57:50Z</cp:lastPrinted>
  <dcterms:created xsi:type="dcterms:W3CDTF">2015-08-24T09:39:12Z</dcterms:created>
  <dcterms:modified xsi:type="dcterms:W3CDTF">2015-08-28T04:57:59Z</dcterms:modified>
</cp:coreProperties>
</file>